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always" defaultThemeVersion="124226"/>
  <bookViews>
    <workbookView xWindow="0" yWindow="345" windowWidth="14400" windowHeight="6390"/>
  </bookViews>
  <sheets>
    <sheet name="1.sz.tábla " sheetId="42" r:id="rId1"/>
    <sheet name="2.sz.tábla" sheetId="41" r:id="rId2"/>
    <sheet name="2a. tábla" sheetId="82" r:id="rId3"/>
    <sheet name="3.sz.tábla " sheetId="40" r:id="rId4"/>
    <sheet name="4.sz.tábla" sheetId="83" r:id="rId5"/>
    <sheet name="5. sz. tábla" sheetId="50" r:id="rId6"/>
    <sheet name="6. sz. tábla" sheetId="87" r:id="rId7"/>
    <sheet name="7. sz. tábla" sheetId="88" r:id="rId8"/>
    <sheet name="8. sz. tábla" sheetId="89" r:id="rId9"/>
    <sheet name="9. sz. stabilitási terv" sheetId="90" r:id="rId10"/>
    <sheet name="10.sz. tábla" sheetId="91" r:id="rId11"/>
    <sheet name="11.sz. tábla" sheetId="92" r:id="rId12"/>
    <sheet name="12. sz. EU profjektek" sheetId="93" r:id="rId13"/>
    <sheet name="13. sz. tábla" sheetId="94" r:id="rId14"/>
    <sheet name="14. sz. tábla" sheetId="96" r:id="rId15"/>
  </sheets>
  <externalReferences>
    <externalReference r:id="rId16"/>
    <externalReference r:id="rId17"/>
    <externalReference r:id="rId18"/>
    <externalReference r:id="rId19"/>
    <externalReference r:id="rId20"/>
  </externalReferences>
  <definedNames>
    <definedName name="_xlnm.Print_Titles" localSheetId="1">'2.sz.tábla'!$3:$4</definedName>
    <definedName name="_xlnm.Print_Area" localSheetId="0">'1.sz.tábla '!$A$1:$D$34</definedName>
    <definedName name="_xlnm.Print_Area" localSheetId="10">'10.sz. tábla'!$A$1:$E$31</definedName>
    <definedName name="_xlnm.Print_Area" localSheetId="14">'14. sz. tábla'!$A$1:$MFX$39</definedName>
    <definedName name="_xlnm.Print_Area" localSheetId="1">'2.sz.tábla'!$A$3:$D$75</definedName>
    <definedName name="_xlnm.Print_Area" localSheetId="2">'2a. tábla'!$A$1:$E$47</definedName>
    <definedName name="_xlnm.Print_Area" localSheetId="3">'3.sz.tábla '!$A$2:$D$34</definedName>
    <definedName name="_xlnm.Print_Area" localSheetId="4">'4.sz.tábla'!$A$1:$D$24</definedName>
    <definedName name="_xlnm.Print_Area" localSheetId="5">'5. sz. tábla'!$A$1:$D$41</definedName>
    <definedName name="_xlnm.Print_Area" localSheetId="6">'6. sz. tábla'!$A$1:$H$62</definedName>
    <definedName name="_xlnm.Print_Area" localSheetId="7">'7. sz. tábla'!$A$1:$H$61</definedName>
    <definedName name="_xlnm.Print_Area" localSheetId="8">'8. sz. tábla'!$A$1:$N$36</definedName>
    <definedName name="onev">[1]kod!$BT$34:$BT$3186</definedName>
  </definedNames>
  <calcPr calcId="144525"/>
</workbook>
</file>

<file path=xl/calcChain.xml><?xml version="1.0" encoding="utf-8"?>
<calcChain xmlns="http://schemas.openxmlformats.org/spreadsheetml/2006/main">
  <c r="N31" i="89" l="1"/>
  <c r="M31" i="89"/>
  <c r="B34" i="89"/>
  <c r="K29" i="89"/>
  <c r="G29" i="89"/>
  <c r="D29" i="89"/>
  <c r="G28" i="89"/>
  <c r="K25" i="89"/>
  <c r="G25" i="89"/>
  <c r="N20" i="89"/>
  <c r="B37" i="96" l="1"/>
  <c r="B33" i="96"/>
  <c r="B32" i="96" s="1"/>
  <c r="B31" i="96"/>
  <c r="B30" i="96"/>
  <c r="B29" i="96"/>
  <c r="B27" i="96"/>
  <c r="B26" i="96"/>
  <c r="B24" i="96"/>
  <c r="B25" i="96"/>
  <c r="B23" i="96"/>
  <c r="B17" i="96"/>
  <c r="B18" i="96"/>
  <c r="B9" i="96"/>
  <c r="B10" i="96"/>
  <c r="B11" i="96"/>
  <c r="B8" i="96"/>
  <c r="E38" i="96"/>
  <c r="C38" i="96"/>
  <c r="D38" i="96"/>
  <c r="B36" i="96"/>
  <c r="D32" i="96"/>
  <c r="D35" i="96" s="1"/>
  <c r="D39" i="96" s="1"/>
  <c r="E33" i="96"/>
  <c r="D33" i="96"/>
  <c r="C33" i="96"/>
  <c r="E32" i="96"/>
  <c r="E35" i="96" s="1"/>
  <c r="E39" i="96" s="1"/>
  <c r="C32" i="96"/>
  <c r="C35" i="96" s="1"/>
  <c r="C39" i="96" s="1"/>
  <c r="E31" i="96"/>
  <c r="D31" i="96"/>
  <c r="C31" i="96"/>
  <c r="E28" i="96"/>
  <c r="D28" i="96"/>
  <c r="C28" i="96"/>
  <c r="E24" i="96"/>
  <c r="D24" i="96"/>
  <c r="D22" i="96" s="1"/>
  <c r="C24" i="96"/>
  <c r="E22" i="96"/>
  <c r="C22" i="96"/>
  <c r="E19" i="96"/>
  <c r="D19" i="96"/>
  <c r="C19" i="96"/>
  <c r="C14" i="96"/>
  <c r="B14" i="96"/>
  <c r="E15" i="96"/>
  <c r="E20" i="96" s="1"/>
  <c r="D15" i="96"/>
  <c r="D20" i="96" s="1"/>
  <c r="C13" i="96"/>
  <c r="B13" i="96"/>
  <c r="C12" i="96"/>
  <c r="B12" i="96"/>
  <c r="C9" i="96"/>
  <c r="C15" i="96" s="1"/>
  <c r="C20" i="96" s="1"/>
  <c r="H39" i="94"/>
  <c r="G39" i="94"/>
  <c r="F39" i="94"/>
  <c r="E39" i="94"/>
  <c r="E60" i="93"/>
  <c r="D60" i="93"/>
  <c r="C60" i="93"/>
  <c r="B60" i="93"/>
  <c r="F58" i="93"/>
  <c r="F57" i="93"/>
  <c r="F56" i="93"/>
  <c r="F55" i="93"/>
  <c r="F54" i="93"/>
  <c r="E51" i="93"/>
  <c r="D51" i="93"/>
  <c r="C51" i="93"/>
  <c r="B51" i="93"/>
  <c r="F50" i="93"/>
  <c r="F49" i="93"/>
  <c r="F48" i="93"/>
  <c r="E41" i="93"/>
  <c r="D41" i="93"/>
  <c r="C41" i="93"/>
  <c r="B41" i="93"/>
  <c r="F40" i="93"/>
  <c r="F39" i="93"/>
  <c r="F38" i="93"/>
  <c r="F37" i="93"/>
  <c r="F36" i="93"/>
  <c r="F35" i="93"/>
  <c r="F41" i="93" s="1"/>
  <c r="E32" i="93"/>
  <c r="D32" i="93"/>
  <c r="C32" i="93"/>
  <c r="B32" i="93"/>
  <c r="F32" i="93" s="1"/>
  <c r="F31" i="93"/>
  <c r="F30" i="93"/>
  <c r="F29" i="93"/>
  <c r="E22" i="93"/>
  <c r="D22" i="93"/>
  <c r="C22" i="93"/>
  <c r="B22" i="93"/>
  <c r="F21" i="93"/>
  <c r="F20" i="93"/>
  <c r="F19" i="93"/>
  <c r="F18" i="93"/>
  <c r="F17" i="93"/>
  <c r="F16" i="93"/>
  <c r="B13" i="93"/>
  <c r="F12" i="93"/>
  <c r="F11" i="93"/>
  <c r="F10" i="93"/>
  <c r="B15" i="96" l="1"/>
  <c r="B35" i="96"/>
  <c r="B39" i="96" s="1"/>
  <c r="B38" i="96"/>
  <c r="B28" i="96"/>
  <c r="B22" i="96"/>
  <c r="B19" i="96"/>
  <c r="B20" i="96" s="1"/>
  <c r="F51" i="93"/>
  <c r="F60" i="93"/>
  <c r="F13" i="93"/>
  <c r="F22" i="93"/>
  <c r="B38" i="88" l="1"/>
  <c r="C38" i="88"/>
  <c r="C61" i="88"/>
  <c r="D61" i="88"/>
  <c r="C58" i="88"/>
  <c r="D58" i="88"/>
  <c r="H59" i="88"/>
  <c r="H61" i="88" s="1"/>
  <c r="H58" i="88"/>
  <c r="G67" i="88"/>
  <c r="H67" i="88"/>
  <c r="G66" i="88"/>
  <c r="H66" i="88"/>
  <c r="D69" i="88"/>
  <c r="D68" i="88"/>
  <c r="D67" i="88"/>
  <c r="D66" i="88"/>
  <c r="H48" i="88"/>
  <c r="H46" i="88"/>
  <c r="D38" i="88"/>
  <c r="H50" i="88"/>
  <c r="H54" i="88"/>
  <c r="N7" i="89"/>
  <c r="H19" i="87"/>
  <c r="H52" i="87"/>
  <c r="G32" i="87"/>
  <c r="H32" i="87"/>
  <c r="G29" i="87"/>
  <c r="G31" i="87"/>
  <c r="H31" i="87"/>
  <c r="H29" i="87"/>
  <c r="D76" i="88" l="1"/>
  <c r="C8" i="90" l="1"/>
  <c r="E5" i="82" l="1"/>
  <c r="E6" i="82"/>
  <c r="E8" i="82"/>
  <c r="E10" i="82"/>
  <c r="H29" i="88" l="1"/>
  <c r="H16" i="88"/>
  <c r="H15" i="88"/>
  <c r="H14" i="88"/>
  <c r="H13" i="88"/>
  <c r="H12" i="88"/>
  <c r="H11" i="88"/>
  <c r="H10" i="88"/>
  <c r="H9" i="88"/>
  <c r="H8" i="88"/>
  <c r="H7" i="88"/>
  <c r="H17" i="88" s="1"/>
  <c r="D29" i="88"/>
  <c r="D21" i="88"/>
  <c r="D28" i="88" s="1"/>
  <c r="D30" i="88" s="1"/>
  <c r="D18" i="88"/>
  <c r="D9" i="88"/>
  <c r="D8" i="88"/>
  <c r="D44" i="87"/>
  <c r="D41" i="87"/>
  <c r="D61" i="87" s="1"/>
  <c r="D59" i="87" s="1"/>
  <c r="D37" i="87"/>
  <c r="D53" i="87" s="1"/>
  <c r="D39" i="87"/>
  <c r="D40" i="87"/>
  <c r="D57" i="87"/>
  <c r="H24" i="88"/>
  <c r="H23" i="88"/>
  <c r="D29" i="87"/>
  <c r="H37" i="87" l="1"/>
  <c r="H44" i="87" s="1"/>
  <c r="H21" i="88"/>
  <c r="H28" i="88" s="1"/>
  <c r="H30" i="88" s="1"/>
  <c r="D23" i="87"/>
  <c r="D20" i="87" s="1"/>
  <c r="D19" i="87"/>
  <c r="D18" i="87" s="1"/>
  <c r="G19" i="87"/>
  <c r="H15" i="87"/>
  <c r="H13" i="87"/>
  <c r="H12" i="87"/>
  <c r="H9" i="87"/>
  <c r="H8" i="87"/>
  <c r="H7" i="87"/>
  <c r="H6" i="87"/>
  <c r="D8" i="87"/>
  <c r="D7" i="87"/>
  <c r="H18" i="87" l="1"/>
  <c r="H18" i="88"/>
  <c r="H19" i="88" s="1"/>
  <c r="H53" i="87"/>
  <c r="H10" i="87"/>
  <c r="H16" i="87" s="1"/>
  <c r="D28" i="41"/>
  <c r="H54" i="87" l="1"/>
  <c r="H24" i="87"/>
  <c r="D40" i="50"/>
  <c r="D18" i="41" l="1"/>
  <c r="D16" i="41" s="1"/>
  <c r="E34" i="82"/>
  <c r="D33" i="40"/>
  <c r="D40" i="41"/>
  <c r="D8" i="42" s="1"/>
  <c r="C6" i="41" l="1"/>
  <c r="C5" i="41" s="1"/>
  <c r="C5" i="42" s="1"/>
  <c r="C13" i="42"/>
  <c r="D25" i="42"/>
  <c r="C32" i="42"/>
  <c r="D32" i="42"/>
  <c r="C31" i="42"/>
  <c r="D31" i="42"/>
  <c r="C30" i="42"/>
  <c r="C33" i="42" s="1"/>
  <c r="D30" i="42"/>
  <c r="D33" i="42" s="1"/>
  <c r="C23" i="42"/>
  <c r="D23" i="42"/>
  <c r="C22" i="42"/>
  <c r="D22" i="42"/>
  <c r="C21" i="42"/>
  <c r="D11" i="42"/>
  <c r="D10" i="42"/>
  <c r="D9" i="42"/>
  <c r="D7" i="42"/>
  <c r="D6" i="42"/>
  <c r="C6" i="42"/>
  <c r="C7" i="42"/>
  <c r="C8" i="42"/>
  <c r="C9" i="42"/>
  <c r="C10" i="42"/>
  <c r="C11" i="42"/>
  <c r="C69" i="41"/>
  <c r="C14" i="42" s="1"/>
  <c r="D69" i="41"/>
  <c r="D14" i="42" s="1"/>
  <c r="D66" i="41"/>
  <c r="D24" i="83"/>
  <c r="D4" i="83"/>
  <c r="D5" i="83"/>
  <c r="B4" i="50"/>
  <c r="D37" i="50"/>
  <c r="C41" i="50"/>
  <c r="D72" i="41" l="1"/>
  <c r="D13" i="42"/>
  <c r="D15" i="42" s="1"/>
  <c r="C12" i="42"/>
  <c r="C15" i="42"/>
  <c r="C20" i="42"/>
  <c r="C25" i="42"/>
  <c r="C16" i="42" l="1"/>
  <c r="D27" i="50" l="1"/>
  <c r="D4" i="50"/>
  <c r="D21" i="42" l="1"/>
  <c r="D20" i="42" s="1"/>
  <c r="D41" i="50"/>
  <c r="K28" i="92" l="1"/>
  <c r="L28" i="92" s="1"/>
  <c r="L26" i="92"/>
  <c r="K26" i="92"/>
  <c r="K29" i="92" s="1"/>
  <c r="J26" i="92"/>
  <c r="J29" i="92" s="1"/>
  <c r="I26" i="92"/>
  <c r="I29" i="92" s="1"/>
  <c r="H26" i="92"/>
  <c r="G26" i="92"/>
  <c r="F26" i="92"/>
  <c r="F29" i="92" s="1"/>
  <c r="E26" i="92"/>
  <c r="E29" i="92" s="1"/>
  <c r="D26" i="92"/>
  <c r="L24" i="92"/>
  <c r="K24" i="92"/>
  <c r="J24" i="92"/>
  <c r="H24" i="92"/>
  <c r="G24" i="92"/>
  <c r="F24" i="92"/>
  <c r="E24" i="92"/>
  <c r="D24" i="92"/>
  <c r="L22" i="92"/>
  <c r="K22" i="92"/>
  <c r="J22" i="92"/>
  <c r="H22" i="92"/>
  <c r="G22" i="92"/>
  <c r="G14" i="92" s="1"/>
  <c r="F22" i="92"/>
  <c r="E22" i="92"/>
  <c r="D22" i="92"/>
  <c r="L20" i="92"/>
  <c r="L14" i="92" s="1"/>
  <c r="L29" i="92" s="1"/>
  <c r="K20" i="92"/>
  <c r="J20" i="92"/>
  <c r="I20" i="92"/>
  <c r="H20" i="92"/>
  <c r="H14" i="92" s="1"/>
  <c r="H29" i="92" s="1"/>
  <c r="G20" i="92"/>
  <c r="F20" i="92"/>
  <c r="E20" i="92"/>
  <c r="D20" i="92"/>
  <c r="D14" i="92" s="1"/>
  <c r="D29" i="92" s="1"/>
  <c r="L17" i="92"/>
  <c r="K17" i="92"/>
  <c r="J17" i="92"/>
  <c r="I17" i="92"/>
  <c r="H17" i="92"/>
  <c r="G17" i="92"/>
  <c r="F17" i="92"/>
  <c r="E17" i="92"/>
  <c r="D17" i="92"/>
  <c r="K14" i="92"/>
  <c r="J14" i="92"/>
  <c r="F14" i="92"/>
  <c r="E14" i="92"/>
  <c r="D27" i="41"/>
  <c r="F21" i="91"/>
  <c r="D30" i="91"/>
  <c r="D29" i="91"/>
  <c r="F27" i="91"/>
  <c r="D27" i="91" s="1"/>
  <c r="D26" i="91"/>
  <c r="D25" i="91"/>
  <c r="F24" i="91"/>
  <c r="D24" i="91" s="1"/>
  <c r="F23" i="91"/>
  <c r="D23" i="91" s="1"/>
  <c r="F22" i="91"/>
  <c r="D22" i="91" s="1"/>
  <c r="E20" i="91"/>
  <c r="E31" i="91" s="1"/>
  <c r="E11" i="91"/>
  <c r="D11" i="91"/>
  <c r="F25" i="90"/>
  <c r="E25" i="90"/>
  <c r="D25" i="90"/>
  <c r="C25" i="90"/>
  <c r="F14" i="90"/>
  <c r="F15" i="90" s="1"/>
  <c r="E14" i="90"/>
  <c r="E15" i="90" s="1"/>
  <c r="D14" i="90"/>
  <c r="D15" i="90" s="1"/>
  <c r="C14" i="90"/>
  <c r="C15" i="90" s="1"/>
  <c r="F20" i="91" l="1"/>
  <c r="G29" i="92"/>
  <c r="F31" i="91"/>
  <c r="D21" i="91"/>
  <c r="D20" i="91" s="1"/>
  <c r="D31" i="91" s="1"/>
  <c r="D31" i="41" l="1"/>
  <c r="D30" i="40"/>
  <c r="D26" i="40" s="1"/>
  <c r="B6" i="41"/>
  <c r="D10" i="41"/>
  <c r="C27" i="50" l="1"/>
  <c r="D35" i="50" l="1"/>
  <c r="D8" i="40"/>
  <c r="E34" i="40" s="1"/>
  <c r="C8" i="40"/>
  <c r="B8" i="40"/>
  <c r="D22" i="40"/>
  <c r="E41" i="82" l="1"/>
  <c r="G46" i="88" l="1"/>
  <c r="G48" i="88" s="1"/>
  <c r="G59" i="88"/>
  <c r="G58" i="88"/>
  <c r="G87" i="88"/>
  <c r="G76" i="88"/>
  <c r="G78" i="88" s="1"/>
  <c r="C84" i="88"/>
  <c r="C87" i="88" s="1"/>
  <c r="C69" i="88"/>
  <c r="G29" i="88"/>
  <c r="G15" i="88"/>
  <c r="G12" i="88"/>
  <c r="G58" i="87"/>
  <c r="G24" i="88"/>
  <c r="G23" i="88"/>
  <c r="C41" i="87"/>
  <c r="C61" i="87" s="1"/>
  <c r="C40" i="87"/>
  <c r="C39" i="87" s="1"/>
  <c r="G18" i="87"/>
  <c r="G57" i="87" s="1"/>
  <c r="G15" i="87"/>
  <c r="G16" i="88" s="1"/>
  <c r="G7" i="87"/>
  <c r="G8" i="88" s="1"/>
  <c r="G6" i="87"/>
  <c r="G61" i="88" l="1"/>
  <c r="G21" i="88"/>
  <c r="G28" i="88" s="1"/>
  <c r="G30" i="88" s="1"/>
  <c r="G18" i="88"/>
  <c r="G7" i="88"/>
  <c r="G56" i="87"/>
  <c r="G37" i="87"/>
  <c r="G53" i="87" s="1"/>
  <c r="C66" i="41"/>
  <c r="C19" i="87" s="1"/>
  <c r="C61" i="41"/>
  <c r="C57" i="41"/>
  <c r="C52" i="41"/>
  <c r="C40" i="41"/>
  <c r="C27" i="41"/>
  <c r="C21" i="41"/>
  <c r="C20" i="41" s="1"/>
  <c r="C29" i="87" s="1"/>
  <c r="C33" i="40"/>
  <c r="G13" i="87" s="1"/>
  <c r="C22" i="40"/>
  <c r="G9" i="87" s="1"/>
  <c r="G8" i="87"/>
  <c r="G44" i="87" l="1"/>
  <c r="G10" i="88"/>
  <c r="G9" i="88"/>
  <c r="G14" i="88"/>
  <c r="C8" i="87"/>
  <c r="C7" i="87"/>
  <c r="C18" i="87"/>
  <c r="C23" i="87"/>
  <c r="C21" i="88"/>
  <c r="C28" i="88" s="1"/>
  <c r="C37" i="87"/>
  <c r="C26" i="40"/>
  <c r="C34" i="40" s="1"/>
  <c r="C19" i="42" s="1"/>
  <c r="C18" i="42" s="1"/>
  <c r="C29" i="42" s="1"/>
  <c r="C34" i="42" s="1"/>
  <c r="C35" i="42" s="1"/>
  <c r="C4" i="83"/>
  <c r="C30" i="40" s="1"/>
  <c r="G12" i="87" s="1"/>
  <c r="G13" i="88" s="1"/>
  <c r="C24" i="83"/>
  <c r="G10" i="87" l="1"/>
  <c r="G16" i="87" s="1"/>
  <c r="G52" i="87" s="1"/>
  <c r="G54" i="87" s="1"/>
  <c r="C8" i="88"/>
  <c r="C67" i="88" s="1"/>
  <c r="C20" i="87"/>
  <c r="C9" i="88"/>
  <c r="C68" i="88" s="1"/>
  <c r="C44" i="87"/>
  <c r="C53" i="87"/>
  <c r="C72" i="41"/>
  <c r="C57" i="87"/>
  <c r="C56" i="87" s="1"/>
  <c r="C18" i="88" s="1"/>
  <c r="G38" i="87"/>
  <c r="G24" i="87" l="1"/>
  <c r="G11" i="88"/>
  <c r="G17" i="88" s="1"/>
  <c r="G19" i="88" s="1"/>
  <c r="G88" i="88" s="1"/>
  <c r="G62" i="87"/>
  <c r="G63" i="87" s="1"/>
  <c r="C60" i="87"/>
  <c r="C65" i="41"/>
  <c r="C73" i="41" s="1"/>
  <c r="G31" i="88" l="1"/>
  <c r="C59" i="87"/>
  <c r="C29" i="88"/>
  <c r="C30" i="88" s="1"/>
  <c r="C6" i="87"/>
  <c r="C16" i="87" l="1"/>
  <c r="C7" i="88"/>
  <c r="C66" i="88" l="1"/>
  <c r="C76" i="88" s="1"/>
  <c r="C78" i="88" s="1"/>
  <c r="C17" i="88"/>
  <c r="C19" i="88" s="1"/>
  <c r="C31" i="88" s="1"/>
  <c r="C24" i="87"/>
  <c r="C52" i="87"/>
  <c r="C54" i="87" s="1"/>
  <c r="G55" i="87" s="1"/>
  <c r="G17" i="87"/>
  <c r="N35" i="89"/>
  <c r="O33" i="89"/>
  <c r="N33" i="89"/>
  <c r="K31" i="89"/>
  <c r="I31" i="89"/>
  <c r="G31" i="89"/>
  <c r="F31" i="89"/>
  <c r="E31" i="89"/>
  <c r="D31" i="89"/>
  <c r="C31" i="89"/>
  <c r="B31" i="89"/>
  <c r="O30" i="89"/>
  <c r="N30" i="89"/>
  <c r="O29" i="89"/>
  <c r="N29" i="89"/>
  <c r="O28" i="89"/>
  <c r="L31" i="89"/>
  <c r="J31" i="89"/>
  <c r="H31" i="89"/>
  <c r="L27" i="89"/>
  <c r="H27" i="89"/>
  <c r="F27" i="89"/>
  <c r="E27" i="89"/>
  <c r="D27" i="89"/>
  <c r="C27" i="89"/>
  <c r="B27" i="89"/>
  <c r="O26" i="89"/>
  <c r="N26" i="89"/>
  <c r="O25" i="89"/>
  <c r="J27" i="89"/>
  <c r="O24" i="89"/>
  <c r="N24" i="89"/>
  <c r="O23" i="89"/>
  <c r="N23" i="89"/>
  <c r="O22" i="89"/>
  <c r="N22" i="89"/>
  <c r="O21" i="89"/>
  <c r="N21" i="89"/>
  <c r="O20" i="89"/>
  <c r="M27" i="89"/>
  <c r="K27" i="89"/>
  <c r="I27" i="89"/>
  <c r="O18" i="89"/>
  <c r="N18" i="89"/>
  <c r="O17" i="89"/>
  <c r="N17" i="89"/>
  <c r="M15" i="89"/>
  <c r="L15" i="89"/>
  <c r="K15" i="89"/>
  <c r="J15" i="89"/>
  <c r="I15" i="89"/>
  <c r="H15" i="89"/>
  <c r="G15" i="89"/>
  <c r="F15" i="89"/>
  <c r="E15" i="89"/>
  <c r="D15" i="89"/>
  <c r="C15" i="89"/>
  <c r="B15" i="89"/>
  <c r="N15" i="89" s="1"/>
  <c r="O14" i="89"/>
  <c r="N14" i="89"/>
  <c r="O13" i="89"/>
  <c r="P13" i="89" s="1"/>
  <c r="N13" i="89"/>
  <c r="O12" i="89"/>
  <c r="N12" i="89"/>
  <c r="F11" i="89"/>
  <c r="F16" i="89" s="1"/>
  <c r="F19" i="89" s="1"/>
  <c r="E11" i="89"/>
  <c r="E16" i="89" s="1"/>
  <c r="E19" i="89" s="1"/>
  <c r="D11" i="89"/>
  <c r="D16" i="89" s="1"/>
  <c r="D19" i="89" s="1"/>
  <c r="C11" i="89"/>
  <c r="C16" i="89" s="1"/>
  <c r="C19" i="89" s="1"/>
  <c r="B11" i="89"/>
  <c r="N10" i="89"/>
  <c r="P10" i="89" s="1"/>
  <c r="O9" i="89"/>
  <c r="N9" i="89"/>
  <c r="O8" i="89"/>
  <c r="N8" i="89"/>
  <c r="O7" i="89"/>
  <c r="M11" i="89"/>
  <c r="M16" i="89" s="1"/>
  <c r="M19" i="89" s="1"/>
  <c r="L11" i="89"/>
  <c r="L16" i="89" s="1"/>
  <c r="L19" i="89" s="1"/>
  <c r="K11" i="89"/>
  <c r="K16" i="89" s="1"/>
  <c r="K19" i="89" s="1"/>
  <c r="J11" i="89"/>
  <c r="I11" i="89"/>
  <c r="I16" i="89" s="1"/>
  <c r="I19" i="89" s="1"/>
  <c r="H11" i="89"/>
  <c r="H16" i="89" s="1"/>
  <c r="H19" i="89" s="1"/>
  <c r="G11" i="89"/>
  <c r="G16" i="89" s="1"/>
  <c r="G19" i="89" s="1"/>
  <c r="H87" i="88"/>
  <c r="F87" i="88"/>
  <c r="D84" i="88"/>
  <c r="D87" i="88" s="1"/>
  <c r="B84" i="88"/>
  <c r="B87" i="88" s="1"/>
  <c r="H76" i="88"/>
  <c r="H78" i="88" s="1"/>
  <c r="F59" i="88"/>
  <c r="B59" i="88"/>
  <c r="B29" i="88" s="1"/>
  <c r="F58" i="88"/>
  <c r="B52" i="88"/>
  <c r="B23" i="88" s="1"/>
  <c r="B51" i="88"/>
  <c r="F46" i="88"/>
  <c r="F48" i="88" s="1"/>
  <c r="B46" i="88"/>
  <c r="B48" i="88" s="1"/>
  <c r="F29" i="88"/>
  <c r="F24" i="88"/>
  <c r="F23" i="88"/>
  <c r="F21" i="88"/>
  <c r="B21" i="88"/>
  <c r="B18" i="88"/>
  <c r="F16" i="88"/>
  <c r="F15" i="88"/>
  <c r="F14" i="88"/>
  <c r="F13" i="88"/>
  <c r="F12" i="88"/>
  <c r="F10" i="88"/>
  <c r="B10" i="88"/>
  <c r="B69" i="88" s="1"/>
  <c r="F9" i="88"/>
  <c r="B9" i="88"/>
  <c r="B68" i="88" s="1"/>
  <c r="F8" i="88"/>
  <c r="F67" i="88" s="1"/>
  <c r="B8" i="88"/>
  <c r="B67" i="88" s="1"/>
  <c r="F7" i="88"/>
  <c r="F66" i="88" s="1"/>
  <c r="F76" i="88" s="1"/>
  <c r="F78" i="88" s="1"/>
  <c r="B7" i="88"/>
  <c r="B66" i="88" s="1"/>
  <c r="B41" i="87"/>
  <c r="B40" i="87"/>
  <c r="F39" i="87"/>
  <c r="F58" i="87" s="1"/>
  <c r="F32" i="87"/>
  <c r="F31" i="87"/>
  <c r="B31" i="87"/>
  <c r="B30" i="87"/>
  <c r="F29" i="87"/>
  <c r="B29" i="87"/>
  <c r="B23" i="87"/>
  <c r="F22" i="87"/>
  <c r="B21" i="87"/>
  <c r="F19" i="87"/>
  <c r="B19" i="87"/>
  <c r="B18" i="87" s="1"/>
  <c r="B57" i="87" s="1"/>
  <c r="B56" i="87" s="1"/>
  <c r="F15" i="87"/>
  <c r="F13" i="87"/>
  <c r="F12" i="87"/>
  <c r="F9" i="87"/>
  <c r="F8" i="87"/>
  <c r="B8" i="87"/>
  <c r="F7" i="87"/>
  <c r="B7" i="87"/>
  <c r="F6" i="87"/>
  <c r="B6" i="87"/>
  <c r="D32" i="89" l="1"/>
  <c r="D34" i="89" s="1"/>
  <c r="P30" i="89"/>
  <c r="F32" i="89"/>
  <c r="F34" i="89" s="1"/>
  <c r="J32" i="89"/>
  <c r="J34" i="89" s="1"/>
  <c r="P24" i="89"/>
  <c r="L32" i="89"/>
  <c r="L34" i="89" s="1"/>
  <c r="I32" i="89"/>
  <c r="I34" i="89" s="1"/>
  <c r="H32" i="89"/>
  <c r="H34" i="89" s="1"/>
  <c r="E32" i="89"/>
  <c r="E34" i="89" s="1"/>
  <c r="C32" i="89"/>
  <c r="C34" i="89" s="1"/>
  <c r="J16" i="89"/>
  <c r="J19" i="89" s="1"/>
  <c r="B76" i="88"/>
  <c r="B78" i="88" s="1"/>
  <c r="B16" i="87"/>
  <c r="C88" i="88"/>
  <c r="C62" i="87"/>
  <c r="F61" i="88"/>
  <c r="P9" i="89"/>
  <c r="P14" i="89"/>
  <c r="P26" i="89"/>
  <c r="P18" i="89"/>
  <c r="F11" i="88"/>
  <c r="F17" i="88" s="1"/>
  <c r="O15" i="89"/>
  <c r="P15" i="89" s="1"/>
  <c r="F18" i="88"/>
  <c r="O31" i="89"/>
  <c r="P12" i="89"/>
  <c r="H58" i="87"/>
  <c r="B58" i="88"/>
  <c r="B61" i="88" s="1"/>
  <c r="F28" i="88"/>
  <c r="F30" i="88" s="1"/>
  <c r="B20" i="87"/>
  <c r="B60" i="87" s="1"/>
  <c r="O27" i="89"/>
  <c r="P33" i="89"/>
  <c r="O11" i="89"/>
  <c r="P8" i="89"/>
  <c r="P20" i="89"/>
  <c r="P21" i="89"/>
  <c r="P22" i="89"/>
  <c r="P23" i="89"/>
  <c r="P29" i="89"/>
  <c r="B37" i="87"/>
  <c r="B53" i="87" s="1"/>
  <c r="B17" i="88"/>
  <c r="B19" i="88" s="1"/>
  <c r="P17" i="89"/>
  <c r="K32" i="89"/>
  <c r="K34" i="89" s="1"/>
  <c r="M32" i="89"/>
  <c r="N11" i="89"/>
  <c r="B16" i="89"/>
  <c r="G27" i="89"/>
  <c r="N27" i="89" s="1"/>
  <c r="N25" i="89"/>
  <c r="P25" i="89" s="1"/>
  <c r="N28" i="89"/>
  <c r="P28" i="89" s="1"/>
  <c r="B32" i="89"/>
  <c r="P7" i="89"/>
  <c r="B22" i="88"/>
  <c r="B52" i="87"/>
  <c r="F37" i="87"/>
  <c r="B61" i="87"/>
  <c r="F10" i="87"/>
  <c r="F16" i="87" s="1"/>
  <c r="F18" i="87"/>
  <c r="F57" i="87" s="1"/>
  <c r="F56" i="87" s="1"/>
  <c r="B39" i="87"/>
  <c r="M34" i="89" l="1"/>
  <c r="N32" i="89"/>
  <c r="F19" i="88"/>
  <c r="F31" i="88" s="1"/>
  <c r="P31" i="89"/>
  <c r="O16" i="89"/>
  <c r="O19" i="89" s="1"/>
  <c r="O32" i="89"/>
  <c r="O34" i="89" s="1"/>
  <c r="P11" i="89"/>
  <c r="F24" i="87"/>
  <c r="F17" i="87"/>
  <c r="B24" i="87"/>
  <c r="B59" i="87"/>
  <c r="P27" i="89"/>
  <c r="B36" i="89"/>
  <c r="B19" i="89"/>
  <c r="N16" i="89"/>
  <c r="G32" i="89"/>
  <c r="G34" i="89" s="1"/>
  <c r="B28" i="88"/>
  <c r="F52" i="87"/>
  <c r="B44" i="87"/>
  <c r="F53" i="87"/>
  <c r="F44" i="87"/>
  <c r="F38" i="87"/>
  <c r="B54" i="87"/>
  <c r="H38" i="87" l="1"/>
  <c r="O36" i="89"/>
  <c r="F88" i="88"/>
  <c r="B62" i="87"/>
  <c r="F54" i="87"/>
  <c r="F62" i="87" s="1"/>
  <c r="P32" i="89"/>
  <c r="N34" i="89"/>
  <c r="P16" i="89"/>
  <c r="N19" i="89"/>
  <c r="P19" i="89" s="1"/>
  <c r="C6" i="89"/>
  <c r="C36" i="89" s="1"/>
  <c r="D6" i="89" s="1"/>
  <c r="D36" i="89" s="1"/>
  <c r="E6" i="89" s="1"/>
  <c r="E36" i="89" s="1"/>
  <c r="F6" i="89" s="1"/>
  <c r="F36" i="89" s="1"/>
  <c r="G6" i="89" s="1"/>
  <c r="G36" i="89" s="1"/>
  <c r="H6" i="89" s="1"/>
  <c r="H36" i="89" s="1"/>
  <c r="I6" i="89" s="1"/>
  <c r="I36" i="89" s="1"/>
  <c r="J6" i="89" s="1"/>
  <c r="J36" i="89" s="1"/>
  <c r="K6" i="89" s="1"/>
  <c r="K36" i="89" s="1"/>
  <c r="L6" i="89" s="1"/>
  <c r="L36" i="89" s="1"/>
  <c r="M6" i="89" s="1"/>
  <c r="M36" i="89" s="1"/>
  <c r="B30" i="88"/>
  <c r="H57" i="87"/>
  <c r="H56" i="87" s="1"/>
  <c r="P34" i="89" l="1"/>
  <c r="N36" i="89"/>
  <c r="F63" i="87"/>
  <c r="F55" i="87"/>
  <c r="B31" i="88"/>
  <c r="B88" i="88"/>
  <c r="D56" i="87" l="1"/>
  <c r="C40" i="50" l="1"/>
  <c r="C35" i="50"/>
  <c r="C15" i="50"/>
  <c r="C4" i="50" s="1"/>
  <c r="B22" i="40" l="1"/>
  <c r="B27" i="50"/>
  <c r="D60" i="87" l="1"/>
  <c r="H62" i="87"/>
  <c r="H31" i="88" l="1"/>
  <c r="B69" i="41"/>
  <c r="B14" i="42" s="1"/>
  <c r="B13" i="42" l="1"/>
  <c r="D38" i="50"/>
  <c r="D39" i="50"/>
  <c r="H88" i="88" l="1"/>
  <c r="C37" i="50"/>
  <c r="B35" i="41" l="1"/>
  <c r="B25" i="42"/>
  <c r="B32" i="42"/>
  <c r="B31" i="42"/>
  <c r="B30" i="42"/>
  <c r="B37" i="50"/>
  <c r="B22" i="42"/>
  <c r="B66" i="41"/>
  <c r="B61" i="41"/>
  <c r="B52" i="41"/>
  <c r="B32" i="41"/>
  <c r="B28" i="41"/>
  <c r="B21" i="41"/>
  <c r="E25" i="82"/>
  <c r="B21" i="42" l="1"/>
  <c r="B40" i="41"/>
  <c r="B20" i="41"/>
  <c r="B6" i="42" s="1"/>
  <c r="B31" i="41"/>
  <c r="E72" i="41"/>
  <c r="B33" i="42"/>
  <c r="B11" i="42"/>
  <c r="B9" i="42"/>
  <c r="B15" i="42"/>
  <c r="B72" i="41"/>
  <c r="B27" i="41" l="1"/>
  <c r="B8" i="42"/>
  <c r="B7" i="42" l="1"/>
  <c r="B11" i="83" l="1"/>
  <c r="B33" i="40" l="1"/>
  <c r="B35" i="50" l="1"/>
  <c r="B4" i="83"/>
  <c r="B30" i="40" s="1"/>
  <c r="B24" i="83" l="1"/>
  <c r="B23" i="42"/>
  <c r="B41" i="50"/>
  <c r="B26" i="40" l="1"/>
  <c r="D34" i="40"/>
  <c r="D19" i="42" s="1"/>
  <c r="D18" i="42" s="1"/>
  <c r="D29" i="42" s="1"/>
  <c r="D34" i="42" s="1"/>
  <c r="E37" i="82"/>
  <c r="B34" i="40" l="1"/>
  <c r="B19" i="42" s="1"/>
  <c r="B18" i="42" l="1"/>
  <c r="E7" i="82"/>
  <c r="E47" i="82" s="1"/>
  <c r="D9" i="41"/>
  <c r="E22" i="82"/>
  <c r="E19" i="82"/>
  <c r="D8" i="41" l="1"/>
  <c r="D7" i="41" l="1"/>
  <c r="B5" i="41" s="1"/>
  <c r="B5" i="42" s="1"/>
  <c r="D6" i="41" l="1"/>
  <c r="D5" i="41" s="1"/>
  <c r="B57" i="41"/>
  <c r="B20" i="42"/>
  <c r="D65" i="41" l="1"/>
  <c r="D73" i="41" s="1"/>
  <c r="D5" i="42"/>
  <c r="E73" i="41"/>
  <c r="B29" i="42"/>
  <c r="B10" i="42"/>
  <c r="B65" i="41"/>
  <c r="B73" i="41" s="1"/>
  <c r="D12" i="42" l="1"/>
  <c r="D16" i="42" s="1"/>
  <c r="D35" i="42" s="1"/>
  <c r="D6" i="87"/>
  <c r="B34" i="42"/>
  <c r="B12" i="42"/>
  <c r="D16" i="87" l="1"/>
  <c r="D52" i="87" s="1"/>
  <c r="D7" i="88"/>
  <c r="D17" i="88" s="1"/>
  <c r="D19" i="88" s="1"/>
  <c r="B16" i="42"/>
  <c r="H17" i="87" l="1"/>
  <c r="D24" i="87"/>
  <c r="D54" i="87"/>
  <c r="H55" i="87" s="1"/>
  <c r="B35" i="42"/>
  <c r="D78" i="88" l="1"/>
  <c r="D62" i="87"/>
  <c r="H63" i="87" s="1"/>
  <c r="D31" i="88" l="1"/>
  <c r="D88" i="88" l="1"/>
</calcChain>
</file>

<file path=xl/sharedStrings.xml><?xml version="1.0" encoding="utf-8"?>
<sst xmlns="http://schemas.openxmlformats.org/spreadsheetml/2006/main" count="830" uniqueCount="503">
  <si>
    <t xml:space="preserve"> 1.5. Helyi önk. Működési célú költségvetési támogatásai és kiegészítő támogatásai</t>
  </si>
  <si>
    <t xml:space="preserve"> 1.6. Elszámolásból származó bevételek</t>
  </si>
  <si>
    <t>1. Települési önkormányzatok működésének támogatása</t>
  </si>
  <si>
    <t>7. Működési célú visszatérítendő támogatások, kölcsönök nyújtása áh-n kívülre</t>
  </si>
  <si>
    <t>I. Működési célú támogatások államháztartáson belülről</t>
  </si>
  <si>
    <t>II. Felhalmozási célú támogatások államháztartáson belülről</t>
  </si>
  <si>
    <t>III. Közhatalmi bevételek</t>
  </si>
  <si>
    <t>IV. Működési bevételek</t>
  </si>
  <si>
    <t>V. Felhalmozási bevételek</t>
  </si>
  <si>
    <t>VI. Működési célú átvett pénzeszközök</t>
  </si>
  <si>
    <t>VII. Felhalmozási célú átvett pénzeszközök</t>
  </si>
  <si>
    <t>Költségvetési bevételek összesen:</t>
  </si>
  <si>
    <t>VIII. Finanszírozási bevételek</t>
  </si>
  <si>
    <t>2. Költségvetési hiány külső finanszírozására szolgáló finanszírozási célú pénzügyi műveletek bevételei</t>
  </si>
  <si>
    <t>Bevételek összesen:</t>
  </si>
  <si>
    <t>Működési kiadások</t>
  </si>
  <si>
    <t>Felhalmozási kiadások</t>
  </si>
  <si>
    <t>Tartalékok</t>
  </si>
  <si>
    <t>Általános</t>
  </si>
  <si>
    <t>Cél</t>
  </si>
  <si>
    <t>Költségvetési kiadások összesen:</t>
  </si>
  <si>
    <t>Hiteltörlesztés</t>
  </si>
  <si>
    <t>Finanszírozási kiadások összesen:</t>
  </si>
  <si>
    <t>Kiadások összesen:</t>
  </si>
  <si>
    <t>1. Önkormányzat működési támogatásai</t>
  </si>
  <si>
    <t xml:space="preserve"> 1.1. Helyi önk. működésének ált. támogatása</t>
  </si>
  <si>
    <t xml:space="preserve"> 1.3. Települési önk. szoc. és gyermekjóléti feladatainak tám.</t>
  </si>
  <si>
    <t xml:space="preserve"> 1.4. Települési önk. kult. feladatainak támogatása</t>
  </si>
  <si>
    <t>3. Működési célú garancia- és kezességvállalásból származó megtérülések áh-n belülről</t>
  </si>
  <si>
    <t xml:space="preserve"> 4. Működési célú visszatérítendő támogatások, kölcsönök visszatérülése áh-n belülről</t>
  </si>
  <si>
    <t>5. Működési célú visszatérítendő támogatások, kölcsönök igénybevétele áh-n belülről</t>
  </si>
  <si>
    <t xml:space="preserve"> 6. Egyéb működési célú támogatások bevételei államháztartáson belülről</t>
  </si>
  <si>
    <t xml:space="preserve">  1. Felhalmozási célú önkormányzati támogatások</t>
  </si>
  <si>
    <t>2. Felhalmozási célú garancia- és kezességvállalásból származó megtérülések áh-n belülről</t>
  </si>
  <si>
    <t xml:space="preserve"> 3. Felhalmozási célú visszatérítendő támogatások, kölcsönök visszatérülése áh-n belülről</t>
  </si>
  <si>
    <t xml:space="preserve"> 4. Felhalmozási célú visszatérítendő támogatások, kölcsönök igénybevétele áh-n belülről</t>
  </si>
  <si>
    <t>1. Vagyoni típusú adók</t>
  </si>
  <si>
    <t xml:space="preserve">      1.1. Építményadó</t>
  </si>
  <si>
    <t>2. Termékek és szolgáltatások adói</t>
  </si>
  <si>
    <t>2.1.  Értékesítési és forgalmi adók</t>
  </si>
  <si>
    <t xml:space="preserve">      2.1. 1. Iparűzési adó</t>
  </si>
  <si>
    <t>2.2.  Gépjárműadók</t>
  </si>
  <si>
    <t>2.3. Egyéb áruhasználati és szolgáltatási adók</t>
  </si>
  <si>
    <t xml:space="preserve">      2.3.1. Ifa személyek u.</t>
  </si>
  <si>
    <t xml:space="preserve">      2.3.2. Talajterhelési díj</t>
  </si>
  <si>
    <t>3. Egyéb közhatalmi bevételek  (bírság, pótlék,)</t>
  </si>
  <si>
    <t>1. Áru- és készletértékesítés bevétele</t>
  </si>
  <si>
    <t>2. Nyújtott szolgáltatások ellenértéke</t>
  </si>
  <si>
    <t>3. Közvetített szolgáltatások ellenértéke</t>
  </si>
  <si>
    <t>4. Tulajdonosi bevételek</t>
  </si>
  <si>
    <t>5. Ellátási díjak</t>
  </si>
  <si>
    <t>6. Kiszámlázott Áfa</t>
  </si>
  <si>
    <t>7. Áfa visszatérítés</t>
  </si>
  <si>
    <t>8. Kamatbevétel</t>
  </si>
  <si>
    <t xml:space="preserve">  1. Immateriális javak  értékesítése</t>
  </si>
  <si>
    <t xml:space="preserve">  2. Ingatlanok értékesítése</t>
  </si>
  <si>
    <t xml:space="preserve">  3. Egyéb tárgyi eszközök értékesítése</t>
  </si>
  <si>
    <t xml:space="preserve">  4. Részesedések értékesítése</t>
  </si>
  <si>
    <t>1. Működési célú garancia- és kezességvállalásból származó megtérülések áh-n kívülről</t>
  </si>
  <si>
    <t xml:space="preserve"> 2. Működési célú visszatérítendő támogatások, kölcsönök visszatérülése államháztartáson kívülről</t>
  </si>
  <si>
    <t>3. Egyéb működési célú átvett pénzeszközök</t>
  </si>
  <si>
    <t>1. Felhalmozási célú garancia- és kezességvállalásból származó megtérülések áh-n kívülről</t>
  </si>
  <si>
    <t xml:space="preserve"> 2. Felhalmozási célú visszatérítendő támogatások, kölcsönök visszatérülése államháztartáson kívülről</t>
  </si>
  <si>
    <t>3. Egyéb felhalmozási célú átvett pénzeszközök</t>
  </si>
  <si>
    <t xml:space="preserve"> 1. Költségvetési hiány belső finanszírozására szolgáló bevételek</t>
  </si>
  <si>
    <t xml:space="preserve">    1.2. Előző év költségvetési maradványának igénybevétele felhalmozási célra</t>
  </si>
  <si>
    <t xml:space="preserve">  2. Költségvetési hiány külső finanszírozására szolgáló finanszírozási bevételek</t>
  </si>
  <si>
    <t>Összes bevétel:</t>
  </si>
  <si>
    <t xml:space="preserve">  ebből közfoglalkoztatott</t>
  </si>
  <si>
    <t>Önkormányzati hivatal működtetésének támogatás (beszámítás után)</t>
  </si>
  <si>
    <t>Önkormányzati hivatal működtetésének támogatás elismert hivatali létsz.</t>
  </si>
  <si>
    <t>Zöldterület-gazdálk-al kapcsolatos feladatok ellátásának támog.</t>
  </si>
  <si>
    <t>Beszámítás összege</t>
  </si>
  <si>
    <t>Közvilágítás fenntartásának támogatás</t>
  </si>
  <si>
    <t>Köztemető fenntartással kapcsolatos feladatok támog.</t>
  </si>
  <si>
    <t>Közutak fenntartásának támogatás</t>
  </si>
  <si>
    <t>Lakott külterületekkel kapcsolatos feladatok támogatása</t>
  </si>
  <si>
    <t>Összesen</t>
  </si>
  <si>
    <t>Összesen:</t>
  </si>
  <si>
    <t>1. Személyi juttatás</t>
  </si>
  <si>
    <t>2. Munkaadót terhelő járulékok</t>
  </si>
  <si>
    <t>3. Dologi kiadások</t>
  </si>
  <si>
    <t>5. Egyéb működési célú kiadások</t>
  </si>
  <si>
    <t>3. Működési célú visszatérítendő támogatások, kölcsönök nyújtása áh-n belülre</t>
  </si>
  <si>
    <t>4. Működési célú visszatérítendő támogatások, kölcsönök törlesztése áh-n belülre</t>
  </si>
  <si>
    <t>5. Egyéb működési célú támogatások áh-n belülre</t>
  </si>
  <si>
    <t>6. Működési célú garancia- és kezességvállalásból származó kifizetés államháztartáson kívülre</t>
  </si>
  <si>
    <t>8. Egyéb működési célú támogatások áh-n kívülre</t>
  </si>
  <si>
    <t>Önkormányzati működési kiadások  összesen:</t>
  </si>
  <si>
    <t>Forgatási célú értékpapír vásárlás</t>
  </si>
  <si>
    <t>Ebből: bérleti díjak</t>
  </si>
  <si>
    <t>IV. Finanszírozási kiadások</t>
  </si>
  <si>
    <t>Hitel törlesztés</t>
  </si>
  <si>
    <t>Felhalmozási kiadások összesen:</t>
  </si>
  <si>
    <t>Beruházások</t>
  </si>
  <si>
    <t>Felújítások</t>
  </si>
  <si>
    <t>MEGNEVEZÉS</t>
  </si>
  <si>
    <t xml:space="preserve">      2.3.3. Települési adó</t>
  </si>
  <si>
    <t>9. Egyéb működési bevételek (kártérítés, kötbér, stb.)</t>
  </si>
  <si>
    <t>Egyéb önkormányzati feladatok támogatása</t>
  </si>
  <si>
    <t>1. Költségvetési hiány belső finanszírozására szolgáló finanszírozási  bevételek</t>
  </si>
  <si>
    <t xml:space="preserve">2. Elvonások, befizetések </t>
  </si>
  <si>
    <t>5. Egyéb felhalmozási célú támogatások államháztartáson belülről</t>
  </si>
  <si>
    <t>Intézményi létszámok:</t>
  </si>
  <si>
    <t>Állami támogatás megelőlegezés visszafizetés</t>
  </si>
  <si>
    <t>Település üzemeltetéséhez kapcsolódó feladatellát.támog.(beszámítás után)</t>
  </si>
  <si>
    <t>Egyéb önkormányzati feladatok támogatása (beszámítás után)</t>
  </si>
  <si>
    <t>Lakott külterületekkel kapcsolatos feladatok támogatása(beszámítás után)</t>
  </si>
  <si>
    <t>Üdülőhelyi feladatok támogatása (beszámitás után)</t>
  </si>
  <si>
    <t xml:space="preserve">Üdülőhelyi feladatok támogatása </t>
  </si>
  <si>
    <t>II. EGYES KÖZNEVELÉSI FELADATOK TÁMOGATÁSA</t>
  </si>
  <si>
    <t>4.1. Üzemeltetési díjak</t>
  </si>
  <si>
    <t>Közüzemi díjak</t>
  </si>
  <si>
    <t>Vásárolt élelmezés</t>
  </si>
  <si>
    <t>Fizetendő áfa</t>
  </si>
  <si>
    <t>Egyéb dologi kiadások</t>
  </si>
  <si>
    <t>Egyéb szolgáltatások</t>
  </si>
  <si>
    <t>I.   Önkormányzati Hivatal költségvetése</t>
  </si>
  <si>
    <t>1.  Működési célú támogatások államháztartáson belülre</t>
  </si>
  <si>
    <t>Közoktatási Intézményfenntartó Társulás Pécsely  Óvoda fenntart támogatás</t>
  </si>
  <si>
    <t>2. Működési célú támogatások államháztartáson kívülre</t>
  </si>
  <si>
    <t>3. Működési célú visszatérítendő támogatások, kölcsönök nyújtása, törlesztése</t>
  </si>
  <si>
    <t>Egyéb működési célú kiadások összesen:</t>
  </si>
  <si>
    <t>Bf. Többcélú Társulás</t>
  </si>
  <si>
    <t>Egyéb felhalmozási kiadások</t>
  </si>
  <si>
    <t>Önkormányzati feladatok</t>
  </si>
  <si>
    <t>Reklám és propaganda</t>
  </si>
  <si>
    <t>4.  Ellátottak pénzbeli juttatásai</t>
  </si>
  <si>
    <t>1. Működési célú garancia- és kezességvállalásból származó kifizetés áh-n belülre</t>
  </si>
  <si>
    <t>2.1. Forgatási célú értékpapír beváltása</t>
  </si>
  <si>
    <t>2.4. Államháztartáson belüli megelőlegezések</t>
  </si>
  <si>
    <r>
      <t xml:space="preserve">    </t>
    </r>
    <r>
      <rPr>
        <sz val="12"/>
        <rFont val="Times New Roman"/>
        <family val="1"/>
        <charset val="238"/>
      </rPr>
      <t>1.1. Előző év költségvetési maradványának  igénybevétele működési célra</t>
    </r>
  </si>
  <si>
    <t>Közfoglalkoztatott támogatás előleg 2018.év</t>
  </si>
  <si>
    <t>Gép-és eszközvásárlás</t>
  </si>
  <si>
    <t>Falubuszra gumigarnitúra vásárlás</t>
  </si>
  <si>
    <t>Falugondnoki autó pályázati önrész</t>
  </si>
  <si>
    <t>Kisértékű eszközök beszerzése</t>
  </si>
  <si>
    <t>Könyvbeszerzés könyvtárba</t>
  </si>
  <si>
    <t>Sátor vásárlás</t>
  </si>
  <si>
    <t>Közvilágítás korszerűsítése</t>
  </si>
  <si>
    <t xml:space="preserve">Könyvtárajtó felújítás  </t>
  </si>
  <si>
    <t>Víziszínpad felújítása</t>
  </si>
  <si>
    <t>Kultúrház felújítása</t>
  </si>
  <si>
    <t>Belterületi utak felújítása</t>
  </si>
  <si>
    <t>Pécselyi iskolatető javítása</t>
  </si>
  <si>
    <t>Születési segély</t>
  </si>
  <si>
    <t>Temetési segély</t>
  </si>
  <si>
    <t xml:space="preserve"> 1.1. Felhalmozási célú központosított támogatások</t>
  </si>
  <si>
    <t xml:space="preserve">      1.2. Magánszemélyek kommunális adója</t>
  </si>
  <si>
    <t>Tihany Iskola Alapítvány támogatása</t>
  </si>
  <si>
    <t xml:space="preserve">         NKA Vászoly Községről szóló köny kiadásának támogatása</t>
  </si>
  <si>
    <t xml:space="preserve">      Közfoglalkoztatottak támogatás</t>
  </si>
  <si>
    <t>AZ ÖNKORMÁNYZAT FŐÖSSZESÍTŐJE</t>
  </si>
  <si>
    <t>BEVÉTELEK ELŐIRÁNYZATA</t>
  </si>
  <si>
    <t>Immateriális javak beszerzése</t>
  </si>
  <si>
    <t>Balatonfüredi Közös Önkormányzati Hivatal</t>
  </si>
  <si>
    <t>Pénzeszköz átadás Védőnői szolgálatra</t>
  </si>
  <si>
    <t>Pénzeszköz átadás Fogorvosi szolgálatra</t>
  </si>
  <si>
    <t>Bursa Hungarica ösztöndíj átutalás</t>
  </si>
  <si>
    <t>Fajlagos</t>
  </si>
  <si>
    <t>Mutató</t>
  </si>
  <si>
    <t>Létszám</t>
  </si>
  <si>
    <t>I. Berházások</t>
  </si>
  <si>
    <t>II. Felújítások</t>
  </si>
  <si>
    <t>III. Egyéb felhalmozási kiadások</t>
  </si>
  <si>
    <t>Pénzeszköz átadás Bfüredi Önk. Tűzoltóságnak</t>
  </si>
  <si>
    <t xml:space="preserve">     Diák munkabér támogatás</t>
  </si>
  <si>
    <t xml:space="preserve">1. Működési bevételek </t>
  </si>
  <si>
    <t>2. Működési kiadások</t>
  </si>
  <si>
    <t>1. Működési célú támogatások államháztartáson belülről</t>
  </si>
  <si>
    <t>1. Személyi juttatások</t>
  </si>
  <si>
    <t>2. Közhatalmi bevételek</t>
  </si>
  <si>
    <t>2. Munkaadót terhelő járulékok és szoc.hj. Adó</t>
  </si>
  <si>
    <t xml:space="preserve">3. Működési bevételek </t>
  </si>
  <si>
    <t>3. Dologi  kiadások</t>
  </si>
  <si>
    <t>4. Működési célú átvett pénzeszközök államháztartáson kivülről</t>
  </si>
  <si>
    <t>4. Ellátottak pénzbeli juttatásai</t>
  </si>
  <si>
    <t>5.1. Elvonások, befizetések</t>
  </si>
  <si>
    <t>5.2. Egyéb működési célú támogatások áh-n belülre</t>
  </si>
  <si>
    <t>5.4. Egyéb működési célú támogatások áh-n kívülre</t>
  </si>
  <si>
    <t>5.5. Működési célú visszatérítendő támogatások, kölcsönök nyújtása áh-n kívülre</t>
  </si>
  <si>
    <t>6. Pénzforgalom nélküli kiadások (tartalék)</t>
  </si>
  <si>
    <t xml:space="preserve"> Összes költségvetési működési bevétel:</t>
  </si>
  <si>
    <t xml:space="preserve"> Összes költségvetési működési kiadás: </t>
  </si>
  <si>
    <t xml:space="preserve"> Működési többlet: </t>
  </si>
  <si>
    <t xml:space="preserve"> Működési hiány: </t>
  </si>
  <si>
    <t>Költségvetési hiány belső finanszírozása működési célú</t>
  </si>
  <si>
    <t>Finanszírozási célú műveletek kiadásai működési célú</t>
  </si>
  <si>
    <t>5. Költségvetési Maradvány</t>
  </si>
  <si>
    <t>7. Állami támogatás megelőlegezés visszafizetése</t>
  </si>
  <si>
    <t>Költségvetési hiány külső finanszírozása működési célú</t>
  </si>
  <si>
    <t>8. Hitelek törlesztése</t>
  </si>
  <si>
    <t>6. Értékpapír beváltása</t>
  </si>
  <si>
    <t>9. Betét vásárlás</t>
  </si>
  <si>
    <t>7. Hitelfelvétel</t>
  </si>
  <si>
    <t>10. Forgatási célú értékpapír vás.</t>
  </si>
  <si>
    <t>8. Állami támogatás megelőlegezés visszafizetése</t>
  </si>
  <si>
    <t>Összes működési bevétel:</t>
  </si>
  <si>
    <t>Összes működési kiadás</t>
  </si>
  <si>
    <t xml:space="preserve">1. Felhalmozási bevételek </t>
  </si>
  <si>
    <t xml:space="preserve">2. Felhalmozási kiadások </t>
  </si>
  <si>
    <t>1. Felhalmozási célú támogatások államháztartáson belülről</t>
  </si>
  <si>
    <t xml:space="preserve">1.1. Beruházások </t>
  </si>
  <si>
    <t xml:space="preserve">2. Felhalmozási bev.  </t>
  </si>
  <si>
    <t>1.2. Int.saját hatáskörű fejlesztések</t>
  </si>
  <si>
    <t>3. Felhalmozási célú átvett pénzeszközök</t>
  </si>
  <si>
    <t>2. Felújítások</t>
  </si>
  <si>
    <t>3. Egyéb felhalmozási kiadások</t>
  </si>
  <si>
    <t>3.1. Egyéb felhalmozási célú támogatások áh-n kívülre</t>
  </si>
  <si>
    <t>3.2. Egyéb felhalmozási célú támogatások áh-n belülre</t>
  </si>
  <si>
    <t>3.3. Felhalmozási célú visszatérítendő támogatások, kölcsönök nyújtása áh-n belülre</t>
  </si>
  <si>
    <t>3.3. Felhalmozási célú visszatérítendő támogatások, kölcsönök nyújtása áh-n kívülre</t>
  </si>
  <si>
    <t xml:space="preserve"> Összes költségvetési felhalmozási bevétel: </t>
  </si>
  <si>
    <t xml:space="preserve"> Összes költségvetési felhalmozási kiadás: </t>
  </si>
  <si>
    <t xml:space="preserve"> Felhalmozási többlet: </t>
  </si>
  <si>
    <t xml:space="preserve"> Felhalmozási hiány: </t>
  </si>
  <si>
    <t>Költségvetési hiány belső finanszírozása felhalmozási célú</t>
  </si>
  <si>
    <t>Finanszírozási célú műveletek kiadásai felhalmozási célú</t>
  </si>
  <si>
    <t>4.Költségvetési maradvány</t>
  </si>
  <si>
    <t>4. Értékpapírok visszavásárlása</t>
  </si>
  <si>
    <t>Költségvetési hiány külső finanszírozása felhalmozási célú</t>
  </si>
  <si>
    <t>5. Hitelek törlesztése</t>
  </si>
  <si>
    <t>5. Értékpapír kibocsátás, értékesítés</t>
  </si>
  <si>
    <t>6. Állami támogatás megelőlegezés visszafizetése</t>
  </si>
  <si>
    <t>6. Hitelfelvétel</t>
  </si>
  <si>
    <t>Összes felhalmozási bevétel:</t>
  </si>
  <si>
    <t>Összes felhalmozási kiadás</t>
  </si>
  <si>
    <t>BEVÉTELEK</t>
  </si>
  <si>
    <t>KIADÁSOK</t>
  </si>
  <si>
    <t>Költségvetési működési bevételek</t>
  </si>
  <si>
    <t>Költségvetési működési kiadások</t>
  </si>
  <si>
    <t>Költségvetési felhalmozási bevételek</t>
  </si>
  <si>
    <t>Költségvetési felhalmozási kiadások</t>
  </si>
  <si>
    <t>Költségvetési többlet:</t>
  </si>
  <si>
    <t>Költségvetési hiány:</t>
  </si>
  <si>
    <t>Költségvetési hiány belső finanszírozása:</t>
  </si>
  <si>
    <t>Finanszírozási célú műveletek kiadásai összesen:</t>
  </si>
  <si>
    <t>Finanszírozási célú műveletek működési kiadásai</t>
  </si>
  <si>
    <t>Finanszírozási célú műveletek felhalmozási kiadásai</t>
  </si>
  <si>
    <t>Költségvetési hiány külső finanszírozása:</t>
  </si>
  <si>
    <t>Összes kiadás:</t>
  </si>
  <si>
    <t>TÖBBLET</t>
  </si>
  <si>
    <t>Működési bevételek</t>
  </si>
  <si>
    <t>1. Működési támogatások államháztartáson belülről</t>
  </si>
  <si>
    <t>Költségvetési működési  bevételek kötelező feladatok szerinti bontásban</t>
  </si>
  <si>
    <t>Költségvetési felhalmozási kiadások kötelező feladatok szerinti bontásban</t>
  </si>
  <si>
    <t>Finanszírozási bevételek</t>
  </si>
  <si>
    <t>Finanszírozási kiadások</t>
  </si>
  <si>
    <t>Működési bevételek kiemelt előirányzatonként kötelező feladatok szerinti bontásban</t>
  </si>
  <si>
    <t>Működési kiadások kiemelt előirányzatonként kötelező feladatok szerinti bontásban</t>
  </si>
  <si>
    <t>Felhalmozási bevételek</t>
  </si>
  <si>
    <t xml:space="preserve">2. Felhalmozási bevételek </t>
  </si>
  <si>
    <t>3. Felhalmozási célú átvett pénzeszközök áh-n kívülről</t>
  </si>
  <si>
    <t>3. Egyéb felhalmozási célú kiadások</t>
  </si>
  <si>
    <t>3.1. Egyéb felhalmozási célú pénzeszköz átadás áh-n kívülre</t>
  </si>
  <si>
    <t>3.2. Egyéb felhalmozási célú pénzeszköz átadás áh-n belülre</t>
  </si>
  <si>
    <t>3.4. Felhalmozási célú visszatérítendő támogatások, kölcsönök nyújtása áh-n kívülre</t>
  </si>
  <si>
    <t>Költségvetési felhalmozási bevételek kötelező feladatok szerinti bontásban</t>
  </si>
  <si>
    <t>Felhalmozási bevételek kiemelt előirányzatonként kötelező feladatok szerinti bontásban</t>
  </si>
  <si>
    <t>Felhalmozási kiadások kiemelt előirányzatonként kötelező feladatok szerinti bontásban</t>
  </si>
  <si>
    <t>Költségvetési működési  bevételek önként vállalt feladatok szerinti bontásban</t>
  </si>
  <si>
    <t>Költségvetési működési kiadások önként vállalt feladatok szerinti bontásban</t>
  </si>
  <si>
    <t>Működési bevételek kiemelt előirányzatonként önként vállalt feladatok szerinti bontásban</t>
  </si>
  <si>
    <t>Működési kiadások kiemelt előirányzatonként önként vállalt feladatok szerinti bontásban</t>
  </si>
  <si>
    <t>Költségvetési felhalmozási bevételek önként vállalt feladatok szerinti bontásban</t>
  </si>
  <si>
    <t>Költségvetési felhalmozási kiadások önként vállalt feladatok szerinti bontásban</t>
  </si>
  <si>
    <t>Felhalmozási bevételek kiemelt előirányzatonként önként vállalt feladatok szerinti bontásban</t>
  </si>
  <si>
    <t>Felhalmozási kiadások kiemelt előirányzatonként önként vállalt feladatok szerinti bontásban</t>
  </si>
  <si>
    <t>Költségvetési működési  bevételek állami (államigazgatási) feladatok szerinti bontásban</t>
  </si>
  <si>
    <t>Költségvetési működési kiadások állami (államigazgatási) feladatok szerinti bontásban</t>
  </si>
  <si>
    <t>Működési bevételek kiemelt előirányzatonként állami (államigazgatási) feladatok szerinti bontásban</t>
  </si>
  <si>
    <t>Működési kiadások kiemelt előirányzatonként állami (államigazgatási)  feladatok szerinti bontásban</t>
  </si>
  <si>
    <t>Felhalmozási bevételek kiemelt előirányzatonként állami (államigazgatási)  feladatok szerinti bontásban</t>
  </si>
  <si>
    <t>Felhalmozási kiadások kiemelt előirányzatonként állami (államigazgatási)  feladatok szerinti bontásban</t>
  </si>
  <si>
    <t>Önkormányzati támogatás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</si>
  <si>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</si>
  <si>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</si>
  <si>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</si>
  <si>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</si>
  <si>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</si>
  <si>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</si>
  <si>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</si>
  <si>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</si>
  <si>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</si>
  <si>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Szeptem-ber</t>
  </si>
  <si>
    <t>Október</t>
  </si>
  <si>
    <t>November</t>
  </si>
  <si>
    <t>December</t>
  </si>
  <si>
    <t>Nyitó pénzkészlet</t>
  </si>
  <si>
    <t>Működési célú támogatások államháztartáson belülről</t>
  </si>
  <si>
    <t>Közhatalmi bevételek</t>
  </si>
  <si>
    <t>Működési célú átvett pénzeszk. Áh-n kívülről</t>
  </si>
  <si>
    <t>Működési bevételek összesen:</t>
  </si>
  <si>
    <t>Felhalmozási célú támogatások államháztartáson belülről</t>
  </si>
  <si>
    <t xml:space="preserve">Felhalmozási bevételek  </t>
  </si>
  <si>
    <t>Felhalm. célú átvett pénzeszk. Áh-n kívülről</t>
  </si>
  <si>
    <t>Felhalmozási bevételek összesen</t>
  </si>
  <si>
    <t>Finanszírozási bevételek (hitel, kötvény, értékpapír, állami tám.megelőlegezés)</t>
  </si>
  <si>
    <t>Költségvetési maradvány igénybevétele</t>
  </si>
  <si>
    <t>Személyi juttatások</t>
  </si>
  <si>
    <t>Munkaadót terhelő járulékok és szoc. hj. adó</t>
  </si>
  <si>
    <t>Dologi kiadások</t>
  </si>
  <si>
    <t>Ellátottak pénzbeli juttatásai</t>
  </si>
  <si>
    <t>Egyéb működési célú támogatások áh-n kívülre</t>
  </si>
  <si>
    <t>Egyéb működési célú támogatások áh-n belülre</t>
  </si>
  <si>
    <t>Működési kiadások összesen:</t>
  </si>
  <si>
    <t>Felhalmozási célú kiadások összesen</t>
  </si>
  <si>
    <t>Finanszírozási kiadások (hitel törlesztés, értékpapír visszavásárlás)</t>
  </si>
  <si>
    <t>Korrekció (előző évi kifizetés miatt)</t>
  </si>
  <si>
    <t>Záró pénzkészlet</t>
  </si>
  <si>
    <t>Játszótér felújítás</t>
  </si>
  <si>
    <t>ÁLLAMI TÁMOGATÁSOK 2018. ÉV</t>
  </si>
  <si>
    <t>I. HELYI ÖNKORMÁNYZATOK MŰKÖDÉSÉNEK ÁLTALÁNOS TÁMOGATÁSA</t>
  </si>
  <si>
    <t>5. 2017. évről áthúzódó bérkompenzáció támogatása</t>
  </si>
  <si>
    <t>6. Polgármesteri illetmény támogatása</t>
  </si>
  <si>
    <t>1. Szociális ágazati összevont pótlék</t>
  </si>
  <si>
    <t>2. A települési önkormányzatok szociális feladatainak egyéb támogatása</t>
  </si>
  <si>
    <t>3. Egyéb szociális és gyermekjóléti feladatok támogatása</t>
  </si>
  <si>
    <t>2017. évi várható</t>
  </si>
  <si>
    <t>MŰKÖDÉSI KIADÁSOK 2018. ÉV</t>
  </si>
  <si>
    <t>Helyi önkormányzatok kiegészítő támogatásai (működési)</t>
  </si>
  <si>
    <t>III. SZOCIÁLIS, GYERMEKJÓLÉTI  ÉS GYERMEKÉTKEZTETÉSI FELADATOK</t>
  </si>
  <si>
    <t>FELHALMOZÁSI KIADÁSOK 2018. ÉV</t>
  </si>
  <si>
    <t>Eszközbeszerzés könyvtárba</t>
  </si>
  <si>
    <t>IV. A TELEPÜLÉSI ÖNKORMÁNYZATOK KULTURÁLIS FELADATAINAK TÁMOGATÁSA</t>
  </si>
  <si>
    <t>1. Települési önkormányzatok nyilvános könyvtári és közművelődési feladatainak támogatása</t>
  </si>
  <si>
    <t>Az Önkormányzat működési bevételei és kiadásai 2018. év</t>
  </si>
  <si>
    <t>Az önkormányzat adósságot keletkeztető ügyletből származó tárgyévi összes fizetési kötelezettsége az adósságot keletkeztető ügylet futamidejének végéig egyik évben sem haladja meg az önkormányzat adott évi saját bevételeinek 50%-át.</t>
  </si>
  <si>
    <t>megnevezés</t>
  </si>
  <si>
    <t>2018.</t>
  </si>
  <si>
    <t>2019.</t>
  </si>
  <si>
    <t>2020.</t>
  </si>
  <si>
    <t>1. Helyi adó bevétel</t>
  </si>
  <si>
    <t>2. Vagyon és vagyonértékű jog értékesítéséből származó bevétel</t>
  </si>
  <si>
    <t>3. Osztalék, koncessziós díj és hozambevétel,</t>
  </si>
  <si>
    <t>4. tárgyi eszköz és immateriális jószág, részvény, részesedés, vállalalat értékesítésből vagy privatizációból származó bevétel</t>
  </si>
  <si>
    <t>5. Bírság, pótlék- és díjbevétel</t>
  </si>
  <si>
    <t>6. Kezességvállalással kapcsolatos megtérülés</t>
  </si>
  <si>
    <t>az önkormányzat adott évi saját bevételeinek 50%-a</t>
  </si>
  <si>
    <t xml:space="preserve">adósságot keletkeztető ügyletekből és kezességvállalásokból fennálló kötelezettségek </t>
  </si>
  <si>
    <t>futamidő kezdete</t>
  </si>
  <si>
    <t>Sorszám</t>
  </si>
  <si>
    <t xml:space="preserve">Bevételi jogcím </t>
  </si>
  <si>
    <t>Intézmények,</t>
  </si>
  <si>
    <t xml:space="preserve">Kedvezmény nélkül </t>
  </si>
  <si>
    <t xml:space="preserve">Kedvezmények </t>
  </si>
  <si>
    <t>adónemek</t>
  </si>
  <si>
    <t>elérhető</t>
  </si>
  <si>
    <t>összege</t>
  </si>
  <si>
    <t>bevétel  Ft</t>
  </si>
  <si>
    <t>Ft</t>
  </si>
  <si>
    <t>1.</t>
  </si>
  <si>
    <t>2.</t>
  </si>
  <si>
    <t>3.</t>
  </si>
  <si>
    <t>4.</t>
  </si>
  <si>
    <t>5.</t>
  </si>
  <si>
    <t>Ellátottak térítési díjának ill. kártérítésének méltányossági alapon történő elengedésének összege</t>
  </si>
  <si>
    <t>Lakosság részére nyújtott lakásépítéshez, lakásfelújításhoz nyújtott kölcsönök elengedésének összege</t>
  </si>
  <si>
    <t>Helyi adónál, gépjárműadónál biztosított kedvezmény, mentesség összege</t>
  </si>
  <si>
    <t>Építményadó</t>
  </si>
  <si>
    <t>Kommunális adó</t>
  </si>
  <si>
    <t>Iparűzési adó</t>
  </si>
  <si>
    <t>IFA személyek után</t>
  </si>
  <si>
    <t>Telekadó</t>
  </si>
  <si>
    <t>Talajterhelési díj</t>
  </si>
  <si>
    <t>Gépjárműadó</t>
  </si>
  <si>
    <t>Egyéb bírság</t>
  </si>
  <si>
    <t>Helyiségek, eszközök hasznosításából származó bevételből nyújtott kedvezmény, mentesség összege</t>
  </si>
  <si>
    <t>egyéb nyújtott kedvezmény vagy kölcsön elengedésének összege</t>
  </si>
  <si>
    <t>Összesen :</t>
  </si>
  <si>
    <t>Az önkormányzat által nyújtott közvetett támogatások jogcímenként 2018. év</t>
  </si>
  <si>
    <t xml:space="preserve"> Az Önkormányzat kötelező feladatok bevételei és kiadásai 2018. év</t>
  </si>
  <si>
    <t xml:space="preserve"> Az Önkormányzat önként vállalt feladatok bevételei és kiadásai  2018. év</t>
  </si>
  <si>
    <t xml:space="preserve"> Az Önkormányzat állami (államigazgatási) feladatok bevételei és kiadásai  2018. év</t>
  </si>
  <si>
    <t xml:space="preserve">Több éves kihatással járó döntésekből származó kötelezettségek célok szerint, </t>
  </si>
  <si>
    <t>évenkénti bontásban (Ft)</t>
  </si>
  <si>
    <t xml:space="preserve">Kötelezettség jogcíme </t>
  </si>
  <si>
    <t>Kötelezettség-</t>
  </si>
  <si>
    <t>Tárgyéven túli köt. Összesen (7+8+9+10)</t>
  </si>
  <si>
    <t>Összesen (4+5+6+11)</t>
  </si>
  <si>
    <t xml:space="preserve">vállalás </t>
  </si>
  <si>
    <t xml:space="preserve">kifizetés </t>
  </si>
  <si>
    <t xml:space="preserve">éve </t>
  </si>
  <si>
    <t>(aktuális  kv-i év)</t>
  </si>
  <si>
    <t>6.</t>
  </si>
  <si>
    <t>7.</t>
  </si>
  <si>
    <t>8.</t>
  </si>
  <si>
    <t>9.</t>
  </si>
  <si>
    <t>10.</t>
  </si>
  <si>
    <t>11.</t>
  </si>
  <si>
    <t>12.</t>
  </si>
  <si>
    <t>Működési célú hitel-törlesztés</t>
  </si>
  <si>
    <t>(tőke + kamat )</t>
  </si>
  <si>
    <t>Felhalmozási célú hitel-törlesztés</t>
  </si>
  <si>
    <t xml:space="preserve">(tőke + kamat) </t>
  </si>
  <si>
    <t>hitel összesen</t>
  </si>
  <si>
    <t>kamat összesen</t>
  </si>
  <si>
    <t>kezességvállalás: hitelek összesen</t>
  </si>
  <si>
    <t>kezességvállalás: hitelkamatok össz.</t>
  </si>
  <si>
    <t>Fejlesztés feladatonként</t>
  </si>
  <si>
    <t>Pajta felújítás</t>
  </si>
  <si>
    <t>Összesen: (1+4+9)</t>
  </si>
  <si>
    <t>Informatikai eszközök beszerzése</t>
  </si>
  <si>
    <t>Egyéb tárgyi eszköz beszerzése</t>
  </si>
  <si>
    <t>Település Arculati Kézikönyv</t>
  </si>
  <si>
    <t>Rendezési terv felülvizsgálat</t>
  </si>
  <si>
    <t>Ingatlanok létesítése</t>
  </si>
  <si>
    <t>Új telkek közművesítése (András utca)</t>
  </si>
  <si>
    <t>Számítógép, nyomtató beszerzés - könyvtár</t>
  </si>
  <si>
    <t>Új telkek aszfaltozás önrész (András utca)</t>
  </si>
  <si>
    <t>Napelemes lámpa beszerzése</t>
  </si>
  <si>
    <t>Buszmegálló létesítése</t>
  </si>
  <si>
    <t>Új telkek áramellátás és közvilágítás kiépítése (András utca)</t>
  </si>
  <si>
    <t>Közoktatási Intézményfenntartó Társulás Pécsely Óvoda felhalmozási támogatás</t>
  </si>
  <si>
    <t>Magassági ágvágó</t>
  </si>
  <si>
    <t>Virágládák beszerzése pályázat alapján 04/191/2017</t>
  </si>
  <si>
    <t>Szakmai tevékenységet segítő szolgáltatások</t>
  </si>
  <si>
    <t>Karbantartási, kisjavítási szolgáltatások</t>
  </si>
  <si>
    <t>Üzemeltetési anyagok beszerzése</t>
  </si>
  <si>
    <t>Szakmai anyagok beszerzése</t>
  </si>
  <si>
    <t xml:space="preserve">Önkormányzati támogatás, átmeneti segély </t>
  </si>
  <si>
    <t>Informatikai szolgáltatások igénybevétele</t>
  </si>
  <si>
    <t>Egyéb kommunikációs szolgáltatások</t>
  </si>
  <si>
    <t>Működési célú előzetesen felszámított áfa</t>
  </si>
  <si>
    <t>Keresztfa utca árok felújítása BMKAT/1-4/2017.</t>
  </si>
  <si>
    <t xml:space="preserve"> Az Önkormányzat felhalmozási bevételei és kiadásai  2018. év</t>
  </si>
  <si>
    <t xml:space="preserve">      e) Falugondnoki vagy tanyagondnoki szolgáltatás</t>
  </si>
  <si>
    <t>Bevétele és kiadások mérlege 2018. év</t>
  </si>
  <si>
    <t>2021.</t>
  </si>
  <si>
    <t>2018. előtti</t>
  </si>
  <si>
    <t>2017. évi költségvetés terhére fizetendő</t>
  </si>
  <si>
    <t>2022. után</t>
  </si>
  <si>
    <t>EURÓPAI UNIÓS TÁMOGATÁSSAL MEGVALÓSULÓ MEGVALÓSULÓ PROGRAMOK BEVÉTELEI ÉS KIADÁSAI 2018. ÉV</t>
  </si>
  <si>
    <t xml:space="preserve">EU Projekt megnevezése: </t>
  </si>
  <si>
    <t>Bevételek</t>
  </si>
  <si>
    <t>2018 év</t>
  </si>
  <si>
    <t>2019 év</t>
  </si>
  <si>
    <t>2020 év</t>
  </si>
  <si>
    <t>Következő évek</t>
  </si>
  <si>
    <t>EU forrás</t>
  </si>
  <si>
    <t>Egyéb forrás</t>
  </si>
  <si>
    <t>Saját forrás</t>
  </si>
  <si>
    <t>Kiadások</t>
  </si>
  <si>
    <t>személyi juttatások</t>
  </si>
  <si>
    <t>személyi juttatások járulékai</t>
  </si>
  <si>
    <t>dologi kiadások</t>
  </si>
  <si>
    <t>felújítások</t>
  </si>
  <si>
    <t>beruházások</t>
  </si>
  <si>
    <t>átadott pénzeszközök</t>
  </si>
  <si>
    <t>Az Önkormányzat adósságállományának alakulása</t>
  </si>
  <si>
    <t>lejárat, eszközök bel- és külföldi hitelezők szerinti bontásban (Ft-ban)</t>
  </si>
  <si>
    <t>Felvétel</t>
  </si>
  <si>
    <t xml:space="preserve">Lejárat </t>
  </si>
  <si>
    <t>Hitel állomány január 1-jén</t>
  </si>
  <si>
    <t xml:space="preserve">Hitel jellege </t>
  </si>
  <si>
    <t>éve</t>
  </si>
  <si>
    <t>BELFÖLDI HITELÁLLOMÁNY</t>
  </si>
  <si>
    <t>Működési célú hitel állomány + kamat</t>
  </si>
  <si>
    <t xml:space="preserve">Hitel összesen </t>
  </si>
  <si>
    <t xml:space="preserve">Kamat összesen </t>
  </si>
  <si>
    <t>Felhalmozási célú hitel állomány+kamat</t>
  </si>
  <si>
    <t>Hitel összesen (7-10)</t>
  </si>
  <si>
    <t>Kamat összesen (12-15)</t>
  </si>
  <si>
    <t>Összesen: (1+6)</t>
  </si>
  <si>
    <t>KÜLFÖLDI HITELÁLLOMÁNY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</si>
  <si>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</si>
  <si>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</si>
  <si>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</si>
  <si>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</si>
  <si>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</si>
  <si>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</si>
  <si>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</si>
  <si>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</si>
  <si>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</si>
  <si>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</si>
  <si>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</si>
  <si>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</si>
  <si>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</si>
  <si>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</si>
  <si>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</si>
  <si>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Összesen: (18+23)</t>
  </si>
  <si>
    <t>28.</t>
  </si>
  <si>
    <t>Összesen: (17+32)</t>
  </si>
  <si>
    <t>2019. évi várható előirányzatok</t>
  </si>
  <si>
    <t>2020. évi várható előirányzatok</t>
  </si>
  <si>
    <t>I. Működési támogatások államháztartáson belülről</t>
  </si>
  <si>
    <t>II. Felhalmozási támogatások államháztartáson belülről</t>
  </si>
  <si>
    <t xml:space="preserve">VIII. Finanszírozási  bevételek </t>
  </si>
  <si>
    <t>1. Költségvetési hiány belső finanszírozására szolgáló finanszírozási bevételek</t>
  </si>
  <si>
    <t>2. Költségvetési hiány külső finanszírozására, vagy költségvetési többlet felhasználására szolgáló  finanszírozási bevételek</t>
  </si>
  <si>
    <t>Finanszírozási  bevételek összesen:</t>
  </si>
  <si>
    <t>I. Működési kiadások</t>
  </si>
  <si>
    <t>2.  Munkaadót terhelő járulék és szociális hozzájárulási adó</t>
  </si>
  <si>
    <t>II. Felhalmozási kiadások</t>
  </si>
  <si>
    <t>1. Beruházások</t>
  </si>
  <si>
    <t>2. Felújítás</t>
  </si>
  <si>
    <t>Állami támogatás megelőlegezés visszafiz.</t>
  </si>
  <si>
    <t>2021. évi várható előirányzatok</t>
  </si>
  <si>
    <t>Az önkormányzat 2018-2021. évek tervezett előirányzatainak keretszámai</t>
  </si>
  <si>
    <t>2021. után</t>
  </si>
  <si>
    <r>
      <t>BEVÉTELEK ÉS KIADÁSOK ELŐIRÁNYZATÁNAK HAVI ÜTEMEZÉSE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2018.</t>
    </r>
  </si>
  <si>
    <t>2018. évi eredeti előirányzat</t>
  </si>
  <si>
    <t>2017. évi eredeti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</si>
</sst>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mmm\ d/"/>
    <numFmt numFmtId="165" formatCode="#,##0.0"/>
    <numFmt numFmtId="166" formatCode="#\ ##0"/>
  </numFmts>
  <fonts count="39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rgb="FFFF0000"/>
      <name val="Times New Roman"/>
      <family val="1"/>
      <charset val="238"/>
    </font>
    <font>
      <b/>
      <i/>
      <sz val="11"/>
      <name val="Arial"/>
      <family val="2"/>
      <charset val="238"/>
    </font>
    <font>
      <b/>
      <sz val="11"/>
      <name val="Arial"/>
      <family val="2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b/>
      <i/>
      <u/>
      <sz val="12"/>
      <name val="Times New Roman"/>
      <family val="1"/>
      <charset val="238"/>
    </font>
    <font>
      <b/>
      <sz val="10"/>
      <name val="Arial CE"/>
      <family val="2"/>
      <charset val="238"/>
    </font>
    <font>
      <sz val="12"/>
      <name val="Arial CE"/>
      <family val="2"/>
      <charset val="238"/>
    </font>
    <font>
      <sz val="11"/>
      <name val="Arial CE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2"/>
        <b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22"/>
      </patternFill>
    </fill>
  </fills>
  <borders count="7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9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5" fillId="22" borderId="0" applyNumberFormat="0" applyBorder="0" applyAlignment="0" applyProtection="0"/>
    <xf numFmtId="0" fontId="3" fillId="7" borderId="1" applyNumberFormat="0" applyAlignment="0" applyProtection="0"/>
    <xf numFmtId="0" fontId="17" fillId="23" borderId="1" applyNumberFormat="0" applyAlignment="0" applyProtection="0"/>
    <xf numFmtId="0" fontId="8" fillId="24" borderId="2" applyNumberFormat="0" applyAlignment="0" applyProtection="0"/>
    <xf numFmtId="0" fontId="4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43" fontId="21" fillId="0" borderId="0" applyFill="0" applyBorder="0" applyAlignment="0" applyProtection="0"/>
    <xf numFmtId="0" fontId="9" fillId="0" borderId="0" applyNumberFormat="0" applyFill="0" applyBorder="0" applyAlignment="0" applyProtection="0"/>
    <xf numFmtId="0" fontId="11" fillId="25" borderId="0" applyNumberFormat="0" applyBorder="0" applyAlignment="0" applyProtection="0"/>
    <xf numFmtId="0" fontId="10" fillId="0" borderId="6" applyNumberFormat="0" applyFill="0" applyAlignment="0" applyProtection="0"/>
    <xf numFmtId="0" fontId="21" fillId="26" borderId="7" applyNumberFormat="0" applyFont="0" applyAlignment="0" applyProtection="0"/>
    <xf numFmtId="0" fontId="12" fillId="27" borderId="8" applyNumberFormat="0" applyAlignment="0" applyProtection="0"/>
    <xf numFmtId="0" fontId="16" fillId="28" borderId="0" applyNumberFormat="0" applyBorder="0" applyAlignment="0" applyProtection="0"/>
    <xf numFmtId="0" fontId="21" fillId="0" borderId="0"/>
    <xf numFmtId="0" fontId="14" fillId="0" borderId="0"/>
    <xf numFmtId="0" fontId="21" fillId="0" borderId="0"/>
    <xf numFmtId="0" fontId="21" fillId="0" borderId="0"/>
    <xf numFmtId="0" fontId="21" fillId="0" borderId="0"/>
    <xf numFmtId="0" fontId="14" fillId="0" borderId="0"/>
    <xf numFmtId="0" fontId="14" fillId="0" borderId="0"/>
    <xf numFmtId="0" fontId="18" fillId="0" borderId="9" applyNumberFormat="0" applyFill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3" fillId="7" borderId="1" applyNumberFormat="0" applyAlignment="0" applyProtection="0"/>
    <xf numFmtId="0" fontId="10" fillId="0" borderId="6" applyNumberFormat="0" applyFill="0" applyAlignment="0" applyProtection="0"/>
    <xf numFmtId="0" fontId="14" fillId="0" borderId="0"/>
    <xf numFmtId="0" fontId="14" fillId="0" borderId="0"/>
    <xf numFmtId="0" fontId="21" fillId="26" borderId="7" applyNumberFormat="0" applyFont="0" applyAlignment="0" applyProtection="0"/>
    <xf numFmtId="0" fontId="12" fillId="27" borderId="8" applyNumberFormat="0" applyAlignment="0" applyProtection="0"/>
    <xf numFmtId="0" fontId="4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9" fillId="0" borderId="0" applyNumberFormat="0" applyFill="0" applyBorder="0" applyAlignment="0" applyProtection="0"/>
    <xf numFmtId="43" fontId="22" fillId="0" borderId="0" applyFill="0" applyBorder="0" applyAlignment="0" applyProtection="0"/>
    <xf numFmtId="0" fontId="21" fillId="0" borderId="0"/>
    <xf numFmtId="0" fontId="23" fillId="0" borderId="0"/>
    <xf numFmtId="0" fontId="21" fillId="0" borderId="0"/>
    <xf numFmtId="0" fontId="14" fillId="0" borderId="0"/>
    <xf numFmtId="0" fontId="21" fillId="0" borderId="0"/>
    <xf numFmtId="0" fontId="21" fillId="0" borderId="0"/>
    <xf numFmtId="0" fontId="21" fillId="0" borderId="0"/>
    <xf numFmtId="0" fontId="33" fillId="0" borderId="0"/>
    <xf numFmtId="0" fontId="21" fillId="0" borderId="0"/>
    <xf numFmtId="0" fontId="34" fillId="0" borderId="0"/>
    <xf numFmtId="0" fontId="33" fillId="0" borderId="0"/>
    <xf numFmtId="0" fontId="21" fillId="0" borderId="0"/>
    <xf numFmtId="0" fontId="23" fillId="0" borderId="0"/>
  </cellStyleXfs>
  <cellXfs count="545">
    <xf numFmtId="0" fontId="0" fillId="0" borderId="0" xfId="0"/>
    <xf numFmtId="0" fontId="24" fillId="0" borderId="0" xfId="48" applyFont="1" applyAlignment="1">
      <alignment horizontal="center" wrapText="1"/>
    </xf>
    <xf numFmtId="0" fontId="25" fillId="0" borderId="0" xfId="48" applyFont="1"/>
    <xf numFmtId="3" fontId="24" fillId="0" borderId="12" xfId="48" applyNumberFormat="1" applyFont="1" applyBorder="1" applyAlignment="1">
      <alignment horizontal="right" wrapText="1"/>
    </xf>
    <xf numFmtId="3" fontId="25" fillId="0" borderId="12" xfId="48" applyNumberFormat="1" applyFont="1" applyBorder="1"/>
    <xf numFmtId="3" fontId="24" fillId="29" borderId="12" xfId="48" applyNumberFormat="1" applyFont="1" applyFill="1" applyBorder="1" applyAlignment="1">
      <alignment horizontal="right" wrapText="1"/>
    </xf>
    <xf numFmtId="3" fontId="24" fillId="0" borderId="12" xfId="48" applyNumberFormat="1" applyFont="1" applyBorder="1"/>
    <xf numFmtId="0" fontId="24" fillId="0" borderId="19" xfId="48" applyFont="1" applyBorder="1" applyAlignment="1">
      <alignment horizontal="center" vertical="center" wrapText="1"/>
    </xf>
    <xf numFmtId="0" fontId="24" fillId="0" borderId="20" xfId="48" applyFont="1" applyBorder="1" applyAlignment="1">
      <alignment horizontal="center" vertical="center" wrapText="1"/>
    </xf>
    <xf numFmtId="0" fontId="25" fillId="0" borderId="14" xfId="48" applyFont="1" applyBorder="1" applyAlignment="1">
      <alignment horizontal="left" wrapText="1"/>
    </xf>
    <xf numFmtId="3" fontId="25" fillId="0" borderId="15" xfId="48" applyNumberFormat="1" applyFont="1" applyBorder="1"/>
    <xf numFmtId="0" fontId="24" fillId="0" borderId="14" xfId="48" applyFont="1" applyBorder="1" applyAlignment="1">
      <alignment horizontal="left" wrapText="1"/>
    </xf>
    <xf numFmtId="0" fontId="24" fillId="29" borderId="14" xfId="48" applyFont="1" applyFill="1" applyBorder="1" applyAlignment="1">
      <alignment horizontal="left" wrapText="1"/>
    </xf>
    <xf numFmtId="0" fontId="25" fillId="29" borderId="14" xfId="47" applyFont="1" applyFill="1" applyBorder="1" applyAlignment="1">
      <alignment wrapText="1"/>
    </xf>
    <xf numFmtId="3" fontId="25" fillId="0" borderId="14" xfId="43" applyNumberFormat="1" applyFont="1" applyFill="1" applyBorder="1" applyAlignment="1">
      <alignment wrapText="1"/>
    </xf>
    <xf numFmtId="0" fontId="25" fillId="0" borderId="0" xfId="48" applyFont="1" applyAlignment="1">
      <alignment horizontal="center" vertical="center"/>
    </xf>
    <xf numFmtId="0" fontId="24" fillId="0" borderId="0" xfId="48" applyFont="1"/>
    <xf numFmtId="0" fontId="24" fillId="0" borderId="0" xfId="48" applyFont="1" applyBorder="1"/>
    <xf numFmtId="0" fontId="24" fillId="29" borderId="0" xfId="48" applyFont="1" applyFill="1" applyBorder="1"/>
    <xf numFmtId="0" fontId="24" fillId="29" borderId="0" xfId="48" applyFont="1" applyFill="1"/>
    <xf numFmtId="0" fontId="25" fillId="0" borderId="0" xfId="48" applyFont="1" applyAlignment="1">
      <alignment wrapText="1"/>
    </xf>
    <xf numFmtId="0" fontId="24" fillId="0" borderId="12" xfId="48" applyFont="1" applyBorder="1" applyAlignment="1">
      <alignment horizontal="center" vertical="center" wrapText="1"/>
    </xf>
    <xf numFmtId="0" fontId="25" fillId="0" borderId="11" xfId="48" applyFont="1" applyBorder="1"/>
    <xf numFmtId="0" fontId="25" fillId="0" borderId="13" xfId="48" applyFont="1" applyBorder="1"/>
    <xf numFmtId="0" fontId="25" fillId="0" borderId="0" xfId="48" applyFont="1" applyBorder="1"/>
    <xf numFmtId="0" fontId="25" fillId="0" borderId="10" xfId="48" applyFont="1" applyBorder="1"/>
    <xf numFmtId="0" fontId="25" fillId="29" borderId="0" xfId="48" applyFont="1" applyFill="1" applyBorder="1"/>
    <xf numFmtId="0" fontId="24" fillId="29" borderId="14" xfId="48" applyFont="1" applyFill="1" applyBorder="1" applyAlignment="1">
      <alignment wrapText="1"/>
    </xf>
    <xf numFmtId="0" fontId="25" fillId="29" borderId="14" xfId="48" applyFont="1" applyFill="1" applyBorder="1" applyAlignment="1">
      <alignment wrapText="1"/>
    </xf>
    <xf numFmtId="0" fontId="26" fillId="29" borderId="0" xfId="48" applyFont="1" applyFill="1" applyBorder="1"/>
    <xf numFmtId="164" fontId="25" fillId="29" borderId="14" xfId="47" applyNumberFormat="1" applyFont="1" applyFill="1" applyBorder="1" applyAlignment="1">
      <alignment wrapText="1"/>
    </xf>
    <xf numFmtId="3" fontId="25" fillId="29" borderId="12" xfId="48" applyNumberFormat="1" applyFont="1" applyFill="1" applyBorder="1" applyAlignment="1">
      <alignment horizontal="right" wrapText="1"/>
    </xf>
    <xf numFmtId="0" fontId="27" fillId="29" borderId="0" xfId="48" applyFont="1" applyFill="1" applyBorder="1"/>
    <xf numFmtId="3" fontId="25" fillId="0" borderId="12" xfId="48" applyNumberFormat="1" applyFont="1" applyFill="1" applyBorder="1" applyAlignment="1">
      <alignment horizontal="right" wrapText="1"/>
    </xf>
    <xf numFmtId="0" fontId="24" fillId="29" borderId="0" xfId="48" applyFont="1" applyFill="1" applyBorder="1" applyAlignment="1">
      <alignment vertical="center"/>
    </xf>
    <xf numFmtId="0" fontId="25" fillId="29" borderId="0" xfId="48" applyFont="1" applyFill="1" applyBorder="1" applyAlignment="1">
      <alignment vertical="center" wrapText="1"/>
    </xf>
    <xf numFmtId="0" fontId="25" fillId="29" borderId="0" xfId="48" applyFont="1" applyFill="1" applyBorder="1" applyAlignment="1">
      <alignment vertical="center"/>
    </xf>
    <xf numFmtId="164" fontId="25" fillId="29" borderId="14" xfId="48" applyNumberFormat="1" applyFont="1" applyFill="1" applyBorder="1" applyAlignment="1">
      <alignment wrapText="1"/>
    </xf>
    <xf numFmtId="0" fontId="25" fillId="29" borderId="14" xfId="47" applyFont="1" applyFill="1" applyBorder="1" applyAlignment="1">
      <alignment horizontal="left" wrapText="1"/>
    </xf>
    <xf numFmtId="0" fontId="24" fillId="29" borderId="14" xfId="47" applyFont="1" applyFill="1" applyBorder="1" applyAlignment="1">
      <alignment wrapText="1"/>
    </xf>
    <xf numFmtId="3" fontId="24" fillId="29" borderId="0" xfId="48" applyNumberFormat="1" applyFont="1" applyFill="1" applyBorder="1" applyAlignment="1">
      <alignment vertical="center"/>
    </xf>
    <xf numFmtId="0" fontId="25" fillId="0" borderId="14" xfId="48" applyFont="1" applyBorder="1"/>
    <xf numFmtId="0" fontId="25" fillId="0" borderId="16" xfId="48" applyFont="1" applyBorder="1"/>
    <xf numFmtId="3" fontId="25" fillId="0" borderId="0" xfId="48" applyNumberFormat="1" applyFont="1" applyBorder="1"/>
    <xf numFmtId="0" fontId="25" fillId="0" borderId="14" xfId="48" applyFont="1" applyBorder="1" applyAlignment="1">
      <alignment wrapText="1"/>
    </xf>
    <xf numFmtId="0" fontId="25" fillId="0" borderId="16" xfId="48" applyFont="1" applyBorder="1" applyAlignment="1">
      <alignment wrapText="1"/>
    </xf>
    <xf numFmtId="3" fontId="25" fillId="0" borderId="17" xfId="48" applyNumberFormat="1" applyFont="1" applyBorder="1"/>
    <xf numFmtId="0" fontId="25" fillId="0" borderId="18" xfId="48" applyFont="1" applyBorder="1"/>
    <xf numFmtId="3" fontId="25" fillId="29" borderId="0" xfId="48" applyNumberFormat="1" applyFont="1" applyFill="1" applyBorder="1" applyAlignment="1">
      <alignment horizontal="right" wrapText="1"/>
    </xf>
    <xf numFmtId="3" fontId="24" fillId="29" borderId="0" xfId="48" applyNumberFormat="1" applyFont="1" applyFill="1" applyBorder="1"/>
    <xf numFmtId="3" fontId="24" fillId="0" borderId="0" xfId="48" applyNumberFormat="1" applyFont="1"/>
    <xf numFmtId="3" fontId="25" fillId="0" borderId="0" xfId="48" applyNumberFormat="1" applyFont="1"/>
    <xf numFmtId="3" fontId="25" fillId="0" borderId="0" xfId="83" applyNumberFormat="1" applyFont="1" applyBorder="1" applyAlignment="1">
      <alignment horizontal="center"/>
    </xf>
    <xf numFmtId="0" fontId="25" fillId="0" borderId="0" xfId="83" applyFont="1" applyBorder="1"/>
    <xf numFmtId="3" fontId="25" fillId="0" borderId="14" xfId="83" applyNumberFormat="1" applyFont="1" applyBorder="1" applyAlignment="1">
      <alignment horizontal="left" wrapText="1"/>
    </xf>
    <xf numFmtId="3" fontId="25" fillId="0" borderId="12" xfId="83" applyNumberFormat="1" applyFont="1" applyBorder="1" applyAlignment="1">
      <alignment horizontal="right"/>
    </xf>
    <xf numFmtId="3" fontId="25" fillId="0" borderId="15" xfId="83" applyNumberFormat="1" applyFont="1" applyBorder="1" applyAlignment="1">
      <alignment horizontal="right"/>
    </xf>
    <xf numFmtId="3" fontId="25" fillId="0" borderId="0" xfId="83" applyNumberFormat="1" applyFont="1" applyFill="1" applyBorder="1" applyAlignment="1">
      <alignment horizontal="center"/>
    </xf>
    <xf numFmtId="0" fontId="25" fillId="0" borderId="0" xfId="83" applyFont="1" applyFill="1" applyBorder="1"/>
    <xf numFmtId="3" fontId="25" fillId="30" borderId="12" xfId="47" applyNumberFormat="1" applyFont="1" applyFill="1" applyBorder="1" applyAlignment="1">
      <alignment horizontal="right" wrapText="1"/>
    </xf>
    <xf numFmtId="0" fontId="24" fillId="0" borderId="14" xfId="0" applyFont="1" applyFill="1" applyBorder="1" applyAlignment="1">
      <alignment horizontal="left" wrapText="1"/>
    </xf>
    <xf numFmtId="3" fontId="24" fillId="0" borderId="12" xfId="83" applyNumberFormat="1" applyFont="1" applyFill="1" applyBorder="1" applyAlignment="1">
      <alignment horizontal="right"/>
    </xf>
    <xf numFmtId="3" fontId="25" fillId="0" borderId="12" xfId="83" applyNumberFormat="1" applyFont="1" applyFill="1" applyBorder="1" applyAlignment="1">
      <alignment horizontal="right"/>
    </xf>
    <xf numFmtId="3" fontId="25" fillId="0" borderId="12" xfId="83" quotePrefix="1" applyNumberFormat="1" applyFont="1" applyFill="1" applyBorder="1" applyAlignment="1">
      <alignment horizontal="right"/>
    </xf>
    <xf numFmtId="3" fontId="24" fillId="0" borderId="14" xfId="43" applyNumberFormat="1" applyFont="1" applyBorder="1" applyAlignment="1">
      <alignment wrapText="1"/>
    </xf>
    <xf numFmtId="3" fontId="24" fillId="0" borderId="12" xfId="43" applyNumberFormat="1" applyFont="1" applyFill="1" applyBorder="1" applyAlignment="1">
      <alignment horizontal="right"/>
    </xf>
    <xf numFmtId="3" fontId="25" fillId="0" borderId="12" xfId="43" applyNumberFormat="1" applyFont="1" applyFill="1" applyBorder="1" applyAlignment="1">
      <alignment horizontal="right"/>
    </xf>
    <xf numFmtId="3" fontId="25" fillId="0" borderId="0" xfId="43" applyNumberFormat="1" applyFont="1" applyAlignment="1">
      <alignment wrapText="1"/>
    </xf>
    <xf numFmtId="3" fontId="25" fillId="0" borderId="0" xfId="43" applyNumberFormat="1" applyFont="1"/>
    <xf numFmtId="3" fontId="25" fillId="0" borderId="0" xfId="43" applyNumberFormat="1" applyFont="1" applyAlignment="1">
      <alignment horizontal="center"/>
    </xf>
    <xf numFmtId="0" fontId="25" fillId="0" borderId="0" xfId="43" applyFont="1"/>
    <xf numFmtId="0" fontId="25" fillId="0" borderId="14" xfId="82" applyFont="1" applyFill="1" applyBorder="1" applyAlignment="1">
      <alignment wrapText="1"/>
    </xf>
    <xf numFmtId="3" fontId="24" fillId="0" borderId="0" xfId="43" applyNumberFormat="1" applyFont="1" applyFill="1" applyAlignment="1">
      <alignment horizontal="center"/>
    </xf>
    <xf numFmtId="0" fontId="24" fillId="0" borderId="0" xfId="43" applyFont="1" applyFill="1"/>
    <xf numFmtId="3" fontId="24" fillId="0" borderId="0" xfId="43" applyNumberFormat="1" applyFont="1" applyAlignment="1">
      <alignment horizontal="center"/>
    </xf>
    <xf numFmtId="0" fontId="24" fillId="0" borderId="0" xfId="43" applyFont="1"/>
    <xf numFmtId="3" fontId="25" fillId="0" borderId="12" xfId="43" applyNumberFormat="1" applyFont="1" applyBorder="1" applyAlignment="1">
      <alignment horizontal="right"/>
    </xf>
    <xf numFmtId="0" fontId="25" fillId="0" borderId="0" xfId="82" applyFont="1" applyFill="1"/>
    <xf numFmtId="0" fontId="25" fillId="0" borderId="0" xfId="0" applyFont="1"/>
    <xf numFmtId="0" fontId="24" fillId="0" borderId="19" xfId="82" applyFont="1" applyFill="1" applyBorder="1" applyAlignment="1">
      <alignment horizontal="center" vertical="center" wrapText="1"/>
    </xf>
    <xf numFmtId="0" fontId="24" fillId="0" borderId="14" xfId="82" applyFont="1" applyFill="1" applyBorder="1" applyAlignment="1">
      <alignment horizontal="left" vertical="center" wrapText="1"/>
    </xf>
    <xf numFmtId="3" fontId="25" fillId="0" borderId="0" xfId="0" applyNumberFormat="1" applyFont="1"/>
    <xf numFmtId="0" fontId="25" fillId="0" borderId="14" xfId="82" applyFont="1" applyFill="1" applyBorder="1"/>
    <xf numFmtId="0" fontId="24" fillId="0" borderId="0" xfId="82" applyFont="1" applyFill="1"/>
    <xf numFmtId="3" fontId="25" fillId="0" borderId="0" xfId="82" applyNumberFormat="1" applyFont="1" applyFill="1"/>
    <xf numFmtId="3" fontId="24" fillId="0" borderId="12" xfId="47" applyNumberFormat="1" applyFont="1" applyFill="1" applyBorder="1" applyAlignment="1">
      <alignment horizontal="right" wrapText="1"/>
    </xf>
    <xf numFmtId="3" fontId="24" fillId="0" borderId="15" xfId="0" applyNumberFormat="1" applyFont="1" applyBorder="1" applyAlignment="1">
      <alignment horizontal="right"/>
    </xf>
    <xf numFmtId="3" fontId="25" fillId="0" borderId="12" xfId="0" applyNumberFormat="1" applyFont="1" applyFill="1" applyBorder="1" applyAlignment="1">
      <alignment horizontal="right"/>
    </xf>
    <xf numFmtId="3" fontId="25" fillId="0" borderId="15" xfId="0" applyNumberFormat="1" applyFont="1" applyBorder="1" applyAlignment="1">
      <alignment horizontal="right"/>
    </xf>
    <xf numFmtId="3" fontId="24" fillId="0" borderId="12" xfId="0" applyNumberFormat="1" applyFont="1" applyFill="1" applyBorder="1" applyAlignment="1">
      <alignment horizontal="right"/>
    </xf>
    <xf numFmtId="3" fontId="25" fillId="0" borderId="12" xfId="48" applyNumberFormat="1" applyFont="1" applyFill="1" applyBorder="1"/>
    <xf numFmtId="0" fontId="24" fillId="0" borderId="14" xfId="48" applyFont="1" applyFill="1" applyBorder="1" applyAlignment="1">
      <alignment horizontal="left" vertical="center" wrapText="1" indent="2"/>
    </xf>
    <xf numFmtId="3" fontId="24" fillId="0" borderId="12" xfId="48" applyNumberFormat="1" applyFont="1" applyFill="1" applyBorder="1" applyAlignment="1">
      <alignment horizontal="right" wrapText="1"/>
    </xf>
    <xf numFmtId="0" fontId="25" fillId="0" borderId="14" xfId="48" applyFont="1" applyFill="1" applyBorder="1" applyAlignment="1">
      <alignment horizontal="left" vertical="center" wrapText="1" indent="2"/>
    </xf>
    <xf numFmtId="0" fontId="24" fillId="0" borderId="0" xfId="48" applyFont="1" applyFill="1" applyBorder="1" applyAlignment="1">
      <alignment horizontal="left" vertical="center" wrapText="1" indent="1"/>
    </xf>
    <xf numFmtId="0" fontId="25" fillId="0" borderId="14" xfId="48" applyFont="1" applyFill="1" applyBorder="1" applyAlignment="1">
      <alignment horizontal="left" vertical="center" wrapText="1" indent="1"/>
    </xf>
    <xf numFmtId="0" fontId="25" fillId="0" borderId="0" xfId="48" applyFont="1" applyFill="1" applyBorder="1" applyAlignment="1">
      <alignment horizontal="left" vertical="center" wrapText="1" indent="2"/>
    </xf>
    <xf numFmtId="3" fontId="25" fillId="0" borderId="0" xfId="48" applyNumberFormat="1" applyFont="1" applyFill="1" applyBorder="1" applyAlignment="1">
      <alignment horizontal="right" wrapText="1"/>
    </xf>
    <xf numFmtId="3" fontId="24" fillId="0" borderId="0" xfId="48" applyNumberFormat="1" applyFont="1" applyFill="1" applyBorder="1" applyAlignment="1">
      <alignment horizontal="left" vertical="center" wrapText="1" indent="2"/>
    </xf>
    <xf numFmtId="3" fontId="24" fillId="0" borderId="0" xfId="48" applyNumberFormat="1" applyFont="1" applyFill="1" applyBorder="1" applyAlignment="1">
      <alignment horizontal="right" wrapText="1"/>
    </xf>
    <xf numFmtId="0" fontId="25" fillId="0" borderId="0" xfId="44" applyFont="1"/>
    <xf numFmtId="3" fontId="24" fillId="0" borderId="12" xfId="44" applyNumberFormat="1" applyFont="1" applyBorder="1"/>
    <xf numFmtId="3" fontId="24" fillId="0" borderId="15" xfId="44" applyNumberFormat="1" applyFont="1" applyBorder="1"/>
    <xf numFmtId="0" fontId="24" fillId="0" borderId="0" xfId="44" applyFont="1"/>
    <xf numFmtId="3" fontId="24" fillId="0" borderId="0" xfId="44" applyNumberFormat="1" applyFont="1"/>
    <xf numFmtId="3" fontId="25" fillId="0" borderId="15" xfId="44" applyNumberFormat="1" applyFont="1" applyBorder="1"/>
    <xf numFmtId="0" fontId="24" fillId="0" borderId="0" xfId="48" applyFont="1" applyFill="1" applyBorder="1"/>
    <xf numFmtId="0" fontId="25" fillId="0" borderId="0" xfId="48" applyFont="1" applyFill="1" applyBorder="1"/>
    <xf numFmtId="3" fontId="25" fillId="0" borderId="12" xfId="44" applyNumberFormat="1" applyFont="1" applyBorder="1"/>
    <xf numFmtId="3" fontId="24" fillId="29" borderId="15" xfId="48" applyNumberFormat="1" applyFont="1" applyFill="1" applyBorder="1" applyAlignment="1">
      <alignment horizontal="right"/>
    </xf>
    <xf numFmtId="3" fontId="25" fillId="29" borderId="15" xfId="48" applyNumberFormat="1" applyFont="1" applyFill="1" applyBorder="1" applyAlignment="1">
      <alignment horizontal="right"/>
    </xf>
    <xf numFmtId="3" fontId="25" fillId="29" borderId="12" xfId="48" applyNumberFormat="1" applyFont="1" applyFill="1" applyBorder="1" applyAlignment="1">
      <alignment horizontal="right"/>
    </xf>
    <xf numFmtId="3" fontId="24" fillId="29" borderId="22" xfId="48" applyNumberFormat="1" applyFont="1" applyFill="1" applyBorder="1" applyAlignment="1">
      <alignment horizontal="right"/>
    </xf>
    <xf numFmtId="3" fontId="25" fillId="29" borderId="22" xfId="48" applyNumberFormat="1" applyFont="1" applyFill="1" applyBorder="1" applyAlignment="1">
      <alignment horizontal="right"/>
    </xf>
    <xf numFmtId="3" fontId="24" fillId="29" borderId="18" xfId="48" applyNumberFormat="1" applyFont="1" applyFill="1" applyBorder="1" applyAlignment="1">
      <alignment horizontal="right"/>
    </xf>
    <xf numFmtId="0" fontId="24" fillId="0" borderId="0" xfId="48" applyFont="1" applyFill="1"/>
    <xf numFmtId="0" fontId="25" fillId="0" borderId="14" xfId="48" applyFont="1" applyFill="1" applyBorder="1" applyAlignment="1">
      <alignment horizontal="left" wrapText="1"/>
    </xf>
    <xf numFmtId="0" fontId="24" fillId="0" borderId="14" xfId="48" applyFont="1" applyFill="1" applyBorder="1" applyAlignment="1">
      <alignment horizontal="left" wrapText="1"/>
    </xf>
    <xf numFmtId="3" fontId="24" fillId="0" borderId="0" xfId="48" applyNumberFormat="1" applyFont="1" applyFill="1"/>
    <xf numFmtId="0" fontId="19" fillId="0" borderId="14" xfId="82" applyFont="1" applyFill="1" applyBorder="1"/>
    <xf numFmtId="0" fontId="0" fillId="29" borderId="24" xfId="47" applyFont="1" applyFill="1" applyBorder="1" applyAlignment="1">
      <alignment wrapText="1"/>
    </xf>
    <xf numFmtId="0" fontId="26" fillId="29" borderId="14" xfId="47" applyFont="1" applyFill="1" applyBorder="1" applyAlignment="1">
      <alignment wrapText="1"/>
    </xf>
    <xf numFmtId="3" fontId="26" fillId="29" borderId="12" xfId="48" applyNumberFormat="1" applyFont="1" applyFill="1" applyBorder="1" applyAlignment="1">
      <alignment horizontal="right" wrapText="1"/>
    </xf>
    <xf numFmtId="3" fontId="26" fillId="0" borderId="12" xfId="48" applyNumberFormat="1" applyFont="1" applyFill="1" applyBorder="1" applyAlignment="1">
      <alignment horizontal="right" wrapText="1"/>
    </xf>
    <xf numFmtId="0" fontId="25" fillId="0" borderId="14" xfId="0" applyFont="1" applyFill="1" applyBorder="1" applyAlignment="1">
      <alignment horizontal="left" wrapText="1"/>
    </xf>
    <xf numFmtId="0" fontId="25" fillId="0" borderId="0" xfId="82" applyFont="1" applyFill="1" applyBorder="1"/>
    <xf numFmtId="0" fontId="25" fillId="0" borderId="0" xfId="0" applyFont="1" applyBorder="1"/>
    <xf numFmtId="0" fontId="24" fillId="0" borderId="14" xfId="45" applyFont="1" applyFill="1" applyBorder="1"/>
    <xf numFmtId="0" fontId="24" fillId="0" borderId="12" xfId="45" applyFont="1" applyFill="1" applyBorder="1"/>
    <xf numFmtId="3" fontId="24" fillId="0" borderId="12" xfId="45" applyNumberFormat="1" applyFont="1" applyFill="1" applyBorder="1"/>
    <xf numFmtId="3" fontId="24" fillId="29" borderId="12" xfId="45" applyNumberFormat="1" applyFont="1" applyFill="1" applyBorder="1"/>
    <xf numFmtId="4" fontId="24" fillId="0" borderId="12" xfId="45" applyNumberFormat="1" applyFont="1" applyFill="1" applyBorder="1"/>
    <xf numFmtId="0" fontId="25" fillId="0" borderId="14" xfId="45" applyFont="1" applyFill="1" applyBorder="1"/>
    <xf numFmtId="4" fontId="25" fillId="0" borderId="12" xfId="45" applyNumberFormat="1" applyFont="1" applyFill="1" applyBorder="1"/>
    <xf numFmtId="3" fontId="25" fillId="29" borderId="12" xfId="45" applyNumberFormat="1" applyFont="1" applyFill="1" applyBorder="1"/>
    <xf numFmtId="0" fontId="24" fillId="0" borderId="14" xfId="46" applyFont="1" applyFill="1" applyBorder="1"/>
    <xf numFmtId="0" fontId="25" fillId="0" borderId="14" xfId="46" applyFont="1" applyFill="1" applyBorder="1"/>
    <xf numFmtId="0" fontId="25" fillId="0" borderId="12" xfId="45" applyFont="1" applyFill="1" applyBorder="1"/>
    <xf numFmtId="3" fontId="25" fillId="0" borderId="12" xfId="45" applyNumberFormat="1" applyFont="1" applyFill="1" applyBorder="1"/>
    <xf numFmtId="165" fontId="25" fillId="29" borderId="12" xfId="45" applyNumberFormat="1" applyFont="1" applyFill="1" applyBorder="1"/>
    <xf numFmtId="165" fontId="24" fillId="29" borderId="12" xfId="45" applyNumberFormat="1" applyFont="1" applyFill="1" applyBorder="1"/>
    <xf numFmtId="0" fontId="24" fillId="0" borderId="14" xfId="0" applyFont="1" applyBorder="1"/>
    <xf numFmtId="0" fontId="25" fillId="0" borderId="14" xfId="0" applyFont="1" applyBorder="1"/>
    <xf numFmtId="0" fontId="25" fillId="0" borderId="14" xfId="45" applyFont="1" applyFill="1" applyBorder="1" applyAlignment="1">
      <alignment wrapText="1"/>
    </xf>
    <xf numFmtId="2" fontId="24" fillId="0" borderId="12" xfId="45" applyNumberFormat="1" applyFont="1" applyFill="1" applyBorder="1"/>
    <xf numFmtId="0" fontId="25" fillId="0" borderId="0" xfId="0" applyFont="1" applyFill="1"/>
    <xf numFmtId="3" fontId="24" fillId="0" borderId="14" xfId="45" applyNumberFormat="1" applyFont="1" applyFill="1" applyBorder="1"/>
    <xf numFmtId="0" fontId="24" fillId="0" borderId="12" xfId="45" applyFont="1" applyBorder="1"/>
    <xf numFmtId="3" fontId="25" fillId="0" borderId="14" xfId="45" applyNumberFormat="1" applyFont="1" applyFill="1" applyBorder="1"/>
    <xf numFmtId="3" fontId="24" fillId="29" borderId="17" xfId="48" applyNumberFormat="1" applyFont="1" applyFill="1" applyBorder="1" applyAlignment="1">
      <alignment horizontal="right" wrapText="1"/>
    </xf>
    <xf numFmtId="0" fontId="25" fillId="0" borderId="25" xfId="48" applyFont="1" applyBorder="1" applyAlignment="1">
      <alignment wrapText="1"/>
    </xf>
    <xf numFmtId="3" fontId="25" fillId="0" borderId="26" xfId="48" applyNumberFormat="1" applyFont="1" applyBorder="1"/>
    <xf numFmtId="0" fontId="24" fillId="29" borderId="16" xfId="48" applyFont="1" applyFill="1" applyBorder="1" applyAlignment="1">
      <alignment horizontal="left" wrapText="1"/>
    </xf>
    <xf numFmtId="0" fontId="24" fillId="29" borderId="12" xfId="48" applyFont="1" applyFill="1" applyBorder="1" applyAlignment="1">
      <alignment horizontal="center" vertical="center" wrapText="1"/>
    </xf>
    <xf numFmtId="0" fontId="25" fillId="0" borderId="22" xfId="44" applyFont="1" applyBorder="1"/>
    <xf numFmtId="3" fontId="24" fillId="0" borderId="22" xfId="44" applyNumberFormat="1" applyFont="1" applyBorder="1"/>
    <xf numFmtId="3" fontId="24" fillId="0" borderId="22" xfId="0" applyNumberFormat="1" applyFont="1" applyBorder="1"/>
    <xf numFmtId="3" fontId="25" fillId="0" borderId="22" xfId="0" applyNumberFormat="1" applyFont="1" applyBorder="1"/>
    <xf numFmtId="3" fontId="25" fillId="0" borderId="22" xfId="48" applyNumberFormat="1" applyFont="1" applyFill="1" applyBorder="1" applyAlignment="1">
      <alignment horizontal="right" wrapText="1"/>
    </xf>
    <xf numFmtId="3" fontId="25" fillId="0" borderId="22" xfId="44" applyNumberFormat="1" applyFont="1" applyBorder="1"/>
    <xf numFmtId="3" fontId="24" fillId="0" borderId="22" xfId="47" applyNumberFormat="1" applyFont="1" applyFill="1" applyBorder="1" applyAlignment="1">
      <alignment horizontal="right" wrapText="1"/>
    </xf>
    <xf numFmtId="3" fontId="25" fillId="0" borderId="22" xfId="0" applyNumberFormat="1" applyFont="1" applyBorder="1" applyAlignment="1">
      <alignment horizontal="right"/>
    </xf>
    <xf numFmtId="3" fontId="24" fillId="0" borderId="22" xfId="0" applyNumberFormat="1" applyFont="1" applyBorder="1" applyAlignment="1">
      <alignment horizontal="right"/>
    </xf>
    <xf numFmtId="0" fontId="24" fillId="0" borderId="22" xfId="48" applyFont="1" applyBorder="1"/>
    <xf numFmtId="0" fontId="25" fillId="0" borderId="22" xfId="48" applyFont="1" applyBorder="1"/>
    <xf numFmtId="0" fontId="25" fillId="0" borderId="33" xfId="48" applyFont="1" applyBorder="1"/>
    <xf numFmtId="0" fontId="0" fillId="0" borderId="14" xfId="82" applyFont="1" applyFill="1" applyBorder="1" applyAlignment="1">
      <alignment wrapText="1"/>
    </xf>
    <xf numFmtId="0" fontId="0" fillId="0" borderId="14" xfId="82" applyFont="1" applyBorder="1" applyAlignment="1">
      <alignment wrapText="1"/>
    </xf>
    <xf numFmtId="3" fontId="25" fillId="29" borderId="22" xfId="48" applyNumberFormat="1" applyFont="1" applyFill="1" applyBorder="1" applyAlignment="1">
      <alignment horizontal="right" wrapText="1"/>
    </xf>
    <xf numFmtId="3" fontId="26" fillId="29" borderId="12" xfId="48" applyNumberFormat="1" applyFont="1" applyFill="1" applyBorder="1" applyAlignment="1">
      <alignment horizontal="right"/>
    </xf>
    <xf numFmtId="3" fontId="25" fillId="0" borderId="12" xfId="48" applyNumberFormat="1" applyFont="1" applyBorder="1" applyAlignment="1">
      <alignment horizontal="right" wrapText="1"/>
    </xf>
    <xf numFmtId="3" fontId="26" fillId="29" borderId="22" xfId="48" applyNumberFormat="1" applyFont="1" applyFill="1" applyBorder="1" applyAlignment="1">
      <alignment horizontal="right" wrapText="1"/>
    </xf>
    <xf numFmtId="3" fontId="26" fillId="29" borderId="22" xfId="48" applyNumberFormat="1" applyFont="1" applyFill="1" applyBorder="1" applyAlignment="1">
      <alignment horizontal="right"/>
    </xf>
    <xf numFmtId="3" fontId="25" fillId="30" borderId="15" xfId="47" applyNumberFormat="1" applyFont="1" applyFill="1" applyBorder="1" applyAlignment="1">
      <alignment horizontal="right" wrapText="1"/>
    </xf>
    <xf numFmtId="3" fontId="24" fillId="0" borderId="25" xfId="83" applyNumberFormat="1" applyFont="1" applyBorder="1" applyAlignment="1">
      <alignment horizontal="left" wrapText="1"/>
    </xf>
    <xf numFmtId="3" fontId="24" fillId="30" borderId="26" xfId="47" applyNumberFormat="1" applyFont="1" applyFill="1" applyBorder="1" applyAlignment="1">
      <alignment horizontal="right" wrapText="1"/>
    </xf>
    <xf numFmtId="3" fontId="24" fillId="0" borderId="35" xfId="43" applyNumberFormat="1" applyFont="1" applyBorder="1" applyAlignment="1">
      <alignment horizontal="center" vertical="center" wrapText="1"/>
    </xf>
    <xf numFmtId="0" fontId="24" fillId="0" borderId="36" xfId="48" applyFont="1" applyBorder="1" applyAlignment="1">
      <alignment horizontal="center" vertical="center" wrapText="1"/>
    </xf>
    <xf numFmtId="3" fontId="25" fillId="0" borderId="38" xfId="43" applyNumberFormat="1" applyFont="1" applyFill="1" applyBorder="1" applyAlignment="1">
      <alignment wrapText="1"/>
    </xf>
    <xf numFmtId="3" fontId="25" fillId="0" borderId="39" xfId="43" applyNumberFormat="1" applyFont="1" applyFill="1" applyBorder="1" applyAlignment="1">
      <alignment horizontal="right"/>
    </xf>
    <xf numFmtId="3" fontId="25" fillId="0" borderId="39" xfId="43" applyNumberFormat="1" applyFont="1" applyBorder="1" applyAlignment="1">
      <alignment horizontal="right"/>
    </xf>
    <xf numFmtId="3" fontId="25" fillId="0" borderId="40" xfId="83" applyNumberFormat="1" applyFont="1" applyBorder="1" applyAlignment="1">
      <alignment horizontal="right"/>
    </xf>
    <xf numFmtId="3" fontId="24" fillId="0" borderId="35" xfId="43" applyNumberFormat="1" applyFont="1" applyBorder="1" applyAlignment="1">
      <alignment vertical="center" wrapText="1"/>
    </xf>
    <xf numFmtId="3" fontId="24" fillId="0" borderId="36" xfId="43" applyNumberFormat="1" applyFont="1" applyBorder="1" applyAlignment="1">
      <alignment horizontal="right"/>
    </xf>
    <xf numFmtId="0" fontId="24" fillId="0" borderId="14" xfId="47" applyFont="1" applyFill="1" applyBorder="1" applyAlignment="1">
      <alignment horizontal="left" vertical="center" wrapText="1"/>
    </xf>
    <xf numFmtId="0" fontId="24" fillId="0" borderId="14" xfId="82" applyFont="1" applyFill="1" applyBorder="1" applyAlignment="1">
      <alignment vertical="center" wrapText="1"/>
    </xf>
    <xf numFmtId="0" fontId="24" fillId="0" borderId="16" xfId="82" applyFont="1" applyFill="1" applyBorder="1" applyAlignment="1">
      <alignment vertical="center"/>
    </xf>
    <xf numFmtId="3" fontId="24" fillId="0" borderId="17" xfId="82" applyNumberFormat="1" applyFont="1" applyFill="1" applyBorder="1" applyAlignment="1">
      <alignment horizontal="right" vertical="center"/>
    </xf>
    <xf numFmtId="0" fontId="24" fillId="0" borderId="16" xfId="45" applyFont="1" applyFill="1" applyBorder="1"/>
    <xf numFmtId="0" fontId="25" fillId="0" borderId="17" xfId="45" applyFont="1" applyBorder="1"/>
    <xf numFmtId="0" fontId="24" fillId="0" borderId="25" xfId="45" applyFont="1" applyFill="1" applyBorder="1"/>
    <xf numFmtId="0" fontId="24" fillId="0" borderId="26" xfId="45" applyFont="1" applyFill="1" applyBorder="1"/>
    <xf numFmtId="3" fontId="24" fillId="0" borderId="26" xfId="45" applyNumberFormat="1" applyFont="1" applyFill="1" applyBorder="1"/>
    <xf numFmtId="3" fontId="24" fillId="29" borderId="26" xfId="45" applyNumberFormat="1" applyFont="1" applyFill="1" applyBorder="1"/>
    <xf numFmtId="0" fontId="25" fillId="0" borderId="38" xfId="48" applyFont="1" applyFill="1" applyBorder="1" applyAlignment="1">
      <alignment horizontal="left" vertical="center" wrapText="1" indent="1"/>
    </xf>
    <xf numFmtId="3" fontId="25" fillId="0" borderId="39" xfId="48" applyNumberFormat="1" applyFont="1" applyFill="1" applyBorder="1" applyAlignment="1">
      <alignment horizontal="right" wrapText="1"/>
    </xf>
    <xf numFmtId="0" fontId="24" fillId="0" borderId="35" xfId="48" applyFont="1" applyFill="1" applyBorder="1" applyAlignment="1">
      <alignment horizontal="left" vertical="center" wrapText="1" indent="1"/>
    </xf>
    <xf numFmtId="3" fontId="24" fillId="0" borderId="36" xfId="48" applyNumberFormat="1" applyFont="1" applyFill="1" applyBorder="1" applyAlignment="1">
      <alignment horizontal="right" wrapText="1"/>
    </xf>
    <xf numFmtId="3" fontId="24" fillId="0" borderId="37" xfId="48" applyNumberFormat="1" applyFont="1" applyFill="1" applyBorder="1" applyAlignment="1">
      <alignment horizontal="right" wrapText="1"/>
    </xf>
    <xf numFmtId="0" fontId="24" fillId="0" borderId="25" xfId="48" applyFont="1" applyFill="1" applyBorder="1" applyAlignment="1">
      <alignment horizontal="left" vertical="center" wrapText="1" indent="1"/>
    </xf>
    <xf numFmtId="3" fontId="25" fillId="0" borderId="26" xfId="48" applyNumberFormat="1" applyFont="1" applyFill="1" applyBorder="1"/>
    <xf numFmtId="0" fontId="25" fillId="0" borderId="41" xfId="44" applyFont="1" applyBorder="1"/>
    <xf numFmtId="0" fontId="25" fillId="0" borderId="34" xfId="44" applyFont="1" applyBorder="1"/>
    <xf numFmtId="0" fontId="24" fillId="0" borderId="35" xfId="48" applyFont="1" applyFill="1" applyBorder="1" applyAlignment="1">
      <alignment horizontal="center" vertical="center" wrapText="1"/>
    </xf>
    <xf numFmtId="3" fontId="25" fillId="0" borderId="0" xfId="44" applyNumberFormat="1" applyFont="1"/>
    <xf numFmtId="3" fontId="25" fillId="0" borderId="0" xfId="44" applyNumberFormat="1" applyFont="1" applyAlignment="1">
      <alignment wrapText="1"/>
    </xf>
    <xf numFmtId="3" fontId="25" fillId="29" borderId="14" xfId="48" applyNumberFormat="1" applyFont="1" applyFill="1" applyBorder="1" applyAlignment="1">
      <alignment wrapText="1"/>
    </xf>
    <xf numFmtId="3" fontId="25" fillId="0" borderId="12" xfId="44" applyNumberFormat="1" applyFont="1" applyBorder="1" applyAlignment="1">
      <alignment wrapText="1"/>
    </xf>
    <xf numFmtId="3" fontId="25" fillId="0" borderId="14" xfId="44" applyNumberFormat="1" applyFont="1" applyBorder="1" applyAlignment="1">
      <alignment wrapText="1"/>
    </xf>
    <xf numFmtId="3" fontId="25" fillId="0" borderId="0" xfId="44" applyNumberFormat="1" applyFont="1" applyFill="1" applyBorder="1"/>
    <xf numFmtId="3" fontId="24" fillId="0" borderId="12" xfId="44" applyNumberFormat="1" applyFont="1" applyBorder="1" applyAlignment="1">
      <alignment wrapText="1"/>
    </xf>
    <xf numFmtId="3" fontId="25" fillId="0" borderId="12" xfId="44" applyNumberFormat="1" applyFont="1" applyFill="1" applyBorder="1" applyAlignment="1">
      <alignment wrapText="1"/>
    </xf>
    <xf numFmtId="3" fontId="25" fillId="0" borderId="12" xfId="44" applyNumberFormat="1" applyFont="1" applyFill="1" applyBorder="1"/>
    <xf numFmtId="3" fontId="24" fillId="0" borderId="0" xfId="44" applyNumberFormat="1" applyFont="1" applyBorder="1" applyAlignment="1">
      <alignment wrapText="1"/>
    </xf>
    <xf numFmtId="3" fontId="24" fillId="0" borderId="0" xfId="44" applyNumberFormat="1" applyFont="1" applyBorder="1"/>
    <xf numFmtId="3" fontId="25" fillId="0" borderId="0" xfId="84" applyNumberFormat="1" applyFont="1" applyAlignment="1">
      <alignment wrapText="1"/>
    </xf>
    <xf numFmtId="3" fontId="25" fillId="0" borderId="0" xfId="84" applyNumberFormat="1" applyFont="1"/>
    <xf numFmtId="3" fontId="25" fillId="0" borderId="0" xfId="84" applyNumberFormat="1" applyFont="1" applyAlignment="1">
      <alignment horizontal="right"/>
    </xf>
    <xf numFmtId="3" fontId="24" fillId="0" borderId="19" xfId="84" applyNumberFormat="1" applyFont="1" applyBorder="1" applyAlignment="1">
      <alignment wrapText="1"/>
    </xf>
    <xf numFmtId="3" fontId="24" fillId="0" borderId="20" xfId="84" applyNumberFormat="1" applyFont="1" applyBorder="1" applyAlignment="1">
      <alignment wrapText="1"/>
    </xf>
    <xf numFmtId="3" fontId="24" fillId="0" borderId="14" xfId="84" applyNumberFormat="1" applyFont="1" applyBorder="1" applyAlignment="1">
      <alignment wrapText="1"/>
    </xf>
    <xf numFmtId="3" fontId="24" fillId="29" borderId="12" xfId="85" applyNumberFormat="1" applyFont="1" applyFill="1" applyBorder="1" applyAlignment="1">
      <alignment horizontal="center" vertical="center" wrapText="1"/>
    </xf>
    <xf numFmtId="3" fontId="24" fillId="0" borderId="12" xfId="84" applyNumberFormat="1" applyFont="1" applyBorder="1" applyAlignment="1">
      <alignment wrapText="1"/>
    </xf>
    <xf numFmtId="3" fontId="25" fillId="0" borderId="12" xfId="84" applyNumberFormat="1" applyFont="1" applyBorder="1" applyAlignment="1">
      <alignment wrapText="1"/>
    </xf>
    <xf numFmtId="3" fontId="25" fillId="0" borderId="15" xfId="84" applyNumberFormat="1" applyFont="1" applyBorder="1" applyAlignment="1">
      <alignment wrapText="1"/>
    </xf>
    <xf numFmtId="3" fontId="25" fillId="0" borderId="14" xfId="48" applyNumberFormat="1" applyFont="1" applyBorder="1" applyAlignment="1">
      <alignment horizontal="left" wrapText="1"/>
    </xf>
    <xf numFmtId="3" fontId="25" fillId="0" borderId="12" xfId="84" applyNumberFormat="1" applyFont="1" applyBorder="1"/>
    <xf numFmtId="3" fontId="25" fillId="0" borderId="12" xfId="86" applyNumberFormat="1" applyFont="1" applyBorder="1" applyAlignment="1">
      <alignment wrapText="1"/>
    </xf>
    <xf numFmtId="3" fontId="25" fillId="0" borderId="15" xfId="84" applyNumberFormat="1" applyFont="1" applyBorder="1"/>
    <xf numFmtId="3" fontId="25" fillId="0" borderId="14" xfId="86" applyNumberFormat="1" applyFont="1" applyBorder="1" applyAlignment="1">
      <alignment wrapText="1"/>
    </xf>
    <xf numFmtId="3" fontId="25" fillId="29" borderId="12" xfId="85" applyNumberFormat="1" applyFont="1" applyFill="1" applyBorder="1" applyAlignment="1">
      <alignment horizontal="right" wrapText="1"/>
    </xf>
    <xf numFmtId="3" fontId="24" fillId="0" borderId="12" xfId="84" applyNumberFormat="1" applyFont="1" applyBorder="1"/>
    <xf numFmtId="3" fontId="24" fillId="0" borderId="15" xfId="84" applyNumberFormat="1" applyFont="1" applyBorder="1"/>
    <xf numFmtId="3" fontId="24" fillId="0" borderId="0" xfId="84" applyNumberFormat="1" applyFont="1"/>
    <xf numFmtId="3" fontId="25" fillId="0" borderId="14" xfId="84" applyNumberFormat="1" applyFont="1" applyBorder="1" applyAlignment="1">
      <alignment wrapText="1"/>
    </xf>
    <xf numFmtId="3" fontId="25" fillId="0" borderId="12" xfId="86" applyNumberFormat="1" applyFont="1" applyFill="1" applyBorder="1" applyAlignment="1">
      <alignment wrapText="1"/>
    </xf>
    <xf numFmtId="3" fontId="24" fillId="0" borderId="16" xfId="84" applyNumberFormat="1" applyFont="1" applyBorder="1" applyAlignment="1">
      <alignment wrapText="1"/>
    </xf>
    <xf numFmtId="3" fontId="24" fillId="0" borderId="17" xfId="84" applyNumberFormat="1" applyFont="1" applyBorder="1"/>
    <xf numFmtId="3" fontId="24" fillId="0" borderId="17" xfId="84" applyNumberFormat="1" applyFont="1" applyBorder="1" applyAlignment="1">
      <alignment wrapText="1"/>
    </xf>
    <xf numFmtId="3" fontId="24" fillId="0" borderId="18" xfId="84" applyNumberFormat="1" applyFont="1" applyBorder="1"/>
    <xf numFmtId="0" fontId="24" fillId="0" borderId="32" xfId="48" applyFont="1" applyBorder="1" applyAlignment="1">
      <alignment horizontal="center" vertical="center" wrapText="1"/>
    </xf>
    <xf numFmtId="3" fontId="25" fillId="0" borderId="22" xfId="84" applyNumberFormat="1" applyFont="1" applyBorder="1" applyAlignment="1">
      <alignment wrapText="1"/>
    </xf>
    <xf numFmtId="3" fontId="25" fillId="0" borderId="22" xfId="84" applyNumberFormat="1" applyFont="1" applyBorder="1"/>
    <xf numFmtId="3" fontId="25" fillId="0" borderId="22" xfId="83" applyNumberFormat="1" applyFont="1" applyBorder="1" applyAlignment="1">
      <alignment horizontal="right"/>
    </xf>
    <xf numFmtId="3" fontId="24" fillId="29" borderId="33" xfId="48" applyNumberFormat="1" applyFont="1" applyFill="1" applyBorder="1" applyAlignment="1">
      <alignment horizontal="right"/>
    </xf>
    <xf numFmtId="0" fontId="30" fillId="0" borderId="14" xfId="45" applyFont="1" applyFill="1" applyBorder="1"/>
    <xf numFmtId="3" fontId="26" fillId="29" borderId="0" xfId="48" applyNumberFormat="1" applyFont="1" applyFill="1" applyBorder="1"/>
    <xf numFmtId="3" fontId="26" fillId="29" borderId="15" xfId="48" applyNumberFormat="1" applyFont="1" applyFill="1" applyBorder="1" applyAlignment="1">
      <alignment horizontal="right"/>
    </xf>
    <xf numFmtId="0" fontId="21" fillId="0" borderId="0" xfId="87" applyFont="1"/>
    <xf numFmtId="0" fontId="28" fillId="0" borderId="0" xfId="87" applyFont="1" applyAlignment="1">
      <alignment horizontal="justify" wrapText="1"/>
    </xf>
    <xf numFmtId="0" fontId="21" fillId="0" borderId="0" xfId="87" applyFont="1" applyAlignment="1">
      <alignment wrapText="1"/>
    </xf>
    <xf numFmtId="0" fontId="31" fillId="0" borderId="43" xfId="87" applyFont="1" applyBorder="1" applyAlignment="1">
      <alignment horizontal="left" wrapText="1"/>
    </xf>
    <xf numFmtId="0" fontId="31" fillId="0" borderId="43" xfId="87" applyFont="1" applyBorder="1" applyAlignment="1">
      <alignment horizontal="left"/>
    </xf>
    <xf numFmtId="0" fontId="32" fillId="0" borderId="44" xfId="87" applyFont="1" applyBorder="1" applyAlignment="1">
      <alignment horizontal="right"/>
    </xf>
    <xf numFmtId="0" fontId="19" fillId="0" borderId="44" xfId="87" applyFont="1" applyBorder="1" applyAlignment="1">
      <alignment wrapText="1"/>
    </xf>
    <xf numFmtId="0" fontId="19" fillId="0" borderId="44" xfId="87" applyFont="1" applyBorder="1" applyAlignment="1"/>
    <xf numFmtId="3" fontId="19" fillId="0" borderId="12" xfId="87" applyNumberFormat="1" applyFont="1" applyBorder="1"/>
    <xf numFmtId="3" fontId="19" fillId="0" borderId="44" xfId="87" applyNumberFormat="1" applyFont="1" applyBorder="1"/>
    <xf numFmtId="0" fontId="32" fillId="0" borderId="44" xfId="87" applyFont="1" applyBorder="1" applyAlignment="1">
      <alignment wrapText="1"/>
    </xf>
    <xf numFmtId="0" fontId="32" fillId="0" borderId="44" xfId="87" applyFont="1" applyBorder="1" applyAlignment="1"/>
    <xf numFmtId="3" fontId="32" fillId="0" borderId="44" xfId="87" applyNumberFormat="1" applyFont="1" applyBorder="1"/>
    <xf numFmtId="0" fontId="29" fillId="0" borderId="0" xfId="87" applyFont="1"/>
    <xf numFmtId="0" fontId="19" fillId="0" borderId="0" xfId="87" applyFont="1" applyBorder="1" applyAlignment="1">
      <alignment wrapText="1"/>
    </xf>
    <xf numFmtId="0" fontId="19" fillId="0" borderId="0" xfId="87" applyFont="1" applyBorder="1" applyAlignment="1"/>
    <xf numFmtId="0" fontId="19" fillId="0" borderId="0" xfId="87" applyFont="1" applyBorder="1"/>
    <xf numFmtId="0" fontId="19" fillId="0" borderId="0" xfId="87" applyFont="1" applyAlignment="1">
      <alignment wrapText="1"/>
    </xf>
    <xf numFmtId="0" fontId="19" fillId="0" borderId="0" xfId="87" applyFont="1"/>
    <xf numFmtId="0" fontId="32" fillId="0" borderId="44" xfId="87" applyFont="1" applyBorder="1" applyAlignment="1">
      <alignment horizontal="center" wrapText="1"/>
    </xf>
    <xf numFmtId="0" fontId="19" fillId="0" borderId="45" xfId="87" applyFont="1" applyBorder="1" applyAlignment="1">
      <alignment wrapText="1"/>
    </xf>
    <xf numFmtId="0" fontId="19" fillId="0" borderId="44" xfId="87" applyFont="1" applyBorder="1" applyAlignment="1">
      <alignment horizontal="center"/>
    </xf>
    <xf numFmtId="0" fontId="31" fillId="0" borderId="44" xfId="87" applyFont="1" applyBorder="1" applyAlignment="1">
      <alignment wrapText="1"/>
    </xf>
    <xf numFmtId="0" fontId="31" fillId="0" borderId="44" xfId="87" applyFont="1" applyBorder="1" applyAlignment="1">
      <alignment horizontal="center"/>
    </xf>
    <xf numFmtId="3" fontId="31" fillId="0" borderId="44" xfId="87" applyNumberFormat="1" applyFont="1" applyBorder="1"/>
    <xf numFmtId="3" fontId="21" fillId="0" borderId="0" xfId="87" applyNumberFormat="1" applyFont="1"/>
    <xf numFmtId="0" fontId="25" fillId="0" borderId="0" xfId="88" applyFont="1"/>
    <xf numFmtId="0" fontId="24" fillId="0" borderId="46" xfId="89" applyFont="1" applyBorder="1" applyAlignment="1">
      <alignment horizontal="center"/>
    </xf>
    <xf numFmtId="0" fontId="24" fillId="0" borderId="47" xfId="89" applyFont="1" applyBorder="1" applyAlignment="1">
      <alignment horizontal="center"/>
    </xf>
    <xf numFmtId="0" fontId="24" fillId="0" borderId="29" xfId="89" applyFont="1" applyBorder="1" applyAlignment="1">
      <alignment horizontal="center"/>
    </xf>
    <xf numFmtId="0" fontId="25" fillId="0" borderId="48" xfId="89" applyFont="1" applyBorder="1"/>
    <xf numFmtId="0" fontId="25" fillId="0" borderId="42" xfId="89" applyFont="1" applyBorder="1"/>
    <xf numFmtId="0" fontId="24" fillId="0" borderId="42" xfId="89" applyFont="1" applyBorder="1" applyAlignment="1">
      <alignment horizontal="center"/>
    </xf>
    <xf numFmtId="0" fontId="24" fillId="0" borderId="49" xfId="89" applyFont="1" applyBorder="1" applyAlignment="1">
      <alignment horizontal="center"/>
    </xf>
    <xf numFmtId="0" fontId="24" fillId="0" borderId="50" xfId="89" applyFont="1" applyBorder="1" applyAlignment="1">
      <alignment horizontal="center"/>
    </xf>
    <xf numFmtId="0" fontId="24" fillId="0" borderId="51" xfId="89" applyFont="1" applyBorder="1" applyAlignment="1">
      <alignment horizontal="center"/>
    </xf>
    <xf numFmtId="0" fontId="24" fillId="0" borderId="31" xfId="89" applyFont="1" applyBorder="1" applyAlignment="1">
      <alignment horizontal="center"/>
    </xf>
    <xf numFmtId="0" fontId="24" fillId="0" borderId="19" xfId="89" applyFont="1" applyBorder="1" applyAlignment="1">
      <alignment horizontal="center"/>
    </xf>
    <xf numFmtId="0" fontId="24" fillId="0" borderId="20" xfId="89" applyFont="1" applyBorder="1" applyAlignment="1">
      <alignment wrapText="1"/>
    </xf>
    <xf numFmtId="0" fontId="24" fillId="0" borderId="20" xfId="89" applyFont="1" applyBorder="1"/>
    <xf numFmtId="166" fontId="24" fillId="0" borderId="20" xfId="89" applyNumberFormat="1" applyFont="1" applyBorder="1" applyAlignment="1">
      <alignment horizontal="right"/>
    </xf>
    <xf numFmtId="166" fontId="24" fillId="0" borderId="21" xfId="89" applyNumberFormat="1" applyFont="1" applyBorder="1" applyAlignment="1">
      <alignment horizontal="right"/>
    </xf>
    <xf numFmtId="0" fontId="25" fillId="0" borderId="14" xfId="89" applyFont="1" applyBorder="1" applyAlignment="1">
      <alignment horizontal="center"/>
    </xf>
    <xf numFmtId="0" fontId="25" fillId="0" borderId="12" xfId="89" applyFont="1" applyBorder="1"/>
    <xf numFmtId="166" fontId="25" fillId="0" borderId="12" xfId="89" applyNumberFormat="1" applyFont="1" applyBorder="1" applyAlignment="1">
      <alignment horizontal="right"/>
    </xf>
    <xf numFmtId="166" fontId="25" fillId="0" borderId="15" xfId="89" applyNumberFormat="1" applyFont="1" applyBorder="1" applyAlignment="1">
      <alignment horizontal="right"/>
    </xf>
    <xf numFmtId="0" fontId="24" fillId="0" borderId="14" xfId="89" applyFont="1" applyBorder="1" applyAlignment="1">
      <alignment horizontal="center" wrapText="1"/>
    </xf>
    <xf numFmtId="0" fontId="24" fillId="0" borderId="12" xfId="89" applyFont="1" applyBorder="1" applyAlignment="1">
      <alignment wrapText="1"/>
    </xf>
    <xf numFmtId="0" fontId="24" fillId="0" borderId="26" xfId="89" applyFont="1" applyBorder="1" applyAlignment="1">
      <alignment wrapText="1"/>
    </xf>
    <xf numFmtId="0" fontId="24" fillId="0" borderId="26" xfId="89" applyFont="1" applyBorder="1"/>
    <xf numFmtId="3" fontId="24" fillId="0" borderId="26" xfId="89" applyNumberFormat="1" applyFont="1" applyBorder="1"/>
    <xf numFmtId="0" fontId="25" fillId="0" borderId="12" xfId="88" applyFont="1" applyBorder="1"/>
    <xf numFmtId="3" fontId="25" fillId="0" borderId="12" xfId="89" applyNumberFormat="1" applyFont="1" applyBorder="1" applyAlignment="1">
      <alignment horizontal="right"/>
    </xf>
    <xf numFmtId="0" fontId="25" fillId="0" borderId="12" xfId="89" applyFont="1" applyBorder="1" applyAlignment="1">
      <alignment wrapText="1"/>
    </xf>
    <xf numFmtId="0" fontId="24" fillId="0" borderId="16" xfId="89" applyFont="1" applyBorder="1" applyAlignment="1">
      <alignment horizontal="center" wrapText="1"/>
    </xf>
    <xf numFmtId="0" fontId="24" fillId="0" borderId="17" xfId="89" applyFont="1" applyBorder="1" applyAlignment="1">
      <alignment wrapText="1"/>
    </xf>
    <xf numFmtId="0" fontId="25" fillId="0" borderId="17" xfId="89" applyFont="1" applyBorder="1"/>
    <xf numFmtId="166" fontId="25" fillId="0" borderId="17" xfId="89" applyNumberFormat="1" applyFont="1" applyBorder="1" applyAlignment="1">
      <alignment horizontal="right"/>
    </xf>
    <xf numFmtId="166" fontId="25" fillId="0" borderId="18" xfId="89" applyNumberFormat="1" applyFont="1" applyBorder="1" applyAlignment="1">
      <alignment horizontal="right"/>
    </xf>
    <xf numFmtId="0" fontId="24" fillId="0" borderId="35" xfId="89" applyFont="1" applyBorder="1" applyAlignment="1">
      <alignment horizontal="center"/>
    </xf>
    <xf numFmtId="0" fontId="24" fillId="0" borderId="36" xfId="89" applyFont="1" applyBorder="1"/>
    <xf numFmtId="3" fontId="24" fillId="0" borderId="36" xfId="89" applyNumberFormat="1" applyFont="1" applyBorder="1" applyAlignment="1">
      <alignment horizontal="right"/>
    </xf>
    <xf numFmtId="3" fontId="24" fillId="0" borderId="37" xfId="89" applyNumberFormat="1" applyFont="1" applyBorder="1" applyAlignment="1">
      <alignment horizontal="right"/>
    </xf>
    <xf numFmtId="3" fontId="25" fillId="0" borderId="0" xfId="88" applyNumberFormat="1" applyFont="1"/>
    <xf numFmtId="3" fontId="24" fillId="29" borderId="0" xfId="48" applyNumberFormat="1" applyFont="1" applyFill="1" applyBorder="1" applyAlignment="1">
      <alignment horizontal="right" wrapText="1"/>
    </xf>
    <xf numFmtId="3" fontId="26" fillId="0" borderId="14" xfId="83" applyNumberFormat="1" applyFont="1" applyBorder="1" applyAlignment="1">
      <alignment horizontal="left" wrapText="1"/>
    </xf>
    <xf numFmtId="3" fontId="25" fillId="0" borderId="14" xfId="83" applyNumberFormat="1" applyFont="1" applyBorder="1" applyAlignment="1">
      <alignment horizontal="left" vertical="center" wrapText="1"/>
    </xf>
    <xf numFmtId="0" fontId="24" fillId="0" borderId="21" xfId="48" applyFont="1" applyBorder="1" applyAlignment="1">
      <alignment horizontal="center" vertical="center" wrapText="1"/>
    </xf>
    <xf numFmtId="0" fontId="25" fillId="0" borderId="0" xfId="90" applyFont="1"/>
    <xf numFmtId="0" fontId="24" fillId="0" borderId="43" xfId="91" applyFont="1" applyBorder="1" applyAlignment="1">
      <alignment horizontal="center"/>
    </xf>
    <xf numFmtId="0" fontId="24" fillId="0" borderId="53" xfId="91" applyFont="1" applyBorder="1" applyAlignment="1">
      <alignment horizontal="center"/>
    </xf>
    <xf numFmtId="0" fontId="25" fillId="0" borderId="55" xfId="91" applyFont="1" applyBorder="1" applyAlignment="1">
      <alignment horizontal="center"/>
    </xf>
    <xf numFmtId="0" fontId="25" fillId="0" borderId="56" xfId="91" applyFont="1" applyBorder="1" applyAlignment="1">
      <alignment horizontal="center"/>
    </xf>
    <xf numFmtId="0" fontId="24" fillId="0" borderId="56" xfId="91" applyFont="1" applyBorder="1" applyAlignment="1">
      <alignment horizontal="center"/>
    </xf>
    <xf numFmtId="0" fontId="25" fillId="0" borderId="45" xfId="91" applyFont="1" applyBorder="1" applyAlignment="1">
      <alignment horizontal="center"/>
    </xf>
    <xf numFmtId="0" fontId="25" fillId="0" borderId="57" xfId="91" applyFont="1" applyBorder="1" applyAlignment="1">
      <alignment horizontal="center"/>
    </xf>
    <xf numFmtId="0" fontId="24" fillId="0" borderId="57" xfId="91" applyFont="1" applyBorder="1" applyAlignment="1">
      <alignment horizontal="center"/>
    </xf>
    <xf numFmtId="0" fontId="25" fillId="0" borderId="57" xfId="91" applyFont="1" applyBorder="1" applyAlignment="1">
      <alignment horizontal="center" wrapText="1"/>
    </xf>
    <xf numFmtId="0" fontId="24" fillId="0" borderId="45" xfId="91" applyFont="1" applyBorder="1" applyAlignment="1">
      <alignment wrapText="1"/>
    </xf>
    <xf numFmtId="0" fontId="24" fillId="0" borderId="44" xfId="91" applyFont="1" applyBorder="1" applyAlignment="1">
      <alignment horizontal="center"/>
    </xf>
    <xf numFmtId="0" fontId="24" fillId="0" borderId="52" xfId="91" applyFont="1" applyBorder="1" applyAlignment="1">
      <alignment horizontal="center"/>
    </xf>
    <xf numFmtId="0" fontId="24" fillId="0" borderId="58" xfId="91" applyFont="1" applyBorder="1" applyAlignment="1">
      <alignment horizontal="center"/>
    </xf>
    <xf numFmtId="0" fontId="24" fillId="0" borderId="44" xfId="90" applyFont="1" applyBorder="1" applyAlignment="1">
      <alignment horizontal="center"/>
    </xf>
    <xf numFmtId="0" fontId="24" fillId="0" borderId="53" xfId="91" applyFont="1" applyBorder="1"/>
    <xf numFmtId="0" fontId="25" fillId="31" borderId="53" xfId="91" applyFont="1" applyFill="1" applyBorder="1"/>
    <xf numFmtId="0" fontId="25" fillId="0" borderId="59" xfId="91" applyFont="1" applyBorder="1"/>
    <xf numFmtId="0" fontId="25" fillId="0" borderId="60" xfId="91" applyFont="1" applyBorder="1"/>
    <xf numFmtId="0" fontId="25" fillId="0" borderId="44" xfId="90" applyFont="1" applyBorder="1"/>
    <xf numFmtId="0" fontId="24" fillId="0" borderId="56" xfId="91" applyFont="1" applyBorder="1"/>
    <xf numFmtId="0" fontId="25" fillId="31" borderId="56" xfId="91" applyFont="1" applyFill="1" applyBorder="1"/>
    <xf numFmtId="0" fontId="25" fillId="0" borderId="56" xfId="91" applyFont="1" applyBorder="1"/>
    <xf numFmtId="0" fontId="25" fillId="0" borderId="0" xfId="91" applyFont="1" applyBorder="1"/>
    <xf numFmtId="0" fontId="25" fillId="0" borderId="44" xfId="91" applyFont="1" applyBorder="1" applyAlignment="1">
      <alignment horizontal="center"/>
    </xf>
    <xf numFmtId="0" fontId="25" fillId="0" borderId="44" xfId="91" applyFont="1" applyBorder="1"/>
    <xf numFmtId="0" fontId="25" fillId="0" borderId="54" xfId="91" applyFont="1" applyBorder="1"/>
    <xf numFmtId="0" fontId="24" fillId="0" borderId="59" xfId="91" applyFont="1" applyBorder="1"/>
    <xf numFmtId="0" fontId="25" fillId="0" borderId="53" xfId="91" applyFont="1" applyBorder="1"/>
    <xf numFmtId="0" fontId="25" fillId="0" borderId="13" xfId="91" applyFont="1" applyBorder="1"/>
    <xf numFmtId="0" fontId="24" fillId="0" borderId="61" xfId="91" applyFont="1" applyBorder="1"/>
    <xf numFmtId="166" fontId="24" fillId="0" borderId="44" xfId="91" applyNumberFormat="1" applyFont="1" applyBorder="1"/>
    <xf numFmtId="0" fontId="25" fillId="0" borderId="44" xfId="90" applyFont="1" applyBorder="1" applyAlignment="1">
      <alignment wrapText="1"/>
    </xf>
    <xf numFmtId="0" fontId="25" fillId="0" borderId="44" xfId="90" applyFont="1" applyBorder="1" applyAlignment="1">
      <alignment horizontal="center"/>
    </xf>
    <xf numFmtId="3" fontId="25" fillId="0" borderId="44" xfId="91" applyNumberFormat="1" applyFont="1" applyBorder="1"/>
    <xf numFmtId="3" fontId="24" fillId="0" borderId="54" xfId="91" applyNumberFormat="1" applyFont="1" applyBorder="1"/>
    <xf numFmtId="3" fontId="25" fillId="0" borderId="44" xfId="90" applyNumberFormat="1" applyFont="1" applyBorder="1"/>
    <xf numFmtId="166" fontId="25" fillId="0" borderId="44" xfId="91" applyNumberFormat="1" applyFont="1" applyBorder="1"/>
    <xf numFmtId="3" fontId="25" fillId="0" borderId="54" xfId="91" applyNumberFormat="1" applyFont="1" applyBorder="1"/>
    <xf numFmtId="0" fontId="24" fillId="0" borderId="44" xfId="90" applyFont="1" applyBorder="1" applyAlignment="1">
      <alignment wrapText="1"/>
    </xf>
    <xf numFmtId="3" fontId="24" fillId="0" borderId="44" xfId="91" applyNumberFormat="1" applyFont="1" applyBorder="1"/>
    <xf numFmtId="0" fontId="24" fillId="0" borderId="0" xfId="90" applyFont="1"/>
    <xf numFmtId="0" fontId="25" fillId="0" borderId="43" xfId="90" applyFont="1" applyBorder="1" applyAlignment="1">
      <alignment horizontal="center"/>
    </xf>
    <xf numFmtId="0" fontId="24" fillId="0" borderId="44" xfId="91" applyFont="1" applyBorder="1"/>
    <xf numFmtId="0" fontId="25" fillId="31" borderId="44" xfId="91" applyFont="1" applyFill="1" applyBorder="1"/>
    <xf numFmtId="0" fontId="25" fillId="0" borderId="12" xfId="92" applyFont="1" applyBorder="1" applyAlignment="1">
      <alignment horizontal="left" wrapText="1"/>
    </xf>
    <xf numFmtId="0" fontId="25" fillId="0" borderId="12" xfId="92" applyFont="1" applyBorder="1" applyAlignment="1">
      <alignment horizontal="center"/>
    </xf>
    <xf numFmtId="3" fontId="25" fillId="0" borderId="44" xfId="91" applyNumberFormat="1" applyFont="1" applyBorder="1" applyAlignment="1">
      <alignment horizontal="right" wrapText="1"/>
    </xf>
    <xf numFmtId="3" fontId="25" fillId="0" borderId="44" xfId="91" applyNumberFormat="1" applyFont="1" applyBorder="1" applyAlignment="1">
      <alignment horizontal="right"/>
    </xf>
    <xf numFmtId="0" fontId="25" fillId="0" borderId="44" xfId="91" applyFont="1" applyBorder="1" applyAlignment="1">
      <alignment wrapText="1"/>
    </xf>
    <xf numFmtId="0" fontId="25" fillId="29" borderId="44" xfId="91" applyFont="1" applyFill="1" applyBorder="1" applyAlignment="1">
      <alignment horizontal="center"/>
    </xf>
    <xf numFmtId="3" fontId="24" fillId="0" borderId="15" xfId="48" applyNumberFormat="1" applyFont="1" applyBorder="1"/>
    <xf numFmtId="3" fontId="25" fillId="0" borderId="15" xfId="48" applyNumberFormat="1" applyFont="1" applyBorder="1" applyAlignment="1">
      <alignment horizontal="right" wrapText="1"/>
    </xf>
    <xf numFmtId="3" fontId="24" fillId="29" borderId="15" xfId="48" applyNumberFormat="1" applyFont="1" applyFill="1" applyBorder="1" applyAlignment="1">
      <alignment horizontal="right" wrapText="1"/>
    </xf>
    <xf numFmtId="3" fontId="24" fillId="0" borderId="15" xfId="48" applyNumberFormat="1" applyFont="1" applyBorder="1" applyAlignment="1">
      <alignment horizontal="right" wrapText="1"/>
    </xf>
    <xf numFmtId="3" fontId="24" fillId="0" borderId="15" xfId="48" applyNumberFormat="1" applyFont="1" applyFill="1" applyBorder="1" applyAlignment="1">
      <alignment horizontal="right" wrapText="1"/>
    </xf>
    <xf numFmtId="3" fontId="24" fillId="29" borderId="18" xfId="48" applyNumberFormat="1" applyFont="1" applyFill="1" applyBorder="1" applyAlignment="1">
      <alignment horizontal="right" wrapText="1"/>
    </xf>
    <xf numFmtId="3" fontId="24" fillId="29" borderId="34" xfId="45" applyNumberFormat="1" applyFont="1" applyFill="1" applyBorder="1" applyAlignment="1">
      <alignment horizontal="right"/>
    </xf>
    <xf numFmtId="3" fontId="24" fillId="29" borderId="15" xfId="45" applyNumberFormat="1" applyFont="1" applyFill="1" applyBorder="1" applyAlignment="1">
      <alignment horizontal="right"/>
    </xf>
    <xf numFmtId="3" fontId="25" fillId="29" borderId="15" xfId="45" applyNumberFormat="1" applyFont="1" applyFill="1" applyBorder="1" applyAlignment="1">
      <alignment horizontal="right"/>
    </xf>
    <xf numFmtId="3" fontId="25" fillId="0" borderId="15" xfId="45" applyNumberFormat="1" applyFont="1" applyBorder="1"/>
    <xf numFmtId="3" fontId="25" fillId="0" borderId="15" xfId="45" applyNumberFormat="1" applyFont="1" applyFill="1" applyBorder="1"/>
    <xf numFmtId="3" fontId="24" fillId="0" borderId="15" xfId="45" applyNumberFormat="1" applyFont="1" applyBorder="1"/>
    <xf numFmtId="3" fontId="25" fillId="0" borderId="15" xfId="0" applyNumberFormat="1" applyFont="1" applyBorder="1"/>
    <xf numFmtId="3" fontId="24" fillId="29" borderId="15" xfId="45" applyNumberFormat="1" applyFont="1" applyFill="1" applyBorder="1"/>
    <xf numFmtId="3" fontId="25" fillId="29" borderId="15" xfId="45" applyNumberFormat="1" applyFont="1" applyFill="1" applyBorder="1"/>
    <xf numFmtId="3" fontId="24" fillId="0" borderId="15" xfId="45" applyNumberFormat="1" applyFont="1" applyFill="1" applyBorder="1"/>
    <xf numFmtId="0" fontId="25" fillId="0" borderId="15" xfId="45" applyFont="1" applyBorder="1"/>
    <xf numFmtId="3" fontId="24" fillId="0" borderId="18" xfId="45" applyNumberFormat="1" applyFont="1" applyBorder="1"/>
    <xf numFmtId="0" fontId="25" fillId="0" borderId="0" xfId="87" applyFont="1" applyAlignment="1">
      <alignment wrapText="1"/>
    </xf>
    <xf numFmtId="0" fontId="25" fillId="0" borderId="0" xfId="93" applyFont="1"/>
    <xf numFmtId="0" fontId="27" fillId="28" borderId="0" xfId="93" applyFont="1" applyFill="1" applyAlignment="1"/>
    <xf numFmtId="3" fontId="27" fillId="0" borderId="0" xfId="93" applyNumberFormat="1" applyFont="1" applyFill="1" applyAlignment="1"/>
    <xf numFmtId="0" fontId="25" fillId="0" borderId="0" xfId="93" applyFont="1" applyFill="1" applyBorder="1" applyAlignment="1"/>
    <xf numFmtId="0" fontId="25" fillId="0" borderId="0" xfId="93" applyFont="1" applyFill="1" applyAlignment="1"/>
    <xf numFmtId="0" fontId="27" fillId="0" borderId="0" xfId="93" applyFont="1" applyFill="1" applyBorder="1" applyAlignment="1"/>
    <xf numFmtId="0" fontId="27" fillId="0" borderId="0" xfId="93" applyFont="1" applyBorder="1" applyAlignment="1">
      <alignment horizontal="right" wrapText="1"/>
    </xf>
    <xf numFmtId="3" fontId="25" fillId="0" borderId="0" xfId="93" applyNumberFormat="1" applyFont="1" applyFill="1" applyAlignment="1"/>
    <xf numFmtId="0" fontId="25" fillId="0" borderId="62" xfId="93" applyFont="1" applyFill="1" applyBorder="1" applyAlignment="1"/>
    <xf numFmtId="0" fontId="35" fillId="0" borderId="44" xfId="93" applyFont="1" applyFill="1" applyBorder="1"/>
    <xf numFmtId="3" fontId="27" fillId="0" borderId="44" xfId="93" applyNumberFormat="1" applyFont="1" applyFill="1" applyBorder="1" applyAlignment="1">
      <alignment horizontal="right"/>
    </xf>
    <xf numFmtId="0" fontId="27" fillId="0" borderId="44" xfId="93" applyFont="1" applyFill="1" applyBorder="1" applyAlignment="1">
      <alignment horizontal="right"/>
    </xf>
    <xf numFmtId="0" fontId="25" fillId="0" borderId="44" xfId="93" applyFont="1" applyFill="1" applyBorder="1"/>
    <xf numFmtId="3" fontId="25" fillId="0" borderId="44" xfId="93" applyNumberFormat="1" applyFont="1" applyFill="1" applyBorder="1"/>
    <xf numFmtId="0" fontId="27" fillId="0" borderId="44" xfId="93" applyFont="1" applyFill="1" applyBorder="1"/>
    <xf numFmtId="3" fontId="27" fillId="0" borderId="44" xfId="93" applyNumberFormat="1" applyFont="1" applyFill="1" applyBorder="1"/>
    <xf numFmtId="0" fontId="25" fillId="0" borderId="0" xfId="93" applyFont="1" applyBorder="1"/>
    <xf numFmtId="3" fontId="25" fillId="0" borderId="0" xfId="93" applyNumberFormat="1" applyFont="1" applyBorder="1"/>
    <xf numFmtId="3" fontId="24" fillId="0" borderId="0" xfId="93" applyNumberFormat="1" applyFont="1"/>
    <xf numFmtId="0" fontId="24" fillId="0" borderId="0" xfId="93" applyFont="1"/>
    <xf numFmtId="0" fontId="27" fillId="0" borderId="62" xfId="93" applyFont="1" applyFill="1" applyBorder="1" applyAlignment="1"/>
    <xf numFmtId="3" fontId="25" fillId="0" borderId="0" xfId="93" applyNumberFormat="1" applyFont="1"/>
    <xf numFmtId="0" fontId="25" fillId="0" borderId="0" xfId="93" applyFont="1" applyAlignment="1">
      <alignment horizontal="center" vertical="center" wrapText="1"/>
    </xf>
    <xf numFmtId="0" fontId="37" fillId="0" borderId="0" xfId="48" applyFont="1"/>
    <xf numFmtId="0" fontId="14" fillId="0" borderId="0" xfId="48"/>
    <xf numFmtId="0" fontId="24" fillId="0" borderId="44" xfId="48" applyFont="1" applyBorder="1" applyAlignment="1">
      <alignment horizontal="center" vertical="center" wrapText="1"/>
    </xf>
    <xf numFmtId="0" fontId="24" fillId="0" borderId="54" xfId="48" applyFont="1" applyBorder="1" applyAlignment="1">
      <alignment horizontal="center" vertical="center" wrapText="1"/>
    </xf>
    <xf numFmtId="0" fontId="14" fillId="0" borderId="0" xfId="48" applyAlignment="1">
      <alignment horizontal="center" vertical="center"/>
    </xf>
    <xf numFmtId="0" fontId="25" fillId="0" borderId="44" xfId="48" applyFont="1" applyBorder="1" applyAlignment="1">
      <alignment horizontal="left" wrapText="1"/>
    </xf>
    <xf numFmtId="3" fontId="25" fillId="0" borderId="44" xfId="48" applyNumberFormat="1" applyFont="1" applyBorder="1"/>
    <xf numFmtId="0" fontId="14" fillId="0" borderId="0" xfId="48" applyFont="1"/>
    <xf numFmtId="3" fontId="25" fillId="0" borderId="54" xfId="48" applyNumberFormat="1" applyFont="1" applyBorder="1"/>
    <xf numFmtId="0" fontId="25" fillId="0" borderId="12" xfId="48" applyFont="1" applyBorder="1"/>
    <xf numFmtId="0" fontId="28" fillId="29" borderId="24" xfId="47" applyFont="1" applyFill="1" applyBorder="1" applyAlignment="1">
      <alignment wrapText="1"/>
    </xf>
    <xf numFmtId="0" fontId="28" fillId="29" borderId="63" xfId="47" applyFont="1" applyFill="1" applyBorder="1" applyAlignment="1">
      <alignment wrapText="1"/>
    </xf>
    <xf numFmtId="0" fontId="24" fillId="0" borderId="44" xfId="48" applyFont="1" applyBorder="1" applyAlignment="1">
      <alignment horizontal="left" wrapText="1"/>
    </xf>
    <xf numFmtId="3" fontId="24" fillId="0" borderId="44" xfId="48" applyNumberFormat="1" applyFont="1" applyBorder="1" applyAlignment="1">
      <alignment horizontal="right" wrapText="1"/>
    </xf>
    <xf numFmtId="3" fontId="24" fillId="0" borderId="54" xfId="48" applyNumberFormat="1" applyFont="1" applyBorder="1" applyAlignment="1">
      <alignment horizontal="right" wrapText="1"/>
    </xf>
    <xf numFmtId="3" fontId="24" fillId="0" borderId="44" xfId="48" applyNumberFormat="1" applyFont="1" applyBorder="1"/>
    <xf numFmtId="0" fontId="25" fillId="30" borderId="64" xfId="94" applyFont="1" applyFill="1" applyBorder="1" applyAlignment="1">
      <alignment wrapText="1"/>
    </xf>
    <xf numFmtId="3" fontId="25" fillId="0" borderId="11" xfId="48" applyNumberFormat="1" applyFont="1" applyBorder="1"/>
    <xf numFmtId="0" fontId="25" fillId="0" borderId="39" xfId="48" applyFont="1" applyBorder="1"/>
    <xf numFmtId="0" fontId="25" fillId="30" borderId="65" xfId="94" applyFont="1" applyFill="1" applyBorder="1" applyAlignment="1">
      <alignment wrapText="1"/>
    </xf>
    <xf numFmtId="0" fontId="24" fillId="0" borderId="43" xfId="48" applyFont="1" applyBorder="1" applyAlignment="1">
      <alignment horizontal="left" wrapText="1"/>
    </xf>
    <xf numFmtId="0" fontId="24" fillId="29" borderId="54" xfId="48" applyFont="1" applyFill="1" applyBorder="1" applyAlignment="1">
      <alignment horizontal="left" wrapText="1"/>
    </xf>
    <xf numFmtId="3" fontId="24" fillId="29" borderId="44" xfId="48" applyNumberFormat="1" applyFont="1" applyFill="1" applyBorder="1" applyAlignment="1">
      <alignment horizontal="right" wrapText="1"/>
    </xf>
    <xf numFmtId="3" fontId="24" fillId="29" borderId="54" xfId="48" applyNumberFormat="1" applyFont="1" applyFill="1" applyBorder="1" applyAlignment="1">
      <alignment horizontal="right" wrapText="1"/>
    </xf>
    <xf numFmtId="0" fontId="24" fillId="29" borderId="45" xfId="48" applyFont="1" applyFill="1" applyBorder="1" applyAlignment="1">
      <alignment horizontal="left" wrapText="1"/>
    </xf>
    <xf numFmtId="0" fontId="24" fillId="0" borderId="54" xfId="48" applyFont="1" applyBorder="1"/>
    <xf numFmtId="0" fontId="24" fillId="0" borderId="12" xfId="48" applyFont="1" applyBorder="1"/>
    <xf numFmtId="0" fontId="36" fillId="0" borderId="0" xfId="48" applyFont="1" applyBorder="1"/>
    <xf numFmtId="0" fontId="36" fillId="0" borderId="0" xfId="48" applyFont="1"/>
    <xf numFmtId="0" fontId="36" fillId="29" borderId="0" xfId="48" applyFont="1" applyFill="1" applyBorder="1"/>
    <xf numFmtId="0" fontId="36" fillId="29" borderId="0" xfId="48" applyFont="1" applyFill="1"/>
    <xf numFmtId="3" fontId="25" fillId="29" borderId="54" xfId="48" applyNumberFormat="1" applyFont="1" applyFill="1" applyBorder="1"/>
    <xf numFmtId="3" fontId="25" fillId="29" borderId="12" xfId="48" applyNumberFormat="1" applyFont="1" applyFill="1" applyBorder="1"/>
    <xf numFmtId="0" fontId="14" fillId="0" borderId="0" xfId="48" applyFont="1" applyBorder="1"/>
    <xf numFmtId="0" fontId="25" fillId="0" borderId="43" xfId="48" applyFont="1" applyBorder="1" applyAlignment="1">
      <alignment horizontal="left" wrapText="1"/>
    </xf>
    <xf numFmtId="0" fontId="24" fillId="29" borderId="44" xfId="48" applyFont="1" applyFill="1" applyBorder="1" applyAlignment="1">
      <alignment horizontal="left" wrapText="1"/>
    </xf>
    <xf numFmtId="0" fontId="38" fillId="0" borderId="43" xfId="48" applyFont="1" applyBorder="1" applyAlignment="1">
      <alignment wrapText="1"/>
    </xf>
    <xf numFmtId="0" fontId="37" fillId="0" borderId="43" xfId="48" applyFont="1" applyBorder="1"/>
    <xf numFmtId="0" fontId="37" fillId="0" borderId="11" xfId="48" applyFont="1" applyBorder="1"/>
    <xf numFmtId="0" fontId="14" fillId="0" borderId="12" xfId="48" applyFont="1" applyBorder="1" applyAlignment="1">
      <alignment wrapText="1"/>
    </xf>
    <xf numFmtId="3" fontId="37" fillId="0" borderId="66" xfId="48" applyNumberFormat="1" applyFont="1" applyBorder="1"/>
    <xf numFmtId="0" fontId="37" fillId="0" borderId="12" xfId="48" applyFont="1" applyBorder="1"/>
    <xf numFmtId="3" fontId="37" fillId="0" borderId="67" xfId="48" applyNumberFormat="1" applyFont="1" applyBorder="1"/>
    <xf numFmtId="0" fontId="14" fillId="0" borderId="0" xfId="48" applyAlignment="1">
      <alignment wrapText="1"/>
    </xf>
    <xf numFmtId="0" fontId="25" fillId="0" borderId="0" xfId="93" applyFont="1" applyAlignment="1">
      <alignment horizontal="center"/>
    </xf>
    <xf numFmtId="0" fontId="24" fillId="0" borderId="43" xfId="93" applyFont="1" applyBorder="1" applyAlignment="1">
      <alignment horizontal="center"/>
    </xf>
    <xf numFmtId="0" fontId="24" fillId="0" borderId="53" xfId="93" applyFont="1" applyBorder="1" applyAlignment="1">
      <alignment horizontal="center"/>
    </xf>
    <xf numFmtId="0" fontId="25" fillId="0" borderId="55" xfId="93" applyFont="1" applyBorder="1" applyAlignment="1">
      <alignment horizontal="center"/>
    </xf>
    <xf numFmtId="0" fontId="24" fillId="0" borderId="55" xfId="93" applyFont="1" applyBorder="1" applyAlignment="1">
      <alignment horizontal="center"/>
    </xf>
    <xf numFmtId="0" fontId="24" fillId="0" borderId="56" xfId="93" applyFont="1" applyBorder="1" applyAlignment="1">
      <alignment horizontal="center"/>
    </xf>
    <xf numFmtId="0" fontId="24" fillId="0" borderId="56" xfId="93" applyFont="1" applyBorder="1" applyAlignment="1">
      <alignment horizontal="center" wrapText="1"/>
    </xf>
    <xf numFmtId="0" fontId="25" fillId="0" borderId="45" xfId="93" applyFont="1" applyBorder="1" applyAlignment="1">
      <alignment horizontal="center"/>
    </xf>
    <xf numFmtId="0" fontId="24" fillId="0" borderId="57" xfId="93" applyFont="1" applyBorder="1" applyAlignment="1">
      <alignment horizontal="center"/>
    </xf>
    <xf numFmtId="0" fontId="25" fillId="0" borderId="57" xfId="93" applyFont="1" applyBorder="1" applyAlignment="1">
      <alignment horizontal="center"/>
    </xf>
    <xf numFmtId="0" fontId="24" fillId="0" borderId="44" xfId="93" applyFont="1" applyBorder="1" applyAlignment="1">
      <alignment horizontal="center"/>
    </xf>
    <xf numFmtId="0" fontId="24" fillId="0" borderId="44" xfId="93" applyFont="1" applyBorder="1" applyAlignment="1">
      <alignment wrapText="1"/>
    </xf>
    <xf numFmtId="0" fontId="25" fillId="31" borderId="44" xfId="93" applyFont="1" applyFill="1" applyBorder="1"/>
    <xf numFmtId="0" fontId="25" fillId="0" borderId="44" xfId="93" applyFont="1" applyBorder="1"/>
    <xf numFmtId="0" fontId="24" fillId="0" borderId="45" xfId="93" applyFont="1" applyBorder="1" applyAlignment="1">
      <alignment horizontal="center"/>
    </xf>
    <xf numFmtId="0" fontId="25" fillId="0" borderId="45" xfId="93" applyFont="1" applyBorder="1"/>
    <xf numFmtId="0" fontId="24" fillId="0" borderId="44" xfId="93" applyFont="1" applyFill="1" applyBorder="1"/>
    <xf numFmtId="0" fontId="25" fillId="0" borderId="43" xfId="93" applyFont="1" applyBorder="1"/>
    <xf numFmtId="3" fontId="24" fillId="0" borderId="44" xfId="93" applyNumberFormat="1" applyFont="1" applyBorder="1"/>
    <xf numFmtId="3" fontId="25" fillId="0" borderId="45" xfId="93" applyNumberFormat="1" applyFont="1" applyBorder="1"/>
    <xf numFmtId="3" fontId="25" fillId="0" borderId="44" xfId="93" applyNumberFormat="1" applyFont="1" applyBorder="1"/>
    <xf numFmtId="0" fontId="24" fillId="0" borderId="43" xfId="93" applyFont="1" applyFill="1" applyBorder="1"/>
    <xf numFmtId="3" fontId="24" fillId="0" borderId="43" xfId="93" applyNumberFormat="1" applyFont="1" applyBorder="1"/>
    <xf numFmtId="0" fontId="24" fillId="0" borderId="44" xfId="93" applyFont="1" applyBorder="1"/>
    <xf numFmtId="3" fontId="25" fillId="0" borderId="43" xfId="93" applyNumberFormat="1" applyFont="1" applyBorder="1"/>
    <xf numFmtId="49" fontId="25" fillId="0" borderId="0" xfId="0" applyNumberFormat="1" applyFont="1" applyFill="1" applyAlignment="1">
      <alignment horizontal="left" wrapText="1"/>
    </xf>
    <xf numFmtId="0" fontId="24" fillId="0" borderId="0" xfId="0" applyFont="1" applyFill="1"/>
    <xf numFmtId="49" fontId="25" fillId="0" borderId="14" xfId="0" applyNumberFormat="1" applyFont="1" applyFill="1" applyBorder="1" applyAlignment="1">
      <alignment horizontal="left" wrapText="1"/>
    </xf>
    <xf numFmtId="0" fontId="25" fillId="0" borderId="12" xfId="0" applyFont="1" applyFill="1" applyBorder="1"/>
    <xf numFmtId="0" fontId="24" fillId="0" borderId="15" xfId="0" applyFont="1" applyFill="1" applyBorder="1" applyAlignment="1">
      <alignment horizontal="right"/>
    </xf>
    <xf numFmtId="49" fontId="24" fillId="0" borderId="14" xfId="0" applyNumberFormat="1" applyFont="1" applyFill="1" applyBorder="1" applyAlignment="1">
      <alignment horizontal="left" wrapText="1"/>
    </xf>
    <xf numFmtId="0" fontId="24" fillId="0" borderId="12" xfId="0" applyFont="1" applyFill="1" applyBorder="1" applyAlignment="1">
      <alignment horizontal="center" wrapText="1"/>
    </xf>
    <xf numFmtId="0" fontId="24" fillId="0" borderId="15" xfId="0" applyFont="1" applyFill="1" applyBorder="1" applyAlignment="1">
      <alignment horizontal="center" wrapText="1"/>
    </xf>
    <xf numFmtId="0" fontId="24" fillId="0" borderId="0" xfId="0" applyFont="1"/>
    <xf numFmtId="3" fontId="24" fillId="0" borderId="12" xfId="0" applyNumberFormat="1" applyFont="1" applyFill="1" applyBorder="1" applyAlignment="1">
      <alignment horizontal="right" wrapText="1"/>
    </xf>
    <xf numFmtId="3" fontId="24" fillId="0" borderId="15" xfId="0" applyNumberFormat="1" applyFont="1" applyFill="1" applyBorder="1" applyAlignment="1">
      <alignment horizontal="right" wrapText="1"/>
    </xf>
    <xf numFmtId="3" fontId="25" fillId="0" borderId="12" xfId="0" applyNumberFormat="1" applyFont="1" applyFill="1" applyBorder="1" applyAlignment="1">
      <alignment horizontal="right" wrapText="1"/>
    </xf>
    <xf numFmtId="3" fontId="25" fillId="0" borderId="12" xfId="0" applyNumberFormat="1" applyFont="1" applyFill="1" applyBorder="1"/>
    <xf numFmtId="3" fontId="25" fillId="0" borderId="42" xfId="0" applyNumberFormat="1" applyFont="1" applyFill="1" applyBorder="1"/>
    <xf numFmtId="49" fontId="26" fillId="0" borderId="14" xfId="0" applyNumberFormat="1" applyFont="1" applyFill="1" applyBorder="1" applyAlignment="1">
      <alignment horizontal="left" wrapText="1"/>
    </xf>
    <xf numFmtId="3" fontId="26" fillId="0" borderId="12" xfId="0" applyNumberFormat="1" applyFont="1" applyFill="1" applyBorder="1"/>
    <xf numFmtId="3" fontId="24" fillId="0" borderId="0" xfId="0" applyNumberFormat="1" applyFont="1"/>
    <xf numFmtId="3" fontId="27" fillId="0" borderId="42" xfId="0" applyNumberFormat="1" applyFont="1" applyFill="1" applyBorder="1"/>
    <xf numFmtId="3" fontId="24" fillId="0" borderId="12" xfId="0" applyNumberFormat="1" applyFont="1" applyFill="1" applyBorder="1"/>
    <xf numFmtId="3" fontId="24" fillId="0" borderId="15" xfId="0" applyNumberFormat="1" applyFont="1" applyFill="1" applyBorder="1" applyAlignment="1">
      <alignment horizontal="right"/>
    </xf>
    <xf numFmtId="3" fontId="24" fillId="0" borderId="15" xfId="0" applyNumberFormat="1" applyFont="1" applyFill="1" applyBorder="1"/>
    <xf numFmtId="3" fontId="25" fillId="0" borderId="0" xfId="0" applyNumberFormat="1" applyFont="1" applyFill="1" applyBorder="1"/>
    <xf numFmtId="49" fontId="24" fillId="0" borderId="16" xfId="0" applyNumberFormat="1" applyFont="1" applyFill="1" applyBorder="1" applyAlignment="1">
      <alignment horizontal="left" wrapText="1"/>
    </xf>
    <xf numFmtId="3" fontId="24" fillId="0" borderId="17" xfId="0" applyNumberFormat="1" applyFont="1" applyFill="1" applyBorder="1"/>
    <xf numFmtId="3" fontId="24" fillId="0" borderId="18" xfId="0" applyNumberFormat="1" applyFont="1" applyFill="1" applyBorder="1"/>
    <xf numFmtId="49" fontId="25" fillId="0" borderId="0" xfId="0" applyNumberFormat="1" applyFont="1" applyAlignment="1">
      <alignment horizontal="left" wrapText="1"/>
    </xf>
    <xf numFmtId="0" fontId="24" fillId="0" borderId="27" xfId="48" applyFont="1" applyBorder="1" applyAlignment="1">
      <alignment horizontal="center" vertical="center" wrapText="1"/>
    </xf>
    <xf numFmtId="0" fontId="24" fillId="29" borderId="0" xfId="48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19" xfId="45" applyFont="1" applyFill="1" applyBorder="1" applyAlignment="1">
      <alignment horizontal="center" vertical="center"/>
    </xf>
    <xf numFmtId="0" fontId="24" fillId="0" borderId="16" xfId="45" applyFont="1" applyFill="1" applyBorder="1" applyAlignment="1">
      <alignment horizontal="center" vertical="center"/>
    </xf>
    <xf numFmtId="0" fontId="24" fillId="0" borderId="20" xfId="45" applyFont="1" applyBorder="1" applyAlignment="1">
      <alignment horizontal="center" vertical="center"/>
    </xf>
    <xf numFmtId="0" fontId="24" fillId="0" borderId="17" xfId="45" applyFont="1" applyBorder="1" applyAlignment="1">
      <alignment horizontal="center" vertical="center"/>
    </xf>
    <xf numFmtId="0" fontId="24" fillId="0" borderId="20" xfId="45" applyFont="1" applyFill="1" applyBorder="1" applyAlignment="1">
      <alignment horizontal="center" vertical="center"/>
    </xf>
    <xf numFmtId="0" fontId="24" fillId="0" borderId="17" xfId="45" applyFont="1" applyFill="1" applyBorder="1" applyAlignment="1">
      <alignment horizontal="center" vertical="center"/>
    </xf>
    <xf numFmtId="0" fontId="24" fillId="29" borderId="20" xfId="45" applyFont="1" applyFill="1" applyBorder="1" applyAlignment="1">
      <alignment horizontal="center" vertical="center"/>
    </xf>
    <xf numFmtId="0" fontId="24" fillId="29" borderId="17" xfId="45" applyFont="1" applyFill="1" applyBorder="1" applyAlignment="1">
      <alignment horizontal="center" vertical="center"/>
    </xf>
    <xf numFmtId="0" fontId="24" fillId="0" borderId="28" xfId="44" applyFont="1" applyBorder="1" applyAlignment="1">
      <alignment horizontal="center" vertical="center" wrapText="1"/>
    </xf>
    <xf numFmtId="0" fontId="24" fillId="0" borderId="23" xfId="44" applyFont="1" applyBorder="1" applyAlignment="1">
      <alignment horizontal="center" vertical="center" wrapText="1"/>
    </xf>
    <xf numFmtId="0" fontId="24" fillId="0" borderId="29" xfId="44" applyFont="1" applyBorder="1" applyAlignment="1">
      <alignment horizontal="center" vertical="center" wrapText="1"/>
    </xf>
    <xf numFmtId="0" fontId="24" fillId="0" borderId="30" xfId="44" applyFont="1" applyBorder="1" applyAlignment="1">
      <alignment horizontal="center" vertical="center" wrapText="1"/>
    </xf>
    <xf numFmtId="0" fontId="24" fillId="0" borderId="27" xfId="44" applyFont="1" applyBorder="1" applyAlignment="1">
      <alignment horizontal="center" vertical="center" wrapText="1"/>
    </xf>
    <xf numFmtId="0" fontId="24" fillId="0" borderId="31" xfId="44" applyFont="1" applyBorder="1" applyAlignment="1">
      <alignment horizontal="center" vertical="center" wrapText="1"/>
    </xf>
    <xf numFmtId="0" fontId="24" fillId="0" borderId="0" xfId="82" applyFont="1" applyFill="1" applyAlignment="1">
      <alignment horizontal="center" vertical="center" wrapText="1"/>
    </xf>
    <xf numFmtId="3" fontId="24" fillId="0" borderId="0" xfId="43" applyNumberFormat="1" applyFont="1" applyAlignment="1">
      <alignment horizontal="center" vertical="center" wrapText="1"/>
    </xf>
    <xf numFmtId="3" fontId="24" fillId="0" borderId="0" xfId="44" applyNumberFormat="1" applyFont="1" applyBorder="1" applyAlignment="1">
      <alignment horizontal="center"/>
    </xf>
    <xf numFmtId="3" fontId="24" fillId="0" borderId="0" xfId="44" applyNumberFormat="1" applyFont="1" applyBorder="1" applyAlignment="1">
      <alignment horizontal="center" vertical="center"/>
    </xf>
    <xf numFmtId="3" fontId="24" fillId="0" borderId="0" xfId="84" applyNumberFormat="1" applyFont="1" applyBorder="1" applyAlignment="1">
      <alignment horizontal="center"/>
    </xf>
    <xf numFmtId="3" fontId="24" fillId="0" borderId="23" xfId="84" applyNumberFormat="1" applyFont="1" applyBorder="1" applyAlignment="1">
      <alignment horizontal="center"/>
    </xf>
    <xf numFmtId="0" fontId="25" fillId="0" borderId="0" xfId="0" applyFont="1" applyFill="1" applyAlignment="1">
      <alignment horizontal="right"/>
    </xf>
    <xf numFmtId="0" fontId="24" fillId="0" borderId="19" xfId="0" applyFont="1" applyFill="1" applyBorder="1" applyAlignment="1">
      <alignment horizontal="center"/>
    </xf>
    <xf numFmtId="0" fontId="24" fillId="0" borderId="20" xfId="0" applyFont="1" applyFill="1" applyBorder="1" applyAlignment="1">
      <alignment horizontal="center"/>
    </xf>
    <xf numFmtId="0" fontId="24" fillId="0" borderId="21" xfId="0" applyFont="1" applyFill="1" applyBorder="1" applyAlignment="1">
      <alignment horizontal="center"/>
    </xf>
    <xf numFmtId="0" fontId="24" fillId="0" borderId="0" xfId="87" applyFont="1" applyBorder="1" applyAlignment="1">
      <alignment horizontal="center" wrapText="1"/>
    </xf>
    <xf numFmtId="0" fontId="25" fillId="0" borderId="0" xfId="88" applyFont="1" applyAlignment="1">
      <alignment horizontal="center" vertical="center"/>
    </xf>
    <xf numFmtId="0" fontId="24" fillId="0" borderId="0" xfId="90" applyFont="1" applyBorder="1" applyAlignment="1">
      <alignment horizontal="center"/>
    </xf>
    <xf numFmtId="0" fontId="24" fillId="0" borderId="44" xfId="91" applyFont="1" applyBorder="1" applyAlignment="1">
      <alignment horizontal="center" wrapText="1"/>
    </xf>
    <xf numFmtId="0" fontId="24" fillId="0" borderId="54" xfId="91" applyFont="1" applyBorder="1" applyAlignment="1">
      <alignment horizontal="center" wrapText="1"/>
    </xf>
    <xf numFmtId="0" fontId="25" fillId="0" borderId="0" xfId="93" applyFont="1" applyAlignment="1">
      <alignment horizontal="center" vertical="center" wrapText="1"/>
    </xf>
    <xf numFmtId="0" fontId="25" fillId="0" borderId="58" xfId="93" applyFont="1" applyFill="1" applyBorder="1" applyAlignment="1"/>
    <xf numFmtId="0" fontId="24" fillId="0" borderId="0" xfId="93" applyFont="1" applyFill="1" applyBorder="1" applyAlignment="1">
      <alignment horizontal="center"/>
    </xf>
    <xf numFmtId="0" fontId="24" fillId="0" borderId="43" xfId="93" applyFont="1" applyBorder="1" applyAlignment="1">
      <alignment horizontal="center"/>
    </xf>
    <xf numFmtId="0" fontId="24" fillId="0" borderId="0" xfId="48" applyFont="1" applyAlignment="1">
      <alignment horizontal="center" wrapText="1"/>
    </xf>
    <xf numFmtId="3" fontId="25" fillId="29" borderId="12" xfId="48" applyNumberFormat="1" applyFont="1" applyFill="1" applyBorder="1" applyAlignment="1">
      <alignment wrapText="1"/>
    </xf>
    <xf numFmtId="3" fontId="25" fillId="29" borderId="12" xfId="47" applyNumberFormat="1" applyFont="1" applyFill="1" applyBorder="1" applyAlignment="1">
      <alignment wrapText="1"/>
    </xf>
    <xf numFmtId="0" fontId="24" fillId="29" borderId="68" xfId="45" applyFont="1" applyFill="1" applyBorder="1" applyAlignment="1">
      <alignment horizontal="center" vertical="center" wrapText="1"/>
    </xf>
    <xf numFmtId="0" fontId="24" fillId="29" borderId="69" xfId="45" applyFont="1" applyFill="1" applyBorder="1" applyAlignment="1">
      <alignment horizontal="center" vertical="center" wrapText="1"/>
    </xf>
  </cellXfs>
  <cellStyles count="95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20% - Accent1" xfId="50"/>
    <cellStyle name="20% - Accent2" xfId="51"/>
    <cellStyle name="20% - Accent3" xfId="52"/>
    <cellStyle name="20% - Accent4" xfId="53"/>
    <cellStyle name="20% - Accent5" xfId="54"/>
    <cellStyle name="20% - Accent6" xfId="55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40% - Accent1" xfId="56"/>
    <cellStyle name="40% - Accent2" xfId="57"/>
    <cellStyle name="40% - Accent3" xfId="58"/>
    <cellStyle name="40% - Accent4" xfId="59"/>
    <cellStyle name="40% - Accent5" xfId="60"/>
    <cellStyle name="40% - Accent6" xfId="6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60% - Accent1" xfId="62"/>
    <cellStyle name="60% - Accent2" xfId="63"/>
    <cellStyle name="60% - Accent3" xfId="64"/>
    <cellStyle name="60% - Accent4" xfId="65"/>
    <cellStyle name="60% - Accent5" xfId="66"/>
    <cellStyle name="60% - Accent6" xfId="67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Bevitel" xfId="26" builtinId="20" customBuiltin="1"/>
    <cellStyle name="Calculation" xfId="27"/>
    <cellStyle name="Check Cell" xfId="28"/>
    <cellStyle name="Cím" xfId="29" builtinId="15" customBuiltin="1"/>
    <cellStyle name="Címsor 1" xfId="30" builtinId="16" customBuiltin="1"/>
    <cellStyle name="Címsor 2" xfId="31" builtinId="17" customBuiltin="1"/>
    <cellStyle name="Címsor 3" xfId="32" builtinId="18" customBuiltin="1"/>
    <cellStyle name="Címsor 4" xfId="33" builtinId="19" customBuiltin="1"/>
    <cellStyle name="Explanatory Text" xfId="34"/>
    <cellStyle name="Ezres 2" xfId="35"/>
    <cellStyle name="Ezres 3" xfId="81"/>
    <cellStyle name="Figyelmeztetés" xfId="36" builtinId="11" customBuiltin="1"/>
    <cellStyle name="Good" xfId="37"/>
    <cellStyle name="Heading 1" xfId="68"/>
    <cellStyle name="Heading 2" xfId="69"/>
    <cellStyle name="Heading 3" xfId="70"/>
    <cellStyle name="Heading 4" xfId="71"/>
    <cellStyle name="Hivatkozott cella" xfId="38" builtinId="24" customBuiltin="1"/>
    <cellStyle name="Input" xfId="72"/>
    <cellStyle name="Jegyzet" xfId="39" builtinId="10" customBuiltin="1"/>
    <cellStyle name="Kimenet" xfId="40" builtinId="21" customBuiltin="1"/>
    <cellStyle name="Linked Cell" xfId="73"/>
    <cellStyle name="Neutral" xfId="41"/>
    <cellStyle name="Normál" xfId="0" builtinId="0"/>
    <cellStyle name="Normál 2" xfId="42"/>
    <cellStyle name="Normál_2007_Koncepció táblák" xfId="83"/>
    <cellStyle name="Normál_2007_Koncepció táblák_2013. évi költségvetés I." xfId="43"/>
    <cellStyle name="Normál_2012. évi költségvetés I. módosítás VÉGLEGES" xfId="87"/>
    <cellStyle name="Normál_2013 évi költségvetéshez 2013.02.19." xfId="90"/>
    <cellStyle name="Normál_2013 évi költségvetéshez 2013.02.19._2014 évi költségvetés Tündi táblák" xfId="93"/>
    <cellStyle name="Normál_2013. évi költségvetés I." xfId="44"/>
    <cellStyle name="Normál_2013. évi költségvetés I._2013. évi költségvetés előirányzat nyilvántartás" xfId="45"/>
    <cellStyle name="Normál_2013. évi költségvetés I._2013. évi költségvetés II. forduló testületi előterjesztés" xfId="86"/>
    <cellStyle name="Normál_2013. évi költségvetés I._iNTÉZMÉNYI NORMATÍVA 2014" xfId="46"/>
    <cellStyle name="Normál_2013. évi költségvetés II. forduló testületi előterjesztés" xfId="84"/>
    <cellStyle name="Normál_2013. évi költségvetés II. forduló testületi előterjesztés2." xfId="88"/>
    <cellStyle name="Normál_4. sz. melléklet" xfId="89"/>
    <cellStyle name="Normal_KARSZJ3" xfId="74"/>
    <cellStyle name="Normál_költségvetés10melléklet" xfId="82"/>
    <cellStyle name="Normal_KTRSZJ" xfId="75"/>
    <cellStyle name="Normál_Másolat eredetijeKÖLTSÉGVETÉS2005új1" xfId="47"/>
    <cellStyle name="Normál_Másolat eredetijeKÖLTSÉGVETÉS2005új1 2" xfId="94"/>
    <cellStyle name="Normál_Másolat eredetijeKÖLTSÉGVETÉS2005új1_2013. évi költségvetés I." xfId="48"/>
    <cellStyle name="Normál_Másolat eredetijeKÖLTSÉGVETÉS2005új1_2013. évi költségvetés II. forduló testületi előterjesztés" xfId="85"/>
    <cellStyle name="Normál_Munka4" xfId="92"/>
    <cellStyle name="Normál_Munka4_2013 évi költségvetéshez 2013.02.19." xfId="91"/>
    <cellStyle name="Note" xfId="76"/>
    <cellStyle name="Output" xfId="77"/>
    <cellStyle name="Összesen" xfId="49" builtinId="25" customBuiltin="1"/>
    <cellStyle name="Title" xfId="78"/>
    <cellStyle name="Total" xfId="79"/>
    <cellStyle name="Warning Text" xfId="8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~1\HamarEva\LOCALS~1\Temp\M&#225;solat%20eredetijeksh19000282011.11.14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incst&#225;r/LACZKA%20M&#193;RIA/V&#225;szoly%202017%20I.%20m&#243;dos&#237;t&#225;s/V&#225;szoly%202017_&#233;vi_I.m&#243;dos&#237;t&#225;s%20rendelet%20tervezethez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OSSO_~1\AppData\Local\Temp\V&#225;szoly%20K&#246;zs&#233;g%20&#214;nkorm&#225;nyzat%201_2017%20(II.15.)%20rendelet%20mell&#233;klete-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osso_erika\Desktop\P&#233;csely%20el&#337;ir&#225;nyzat\2017\eredeti\P&#233;csely%20K&#246;zs&#233;g%20&#214;nkorm&#225;nyzata%20....2017%20(....)%20rendelet%20mell&#233;klete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kincst&#225;r/LACZKA%20M&#193;RIA/P&#233;csely%202017%20I.%20m&#243;dos&#237;t&#225;s/V&#225;szoly%20K&#246;zs&#233;g%20&#214;nkorm&#225;nyzat%20._._2017%20(._._)%20rendelet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11-2012)"/>
      <sheetName val="2.2.1. (TKT fennt.2012-2013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Bonyhád</v>
          </cell>
        </row>
        <row r="382">
          <cell r="BT382" t="str">
            <v>Bonyhádvarasd</v>
          </cell>
        </row>
        <row r="383">
          <cell r="BT383" t="str">
            <v>Bonnya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Bozzai</v>
          </cell>
        </row>
        <row r="402">
          <cell r="BT402" t="str">
            <v>Bozsok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Cún</v>
          </cell>
        </row>
        <row r="459">
          <cell r="BT459" t="str">
            <v>Csabacsűd</v>
          </cell>
        </row>
        <row r="460">
          <cell r="BT460" t="str">
            <v>Csabaszabadi</v>
          </cell>
        </row>
        <row r="461">
          <cell r="BT461" t="str">
            <v>Csabdi</v>
          </cell>
        </row>
        <row r="462">
          <cell r="BT462" t="str">
            <v>Csabrendek</v>
          </cell>
        </row>
        <row r="463">
          <cell r="BT463" t="str">
            <v>Csáfordjánosfa</v>
          </cell>
        </row>
        <row r="464">
          <cell r="BT464" t="str">
            <v>Csaholc</v>
          </cell>
        </row>
        <row r="465">
          <cell r="BT465" t="str">
            <v>Csajág</v>
          </cell>
        </row>
        <row r="466">
          <cell r="BT466" t="str">
            <v>Csákány</v>
          </cell>
        </row>
        <row r="467">
          <cell r="BT467" t="str">
            <v>Csákánydoroszló</v>
          </cell>
        </row>
        <row r="468">
          <cell r="BT468" t="str">
            <v>Csákberény</v>
          </cell>
        </row>
        <row r="469">
          <cell r="BT469" t="str">
            <v>Csákvár</v>
          </cell>
        </row>
        <row r="470">
          <cell r="BT470" t="str">
            <v>Csanádalberti</v>
          </cell>
        </row>
        <row r="471">
          <cell r="BT471" t="str">
            <v>Csanádapáca</v>
          </cell>
        </row>
        <row r="472">
          <cell r="BT472" t="str">
            <v>Csanádpalota</v>
          </cell>
        </row>
        <row r="473">
          <cell r="BT473" t="str">
            <v>Csánig</v>
          </cell>
        </row>
        <row r="474">
          <cell r="BT474" t="str">
            <v>Csány</v>
          </cell>
        </row>
        <row r="475">
          <cell r="BT475" t="str">
            <v>Csányoszró</v>
          </cell>
        </row>
        <row r="476">
          <cell r="BT476" t="str">
            <v>Csanytelek</v>
          </cell>
        </row>
        <row r="477">
          <cell r="BT477" t="str">
            <v>Csapi</v>
          </cell>
        </row>
        <row r="478">
          <cell r="BT478" t="str">
            <v>Csapod</v>
          </cell>
        </row>
        <row r="479">
          <cell r="BT479" t="str">
            <v>Csárdaszállás</v>
          </cell>
        </row>
        <row r="480">
          <cell r="BT480" t="str">
            <v>Csarnóta</v>
          </cell>
        </row>
        <row r="481">
          <cell r="BT481" t="str">
            <v>Csaroda</v>
          </cell>
        </row>
        <row r="482">
          <cell r="BT482" t="str">
            <v>Császár</v>
          </cell>
        </row>
        <row r="483">
          <cell r="BT483" t="str">
            <v>Császártöltés</v>
          </cell>
        </row>
        <row r="484">
          <cell r="BT484" t="str">
            <v>Császló</v>
          </cell>
        </row>
        <row r="485">
          <cell r="BT485" t="str">
            <v>Csátalja</v>
          </cell>
        </row>
        <row r="486">
          <cell r="BT486" t="str">
            <v>Csatár</v>
          </cell>
        </row>
        <row r="487">
          <cell r="BT487" t="str">
            <v>Csataszög</v>
          </cell>
        </row>
        <row r="488">
          <cell r="BT488" t="str">
            <v>Csatka</v>
          </cell>
        </row>
        <row r="489">
          <cell r="BT489" t="str">
            <v>Csávoly</v>
          </cell>
        </row>
        <row r="490">
          <cell r="BT490" t="str">
            <v>Csebény</v>
          </cell>
        </row>
        <row r="491">
          <cell r="BT491" t="str">
            <v>Csécse</v>
          </cell>
        </row>
        <row r="492">
          <cell r="BT492" t="str">
            <v>Csegöld</v>
          </cell>
        </row>
        <row r="493">
          <cell r="BT493" t="str">
            <v>Csehbánya</v>
          </cell>
        </row>
        <row r="494">
          <cell r="BT494" t="str">
            <v>Csehi</v>
          </cell>
        </row>
        <row r="495">
          <cell r="BT495" t="str">
            <v>Csehimindszent</v>
          </cell>
        </row>
        <row r="496">
          <cell r="BT496" t="str">
            <v>Csém</v>
          </cell>
        </row>
        <row r="497">
          <cell r="BT497" t="str">
            <v>Csemő</v>
          </cell>
        </row>
        <row r="498">
          <cell r="BT498" t="str">
            <v>Csempeszkopács</v>
          </cell>
        </row>
        <row r="499">
          <cell r="BT499" t="str">
            <v>Csengele</v>
          </cell>
        </row>
        <row r="500">
          <cell r="BT500" t="str">
            <v>Csenger</v>
          </cell>
        </row>
        <row r="501">
          <cell r="BT501" t="str">
            <v>Csengersima</v>
          </cell>
        </row>
        <row r="502">
          <cell r="BT502" t="str">
            <v>Csengerújfalu</v>
          </cell>
        </row>
        <row r="503">
          <cell r="BT503" t="str">
            <v>Csengőd</v>
          </cell>
        </row>
        <row r="504">
          <cell r="BT504" t="str">
            <v>Csénye</v>
          </cell>
        </row>
        <row r="505">
          <cell r="BT505" t="str">
            <v>Csenyéte</v>
          </cell>
        </row>
        <row r="506">
          <cell r="BT506" t="str">
            <v>Csép</v>
          </cell>
        </row>
        <row r="507">
          <cell r="BT507" t="str">
            <v>Csépa</v>
          </cell>
        </row>
        <row r="508">
          <cell r="BT508" t="str">
            <v>Csepreg</v>
          </cell>
        </row>
        <row r="509">
          <cell r="BT509" t="str">
            <v>Csér</v>
          </cell>
        </row>
        <row r="510">
          <cell r="BT510" t="str">
            <v>Cserdi</v>
          </cell>
        </row>
        <row r="511">
          <cell r="BT511" t="str">
            <v>Cserénfa</v>
          </cell>
        </row>
        <row r="512">
          <cell r="BT512" t="str">
            <v>Cserépfalu</v>
          </cell>
        </row>
        <row r="513">
          <cell r="BT513" t="str">
            <v>Cserépváralja</v>
          </cell>
        </row>
        <row r="514">
          <cell r="BT514" t="str">
            <v>Cserháthaláp</v>
          </cell>
        </row>
        <row r="515">
          <cell r="BT515" t="str">
            <v>Cserhátsurány</v>
          </cell>
        </row>
        <row r="516">
          <cell r="BT516" t="str">
            <v>Cserhátszentiván</v>
          </cell>
        </row>
        <row r="517">
          <cell r="BT517" t="str">
            <v>Cserkeszőlő</v>
          </cell>
        </row>
        <row r="518">
          <cell r="BT518" t="str">
            <v>Cserkút</v>
          </cell>
        </row>
        <row r="519">
          <cell r="BT519" t="str">
            <v>Csernely</v>
          </cell>
        </row>
        <row r="520">
          <cell r="BT520" t="str">
            <v>Cserszegtomaj</v>
          </cell>
        </row>
        <row r="521">
          <cell r="BT521" t="str">
            <v>Csertalakos</v>
          </cell>
        </row>
        <row r="522">
          <cell r="BT522" t="str">
            <v>Csertő</v>
          </cell>
        </row>
        <row r="523">
          <cell r="BT523" t="str">
            <v>Csesznek</v>
          </cell>
        </row>
        <row r="524">
          <cell r="BT524" t="str">
            <v>Csesztreg</v>
          </cell>
        </row>
        <row r="525">
          <cell r="BT525" t="str">
            <v>Csesztve</v>
          </cell>
        </row>
        <row r="526">
          <cell r="BT526" t="str">
            <v>Csetény</v>
          </cell>
        </row>
        <row r="527">
          <cell r="BT527" t="str">
            <v>Csévharaszt</v>
          </cell>
        </row>
        <row r="528">
          <cell r="BT528" t="str">
            <v>Csibrák</v>
          </cell>
        </row>
        <row r="529">
          <cell r="BT529" t="str">
            <v>Csikéria</v>
          </cell>
        </row>
        <row r="530">
          <cell r="BT530" t="str">
            <v>Csikóstőttős</v>
          </cell>
        </row>
        <row r="531">
          <cell r="BT531" t="str">
            <v>Csikvánd</v>
          </cell>
        </row>
        <row r="532">
          <cell r="BT532" t="str">
            <v>Csincse</v>
          </cell>
        </row>
        <row r="533">
          <cell r="BT533" t="str">
            <v>Csipkerek</v>
          </cell>
        </row>
        <row r="534">
          <cell r="BT534" t="str">
            <v>Csitár</v>
          </cell>
        </row>
        <row r="535">
          <cell r="BT535" t="str">
            <v>Csobád</v>
          </cell>
        </row>
        <row r="536">
          <cell r="BT536" t="str">
            <v>Csobaj</v>
          </cell>
        </row>
        <row r="537">
          <cell r="BT537" t="str">
            <v>Csobánka</v>
          </cell>
        </row>
        <row r="538">
          <cell r="BT538" t="str">
            <v>Csókakő</v>
          </cell>
        </row>
        <row r="539">
          <cell r="BT539" t="str">
            <v>Csokonyavisonta</v>
          </cell>
        </row>
        <row r="540">
          <cell r="BT540" t="str">
            <v>Csokvaomány</v>
          </cell>
        </row>
        <row r="541">
          <cell r="BT541" t="str">
            <v>Csolnok</v>
          </cell>
        </row>
        <row r="542">
          <cell r="BT542" t="str">
            <v>Csólyospálos</v>
          </cell>
        </row>
        <row r="543">
          <cell r="BT543" t="str">
            <v>Csoma</v>
          </cell>
        </row>
        <row r="544">
          <cell r="BT544" t="str">
            <v>Csomád</v>
          </cell>
        </row>
        <row r="545">
          <cell r="BT545" t="str">
            <v>Csombárd</v>
          </cell>
        </row>
        <row r="546">
          <cell r="BT546" t="str">
            <v>Csongrád</v>
          </cell>
        </row>
        <row r="547">
          <cell r="BT547" t="str">
            <v>Csonkahegyhát</v>
          </cell>
        </row>
        <row r="548">
          <cell r="BT548" t="str">
            <v>Csonkamindszent</v>
          </cell>
        </row>
        <row r="549">
          <cell r="BT549" t="str">
            <v>Csopak</v>
          </cell>
        </row>
        <row r="550">
          <cell r="BT550" t="str">
            <v>Csór</v>
          </cell>
        </row>
        <row r="551">
          <cell r="BT551" t="str">
            <v>Csorna</v>
          </cell>
        </row>
        <row r="552">
          <cell r="BT552" t="str">
            <v>Csorvás</v>
          </cell>
        </row>
        <row r="553">
          <cell r="BT553" t="str">
            <v>Csót</v>
          </cell>
        </row>
        <row r="554">
          <cell r="BT554" t="str">
            <v>Csöde</v>
          </cell>
        </row>
        <row r="555">
          <cell r="BT555" t="str">
            <v>Csögle</v>
          </cell>
        </row>
        <row r="556">
          <cell r="BT556" t="str">
            <v>Csökmő</v>
          </cell>
        </row>
        <row r="557">
          <cell r="BT557" t="str">
            <v>Csököly</v>
          </cell>
        </row>
        <row r="558">
          <cell r="BT558" t="str">
            <v>Csömend</v>
          </cell>
        </row>
        <row r="559">
          <cell r="BT559" t="str">
            <v>Csömödér</v>
          </cell>
        </row>
        <row r="560">
          <cell r="BT560" t="str">
            <v>Csömör</v>
          </cell>
        </row>
        <row r="561">
          <cell r="BT561" t="str">
            <v>Csönge</v>
          </cell>
        </row>
        <row r="562">
          <cell r="BT562" t="str">
            <v>Csörnyeföld</v>
          </cell>
        </row>
        <row r="563">
          <cell r="BT563" t="str">
            <v>Csörög</v>
          </cell>
        </row>
        <row r="564">
          <cell r="BT564" t="str">
            <v>Csörötnek</v>
          </cell>
        </row>
        <row r="565">
          <cell r="BT565" t="str">
            <v>Csősz</v>
          </cell>
        </row>
        <row r="566">
          <cell r="BT566" t="str">
            <v>Csővár</v>
          </cell>
        </row>
        <row r="567">
          <cell r="BT567" t="str">
            <v>Csurgó</v>
          </cell>
        </row>
        <row r="568">
          <cell r="BT568" t="str">
            <v>Csurgónagymarton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Kaposújlak</v>
          </cell>
        </row>
        <row r="1231">
          <cell r="BT1231" t="str">
            <v>Kaposvár</v>
          </cell>
        </row>
        <row r="1232">
          <cell r="BT1232" t="str">
            <v>Kaposszekcső</v>
          </cell>
        </row>
        <row r="1233">
          <cell r="BT1233" t="str">
            <v>Kaposszerdahely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Kistamási</v>
          </cell>
        </row>
        <row r="1416">
          <cell r="BT1416" t="str">
            <v>Kistapolca</v>
          </cell>
        </row>
        <row r="1417">
          <cell r="BT1417" t="str">
            <v>Kistarcsa</v>
          </cell>
        </row>
        <row r="1418">
          <cell r="BT1418" t="str">
            <v>Kistelek</v>
          </cell>
        </row>
        <row r="1419">
          <cell r="BT1419" t="str">
            <v>Kistokaj</v>
          </cell>
        </row>
        <row r="1420">
          <cell r="BT1420" t="str">
            <v>Kistolmács</v>
          </cell>
        </row>
        <row r="1421">
          <cell r="BT1421" t="str">
            <v>Kistormás</v>
          </cell>
        </row>
        <row r="1422">
          <cell r="BT1422" t="str">
            <v>Kistótfalu</v>
          </cell>
        </row>
        <row r="1423">
          <cell r="BT1423" t="str">
            <v>Kisújszállás</v>
          </cell>
        </row>
        <row r="1424">
          <cell r="BT1424" t="str">
            <v>Kisunyom</v>
          </cell>
        </row>
        <row r="1425">
          <cell r="BT1425" t="str">
            <v>Kisvárda</v>
          </cell>
        </row>
        <row r="1426">
          <cell r="BT1426" t="str">
            <v>Kisvarsány</v>
          </cell>
        </row>
        <row r="1427">
          <cell r="BT1427" t="str">
            <v>Kisvásárhely</v>
          </cell>
        </row>
        <row r="1428">
          <cell r="BT1428" t="str">
            <v>Kisvaszar</v>
          </cell>
        </row>
        <row r="1429">
          <cell r="BT1429" t="str">
            <v>Kisvejke</v>
          </cell>
        </row>
        <row r="1430">
          <cell r="BT1430" t="str">
            <v>Kiszombor</v>
          </cell>
        </row>
        <row r="1431">
          <cell r="BT1431" t="str">
            <v>Kiszsidány</v>
          </cell>
        </row>
        <row r="1432">
          <cell r="BT1432" t="str">
            <v>Kisszállás</v>
          </cell>
        </row>
        <row r="1433">
          <cell r="BT1433" t="str">
            <v>Kisszékely</v>
          </cell>
        </row>
        <row r="1434">
          <cell r="BT1434" t="str">
            <v>Kisszekeres</v>
          </cell>
        </row>
        <row r="1435">
          <cell r="BT1435" t="str">
            <v>Kisszentmárton</v>
          </cell>
        </row>
        <row r="1436">
          <cell r="BT1436" t="str">
            <v>Kissziget</v>
          </cell>
        </row>
        <row r="1437">
          <cell r="BT1437" t="str">
            <v>Kisszőlős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Megyaszó</v>
          </cell>
        </row>
        <row r="1704">
          <cell r="BT1704" t="str">
            <v>Megyehíd</v>
          </cell>
        </row>
        <row r="1705">
          <cell r="BT1705" t="str">
            <v>Megyer</v>
          </cell>
        </row>
        <row r="1706">
          <cell r="BT1706" t="str">
            <v>Meggyeskovácsi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Mosonudvar</v>
          </cell>
        </row>
        <row r="1801">
          <cell r="BT1801" t="str">
            <v>Mozsgó</v>
          </cell>
        </row>
        <row r="1802">
          <cell r="BT1802" t="str">
            <v>Mőcsény</v>
          </cell>
        </row>
        <row r="1803">
          <cell r="BT1803" t="str">
            <v>Mucsfa</v>
          </cell>
        </row>
        <row r="1804">
          <cell r="BT1804" t="str">
            <v>Mucsi</v>
          </cell>
        </row>
        <row r="1805">
          <cell r="BT1805" t="str">
            <v>Múcsony</v>
          </cell>
        </row>
        <row r="1806">
          <cell r="BT1806" t="str">
            <v>Muhi</v>
          </cell>
        </row>
        <row r="1807">
          <cell r="BT1807" t="str">
            <v>Murakeresztúr</v>
          </cell>
        </row>
        <row r="1808">
          <cell r="BT1808" t="str">
            <v>Murarátka</v>
          </cell>
        </row>
        <row r="1809">
          <cell r="BT1809" t="str">
            <v>Muraszemenye</v>
          </cell>
        </row>
        <row r="1810">
          <cell r="BT1810" t="str">
            <v>Murga</v>
          </cell>
        </row>
        <row r="1811">
          <cell r="BT1811" t="str">
            <v>Murony</v>
          </cell>
        </row>
        <row r="1812">
          <cell r="BT1812" t="str">
            <v>Nábrád</v>
          </cell>
        </row>
        <row r="1813">
          <cell r="BT1813" t="str">
            <v>Nadap</v>
          </cell>
        </row>
        <row r="1814">
          <cell r="BT1814" t="str">
            <v>Nádasd</v>
          </cell>
        </row>
        <row r="1815">
          <cell r="BT1815" t="str">
            <v>Nádasdladány</v>
          </cell>
        </row>
        <row r="1816">
          <cell r="BT1816" t="str">
            <v>Nádudvar</v>
          </cell>
        </row>
        <row r="1817">
          <cell r="BT1817" t="str">
            <v>Nágocs</v>
          </cell>
        </row>
        <row r="1818">
          <cell r="BT1818" t="str">
            <v>Nagyacsád</v>
          </cell>
        </row>
        <row r="1819">
          <cell r="BT1819" t="str">
            <v>Nagyalásony</v>
          </cell>
        </row>
        <row r="1820">
          <cell r="BT1820" t="str">
            <v>Nagyar</v>
          </cell>
        </row>
        <row r="1821">
          <cell r="BT1821" t="str">
            <v>Nagyatád</v>
          </cell>
        </row>
        <row r="1822">
          <cell r="BT1822" t="str">
            <v>Nagybajcs</v>
          </cell>
        </row>
        <row r="1823">
          <cell r="BT1823" t="str">
            <v>Nagybajom</v>
          </cell>
        </row>
        <row r="1824">
          <cell r="BT1824" t="str">
            <v>Nagybakónak</v>
          </cell>
        </row>
        <row r="1825">
          <cell r="BT1825" t="str">
            <v>Nagybánhegyes</v>
          </cell>
        </row>
        <row r="1826">
          <cell r="BT1826" t="str">
            <v>Nagybaracska</v>
          </cell>
        </row>
        <row r="1827">
          <cell r="BT1827" t="str">
            <v>Nagybarca</v>
          </cell>
        </row>
        <row r="1828">
          <cell r="BT1828" t="str">
            <v>Nagybárkány</v>
          </cell>
        </row>
        <row r="1829">
          <cell r="BT1829" t="str">
            <v>Nagyberény</v>
          </cell>
        </row>
        <row r="1830">
          <cell r="BT1830" t="str">
            <v>Nagyberki</v>
          </cell>
        </row>
        <row r="1831">
          <cell r="BT1831" t="str">
            <v>Nagybörzsöny</v>
          </cell>
        </row>
        <row r="1832">
          <cell r="BT1832" t="str">
            <v>Nagybudmér</v>
          </cell>
        </row>
        <row r="1833">
          <cell r="BT1833" t="str">
            <v>Nagycenk</v>
          </cell>
        </row>
        <row r="1834">
          <cell r="BT1834" t="str">
            <v>Nagycsány</v>
          </cell>
        </row>
        <row r="1835">
          <cell r="BT1835" t="str">
            <v>Nagycsécs</v>
          </cell>
        </row>
        <row r="1836">
          <cell r="BT1836" t="str">
            <v>Nagycsepely</v>
          </cell>
        </row>
        <row r="1837">
          <cell r="BT1837" t="str">
            <v>Nagycserkesz</v>
          </cell>
        </row>
        <row r="1838">
          <cell r="BT1838" t="str">
            <v>Nagydém</v>
          </cell>
        </row>
        <row r="1839">
          <cell r="BT1839" t="str">
            <v>Nagydobos</v>
          </cell>
        </row>
        <row r="1840">
          <cell r="BT1840" t="str">
            <v>Nagydobsza</v>
          </cell>
        </row>
        <row r="1841">
          <cell r="BT1841" t="str">
            <v>Nagydorog</v>
          </cell>
        </row>
        <row r="1842">
          <cell r="BT1842" t="str">
            <v>Nagyecsed</v>
          </cell>
        </row>
        <row r="1843">
          <cell r="BT1843" t="str">
            <v>Nagyér</v>
          </cell>
        </row>
        <row r="1844">
          <cell r="BT1844" t="str">
            <v>Nagyesztergár</v>
          </cell>
        </row>
        <row r="1845">
          <cell r="BT1845" t="str">
            <v>Nagyfüged</v>
          </cell>
        </row>
        <row r="1846">
          <cell r="BT1846" t="str">
            <v>Nagygeresd</v>
          </cell>
        </row>
        <row r="1847">
          <cell r="BT1847" t="str">
            <v>Nagygörbő</v>
          </cell>
        </row>
        <row r="1848">
          <cell r="BT1848" t="str">
            <v>Nagygyimót</v>
          </cell>
        </row>
        <row r="1849">
          <cell r="BT1849" t="str">
            <v>Nagyhajmás</v>
          </cell>
        </row>
        <row r="1850">
          <cell r="BT1850" t="str">
            <v>Nagyhalász</v>
          </cell>
        </row>
        <row r="1851">
          <cell r="BT1851" t="str">
            <v>Nagyharsány</v>
          </cell>
        </row>
        <row r="1852">
          <cell r="BT1852" t="str">
            <v>Nagyhegyes</v>
          </cell>
        </row>
        <row r="1853">
          <cell r="BT1853" t="str">
            <v>Nagyhódos</v>
          </cell>
        </row>
        <row r="1854">
          <cell r="BT1854" t="str">
            <v>Nagyhuta</v>
          </cell>
        </row>
        <row r="1855">
          <cell r="BT1855" t="str">
            <v>Nagyigmánd</v>
          </cell>
        </row>
        <row r="1856">
          <cell r="BT1856" t="str">
            <v>Nagyiván</v>
          </cell>
        </row>
        <row r="1857">
          <cell r="BT1857" t="str">
            <v>Nagykálló</v>
          </cell>
        </row>
        <row r="1858">
          <cell r="BT1858" t="str">
            <v>Nagykamarás</v>
          </cell>
        </row>
        <row r="1859">
          <cell r="BT1859" t="str">
            <v>Nagykanizsa</v>
          </cell>
        </row>
        <row r="1860">
          <cell r="BT1860" t="str">
            <v>Nagykapornak</v>
          </cell>
        </row>
        <row r="1861">
          <cell r="BT1861" t="str">
            <v>Nagykarácsony</v>
          </cell>
        </row>
        <row r="1862">
          <cell r="BT1862" t="str">
            <v>Nagykáta</v>
          </cell>
        </row>
        <row r="1863">
          <cell r="BT1863" t="str">
            <v>Nagykereki</v>
          </cell>
        </row>
        <row r="1864">
          <cell r="BT1864" t="str">
            <v>Nagykeresztúr</v>
          </cell>
        </row>
        <row r="1865">
          <cell r="BT1865" t="str">
            <v>Nagykinizs</v>
          </cell>
        </row>
        <row r="1866">
          <cell r="BT1866" t="str">
            <v>Nagykónyi</v>
          </cell>
        </row>
        <row r="1867">
          <cell r="BT1867" t="str">
            <v>Nagykorpád</v>
          </cell>
        </row>
        <row r="1868">
          <cell r="BT1868" t="str">
            <v>Nagykovácsi</v>
          </cell>
        </row>
        <row r="1869">
          <cell r="BT1869" t="str">
            <v>Nagykozár</v>
          </cell>
        </row>
        <row r="1870">
          <cell r="BT1870" t="str">
            <v>Nagykökényes</v>
          </cell>
        </row>
        <row r="1871">
          <cell r="BT1871" t="str">
            <v>Nagykölked</v>
          </cell>
        </row>
        <row r="1872">
          <cell r="BT1872" t="str">
            <v>Nagykőrös</v>
          </cell>
        </row>
        <row r="1873">
          <cell r="BT1873" t="str">
            <v>Nagykörű</v>
          </cell>
        </row>
        <row r="1874">
          <cell r="BT1874" t="str">
            <v>Nagykutas</v>
          </cell>
        </row>
        <row r="1875">
          <cell r="BT1875" t="str">
            <v>Nagylak</v>
          </cell>
        </row>
        <row r="1876">
          <cell r="BT1876" t="str">
            <v>Nagylengyel</v>
          </cell>
        </row>
        <row r="1877">
          <cell r="BT1877" t="str">
            <v>Nagylóc</v>
          </cell>
        </row>
        <row r="1878">
          <cell r="BT1878" t="str">
            <v>Nagylók</v>
          </cell>
        </row>
        <row r="1879">
          <cell r="BT1879" t="str">
            <v>Nagylózs</v>
          </cell>
        </row>
        <row r="1880">
          <cell r="BT1880" t="str">
            <v>Nagymágocs</v>
          </cell>
        </row>
        <row r="1881">
          <cell r="BT1881" t="str">
            <v>Nagymányok</v>
          </cell>
        </row>
        <row r="1882">
          <cell r="BT1882" t="str">
            <v>Nagymaros</v>
          </cell>
        </row>
        <row r="1883">
          <cell r="BT1883" t="str">
            <v>Nagymizdó</v>
          </cell>
        </row>
        <row r="1884">
          <cell r="BT1884" t="str">
            <v>Nagynyárád</v>
          </cell>
        </row>
        <row r="1885">
          <cell r="BT1885" t="str">
            <v>Nagyoroszi</v>
          </cell>
        </row>
        <row r="1886">
          <cell r="BT1886" t="str">
            <v>Nagypáli</v>
          </cell>
        </row>
        <row r="1887">
          <cell r="BT1887" t="str">
            <v>Nagypall</v>
          </cell>
        </row>
        <row r="1888">
          <cell r="BT1888" t="str">
            <v>Nagypeterd</v>
          </cell>
        </row>
        <row r="1889">
          <cell r="BT1889" t="str">
            <v>Nagypirit</v>
          </cell>
        </row>
        <row r="1890">
          <cell r="BT1890" t="str">
            <v>Nagyrábé</v>
          </cell>
        </row>
        <row r="1891">
          <cell r="BT1891" t="str">
            <v>Nagyrada</v>
          </cell>
        </row>
        <row r="1892">
          <cell r="BT1892" t="str">
            <v>Nagyrákos</v>
          </cell>
        </row>
        <row r="1893">
          <cell r="BT1893" t="str">
            <v>Nagyrécse</v>
          </cell>
        </row>
        <row r="1894">
          <cell r="BT1894" t="str">
            <v>Nagyréde</v>
          </cell>
        </row>
        <row r="1895">
          <cell r="BT1895" t="str">
            <v>Nagyrév</v>
          </cell>
        </row>
        <row r="1896">
          <cell r="BT1896" t="str">
            <v>Nagyrozvágy</v>
          </cell>
        </row>
        <row r="1897">
          <cell r="BT1897" t="str">
            <v>Nagysáp</v>
          </cell>
        </row>
        <row r="1898">
          <cell r="BT1898" t="str">
            <v>Nagysimonyi</v>
          </cell>
        </row>
        <row r="1899">
          <cell r="BT1899" t="str">
            <v>Nagyszakácsi</v>
          </cell>
        </row>
        <row r="1900">
          <cell r="BT1900" t="str">
            <v>Nagyszékely</v>
          </cell>
        </row>
        <row r="1901">
          <cell r="BT1901" t="str">
            <v>Nagyszekeres</v>
          </cell>
        </row>
        <row r="1902">
          <cell r="BT1902" t="str">
            <v>Nagyszénás</v>
          </cell>
        </row>
        <row r="1903">
          <cell r="BT1903" t="str">
            <v>Nagyszentjános</v>
          </cell>
        </row>
        <row r="1904">
          <cell r="BT1904" t="str">
            <v>Nagyszokoly</v>
          </cell>
        </row>
        <row r="1905">
          <cell r="BT1905" t="str">
            <v>Nagytálya</v>
          </cell>
        </row>
        <row r="1906">
          <cell r="BT1906" t="str">
            <v>Nagytarcsa</v>
          </cell>
        </row>
        <row r="1907">
          <cell r="BT1907" t="str">
            <v>Nagytevel</v>
          </cell>
        </row>
        <row r="1908">
          <cell r="BT1908" t="str">
            <v>Nagytilaj</v>
          </cell>
        </row>
        <row r="1909">
          <cell r="BT1909" t="str">
            <v>Nagytótfalu</v>
          </cell>
        </row>
        <row r="1910">
          <cell r="BT1910" t="str">
            <v>Nagytőke</v>
          </cell>
        </row>
        <row r="1911">
          <cell r="BT1911" t="str">
            <v>Nagyút</v>
          </cell>
        </row>
        <row r="1912">
          <cell r="BT1912" t="str">
            <v>Nagyvarsány</v>
          </cell>
        </row>
        <row r="1913">
          <cell r="BT1913" t="str">
            <v>Nagyváty</v>
          </cell>
        </row>
        <row r="1914">
          <cell r="BT1914" t="str">
            <v>Nagyvázsony</v>
          </cell>
        </row>
        <row r="1915">
          <cell r="BT1915" t="str">
            <v>Nagyvejke</v>
          </cell>
        </row>
        <row r="1916">
          <cell r="BT1916" t="str">
            <v>Nagyveleg</v>
          </cell>
        </row>
        <row r="1917">
          <cell r="BT1917" t="str">
            <v>Nagyvenyim</v>
          </cell>
        </row>
        <row r="1918">
          <cell r="BT1918" t="str">
            <v>Nagyvisnyó</v>
          </cell>
        </row>
        <row r="1919">
          <cell r="BT1919" t="str">
            <v>Nak</v>
          </cell>
        </row>
        <row r="1920">
          <cell r="BT1920" t="str">
            <v>Napkor</v>
          </cell>
        </row>
        <row r="1921">
          <cell r="BT1921" t="str">
            <v>Nárai</v>
          </cell>
        </row>
        <row r="1922">
          <cell r="BT1922" t="str">
            <v>Narda</v>
          </cell>
        </row>
        <row r="1923">
          <cell r="BT1923" t="str">
            <v>Naszály</v>
          </cell>
        </row>
        <row r="1924">
          <cell r="BT1924" t="str">
            <v>Négyes</v>
          </cell>
        </row>
        <row r="1925">
          <cell r="BT1925" t="str">
            <v>Nekézseny</v>
          </cell>
        </row>
        <row r="1926">
          <cell r="BT1926" t="str">
            <v>Nemesapáti</v>
          </cell>
        </row>
        <row r="1927">
          <cell r="BT1927" t="str">
            <v>Nemesbikk</v>
          </cell>
        </row>
        <row r="1928">
          <cell r="BT1928" t="str">
            <v>Nemesborzova</v>
          </cell>
        </row>
        <row r="1929">
          <cell r="BT1929" t="str">
            <v>Nemesbőd</v>
          </cell>
        </row>
        <row r="1930">
          <cell r="BT1930" t="str">
            <v>Nemesbük</v>
          </cell>
        </row>
        <row r="1931">
          <cell r="BT1931" t="str">
            <v>Nemescsó</v>
          </cell>
        </row>
        <row r="1932">
          <cell r="BT1932" t="str">
            <v>Nemesdéd</v>
          </cell>
        </row>
        <row r="1933">
          <cell r="BT1933" t="str">
            <v>Nemesgörzsöny</v>
          </cell>
        </row>
        <row r="1934">
          <cell r="BT1934" t="str">
            <v>Nemesgulács</v>
          </cell>
        </row>
        <row r="1935">
          <cell r="BT1935" t="str">
            <v>Nemeshany</v>
          </cell>
        </row>
        <row r="1936">
          <cell r="BT1936" t="str">
            <v>Nemeshetés</v>
          </cell>
        </row>
        <row r="1937">
          <cell r="BT1937" t="str">
            <v>Nemeske</v>
          </cell>
        </row>
        <row r="1938">
          <cell r="BT1938" t="str">
            <v>Nemeskér</v>
          </cell>
        </row>
        <row r="1939">
          <cell r="BT1939" t="str">
            <v>Nemeskeresztúr</v>
          </cell>
        </row>
        <row r="1940">
          <cell r="BT1940" t="str">
            <v>Nemeskisfalud</v>
          </cell>
        </row>
        <row r="1941">
          <cell r="BT1941" t="str">
            <v>Nemeskocs</v>
          </cell>
        </row>
        <row r="1942">
          <cell r="BT1942" t="str">
            <v>Nemeskolta</v>
          </cell>
        </row>
        <row r="1943">
          <cell r="BT1943" t="str">
            <v>Nemesládony</v>
          </cell>
        </row>
        <row r="1944">
          <cell r="BT1944" t="str">
            <v>Nemesmedves</v>
          </cell>
        </row>
        <row r="1945">
          <cell r="BT1945" t="str">
            <v>Nemesnádudvar</v>
          </cell>
        </row>
        <row r="1946">
          <cell r="BT1946" t="str">
            <v>Nemesnép</v>
          </cell>
        </row>
        <row r="1947">
          <cell r="BT1947" t="str">
            <v>Nemespátró</v>
          </cell>
        </row>
        <row r="1948">
          <cell r="BT1948" t="str">
            <v>Nemesrádó</v>
          </cell>
        </row>
        <row r="1949">
          <cell r="BT1949" t="str">
            <v>Nemesrempehollós</v>
          </cell>
        </row>
        <row r="1950">
          <cell r="BT1950" t="str">
            <v>Nemessándorháza</v>
          </cell>
        </row>
        <row r="1951">
          <cell r="BT1951" t="str">
            <v>Nemesvámos</v>
          </cell>
        </row>
        <row r="1952">
          <cell r="BT1952" t="str">
            <v>Nemesvid</v>
          </cell>
        </row>
        <row r="1953">
          <cell r="BT1953" t="str">
            <v>Nemesvita</v>
          </cell>
        </row>
        <row r="1954">
          <cell r="BT1954" t="str">
            <v>Nemesszalók</v>
          </cell>
        </row>
        <row r="1955">
          <cell r="BT1955" t="str">
            <v>Nemesszentandrás</v>
          </cell>
        </row>
        <row r="1956">
          <cell r="BT1956" t="str">
            <v>Németbánya</v>
          </cell>
        </row>
        <row r="1957">
          <cell r="BT1957" t="str">
            <v>Németfalu</v>
          </cell>
        </row>
        <row r="1958">
          <cell r="BT1958" t="str">
            <v>Németkér</v>
          </cell>
        </row>
        <row r="1959">
          <cell r="BT1959" t="str">
            <v>Nemti</v>
          </cell>
        </row>
        <row r="1960">
          <cell r="BT1960" t="str">
            <v>Neszmély</v>
          </cell>
        </row>
        <row r="1961">
          <cell r="BT1961" t="str">
            <v>Nézsa</v>
          </cell>
        </row>
        <row r="1962">
          <cell r="BT1962" t="str">
            <v>Nick</v>
          </cell>
        </row>
        <row r="1963">
          <cell r="BT1963" t="str">
            <v>Nikla</v>
          </cell>
        </row>
        <row r="1964">
          <cell r="BT1964" t="str">
            <v>Nógrád</v>
          </cell>
        </row>
        <row r="1965">
          <cell r="BT1965" t="str">
            <v>Nógrádkövesd</v>
          </cell>
        </row>
        <row r="1966">
          <cell r="BT1966" t="str">
            <v>Nógrádmarcal</v>
          </cell>
        </row>
        <row r="1967">
          <cell r="BT1967" t="str">
            <v>Nógrádmegyer</v>
          </cell>
        </row>
        <row r="1968">
          <cell r="BT1968" t="str">
            <v>Nógrádsáp</v>
          </cell>
        </row>
        <row r="1969">
          <cell r="BT1969" t="str">
            <v>Nógrádsipek</v>
          </cell>
        </row>
        <row r="1970">
          <cell r="BT1970" t="str">
            <v>Nógrádszakál</v>
          </cell>
        </row>
        <row r="1971">
          <cell r="BT1971" t="str">
            <v>Nóráp</v>
          </cell>
        </row>
        <row r="1972">
          <cell r="BT1972" t="str">
            <v>Noszlop</v>
          </cell>
        </row>
        <row r="1973">
          <cell r="BT1973" t="str">
            <v>Noszvaj</v>
          </cell>
        </row>
        <row r="1974">
          <cell r="BT1974" t="str">
            <v>Nova</v>
          </cell>
        </row>
        <row r="1975">
          <cell r="BT1975" t="str">
            <v>Novaj</v>
          </cell>
        </row>
        <row r="1976">
          <cell r="BT1976" t="str">
            <v>Novajidrány</v>
          </cell>
        </row>
        <row r="1977">
          <cell r="BT1977" t="str">
            <v>Nőtincs</v>
          </cell>
        </row>
        <row r="1978">
          <cell r="BT1978" t="str">
            <v>Nyalka</v>
          </cell>
        </row>
        <row r="1979">
          <cell r="BT1979" t="str">
            <v>Nyárád</v>
          </cell>
        </row>
        <row r="1980">
          <cell r="BT1980" t="str">
            <v>Nyáregyháza</v>
          </cell>
        </row>
        <row r="1981">
          <cell r="BT1981" t="str">
            <v>Nyárlőrinc</v>
          </cell>
        </row>
        <row r="1982">
          <cell r="BT1982" t="str">
            <v>Nyársapát</v>
          </cell>
        </row>
        <row r="1983">
          <cell r="BT1983" t="str">
            <v>Nyékládháza</v>
          </cell>
        </row>
        <row r="1984">
          <cell r="BT1984" t="str">
            <v>Nyergesújfalu</v>
          </cell>
        </row>
        <row r="1985">
          <cell r="BT1985" t="str">
            <v>Nyésta</v>
          </cell>
        </row>
        <row r="1986">
          <cell r="BT1986" t="str">
            <v>Nyim</v>
          </cell>
        </row>
        <row r="1987">
          <cell r="BT1987" t="str">
            <v>Nyírábrány</v>
          </cell>
        </row>
        <row r="1988">
          <cell r="BT1988" t="str">
            <v>Nyíracsád</v>
          </cell>
        </row>
        <row r="1989">
          <cell r="BT1989" t="str">
            <v>Nyirád</v>
          </cell>
        </row>
        <row r="1990">
          <cell r="BT1990" t="str">
            <v>Nyíradony</v>
          </cell>
        </row>
        <row r="1991">
          <cell r="BT1991" t="str">
            <v>Nyírbátor</v>
          </cell>
        </row>
        <row r="1992">
          <cell r="BT1992" t="str">
            <v>Nyírbéltek</v>
          </cell>
        </row>
        <row r="1993">
          <cell r="BT1993" t="str">
            <v>Nyírbogát</v>
          </cell>
        </row>
        <row r="1994">
          <cell r="BT1994" t="str">
            <v>Nyírbogdány</v>
          </cell>
        </row>
        <row r="1995">
          <cell r="BT1995" t="str">
            <v>Nyírcsaholy</v>
          </cell>
        </row>
        <row r="1996">
          <cell r="BT1996" t="str">
            <v>Nyírcsászári</v>
          </cell>
        </row>
        <row r="1997">
          <cell r="BT1997" t="str">
            <v>Nyírderzs</v>
          </cell>
        </row>
        <row r="1998">
          <cell r="BT1998" t="str">
            <v>Nyíregyháza</v>
          </cell>
        </row>
        <row r="1999">
          <cell r="BT1999" t="str">
            <v>Nyírgelse</v>
          </cell>
        </row>
        <row r="2000">
          <cell r="BT2000" t="str">
            <v>Nyírgyulaj</v>
          </cell>
        </row>
        <row r="2001">
          <cell r="BT2001" t="str">
            <v>Nyíri</v>
          </cell>
        </row>
        <row r="2002">
          <cell r="BT2002" t="str">
            <v>Nyíribrony</v>
          </cell>
        </row>
        <row r="2003">
          <cell r="BT2003" t="str">
            <v>Nyírjákó</v>
          </cell>
        </row>
        <row r="2004">
          <cell r="BT2004" t="str">
            <v>Nyírkarász</v>
          </cell>
        </row>
        <row r="2005">
          <cell r="BT2005" t="str">
            <v>Nyírkáta</v>
          </cell>
        </row>
        <row r="2006">
          <cell r="BT2006" t="str">
            <v>Nyírkércs</v>
          </cell>
        </row>
        <row r="2007">
          <cell r="BT2007" t="str">
            <v>Nyírlövő</v>
          </cell>
        </row>
        <row r="2008">
          <cell r="BT2008" t="str">
            <v>Nyírlugos</v>
          </cell>
        </row>
        <row r="2009">
          <cell r="BT2009" t="str">
            <v>Nyírmada</v>
          </cell>
        </row>
        <row r="2010">
          <cell r="BT2010" t="str">
            <v>Nyírmártonfalva</v>
          </cell>
        </row>
        <row r="2011">
          <cell r="BT2011" t="str">
            <v>Nyírmeggyes</v>
          </cell>
        </row>
        <row r="2012">
          <cell r="BT2012" t="str">
            <v>Nyírmihálydi</v>
          </cell>
        </row>
        <row r="2013">
          <cell r="BT2013" t="str">
            <v>Nyírparasznya</v>
          </cell>
        </row>
        <row r="2014">
          <cell r="BT2014" t="str">
            <v>Nyírpazony</v>
          </cell>
        </row>
        <row r="2015">
          <cell r="BT2015" t="str">
            <v>Nyírpilis</v>
          </cell>
        </row>
        <row r="2016">
          <cell r="BT2016" t="str">
            <v>Nyírtass</v>
          </cell>
        </row>
        <row r="2017">
          <cell r="BT2017" t="str">
            <v>Nyírtelek</v>
          </cell>
        </row>
        <row r="2018">
          <cell r="BT2018" t="str">
            <v>Nyírtét</v>
          </cell>
        </row>
        <row r="2019">
          <cell r="BT2019" t="str">
            <v>Nyírtura</v>
          </cell>
        </row>
        <row r="2020">
          <cell r="BT2020" t="str">
            <v>Nyírvasvári</v>
          </cell>
        </row>
        <row r="2021">
          <cell r="BT2021" t="str">
            <v>Nyomár</v>
          </cell>
        </row>
        <row r="2022">
          <cell r="BT2022" t="str">
            <v>Nyőgér</v>
          </cell>
        </row>
        <row r="2023">
          <cell r="BT2023" t="str">
            <v>Nyugotszenterzsébet</v>
          </cell>
        </row>
        <row r="2024">
          <cell r="BT2024" t="str">
            <v>Nyúl</v>
          </cell>
        </row>
        <row r="2025">
          <cell r="BT2025" t="str">
            <v>Óbánya</v>
          </cell>
        </row>
        <row r="2026">
          <cell r="BT2026" t="str">
            <v>Óbarok</v>
          </cell>
        </row>
        <row r="2027">
          <cell r="BT2027" t="str">
            <v>Óbudavár</v>
          </cell>
        </row>
        <row r="2028">
          <cell r="BT2028" t="str">
            <v>Ócsa</v>
          </cell>
        </row>
        <row r="2029">
          <cell r="BT2029" t="str">
            <v>Ócsárd</v>
          </cell>
        </row>
        <row r="2030">
          <cell r="BT2030" t="str">
            <v>Ófalu</v>
          </cell>
        </row>
        <row r="2031">
          <cell r="BT2031" t="str">
            <v>Ófehértó</v>
          </cell>
        </row>
        <row r="2032">
          <cell r="BT2032" t="str">
            <v>Óföldeák</v>
          </cell>
        </row>
        <row r="2033">
          <cell r="BT2033" t="str">
            <v>Óhíd</v>
          </cell>
        </row>
        <row r="2034">
          <cell r="BT2034" t="str">
            <v>Okány</v>
          </cell>
        </row>
        <row r="2035">
          <cell r="BT2035" t="str">
            <v>Okorág</v>
          </cell>
        </row>
        <row r="2036">
          <cell r="BT2036" t="str">
            <v>Okorvölgy</v>
          </cell>
        </row>
        <row r="2037">
          <cell r="BT2037" t="str">
            <v>Olasz</v>
          </cell>
        </row>
        <row r="2038">
          <cell r="BT2038" t="str">
            <v>Olaszfa</v>
          </cell>
        </row>
        <row r="2039">
          <cell r="BT2039" t="str">
            <v>Olaszfalu</v>
          </cell>
        </row>
        <row r="2040">
          <cell r="BT2040" t="str">
            <v>Olaszliszka</v>
          </cell>
        </row>
        <row r="2041">
          <cell r="BT2041" t="str">
            <v>Olcsva</v>
          </cell>
        </row>
        <row r="2042">
          <cell r="BT2042" t="str">
            <v>Olcsvaapáti</v>
          </cell>
        </row>
        <row r="2043">
          <cell r="BT2043" t="str">
            <v>Old</v>
          </cell>
        </row>
        <row r="2044">
          <cell r="BT2044" t="str">
            <v>Ólmod</v>
          </cell>
        </row>
        <row r="2045">
          <cell r="BT2045" t="str">
            <v>Oltárc</v>
          </cell>
        </row>
        <row r="2046">
          <cell r="BT2046" t="str">
            <v>Onga</v>
          </cell>
        </row>
        <row r="2047">
          <cell r="BT2047" t="str">
            <v>Ónod</v>
          </cell>
        </row>
        <row r="2048">
          <cell r="BT2048" t="str">
            <v>Ópályi</v>
          </cell>
        </row>
        <row r="2049">
          <cell r="BT2049" t="str">
            <v>Ópusztaszer</v>
          </cell>
        </row>
        <row r="2050">
          <cell r="BT2050" t="str">
            <v>Orbányosfa</v>
          </cell>
        </row>
        <row r="2051">
          <cell r="BT2051" t="str">
            <v>Orci</v>
          </cell>
        </row>
        <row r="2052">
          <cell r="BT2052" t="str">
            <v>Ordacsehi</v>
          </cell>
        </row>
        <row r="2053">
          <cell r="BT2053" t="str">
            <v>Ordas</v>
          </cell>
        </row>
        <row r="2054">
          <cell r="BT2054" t="str">
            <v>Orfalu</v>
          </cell>
        </row>
        <row r="2055">
          <cell r="BT2055" t="str">
            <v>Orfű</v>
          </cell>
        </row>
        <row r="2056">
          <cell r="BT2056" t="str">
            <v>Orgovány</v>
          </cell>
        </row>
        <row r="2057">
          <cell r="BT2057" t="str">
            <v>Ormándlak</v>
          </cell>
        </row>
        <row r="2058">
          <cell r="BT2058" t="str">
            <v>Ormosbánya</v>
          </cell>
        </row>
        <row r="2059">
          <cell r="BT2059" t="str">
            <v>Orosháza</v>
          </cell>
        </row>
        <row r="2060">
          <cell r="BT2060" t="str">
            <v>Oroszi</v>
          </cell>
        </row>
        <row r="2061">
          <cell r="BT2061" t="str">
            <v>Oroszlány</v>
          </cell>
        </row>
        <row r="2062">
          <cell r="BT2062" t="str">
            <v>Oroszló</v>
          </cell>
        </row>
        <row r="2063">
          <cell r="BT2063" t="str">
            <v>Orosztony</v>
          </cell>
        </row>
        <row r="2064">
          <cell r="BT2064" t="str">
            <v>Ortaháza</v>
          </cell>
        </row>
        <row r="2065">
          <cell r="BT2065" t="str">
            <v>Osli</v>
          </cell>
        </row>
        <row r="2066">
          <cell r="BT2066" t="str">
            <v>Ostffyasszonyfa</v>
          </cell>
        </row>
        <row r="2067">
          <cell r="BT2067" t="str">
            <v>Ostoros</v>
          </cell>
        </row>
        <row r="2068">
          <cell r="BT2068" t="str">
            <v>Oszkó</v>
          </cell>
        </row>
        <row r="2069">
          <cell r="BT2069" t="str">
            <v>Oszlár</v>
          </cell>
        </row>
        <row r="2070">
          <cell r="BT2070" t="str">
            <v>Osztopán</v>
          </cell>
        </row>
        <row r="2071">
          <cell r="BT2071" t="str">
            <v>Ózd</v>
          </cell>
        </row>
        <row r="2072">
          <cell r="BT2072" t="str">
            <v>Ózdfalu</v>
          </cell>
        </row>
        <row r="2073">
          <cell r="BT2073" t="str">
            <v>Ozmánbük</v>
          </cell>
        </row>
        <row r="2074">
          <cell r="BT2074" t="str">
            <v>Ozora</v>
          </cell>
        </row>
        <row r="2075">
          <cell r="BT2075" t="str">
            <v>Öcs</v>
          </cell>
        </row>
        <row r="2076">
          <cell r="BT2076" t="str">
            <v>Őcsény</v>
          </cell>
        </row>
        <row r="2077">
          <cell r="BT2077" t="str">
            <v>Öcsöd</v>
          </cell>
        </row>
        <row r="2078">
          <cell r="BT2078" t="str">
            <v>Ököritófülpös</v>
          </cell>
        </row>
        <row r="2079">
          <cell r="BT2079" t="str">
            <v>Ölbő</v>
          </cell>
        </row>
        <row r="2080">
          <cell r="BT2080" t="str">
            <v>Ömböly</v>
          </cell>
        </row>
        <row r="2081">
          <cell r="BT2081" t="str">
            <v>Őr</v>
          </cell>
        </row>
        <row r="2082">
          <cell r="BT2082" t="str">
            <v>Őrbottyán</v>
          </cell>
        </row>
        <row r="2083">
          <cell r="BT2083" t="str">
            <v>Öregcsertő</v>
          </cell>
        </row>
        <row r="2084">
          <cell r="BT2084" t="str">
            <v>Öreglak</v>
          </cell>
        </row>
        <row r="2085">
          <cell r="BT2085" t="str">
            <v>Őrhalom</v>
          </cell>
        </row>
        <row r="2086">
          <cell r="BT2086" t="str">
            <v>Őrimagyarósd</v>
          </cell>
        </row>
        <row r="2087">
          <cell r="BT2087" t="str">
            <v>Őriszentpéter</v>
          </cell>
        </row>
        <row r="2088">
          <cell r="BT2088" t="str">
            <v>Örkény</v>
          </cell>
        </row>
        <row r="2089">
          <cell r="BT2089" t="str">
            <v>Örményes</v>
          </cell>
        </row>
        <row r="2090">
          <cell r="BT2090" t="str">
            <v>Örménykút</v>
          </cell>
        </row>
        <row r="2091">
          <cell r="BT2091" t="str">
            <v>Őrtilos</v>
          </cell>
        </row>
        <row r="2092">
          <cell r="BT2092" t="str">
            <v>Örvényes</v>
          </cell>
        </row>
        <row r="2093">
          <cell r="BT2093" t="str">
            <v>Ősagárd</v>
          </cell>
        </row>
        <row r="2094">
          <cell r="BT2094" t="str">
            <v>Ősi</v>
          </cell>
        </row>
        <row r="2095">
          <cell r="BT2095" t="str">
            <v>Öskü</v>
          </cell>
        </row>
        <row r="2096">
          <cell r="BT2096" t="str">
            <v>Öttevény</v>
          </cell>
        </row>
        <row r="2097">
          <cell r="BT2097" t="str">
            <v>Öttömös</v>
          </cell>
        </row>
        <row r="2098">
          <cell r="BT2098" t="str">
            <v>Ötvöskónyi</v>
          </cell>
        </row>
        <row r="2099">
          <cell r="BT2099" t="str">
            <v>Pácin</v>
          </cell>
        </row>
        <row r="2100">
          <cell r="BT2100" t="str">
            <v>Pacsa</v>
          </cell>
        </row>
        <row r="2101">
          <cell r="BT2101" t="str">
            <v>Pácsony</v>
          </cell>
        </row>
        <row r="2102">
          <cell r="BT2102" t="str">
            <v>Padár</v>
          </cell>
        </row>
        <row r="2103">
          <cell r="BT2103" t="str">
            <v>Páhi</v>
          </cell>
        </row>
        <row r="2104">
          <cell r="BT2104" t="str">
            <v>Páka</v>
          </cell>
        </row>
        <row r="2105">
          <cell r="BT2105" t="str">
            <v>Pakod</v>
          </cell>
        </row>
        <row r="2106">
          <cell r="BT2106" t="str">
            <v>Pákozd</v>
          </cell>
        </row>
        <row r="2107">
          <cell r="BT2107" t="str">
            <v>Paks</v>
          </cell>
        </row>
        <row r="2108">
          <cell r="BT2108" t="str">
            <v>Palé</v>
          </cell>
        </row>
        <row r="2109">
          <cell r="BT2109" t="str">
            <v>Pálfa</v>
          </cell>
        </row>
        <row r="2110">
          <cell r="BT2110" t="str">
            <v>Pálfiszeg</v>
          </cell>
        </row>
        <row r="2111">
          <cell r="BT2111" t="str">
            <v>Pálháza</v>
          </cell>
        </row>
        <row r="2112">
          <cell r="BT2112" t="str">
            <v>Páli</v>
          </cell>
        </row>
        <row r="2113">
          <cell r="BT2113" t="str">
            <v>Palkonya</v>
          </cell>
        </row>
        <row r="2114">
          <cell r="BT2114" t="str">
            <v>Pálmajor</v>
          </cell>
        </row>
        <row r="2115">
          <cell r="BT2115" t="str">
            <v>Pálmonostora</v>
          </cell>
        </row>
        <row r="2116">
          <cell r="BT2116" t="str">
            <v>Pálosvörösmart</v>
          </cell>
        </row>
        <row r="2117">
          <cell r="BT2117" t="str">
            <v>Palotabozsok</v>
          </cell>
        </row>
        <row r="2118">
          <cell r="BT2118" t="str">
            <v>Palotás</v>
          </cell>
        </row>
        <row r="2119">
          <cell r="BT2119" t="str">
            <v>Paloznak</v>
          </cell>
        </row>
        <row r="2120">
          <cell r="BT2120" t="str">
            <v>Pamlény</v>
          </cell>
        </row>
        <row r="2121">
          <cell r="BT2121" t="str">
            <v>Pamuk</v>
          </cell>
        </row>
        <row r="2122">
          <cell r="BT2122" t="str">
            <v>Pánd</v>
          </cell>
        </row>
        <row r="2123">
          <cell r="BT2123" t="str">
            <v>Pankasz</v>
          </cell>
        </row>
        <row r="2124">
          <cell r="BT2124" t="str">
            <v>Pannonhalma</v>
          </cell>
        </row>
        <row r="2125">
          <cell r="BT2125" t="str">
            <v>Pányok</v>
          </cell>
        </row>
        <row r="2126">
          <cell r="BT2126" t="str">
            <v>Panyola</v>
          </cell>
        </row>
        <row r="2127">
          <cell r="BT2127" t="str">
            <v>Pap</v>
          </cell>
        </row>
        <row r="2128">
          <cell r="BT2128" t="str">
            <v>Pápa</v>
          </cell>
        </row>
        <row r="2129">
          <cell r="BT2129" t="str">
            <v>Pápadereske</v>
          </cell>
        </row>
        <row r="2130">
          <cell r="BT2130" t="str">
            <v>Pápakovácsi</v>
          </cell>
        </row>
        <row r="2131">
          <cell r="BT2131" t="str">
            <v>Pápasalamon</v>
          </cell>
        </row>
        <row r="2132">
          <cell r="BT2132" t="str">
            <v>Pápateszér</v>
          </cell>
        </row>
        <row r="2133">
          <cell r="BT2133" t="str">
            <v>Papkeszi</v>
          </cell>
        </row>
        <row r="2134">
          <cell r="BT2134" t="str">
            <v>Pápoc</v>
          </cell>
        </row>
        <row r="2135">
          <cell r="BT2135" t="str">
            <v>Papos</v>
          </cell>
        </row>
        <row r="2136">
          <cell r="BT2136" t="str">
            <v>Páprád</v>
          </cell>
        </row>
        <row r="2137">
          <cell r="BT2137" t="str">
            <v>Parád</v>
          </cell>
        </row>
        <row r="2138">
          <cell r="BT2138" t="str">
            <v>Parádsasvár</v>
          </cell>
        </row>
        <row r="2139">
          <cell r="BT2139" t="str">
            <v>Parasznya</v>
          </cell>
        </row>
        <row r="2140">
          <cell r="BT2140" t="str">
            <v>Pári</v>
          </cell>
        </row>
        <row r="2141">
          <cell r="BT2141" t="str">
            <v>Paszab</v>
          </cell>
        </row>
        <row r="2142">
          <cell r="BT2142" t="str">
            <v>Pásztó</v>
          </cell>
        </row>
        <row r="2143">
          <cell r="BT2143" t="str">
            <v>Pásztori</v>
          </cell>
        </row>
        <row r="2144">
          <cell r="BT2144" t="str">
            <v>Pat</v>
          </cell>
        </row>
        <row r="2145">
          <cell r="BT2145" t="str">
            <v>Patak</v>
          </cell>
        </row>
        <row r="2146">
          <cell r="BT2146" t="str">
            <v>Patalom</v>
          </cell>
        </row>
        <row r="2147">
          <cell r="BT2147" t="str">
            <v>Patapoklosi</v>
          </cell>
        </row>
        <row r="2148">
          <cell r="BT2148" t="str">
            <v>Patca</v>
          </cell>
        </row>
        <row r="2149">
          <cell r="BT2149" t="str">
            <v>Pátka</v>
          </cell>
        </row>
        <row r="2150">
          <cell r="BT2150" t="str">
            <v>Patosfa</v>
          </cell>
        </row>
        <row r="2151">
          <cell r="BT2151" t="str">
            <v>Pátroha</v>
          </cell>
        </row>
        <row r="2152">
          <cell r="BT2152" t="str">
            <v>Patvarc</v>
          </cell>
        </row>
        <row r="2153">
          <cell r="BT2153" t="str">
            <v>Páty</v>
          </cell>
        </row>
        <row r="2154">
          <cell r="BT2154" t="str">
            <v>Pátyod</v>
          </cell>
        </row>
        <row r="2155">
          <cell r="BT2155" t="str">
            <v>Pázmánd</v>
          </cell>
        </row>
        <row r="2156">
          <cell r="BT2156" t="str">
            <v>Pázmándfalu</v>
          </cell>
        </row>
        <row r="2157">
          <cell r="BT2157" t="str">
            <v>Pécel</v>
          </cell>
        </row>
        <row r="2158">
          <cell r="BT2158" t="str">
            <v>Pecöl</v>
          </cell>
        </row>
        <row r="2159">
          <cell r="BT2159" t="str">
            <v>Pécs</v>
          </cell>
        </row>
        <row r="2160">
          <cell r="BT2160" t="str">
            <v>Pécsbagota</v>
          </cell>
        </row>
        <row r="2161">
          <cell r="BT2161" t="str">
            <v>Pécsdevecser</v>
          </cell>
        </row>
        <row r="2162">
          <cell r="BT2162" t="str">
            <v>Pécsely</v>
          </cell>
        </row>
        <row r="2163">
          <cell r="BT2163" t="str">
            <v>Pécsudvard</v>
          </cell>
        </row>
        <row r="2164">
          <cell r="BT2164" t="str">
            <v>Pécsvárad</v>
          </cell>
        </row>
        <row r="2165">
          <cell r="BT2165" t="str">
            <v>Pellérd</v>
          </cell>
        </row>
        <row r="2166">
          <cell r="BT2166" t="str">
            <v>Pély</v>
          </cell>
        </row>
        <row r="2167">
          <cell r="BT2167" t="str">
            <v>Penc</v>
          </cell>
        </row>
        <row r="2168">
          <cell r="BT2168" t="str">
            <v>Penészlek</v>
          </cell>
        </row>
        <row r="2169">
          <cell r="BT2169" t="str">
            <v>Pénzesgyőr</v>
          </cell>
        </row>
        <row r="2170">
          <cell r="BT2170" t="str">
            <v>Penyige</v>
          </cell>
        </row>
        <row r="2171">
          <cell r="BT2171" t="str">
            <v>Pér</v>
          </cell>
        </row>
        <row r="2172">
          <cell r="BT2172" t="str">
            <v>Perbál</v>
          </cell>
        </row>
        <row r="2173">
          <cell r="BT2173" t="str">
            <v>Pere</v>
          </cell>
        </row>
        <row r="2174">
          <cell r="BT2174" t="str">
            <v>Perecse</v>
          </cell>
        </row>
        <row r="2175">
          <cell r="BT2175" t="str">
            <v>Pereked</v>
          </cell>
        </row>
        <row r="2176">
          <cell r="BT2176" t="str">
            <v>Perenye</v>
          </cell>
        </row>
        <row r="2177">
          <cell r="BT2177" t="str">
            <v>Peresznye</v>
          </cell>
        </row>
        <row r="2178">
          <cell r="BT2178" t="str">
            <v>Pereszteg</v>
          </cell>
        </row>
        <row r="2179">
          <cell r="BT2179" t="str">
            <v>Perkáta</v>
          </cell>
        </row>
        <row r="2180">
          <cell r="BT2180" t="str">
            <v>Perkupa</v>
          </cell>
        </row>
        <row r="2181">
          <cell r="BT2181" t="str">
            <v>Perőcsény</v>
          </cell>
        </row>
        <row r="2182">
          <cell r="BT2182" t="str">
            <v>Peterd</v>
          </cell>
        </row>
        <row r="2183">
          <cell r="BT2183" t="str">
            <v>Péterhida</v>
          </cell>
        </row>
        <row r="2184">
          <cell r="BT2184" t="str">
            <v>Péteri</v>
          </cell>
        </row>
        <row r="2185">
          <cell r="BT2185" t="str">
            <v>Pétervására</v>
          </cell>
        </row>
        <row r="2186">
          <cell r="BT2186" t="str">
            <v>Pétfürdő</v>
          </cell>
        </row>
        <row r="2187">
          <cell r="BT2187" t="str">
            <v>Pethőhenye</v>
          </cell>
        </row>
        <row r="2188">
          <cell r="BT2188" t="str">
            <v>Petneháza</v>
          </cell>
        </row>
        <row r="2189">
          <cell r="BT2189" t="str">
            <v>Petőfibánya</v>
          </cell>
        </row>
        <row r="2190">
          <cell r="BT2190" t="str">
            <v>Petőfiszállás</v>
          </cell>
        </row>
        <row r="2191">
          <cell r="BT2191" t="str">
            <v>Petőháza</v>
          </cell>
        </row>
        <row r="2192">
          <cell r="BT2192" t="str">
            <v>Petőmihályfa</v>
          </cell>
        </row>
        <row r="2193">
          <cell r="BT2193" t="str">
            <v>Petrikeresztúr</v>
          </cell>
        </row>
        <row r="2194">
          <cell r="BT2194" t="str">
            <v>Petrivente</v>
          </cell>
        </row>
        <row r="2195">
          <cell r="BT2195" t="str">
            <v>Pettend</v>
          </cell>
        </row>
        <row r="2196">
          <cell r="BT2196" t="str">
            <v>Piliny</v>
          </cell>
        </row>
        <row r="2197">
          <cell r="BT2197" t="str">
            <v>Pilis</v>
          </cell>
        </row>
        <row r="2198">
          <cell r="BT2198" t="str">
            <v>Pilisborosjenő</v>
          </cell>
        </row>
        <row r="2199">
          <cell r="BT2199" t="str">
            <v>Piliscsaba</v>
          </cell>
        </row>
        <row r="2200">
          <cell r="BT2200" t="str">
            <v>Piliscsév</v>
          </cell>
        </row>
        <row r="2201">
          <cell r="BT2201" t="str">
            <v>Pilisjászfalu</v>
          </cell>
        </row>
        <row r="2202">
          <cell r="BT2202" t="str">
            <v>Pilismarót</v>
          </cell>
        </row>
        <row r="2203">
          <cell r="BT2203" t="str">
            <v>Pilisvörösvár</v>
          </cell>
        </row>
        <row r="2204">
          <cell r="BT2204" t="str">
            <v>Pilisszántó</v>
          </cell>
        </row>
        <row r="2205">
          <cell r="BT2205" t="str">
            <v>Pilisszentiván</v>
          </cell>
        </row>
        <row r="2206">
          <cell r="BT2206" t="str">
            <v>Pilisszentkereszt</v>
          </cell>
        </row>
        <row r="2207">
          <cell r="BT2207" t="str">
            <v>Pilisszentlászló</v>
          </cell>
        </row>
        <row r="2208">
          <cell r="BT2208" t="str">
            <v>Pincehely</v>
          </cell>
        </row>
        <row r="2209">
          <cell r="BT2209" t="str">
            <v>Pinkamindszent</v>
          </cell>
        </row>
        <row r="2210">
          <cell r="BT2210" t="str">
            <v>Pinnye</v>
          </cell>
        </row>
        <row r="2211">
          <cell r="BT2211" t="str">
            <v>Piricse</v>
          </cell>
        </row>
        <row r="2212">
          <cell r="BT2212" t="str">
            <v>Pirtó</v>
          </cell>
        </row>
        <row r="2213">
          <cell r="BT2213" t="str">
            <v>Piskó</v>
          </cell>
        </row>
        <row r="2214">
          <cell r="BT2214" t="str">
            <v>Pitvaros</v>
          </cell>
        </row>
        <row r="2215">
          <cell r="BT2215" t="str">
            <v>Pócsa</v>
          </cell>
        </row>
        <row r="2216">
          <cell r="BT2216" t="str">
            <v>Pocsaj</v>
          </cell>
        </row>
        <row r="2217">
          <cell r="BT2217" t="str">
            <v>Pócsmegyer</v>
          </cell>
        </row>
        <row r="2218">
          <cell r="BT2218" t="str">
            <v>Pócspetri</v>
          </cell>
        </row>
        <row r="2219">
          <cell r="BT2219" t="str">
            <v>Pogány</v>
          </cell>
        </row>
        <row r="2220">
          <cell r="BT2220" t="str">
            <v>Pogányszentpéter</v>
          </cell>
        </row>
        <row r="2221">
          <cell r="BT2221" t="str">
            <v>Pókaszepetk</v>
          </cell>
        </row>
        <row r="2222">
          <cell r="BT2222" t="str">
            <v>Polány</v>
          </cell>
        </row>
        <row r="2223">
          <cell r="BT2223" t="str">
            <v>Polgár</v>
          </cell>
        </row>
        <row r="2224">
          <cell r="BT2224" t="str">
            <v>Polgárdi</v>
          </cell>
        </row>
        <row r="2225">
          <cell r="BT2225" t="str">
            <v>Pomáz</v>
          </cell>
        </row>
        <row r="2226">
          <cell r="BT2226" t="str">
            <v>Porcsalma</v>
          </cell>
        </row>
        <row r="2227">
          <cell r="BT2227" t="str">
            <v>Pornóapáti</v>
          </cell>
        </row>
        <row r="2228">
          <cell r="BT2228" t="str">
            <v>Poroszló</v>
          </cell>
        </row>
        <row r="2229">
          <cell r="BT2229" t="str">
            <v>Porpác</v>
          </cell>
        </row>
        <row r="2230">
          <cell r="BT2230" t="str">
            <v>Porrog</v>
          </cell>
        </row>
        <row r="2231">
          <cell r="BT2231" t="str">
            <v>Porrogszentkirály</v>
          </cell>
        </row>
        <row r="2232">
          <cell r="BT2232" t="str">
            <v>Porrogszentpál</v>
          </cell>
        </row>
        <row r="2233">
          <cell r="BT2233" t="str">
            <v>Pórszombat</v>
          </cell>
        </row>
        <row r="2234">
          <cell r="BT2234" t="str">
            <v>Porva</v>
          </cell>
        </row>
        <row r="2235">
          <cell r="BT2235" t="str">
            <v>Pósfa</v>
          </cell>
        </row>
        <row r="2236">
          <cell r="BT2236" t="str">
            <v>Potony</v>
          </cell>
        </row>
        <row r="2237">
          <cell r="BT2237" t="str">
            <v>Potyond</v>
          </cell>
        </row>
        <row r="2238">
          <cell r="BT2238" t="str">
            <v>Pölöske</v>
          </cell>
        </row>
        <row r="2239">
          <cell r="BT2239" t="str">
            <v>Pölöskefő</v>
          </cell>
        </row>
        <row r="2240">
          <cell r="BT2240" t="str">
            <v>Pörböly</v>
          </cell>
        </row>
        <row r="2241">
          <cell r="BT2241" t="str">
            <v>Pördefölde</v>
          </cell>
        </row>
        <row r="2242">
          <cell r="BT2242" t="str">
            <v>Pötréte</v>
          </cell>
        </row>
        <row r="2243">
          <cell r="BT2243" t="str">
            <v>Prügy</v>
          </cell>
        </row>
        <row r="2244">
          <cell r="BT2244" t="str">
            <v>Pula</v>
          </cell>
        </row>
        <row r="2245">
          <cell r="BT2245" t="str">
            <v>Pusztaapáti</v>
          </cell>
        </row>
        <row r="2246">
          <cell r="BT2246" t="str">
            <v>Pusztaberki</v>
          </cell>
        </row>
        <row r="2247">
          <cell r="BT2247" t="str">
            <v>Pusztacsalád</v>
          </cell>
        </row>
        <row r="2248">
          <cell r="BT2248" t="str">
            <v>Pusztacsó</v>
          </cell>
        </row>
        <row r="2249">
          <cell r="BT2249" t="str">
            <v>Pusztadobos</v>
          </cell>
        </row>
        <row r="2250">
          <cell r="BT2250" t="str">
            <v>Pusztaederics</v>
          </cell>
        </row>
        <row r="2251">
          <cell r="BT2251" t="str">
            <v>Pusztafalu</v>
          </cell>
        </row>
        <row r="2252">
          <cell r="BT2252" t="str">
            <v>Pusztaföldvár</v>
          </cell>
        </row>
        <row r="2253">
          <cell r="BT2253" t="str">
            <v>Pusztahencse</v>
          </cell>
        </row>
        <row r="2254">
          <cell r="BT2254" t="str">
            <v>Pusztakovácsi</v>
          </cell>
        </row>
        <row r="2255">
          <cell r="BT2255" t="str">
            <v>Pusztamagyaród</v>
          </cell>
        </row>
        <row r="2256">
          <cell r="BT2256" t="str">
            <v>Pusztamérges</v>
          </cell>
        </row>
        <row r="2257">
          <cell r="BT2257" t="str">
            <v>Pusztamiske</v>
          </cell>
        </row>
        <row r="2258">
          <cell r="BT2258" t="str">
            <v>Pusztamonostor</v>
          </cell>
        </row>
        <row r="2259">
          <cell r="BT2259" t="str">
            <v>Pusztaottlaka</v>
          </cell>
        </row>
        <row r="2260">
          <cell r="BT2260" t="str">
            <v>Pusztaradvány</v>
          </cell>
        </row>
        <row r="2261">
          <cell r="BT2261" t="str">
            <v>Pusztaszabolcs</v>
          </cell>
        </row>
        <row r="2262">
          <cell r="BT2262" t="str">
            <v>Pusztaszemes</v>
          </cell>
        </row>
        <row r="2263">
          <cell r="BT2263" t="str">
            <v>Pusztaszentlászló</v>
          </cell>
        </row>
        <row r="2264">
          <cell r="BT2264" t="str">
            <v>Pusztaszer</v>
          </cell>
        </row>
        <row r="2265">
          <cell r="BT2265" t="str">
            <v>Pusztavacs</v>
          </cell>
        </row>
        <row r="2266">
          <cell r="BT2266" t="str">
            <v>Pusztavám</v>
          </cell>
        </row>
        <row r="2267">
          <cell r="BT2267" t="str">
            <v>Pusztazámor</v>
          </cell>
        </row>
        <row r="2268">
          <cell r="BT2268" t="str">
            <v>Putnok</v>
          </cell>
        </row>
        <row r="2269">
          <cell r="BT2269" t="str">
            <v>Püski</v>
          </cell>
        </row>
        <row r="2270">
          <cell r="BT2270" t="str">
            <v>Püspökhatvan</v>
          </cell>
        </row>
        <row r="2271">
          <cell r="BT2271" t="str">
            <v>Püspökladány</v>
          </cell>
        </row>
        <row r="2272">
          <cell r="BT2272" t="str">
            <v>Püspökmolnári</v>
          </cell>
        </row>
        <row r="2273">
          <cell r="BT2273" t="str">
            <v>Püspökszilágy</v>
          </cell>
        </row>
        <row r="2274">
          <cell r="BT2274" t="str">
            <v>Rábacsanak</v>
          </cell>
        </row>
        <row r="2275">
          <cell r="BT2275" t="str">
            <v>Rábacsécsény</v>
          </cell>
        </row>
        <row r="2276">
          <cell r="BT2276" t="str">
            <v>Rábagyarmat</v>
          </cell>
        </row>
        <row r="2277">
          <cell r="BT2277" t="str">
            <v>Rábahídvég</v>
          </cell>
        </row>
        <row r="2278">
          <cell r="BT2278" t="str">
            <v>Rábakecöl</v>
          </cell>
        </row>
        <row r="2279">
          <cell r="BT2279" t="str">
            <v>Rábapatona</v>
          </cell>
        </row>
        <row r="2280">
          <cell r="BT2280" t="str">
            <v>Rábapaty</v>
          </cell>
        </row>
        <row r="2281">
          <cell r="BT2281" t="str">
            <v>Rábapordány</v>
          </cell>
        </row>
        <row r="2282">
          <cell r="BT2282" t="str">
            <v>Rábasebes</v>
          </cell>
        </row>
        <row r="2283">
          <cell r="BT2283" t="str">
            <v>Rábaszentandrás</v>
          </cell>
        </row>
        <row r="2284">
          <cell r="BT2284" t="str">
            <v>Rábaszentmihály</v>
          </cell>
        </row>
        <row r="2285">
          <cell r="BT2285" t="str">
            <v>Rábaszentmiklós</v>
          </cell>
        </row>
        <row r="2286">
          <cell r="BT2286" t="str">
            <v>Rábatamási</v>
          </cell>
        </row>
        <row r="2287">
          <cell r="BT2287" t="str">
            <v>Rábatöttös</v>
          </cell>
        </row>
        <row r="2288">
          <cell r="BT2288" t="str">
            <v>Rábcakapi</v>
          </cell>
        </row>
        <row r="2289">
          <cell r="BT2289" t="str">
            <v>Rácalmás</v>
          </cell>
        </row>
        <row r="2290">
          <cell r="BT2290" t="str">
            <v>Ráckeresztúr</v>
          </cell>
        </row>
        <row r="2291">
          <cell r="BT2291" t="str">
            <v>Ráckeve</v>
          </cell>
        </row>
        <row r="2292">
          <cell r="BT2292" t="str">
            <v>Rád</v>
          </cell>
        </row>
        <row r="2293">
          <cell r="BT2293" t="str">
            <v>Rádfalva</v>
          </cell>
        </row>
        <row r="2294">
          <cell r="BT2294" t="str">
            <v>Rádóckölked</v>
          </cell>
        </row>
        <row r="2295">
          <cell r="BT2295" t="str">
            <v>Radostyán</v>
          </cell>
        </row>
        <row r="2296">
          <cell r="BT2296" t="str">
            <v>Ragály</v>
          </cell>
        </row>
        <row r="2297">
          <cell r="BT2297" t="str">
            <v>Rajka</v>
          </cell>
        </row>
        <row r="2298">
          <cell r="BT2298" t="str">
            <v>Rakaca</v>
          </cell>
        </row>
        <row r="2299">
          <cell r="BT2299" t="str">
            <v>Rakacaszend</v>
          </cell>
        </row>
        <row r="2300">
          <cell r="BT2300" t="str">
            <v>Rakamaz</v>
          </cell>
        </row>
        <row r="2301">
          <cell r="BT2301" t="str">
            <v>Rákóczibánya</v>
          </cell>
        </row>
        <row r="2302">
          <cell r="BT2302" t="str">
            <v>Rákóczifalva</v>
          </cell>
        </row>
        <row r="2303">
          <cell r="BT2303" t="str">
            <v>Rákócziújfalu</v>
          </cell>
        </row>
        <row r="2304">
          <cell r="BT2304" t="str">
            <v>Ráksi</v>
          </cell>
        </row>
        <row r="2305">
          <cell r="BT2305" t="str">
            <v>Ramocsa</v>
          </cell>
        </row>
        <row r="2306">
          <cell r="BT2306" t="str">
            <v>Ramocsaháza</v>
          </cell>
        </row>
        <row r="2307">
          <cell r="BT2307" t="str">
            <v>Rápolt</v>
          </cell>
        </row>
        <row r="2308">
          <cell r="BT2308" t="str">
            <v>Raposka</v>
          </cell>
        </row>
        <row r="2309">
          <cell r="BT2309" t="str">
            <v>Rásonysápberencs</v>
          </cell>
        </row>
        <row r="2310">
          <cell r="BT2310" t="str">
            <v>Rátka</v>
          </cell>
        </row>
        <row r="2311">
          <cell r="BT2311" t="str">
            <v>Rátót</v>
          </cell>
        </row>
        <row r="2312">
          <cell r="BT2312" t="str">
            <v>Ravazd</v>
          </cell>
        </row>
        <row r="2313">
          <cell r="BT2313" t="str">
            <v>Recsk</v>
          </cell>
        </row>
        <row r="2314">
          <cell r="BT2314" t="str">
            <v>Réde</v>
          </cell>
        </row>
        <row r="2315">
          <cell r="BT2315" t="str">
            <v>Rédics</v>
          </cell>
        </row>
        <row r="2316">
          <cell r="BT2316" t="str">
            <v>Regéc</v>
          </cell>
        </row>
        <row r="2317">
          <cell r="BT2317" t="str">
            <v>Regenye</v>
          </cell>
        </row>
        <row r="2318">
          <cell r="BT2318" t="str">
            <v>Regöly</v>
          </cell>
        </row>
        <row r="2319">
          <cell r="BT2319" t="str">
            <v>Rém</v>
          </cell>
        </row>
        <row r="2320">
          <cell r="BT2320" t="str">
            <v>Remeteszőlős</v>
          </cell>
        </row>
        <row r="2321">
          <cell r="BT2321" t="str">
            <v>Répáshuta</v>
          </cell>
        </row>
        <row r="2322">
          <cell r="BT2322" t="str">
            <v>Répcelak</v>
          </cell>
        </row>
        <row r="2323">
          <cell r="BT2323" t="str">
            <v>Répceszemere</v>
          </cell>
        </row>
        <row r="2324">
          <cell r="BT2324" t="str">
            <v>Répceszentgyörgy</v>
          </cell>
        </row>
        <row r="2325">
          <cell r="BT2325" t="str">
            <v>Répcevis</v>
          </cell>
        </row>
        <row r="2326">
          <cell r="BT2326" t="str">
            <v>Resznek</v>
          </cell>
        </row>
        <row r="2327">
          <cell r="BT2327" t="str">
            <v>Rétalap</v>
          </cell>
        </row>
        <row r="2328">
          <cell r="BT2328" t="str">
            <v>Rétközberencs</v>
          </cell>
        </row>
        <row r="2329">
          <cell r="BT2329" t="str">
            <v>Rétság</v>
          </cell>
        </row>
        <row r="2330">
          <cell r="BT2330" t="str">
            <v>Révfülöp</v>
          </cell>
        </row>
        <row r="2331">
          <cell r="BT2331" t="str">
            <v>Révleányvár</v>
          </cell>
        </row>
        <row r="2332">
          <cell r="BT2332" t="str">
            <v>Rezi</v>
          </cell>
        </row>
        <row r="2333">
          <cell r="BT2333" t="str">
            <v>Ricse</v>
          </cell>
        </row>
        <row r="2334">
          <cell r="BT2334" t="str">
            <v>Rigács</v>
          </cell>
        </row>
        <row r="2335">
          <cell r="BT2335" t="str">
            <v>Rigyác</v>
          </cell>
        </row>
        <row r="2336">
          <cell r="BT2336" t="str">
            <v>Rimóc</v>
          </cell>
        </row>
        <row r="2337">
          <cell r="BT2337" t="str">
            <v>Rinyabesenyő</v>
          </cell>
        </row>
        <row r="2338">
          <cell r="BT2338" t="str">
            <v>Rinyakovácsi</v>
          </cell>
        </row>
        <row r="2339">
          <cell r="BT2339" t="str">
            <v>Rinyaszentkirály</v>
          </cell>
        </row>
        <row r="2340">
          <cell r="BT2340" t="str">
            <v>Rinyaújlak</v>
          </cell>
        </row>
        <row r="2341">
          <cell r="BT2341" t="str">
            <v>Rinyaújnép</v>
          </cell>
        </row>
        <row r="2342">
          <cell r="BT2342" t="str">
            <v>Rohod</v>
          </cell>
        </row>
        <row r="2343">
          <cell r="BT2343" t="str">
            <v>Románd</v>
          </cell>
        </row>
        <row r="2344">
          <cell r="BT2344" t="str">
            <v>Romhány</v>
          </cell>
        </row>
        <row r="2345">
          <cell r="BT2345" t="str">
            <v>Romonya</v>
          </cell>
        </row>
        <row r="2346">
          <cell r="BT2346" t="str">
            <v>Rózsafa</v>
          </cell>
        </row>
        <row r="2347">
          <cell r="BT2347" t="str">
            <v>Rozsály</v>
          </cell>
        </row>
        <row r="2348">
          <cell r="BT2348" t="str">
            <v>Rózsaszentmárton</v>
          </cell>
        </row>
        <row r="2349">
          <cell r="BT2349" t="str">
            <v>Röjtökmuzsaj</v>
          </cell>
        </row>
        <row r="2350">
          <cell r="BT2350" t="str">
            <v>Rönök</v>
          </cell>
        </row>
        <row r="2351">
          <cell r="BT2351" t="str">
            <v>Röszke</v>
          </cell>
        </row>
        <row r="2352">
          <cell r="BT2352" t="str">
            <v>Rudabánya</v>
          </cell>
        </row>
        <row r="2353">
          <cell r="BT2353" t="str">
            <v>Rudolftelep</v>
          </cell>
        </row>
        <row r="2354">
          <cell r="BT2354" t="str">
            <v>Rum</v>
          </cell>
        </row>
        <row r="2355">
          <cell r="BT2355" t="str">
            <v>Ruzsa</v>
          </cell>
        </row>
        <row r="2356">
          <cell r="BT2356" t="str">
            <v>Ságújfalu</v>
          </cell>
        </row>
        <row r="2357">
          <cell r="BT2357" t="str">
            <v>Ságvár</v>
          </cell>
        </row>
        <row r="2358">
          <cell r="BT2358" t="str">
            <v>Sajóbábony</v>
          </cell>
        </row>
        <row r="2359">
          <cell r="BT2359" t="str">
            <v>Sajóecseg</v>
          </cell>
        </row>
        <row r="2360">
          <cell r="BT2360" t="str">
            <v>Sajógalgóc</v>
          </cell>
        </row>
        <row r="2361">
          <cell r="BT2361" t="str">
            <v>Sajóhídvég</v>
          </cell>
        </row>
        <row r="2362">
          <cell r="BT2362" t="str">
            <v>Sajóivánka</v>
          </cell>
        </row>
        <row r="2363">
          <cell r="BT2363" t="str">
            <v>Sajókápolna</v>
          </cell>
        </row>
        <row r="2364">
          <cell r="BT2364" t="str">
            <v>Sajókaza</v>
          </cell>
        </row>
        <row r="2365">
          <cell r="BT2365" t="str">
            <v>Sajókeresztúr</v>
          </cell>
        </row>
        <row r="2366">
          <cell r="BT2366" t="str">
            <v>Sajólád</v>
          </cell>
        </row>
        <row r="2367">
          <cell r="BT2367" t="str">
            <v>Sajólászlófalva</v>
          </cell>
        </row>
        <row r="2368">
          <cell r="BT2368" t="str">
            <v>Sajómercse</v>
          </cell>
        </row>
        <row r="2369">
          <cell r="BT2369" t="str">
            <v>Sajónémeti</v>
          </cell>
        </row>
        <row r="2370">
          <cell r="BT2370" t="str">
            <v>Sajóörös</v>
          </cell>
        </row>
        <row r="2371">
          <cell r="BT2371" t="str">
            <v>Sajópálfala</v>
          </cell>
        </row>
        <row r="2372">
          <cell r="BT2372" t="str">
            <v>Sajópetri</v>
          </cell>
        </row>
        <row r="2373">
          <cell r="BT2373" t="str">
            <v>Sajópüspöki</v>
          </cell>
        </row>
        <row r="2374">
          <cell r="BT2374" t="str">
            <v>Sajósenye</v>
          </cell>
        </row>
        <row r="2375">
          <cell r="BT2375" t="str">
            <v>Sajószentpéter</v>
          </cell>
        </row>
        <row r="2376">
          <cell r="BT2376" t="str">
            <v>Sajószöged</v>
          </cell>
        </row>
        <row r="2377">
          <cell r="BT2377" t="str">
            <v>Sajóvámos</v>
          </cell>
        </row>
        <row r="2378">
          <cell r="BT2378" t="str">
            <v>Sajóvelezd</v>
          </cell>
        </row>
        <row r="2379">
          <cell r="BT2379" t="str">
            <v>Sajtoskál</v>
          </cell>
        </row>
        <row r="2380">
          <cell r="BT2380" t="str">
            <v>Salföld</v>
          </cell>
        </row>
        <row r="2381">
          <cell r="BT2381" t="str">
            <v>Salgótarján</v>
          </cell>
        </row>
        <row r="2382">
          <cell r="BT2382" t="str">
            <v>Salköveskút</v>
          </cell>
        </row>
        <row r="2383">
          <cell r="BT2383" t="str">
            <v>Salomvár</v>
          </cell>
        </row>
        <row r="2384">
          <cell r="BT2384" t="str">
            <v>Sály</v>
          </cell>
        </row>
        <row r="2385">
          <cell r="BT2385" t="str">
            <v>Sámod</v>
          </cell>
        </row>
        <row r="2386">
          <cell r="BT2386" t="str">
            <v>Sámsonháza</v>
          </cell>
        </row>
        <row r="2387">
          <cell r="BT2387" t="str">
            <v>Sand</v>
          </cell>
        </row>
        <row r="2388">
          <cell r="BT2388" t="str">
            <v>Sándorfalva</v>
          </cell>
        </row>
        <row r="2389">
          <cell r="BT2389" t="str">
            <v>Sántos</v>
          </cell>
        </row>
        <row r="2390">
          <cell r="BT2390" t="str">
            <v>Sáp</v>
          </cell>
        </row>
        <row r="2391">
          <cell r="BT2391" t="str">
            <v>Sáránd</v>
          </cell>
        </row>
        <row r="2392">
          <cell r="BT2392" t="str">
            <v>Sárazsadány</v>
          </cell>
        </row>
        <row r="2393">
          <cell r="BT2393" t="str">
            <v>Sárbogárd</v>
          </cell>
        </row>
        <row r="2394">
          <cell r="BT2394" t="str">
            <v>Sáregres</v>
          </cell>
        </row>
        <row r="2395">
          <cell r="BT2395" t="str">
            <v>Sárfimizdó</v>
          </cell>
        </row>
        <row r="2396">
          <cell r="BT2396" t="str">
            <v>Sárhida</v>
          </cell>
        </row>
        <row r="2397">
          <cell r="BT2397" t="str">
            <v>Sárisáp</v>
          </cell>
        </row>
        <row r="2398">
          <cell r="BT2398" t="str">
            <v>Sarkad</v>
          </cell>
        </row>
        <row r="2399">
          <cell r="BT2399" t="str">
            <v>Sarkadkeresztúr</v>
          </cell>
        </row>
        <row r="2400">
          <cell r="BT2400" t="str">
            <v>Sárkeresztes</v>
          </cell>
        </row>
        <row r="2401">
          <cell r="BT2401" t="str">
            <v>Sárkeresztúr</v>
          </cell>
        </row>
        <row r="2402">
          <cell r="BT2402" t="str">
            <v>Sárkeszi</v>
          </cell>
        </row>
        <row r="2403">
          <cell r="BT2403" t="str">
            <v>Sármellék</v>
          </cell>
        </row>
        <row r="2404">
          <cell r="BT2404" t="str">
            <v>Sárok</v>
          </cell>
        </row>
        <row r="2405">
          <cell r="BT2405" t="str">
            <v>Sárosd</v>
          </cell>
        </row>
        <row r="2406">
          <cell r="BT2406" t="str">
            <v>Sárospatak</v>
          </cell>
        </row>
        <row r="2407">
          <cell r="BT2407" t="str">
            <v>Sárpilis</v>
          </cell>
        </row>
        <row r="2408">
          <cell r="BT2408" t="str">
            <v>Sárrétudvari</v>
          </cell>
        </row>
        <row r="2409">
          <cell r="BT2409" t="str">
            <v>Sarród</v>
          </cell>
        </row>
        <row r="2410">
          <cell r="BT2410" t="str">
            <v>Sárszentágota</v>
          </cell>
        </row>
        <row r="2411">
          <cell r="BT2411" t="str">
            <v>Sárszentlőrinc</v>
          </cell>
        </row>
        <row r="2412">
          <cell r="BT2412" t="str">
            <v>Sárszentmihály</v>
          </cell>
        </row>
        <row r="2413">
          <cell r="BT2413" t="str">
            <v>Sarud</v>
          </cell>
        </row>
        <row r="2414">
          <cell r="BT2414" t="str">
            <v>Sárvár</v>
          </cell>
        </row>
        <row r="2415">
          <cell r="BT2415" t="str">
            <v>Sásd</v>
          </cell>
        </row>
        <row r="2416">
          <cell r="BT2416" t="str">
            <v>Sáska</v>
          </cell>
        </row>
        <row r="2417">
          <cell r="BT2417" t="str">
            <v>Sáta</v>
          </cell>
        </row>
        <row r="2418">
          <cell r="BT2418" t="str">
            <v>Sátoraljaújhely</v>
          </cell>
        </row>
        <row r="2419">
          <cell r="BT2419" t="str">
            <v>Sátorhely</v>
          </cell>
        </row>
        <row r="2420">
          <cell r="BT2420" t="str">
            <v>Sávoly</v>
          </cell>
        </row>
        <row r="2421">
          <cell r="BT2421" t="str">
            <v>Sé</v>
          </cell>
        </row>
        <row r="2422">
          <cell r="BT2422" t="str">
            <v>Segesd</v>
          </cell>
        </row>
        <row r="2423">
          <cell r="BT2423" t="str">
            <v>Selyeb</v>
          </cell>
        </row>
        <row r="2424">
          <cell r="BT2424" t="str">
            <v>Sellye</v>
          </cell>
        </row>
        <row r="2425">
          <cell r="BT2425" t="str">
            <v>Semjén</v>
          </cell>
        </row>
        <row r="2426">
          <cell r="BT2426" t="str">
            <v>Semjénháza</v>
          </cell>
        </row>
        <row r="2427">
          <cell r="BT2427" t="str">
            <v>Sénye</v>
          </cell>
        </row>
        <row r="2428">
          <cell r="BT2428" t="str">
            <v>Sényő</v>
          </cell>
        </row>
        <row r="2429">
          <cell r="BT2429" t="str">
            <v>Seregélyes</v>
          </cell>
        </row>
        <row r="2430">
          <cell r="BT2430" t="str">
            <v>Serényfalva</v>
          </cell>
        </row>
        <row r="2431">
          <cell r="BT2431" t="str">
            <v>Sérsekszőlős</v>
          </cell>
        </row>
        <row r="2432">
          <cell r="BT2432" t="str">
            <v>Sikátor</v>
          </cell>
        </row>
        <row r="2433">
          <cell r="BT2433" t="str">
            <v>Siklós</v>
          </cell>
        </row>
        <row r="2434">
          <cell r="BT2434" t="str">
            <v>Siklósbodony</v>
          </cell>
        </row>
        <row r="2435">
          <cell r="BT2435" t="str">
            <v>Siklósnagyfalu</v>
          </cell>
        </row>
        <row r="2436">
          <cell r="BT2436" t="str">
            <v>Sima</v>
          </cell>
        </row>
        <row r="2437">
          <cell r="BT2437" t="str">
            <v>Simaság</v>
          </cell>
        </row>
        <row r="2438">
          <cell r="BT2438" t="str">
            <v>Simonfa</v>
          </cell>
        </row>
        <row r="2439">
          <cell r="BT2439" t="str">
            <v>Simontornya</v>
          </cell>
        </row>
        <row r="2440">
          <cell r="BT2440" t="str">
            <v>Sióagárd</v>
          </cell>
        </row>
        <row r="2441">
          <cell r="BT2441" t="str">
            <v>Siófok</v>
          </cell>
        </row>
        <row r="2442">
          <cell r="BT2442" t="str">
            <v>Siójut</v>
          </cell>
        </row>
        <row r="2443">
          <cell r="BT2443" t="str">
            <v>Sirok</v>
          </cell>
        </row>
        <row r="2444">
          <cell r="BT2444" t="str">
            <v>Sitke</v>
          </cell>
        </row>
        <row r="2445">
          <cell r="BT2445" t="str">
            <v>Sobor</v>
          </cell>
        </row>
        <row r="2446">
          <cell r="BT2446" t="str">
            <v>Sokorópátka</v>
          </cell>
        </row>
        <row r="2447">
          <cell r="BT2447" t="str">
            <v>Solt</v>
          </cell>
        </row>
        <row r="2448">
          <cell r="BT2448" t="str">
            <v>Soltszentimre</v>
          </cell>
        </row>
        <row r="2449">
          <cell r="BT2449" t="str">
            <v>Soltvadkert</v>
          </cell>
        </row>
        <row r="2450">
          <cell r="BT2450" t="str">
            <v>Sóly</v>
          </cell>
        </row>
        <row r="2451">
          <cell r="BT2451" t="str">
            <v>Solymár</v>
          </cell>
        </row>
        <row r="2452">
          <cell r="BT2452" t="str">
            <v>Som</v>
          </cell>
        </row>
        <row r="2453">
          <cell r="BT2453" t="str">
            <v>Somberek</v>
          </cell>
        </row>
        <row r="2454">
          <cell r="BT2454" t="str">
            <v>Somlójenő</v>
          </cell>
        </row>
        <row r="2455">
          <cell r="BT2455" t="str">
            <v>Somlószőlős</v>
          </cell>
        </row>
        <row r="2456">
          <cell r="BT2456" t="str">
            <v>Somlóvásárhely</v>
          </cell>
        </row>
        <row r="2457">
          <cell r="BT2457" t="str">
            <v>Somlóvecse</v>
          </cell>
        </row>
        <row r="2458">
          <cell r="BT2458" t="str">
            <v>Somodor</v>
          </cell>
        </row>
        <row r="2459">
          <cell r="BT2459" t="str">
            <v>Somogyacsa</v>
          </cell>
        </row>
        <row r="2460">
          <cell r="BT2460" t="str">
            <v>Somogyapáti</v>
          </cell>
        </row>
        <row r="2461">
          <cell r="BT2461" t="str">
            <v>Somogyaracs</v>
          </cell>
        </row>
        <row r="2462">
          <cell r="BT2462" t="str">
            <v>Somogyaszaló</v>
          </cell>
        </row>
        <row r="2463">
          <cell r="BT2463" t="str">
            <v>Somogybabod</v>
          </cell>
        </row>
        <row r="2464">
          <cell r="BT2464" t="str">
            <v>Somogybükkösd</v>
          </cell>
        </row>
        <row r="2465">
          <cell r="BT2465" t="str">
            <v>Somogycsicsó</v>
          </cell>
        </row>
        <row r="2466">
          <cell r="BT2466" t="str">
            <v>Somogydöröcske</v>
          </cell>
        </row>
        <row r="2467">
          <cell r="BT2467" t="str">
            <v>Somogyegres</v>
          </cell>
        </row>
        <row r="2468">
          <cell r="BT2468" t="str">
            <v>Somogyfajsz</v>
          </cell>
        </row>
        <row r="2469">
          <cell r="BT2469" t="str">
            <v>Somogygeszti</v>
          </cell>
        </row>
        <row r="2470">
          <cell r="BT2470" t="str">
            <v>Somogyhárságy</v>
          </cell>
        </row>
        <row r="2471">
          <cell r="BT2471" t="str">
            <v>Somogyhatvan</v>
          </cell>
        </row>
        <row r="2472">
          <cell r="BT2472" t="str">
            <v>Somogyjád</v>
          </cell>
        </row>
        <row r="2473">
          <cell r="BT2473" t="str">
            <v>Somogymeggyes</v>
          </cell>
        </row>
        <row r="2474">
          <cell r="BT2474" t="str">
            <v>Somogysámson</v>
          </cell>
        </row>
        <row r="2475">
          <cell r="BT2475" t="str">
            <v>Somogysárd</v>
          </cell>
        </row>
        <row r="2476">
          <cell r="BT2476" t="str">
            <v>Somogysimonyi</v>
          </cell>
        </row>
        <row r="2477">
          <cell r="BT2477" t="str">
            <v>Somogyszentpál</v>
          </cell>
        </row>
        <row r="2478">
          <cell r="BT2478" t="str">
            <v>Somogyszil</v>
          </cell>
        </row>
        <row r="2479">
          <cell r="BT2479" t="str">
            <v>Somogyszob</v>
          </cell>
        </row>
        <row r="2480">
          <cell r="BT2480" t="str">
            <v>Somogytúr</v>
          </cell>
        </row>
        <row r="2481">
          <cell r="BT2481" t="str">
            <v>Somogyudvarhely</v>
          </cell>
        </row>
        <row r="2482">
          <cell r="BT2482" t="str">
            <v>Somogyvámos</v>
          </cell>
        </row>
        <row r="2483">
          <cell r="BT2483" t="str">
            <v>Somogyvár</v>
          </cell>
        </row>
        <row r="2484">
          <cell r="BT2484" t="str">
            <v>Somogyviszló</v>
          </cell>
        </row>
        <row r="2485">
          <cell r="BT2485" t="str">
            <v>Somogyzsitfa</v>
          </cell>
        </row>
        <row r="2486">
          <cell r="BT2486" t="str">
            <v>Somoskőújfalu</v>
          </cell>
        </row>
        <row r="2487">
          <cell r="BT2487" t="str">
            <v>Sonkád</v>
          </cell>
        </row>
        <row r="2488">
          <cell r="BT2488" t="str">
            <v>Soponya</v>
          </cell>
        </row>
        <row r="2489">
          <cell r="BT2489" t="str">
            <v>Sopron</v>
          </cell>
        </row>
        <row r="2490">
          <cell r="BT2490" t="str">
            <v>Sopronhorpács</v>
          </cell>
        </row>
        <row r="2491">
          <cell r="BT2491" t="str">
            <v>Sopronkövesd</v>
          </cell>
        </row>
        <row r="2492">
          <cell r="BT2492" t="str">
            <v>Sopronnémeti</v>
          </cell>
        </row>
        <row r="2493">
          <cell r="BT2493" t="str">
            <v>Sorkifalud</v>
          </cell>
        </row>
        <row r="2494">
          <cell r="BT2494" t="str">
            <v>Sorkikápolna</v>
          </cell>
        </row>
        <row r="2495">
          <cell r="BT2495" t="str">
            <v>Sormás</v>
          </cell>
        </row>
        <row r="2496">
          <cell r="BT2496" t="str">
            <v>Sorokpolány</v>
          </cell>
        </row>
        <row r="2497">
          <cell r="BT2497" t="str">
            <v>Sóshartyán</v>
          </cell>
        </row>
        <row r="2498">
          <cell r="BT2498" t="str">
            <v>Sóskút</v>
          </cell>
        </row>
        <row r="2499">
          <cell r="BT2499" t="str">
            <v>Sóstófalva</v>
          </cell>
        </row>
        <row r="2500">
          <cell r="BT2500" t="str">
            <v>Sósvertike</v>
          </cell>
        </row>
        <row r="2501">
          <cell r="BT2501" t="str">
            <v>Sótony</v>
          </cell>
        </row>
        <row r="2502">
          <cell r="BT2502" t="str">
            <v>Söjtör</v>
          </cell>
        </row>
        <row r="2503">
          <cell r="BT2503" t="str">
            <v>Söpte</v>
          </cell>
        </row>
        <row r="2504">
          <cell r="BT2504" t="str">
            <v>Söréd</v>
          </cell>
        </row>
        <row r="2505">
          <cell r="BT2505" t="str">
            <v>Sukoró</v>
          </cell>
        </row>
        <row r="2506">
          <cell r="BT2506" t="str">
            <v>Sumony</v>
          </cell>
        </row>
        <row r="2507">
          <cell r="BT2507" t="str">
            <v>Súr</v>
          </cell>
        </row>
        <row r="2508">
          <cell r="BT2508" t="str">
            <v>Surd</v>
          </cell>
        </row>
        <row r="2509">
          <cell r="BT2509" t="str">
            <v>Sükösd</v>
          </cell>
        </row>
        <row r="2510">
          <cell r="BT2510" t="str">
            <v>Sülysáp</v>
          </cell>
        </row>
        <row r="2511">
          <cell r="BT2511" t="str">
            <v>Sümeg</v>
          </cell>
        </row>
        <row r="2512">
          <cell r="BT2512" t="str">
            <v>Sümegcsehi</v>
          </cell>
        </row>
        <row r="2513">
          <cell r="BT2513" t="str">
            <v>Sümegprága</v>
          </cell>
        </row>
        <row r="2514">
          <cell r="BT2514" t="str">
            <v>Süttő</v>
          </cell>
        </row>
        <row r="2515">
          <cell r="BT2515" t="str">
            <v>Szabadbattyán</v>
          </cell>
        </row>
        <row r="2516">
          <cell r="BT2516" t="str">
            <v>Szabadegyháza</v>
          </cell>
        </row>
        <row r="2517">
          <cell r="BT2517" t="str">
            <v>Szabadhídvég</v>
          </cell>
        </row>
        <row r="2518">
          <cell r="BT2518" t="str">
            <v>Szabadi</v>
          </cell>
        </row>
        <row r="2519">
          <cell r="BT2519" t="str">
            <v>Szabadkígyós</v>
          </cell>
        </row>
        <row r="2520">
          <cell r="BT2520" t="str">
            <v>Szabadszállás</v>
          </cell>
        </row>
        <row r="2521">
          <cell r="BT2521" t="str">
            <v>Szabadszentkirály</v>
          </cell>
        </row>
        <row r="2522">
          <cell r="BT2522" t="str">
            <v>Szabás</v>
          </cell>
        </row>
        <row r="2523">
          <cell r="BT2523" t="str">
            <v>Szabolcs</v>
          </cell>
        </row>
        <row r="2524">
          <cell r="BT2524" t="str">
            <v>Szabolcsbáka</v>
          </cell>
        </row>
        <row r="2525">
          <cell r="BT2525" t="str">
            <v>Szabolcsveresmart</v>
          </cell>
        </row>
        <row r="2526">
          <cell r="BT2526" t="str">
            <v>Szada</v>
          </cell>
        </row>
        <row r="2527">
          <cell r="BT2527" t="str">
            <v>Szágy</v>
          </cell>
        </row>
        <row r="2528">
          <cell r="BT2528" t="str">
            <v>Szajk</v>
          </cell>
        </row>
        <row r="2529">
          <cell r="BT2529" t="str">
            <v>Szajla</v>
          </cell>
        </row>
        <row r="2530">
          <cell r="BT2530" t="str">
            <v>Szajol</v>
          </cell>
        </row>
        <row r="2531">
          <cell r="BT2531" t="str">
            <v>Szakácsi</v>
          </cell>
        </row>
        <row r="2532">
          <cell r="BT2532" t="str">
            <v>Szakadát</v>
          </cell>
        </row>
        <row r="2533">
          <cell r="BT2533" t="str">
            <v>Szakáld</v>
          </cell>
        </row>
        <row r="2534">
          <cell r="BT2534" t="str">
            <v>Szakály</v>
          </cell>
        </row>
        <row r="2535">
          <cell r="BT2535" t="str">
            <v>Szakcs</v>
          </cell>
        </row>
        <row r="2536">
          <cell r="BT2536" t="str">
            <v>Szakmár</v>
          </cell>
        </row>
        <row r="2537">
          <cell r="BT2537" t="str">
            <v>Szaknyér</v>
          </cell>
        </row>
        <row r="2538">
          <cell r="BT2538" t="str">
            <v>Szakoly</v>
          </cell>
        </row>
        <row r="2539">
          <cell r="BT2539" t="str">
            <v>Szakony</v>
          </cell>
        </row>
        <row r="2540">
          <cell r="BT2540" t="str">
            <v>Szakonyfalu</v>
          </cell>
        </row>
        <row r="2541">
          <cell r="BT2541" t="str">
            <v>Szákszend</v>
          </cell>
        </row>
        <row r="2542">
          <cell r="BT2542" t="str">
            <v>Szalafő</v>
          </cell>
        </row>
        <row r="2543">
          <cell r="BT2543" t="str">
            <v>Szalánta</v>
          </cell>
        </row>
        <row r="2544">
          <cell r="BT2544" t="str">
            <v>Szalapa</v>
          </cell>
        </row>
        <row r="2545">
          <cell r="BT2545" t="str">
            <v>Szalaszend</v>
          </cell>
        </row>
        <row r="2546">
          <cell r="BT2546" t="str">
            <v>Szalatnak</v>
          </cell>
        </row>
        <row r="2547">
          <cell r="BT2547" t="str">
            <v>Szálka</v>
          </cell>
        </row>
        <row r="2548">
          <cell r="BT2548" t="str">
            <v>Szalkszentmárton</v>
          </cell>
        </row>
        <row r="2549">
          <cell r="BT2549" t="str">
            <v>Szalmatercs</v>
          </cell>
        </row>
        <row r="2550">
          <cell r="BT2550" t="str">
            <v>Szalonna</v>
          </cell>
        </row>
        <row r="2551">
          <cell r="BT2551" t="str">
            <v>Szamosangyalos</v>
          </cell>
        </row>
        <row r="2552">
          <cell r="BT2552" t="str">
            <v>Szamosbecs</v>
          </cell>
        </row>
        <row r="2553">
          <cell r="BT2553" t="str">
            <v>Szamoskér</v>
          </cell>
        </row>
        <row r="2554">
          <cell r="BT2554" t="str">
            <v>Szamossályi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Szamosszeg</v>
          </cell>
        </row>
        <row r="2558">
          <cell r="BT2558" t="str">
            <v>Szanda</v>
          </cell>
        </row>
        <row r="2559">
          <cell r="BT2559" t="str">
            <v>Szank</v>
          </cell>
        </row>
        <row r="2560">
          <cell r="BT2560" t="str">
            <v>Szántód</v>
          </cell>
        </row>
        <row r="2561">
          <cell r="BT2561" t="str">
            <v>Szany</v>
          </cell>
        </row>
        <row r="2562">
          <cell r="BT2562" t="str">
            <v>Szápár</v>
          </cell>
        </row>
        <row r="2563">
          <cell r="BT2563" t="str">
            <v>Szaporca</v>
          </cell>
        </row>
        <row r="2564">
          <cell r="BT2564" t="str">
            <v>Szár</v>
          </cell>
        </row>
        <row r="2565">
          <cell r="BT2565" t="str">
            <v>Szárász</v>
          </cell>
        </row>
        <row r="2566">
          <cell r="BT2566" t="str">
            <v>Szárazd</v>
          </cell>
        </row>
        <row r="2567">
          <cell r="BT2567" t="str">
            <v>Szárföld</v>
          </cell>
        </row>
        <row r="2568">
          <cell r="BT2568" t="str">
            <v>Szárliget</v>
          </cell>
        </row>
        <row r="2569">
          <cell r="BT2569" t="str">
            <v>Szarvas</v>
          </cell>
        </row>
        <row r="2570">
          <cell r="BT2570" t="str">
            <v>Szarvasgede</v>
          </cell>
        </row>
        <row r="2571">
          <cell r="BT2571" t="str">
            <v>Szarvaskend</v>
          </cell>
        </row>
        <row r="2572">
          <cell r="BT2572" t="str">
            <v>Szarvaskő</v>
          </cell>
        </row>
        <row r="2573">
          <cell r="BT2573" t="str">
            <v>Szászberek</v>
          </cell>
        </row>
        <row r="2574">
          <cell r="BT2574" t="str">
            <v>Szászfa</v>
          </cell>
        </row>
        <row r="2575">
          <cell r="BT2575" t="str">
            <v>Szászvár</v>
          </cell>
        </row>
        <row r="2576">
          <cell r="BT2576" t="str">
            <v>Szatmárcseke</v>
          </cell>
        </row>
        <row r="2577">
          <cell r="BT2577" t="str">
            <v>Szátok</v>
          </cell>
        </row>
        <row r="2578">
          <cell r="BT2578" t="str">
            <v>Szatta</v>
          </cell>
        </row>
        <row r="2579">
          <cell r="BT2579" t="str">
            <v>Szatymaz</v>
          </cell>
        </row>
        <row r="2580">
          <cell r="BT2580" t="str">
            <v>Szava</v>
          </cell>
        </row>
        <row r="2581">
          <cell r="BT2581" t="str">
            <v>Százhalombatta</v>
          </cell>
        </row>
        <row r="2582">
          <cell r="BT2582" t="str">
            <v>Szebény</v>
          </cell>
        </row>
        <row r="2583">
          <cell r="BT2583" t="str">
            <v>Szécsénke</v>
          </cell>
        </row>
        <row r="2584">
          <cell r="BT2584" t="str">
            <v>Szécsény</v>
          </cell>
        </row>
        <row r="2585">
          <cell r="BT2585" t="str">
            <v>Szécsényfelfalu</v>
          </cell>
        </row>
        <row r="2586">
          <cell r="BT2586" t="str">
            <v>Szécsisziget</v>
          </cell>
        </row>
        <row r="2587">
          <cell r="BT2587" t="str">
            <v>Szederkény</v>
          </cell>
        </row>
        <row r="2588">
          <cell r="BT2588" t="str">
            <v>Szedres</v>
          </cell>
        </row>
        <row r="2589">
          <cell r="BT2589" t="str">
            <v>Szeged</v>
          </cell>
        </row>
        <row r="2590">
          <cell r="BT2590" t="str">
            <v>Szegerdő</v>
          </cell>
        </row>
        <row r="2591">
          <cell r="BT2591" t="str">
            <v>Szeghalom</v>
          </cell>
        </row>
        <row r="2592">
          <cell r="BT2592" t="str">
            <v>Szegi</v>
          </cell>
        </row>
        <row r="2593">
          <cell r="BT2593" t="str">
            <v>Szegilong</v>
          </cell>
        </row>
        <row r="2594">
          <cell r="BT2594" t="str">
            <v>Szegvár</v>
          </cell>
        </row>
        <row r="2595">
          <cell r="BT2595" t="str">
            <v>Székely</v>
          </cell>
        </row>
        <row r="2596">
          <cell r="BT2596" t="str">
            <v>Székelyszabar</v>
          </cell>
        </row>
        <row r="2597">
          <cell r="BT2597" t="str">
            <v>Székesfehérvár</v>
          </cell>
        </row>
        <row r="2598">
          <cell r="BT2598" t="str">
            <v>Székkutas</v>
          </cell>
        </row>
        <row r="2599">
          <cell r="BT2599" t="str">
            <v>Szekszárd</v>
          </cell>
        </row>
        <row r="2600">
          <cell r="BT2600" t="str">
            <v>Szeleste</v>
          </cell>
        </row>
        <row r="2601">
          <cell r="BT2601" t="str">
            <v>Szelevény</v>
          </cell>
        </row>
        <row r="2602">
          <cell r="BT2602" t="str">
            <v>Szellő</v>
          </cell>
        </row>
        <row r="2603">
          <cell r="BT2603" t="str">
            <v>Szemely</v>
          </cell>
        </row>
        <row r="2604">
          <cell r="BT2604" t="str">
            <v>Szemenye</v>
          </cell>
        </row>
        <row r="2605">
          <cell r="BT2605" t="str">
            <v>Szemere</v>
          </cell>
        </row>
        <row r="2606">
          <cell r="BT2606" t="str">
            <v>Szendehely</v>
          </cell>
        </row>
        <row r="2607">
          <cell r="BT2607" t="str">
            <v>Szendrő</v>
          </cell>
        </row>
        <row r="2608">
          <cell r="BT2608" t="str">
            <v>Szendrőlád</v>
          </cell>
        </row>
        <row r="2609">
          <cell r="BT2609" t="str">
            <v>Szenna</v>
          </cell>
        </row>
        <row r="2610">
          <cell r="BT2610" t="str">
            <v>Szenta</v>
          </cell>
        </row>
        <row r="2611">
          <cell r="BT2611" t="str">
            <v>Szentantalfa</v>
          </cell>
        </row>
        <row r="2612">
          <cell r="BT2612" t="str">
            <v>Szentbalázs</v>
          </cell>
        </row>
        <row r="2613">
          <cell r="BT2613" t="str">
            <v>Szentbékkálla</v>
          </cell>
        </row>
        <row r="2614">
          <cell r="BT2614" t="str">
            <v>Szentborbás</v>
          </cell>
        </row>
        <row r="2615">
          <cell r="BT2615" t="str">
            <v>Szentdénes</v>
          </cell>
        </row>
        <row r="2616">
          <cell r="BT2616" t="str">
            <v>Szentdomonkos</v>
          </cell>
        </row>
        <row r="2617">
          <cell r="BT2617" t="str">
            <v>Szente</v>
          </cell>
        </row>
        <row r="2618">
          <cell r="BT2618" t="str">
            <v>Szentegát</v>
          </cell>
        </row>
        <row r="2619">
          <cell r="BT2619" t="str">
            <v>Szentendre</v>
          </cell>
        </row>
        <row r="2620">
          <cell r="BT2620" t="str">
            <v>Szentes</v>
          </cell>
        </row>
        <row r="2621">
          <cell r="BT2621" t="str">
            <v>Szentgál</v>
          </cell>
        </row>
        <row r="2622">
          <cell r="BT2622" t="str">
            <v>Szentgáloskér</v>
          </cell>
        </row>
        <row r="2623">
          <cell r="BT2623" t="str">
            <v>Szentgotthárd</v>
          </cell>
        </row>
        <row r="2624">
          <cell r="BT2624" t="str">
            <v>Szentgyörgyvár</v>
          </cell>
        </row>
        <row r="2625">
          <cell r="BT2625" t="str">
            <v>Szentgyörgyvölgy</v>
          </cell>
        </row>
        <row r="2626">
          <cell r="BT2626" t="str">
            <v>Szentimrefalva</v>
          </cell>
        </row>
        <row r="2627">
          <cell r="BT2627" t="str">
            <v>Szentistván</v>
          </cell>
        </row>
        <row r="2628">
          <cell r="BT2628" t="str">
            <v>Szentistvánbaksa</v>
          </cell>
        </row>
        <row r="2629">
          <cell r="BT2629" t="str">
            <v>Szentjakabfa</v>
          </cell>
        </row>
        <row r="2630">
          <cell r="BT2630" t="str">
            <v>Szentkatalin</v>
          </cell>
        </row>
        <row r="2631">
          <cell r="BT2631" t="str">
            <v>Szentkirály</v>
          </cell>
        </row>
        <row r="2632">
          <cell r="BT2632" t="str">
            <v>Szentkirályszabadja</v>
          </cell>
        </row>
        <row r="2633">
          <cell r="BT2633" t="str">
            <v>Szentkozmadombja</v>
          </cell>
        </row>
        <row r="2634">
          <cell r="BT2634" t="str">
            <v>Szentlászló</v>
          </cell>
        </row>
        <row r="2635">
          <cell r="BT2635" t="str">
            <v>Szentliszló</v>
          </cell>
        </row>
        <row r="2636">
          <cell r="BT2636" t="str">
            <v>Szentlőrinc</v>
          </cell>
        </row>
        <row r="2637">
          <cell r="BT2637" t="str">
            <v>Szentlőrinckáta</v>
          </cell>
        </row>
        <row r="2638">
          <cell r="BT2638" t="str">
            <v>Szentmargitfalva</v>
          </cell>
        </row>
        <row r="2639">
          <cell r="BT2639" t="str">
            <v>Szentmártonkáta</v>
          </cell>
        </row>
        <row r="2640">
          <cell r="BT2640" t="str">
            <v>Szentpéterfa</v>
          </cell>
        </row>
        <row r="2641">
          <cell r="BT2641" t="str">
            <v>Szentpéterfölde</v>
          </cell>
        </row>
        <row r="2642">
          <cell r="BT2642" t="str">
            <v>Szentpéterszeg</v>
          </cell>
        </row>
        <row r="2643">
          <cell r="BT2643" t="str">
            <v>Szentpéterúr</v>
          </cell>
        </row>
        <row r="2644">
          <cell r="BT2644" t="str">
            <v>Szenyér</v>
          </cell>
        </row>
        <row r="2645">
          <cell r="BT2645" t="str">
            <v>Szepetnek</v>
          </cell>
        </row>
        <row r="2646">
          <cell r="BT2646" t="str">
            <v>Szerecseny</v>
          </cell>
        </row>
        <row r="2647">
          <cell r="BT2647" t="str">
            <v>Szeremle</v>
          </cell>
        </row>
        <row r="2648">
          <cell r="BT2648" t="str">
            <v>Szerencs</v>
          </cell>
        </row>
        <row r="2649">
          <cell r="BT2649" t="str">
            <v>Szerep</v>
          </cell>
        </row>
        <row r="2650">
          <cell r="BT2650" t="str">
            <v>Szergény</v>
          </cell>
        </row>
        <row r="2651">
          <cell r="BT2651" t="str">
            <v>Szigetbecse</v>
          </cell>
        </row>
        <row r="2652">
          <cell r="BT2652" t="str">
            <v>Szigetcsép</v>
          </cell>
        </row>
        <row r="2653">
          <cell r="BT2653" t="str">
            <v>Szigethalom</v>
          </cell>
        </row>
        <row r="2654">
          <cell r="BT2654" t="str">
            <v>Szigetmonostor</v>
          </cell>
        </row>
        <row r="2655">
          <cell r="BT2655" t="str">
            <v>Szigetszentmárton</v>
          </cell>
        </row>
        <row r="2656">
          <cell r="BT2656" t="str">
            <v>Szigetszentmiklós</v>
          </cell>
        </row>
        <row r="2657">
          <cell r="BT2657" t="str">
            <v>Szigetújfalu</v>
          </cell>
        </row>
        <row r="2658">
          <cell r="BT2658" t="str">
            <v>Szigetvár</v>
          </cell>
        </row>
        <row r="2659">
          <cell r="BT2659" t="str">
            <v>Szigliget</v>
          </cell>
        </row>
        <row r="2660">
          <cell r="BT2660" t="str">
            <v>Szihalom</v>
          </cell>
        </row>
        <row r="2661">
          <cell r="BT2661" t="str">
            <v>Szijártóháza</v>
          </cell>
        </row>
        <row r="2662">
          <cell r="BT2662" t="str">
            <v>Szikszó</v>
          </cell>
        </row>
        <row r="2663">
          <cell r="BT2663" t="str">
            <v>Szil</v>
          </cell>
        </row>
        <row r="2664">
          <cell r="BT2664" t="str">
            <v>Szilágy</v>
          </cell>
        </row>
        <row r="2665">
          <cell r="BT2665" t="str">
            <v>Szilaspogony</v>
          </cell>
        </row>
        <row r="2666">
          <cell r="BT2666" t="str">
            <v>Szilsárkány</v>
          </cell>
        </row>
        <row r="2667">
          <cell r="BT2667" t="str">
            <v>Szilvágy</v>
          </cell>
        </row>
        <row r="2668">
          <cell r="BT2668" t="str">
            <v>Szilvás</v>
          </cell>
        </row>
        <row r="2669">
          <cell r="BT2669" t="str">
            <v>Szilvásvárad</v>
          </cell>
        </row>
        <row r="2670">
          <cell r="BT2670" t="str">
            <v>Szilvásszentmárton</v>
          </cell>
        </row>
        <row r="2671">
          <cell r="BT2671" t="str">
            <v>Szin</v>
          </cell>
        </row>
        <row r="2672">
          <cell r="BT2672" t="str">
            <v>Szinpetri</v>
          </cell>
        </row>
        <row r="2673">
          <cell r="BT2673" t="str">
            <v>Szirák</v>
          </cell>
        </row>
        <row r="2674">
          <cell r="BT2674" t="str">
            <v>Szirmabesenyő</v>
          </cell>
        </row>
        <row r="2675">
          <cell r="BT2675" t="str">
            <v>Szob</v>
          </cell>
        </row>
        <row r="2676">
          <cell r="BT2676" t="str">
            <v>Szokolya</v>
          </cell>
        </row>
        <row r="2677">
          <cell r="BT2677" t="str">
            <v>Szólád</v>
          </cell>
        </row>
        <row r="2678">
          <cell r="BT2678" t="str">
            <v>Szolnok</v>
          </cell>
        </row>
        <row r="2679">
          <cell r="BT2679" t="str">
            <v>Szombathely</v>
          </cell>
        </row>
        <row r="2680">
          <cell r="BT2680" t="str">
            <v>Szomód</v>
          </cell>
        </row>
        <row r="2681">
          <cell r="BT2681" t="str">
            <v>Szomolya</v>
          </cell>
        </row>
        <row r="2682">
          <cell r="BT2682" t="str">
            <v>Szomor</v>
          </cell>
        </row>
        <row r="2683">
          <cell r="BT2683" t="str">
            <v>Szorgalmatos</v>
          </cell>
        </row>
        <row r="2684">
          <cell r="BT2684" t="str">
            <v>Szorosad</v>
          </cell>
        </row>
        <row r="2685">
          <cell r="BT2685" t="str">
            <v>Szőc</v>
          </cell>
        </row>
        <row r="2686">
          <cell r="BT2686" t="str">
            <v>Szőce</v>
          </cell>
        </row>
        <row r="2687">
          <cell r="BT2687" t="str">
            <v>Sződ</v>
          </cell>
        </row>
        <row r="2688">
          <cell r="BT2688" t="str">
            <v>Sződliget</v>
          </cell>
        </row>
        <row r="2689">
          <cell r="BT2689" t="str">
            <v>Szögliget</v>
          </cell>
        </row>
        <row r="2690">
          <cell r="BT2690" t="str">
            <v>Szőke</v>
          </cell>
        </row>
        <row r="2691">
          <cell r="BT2691" t="str">
            <v>Szőkéd</v>
          </cell>
        </row>
        <row r="2692">
          <cell r="BT2692" t="str">
            <v>Szőkedencs</v>
          </cell>
        </row>
        <row r="2693">
          <cell r="BT2693" t="str">
            <v>Szőlősardó</v>
          </cell>
        </row>
        <row r="2694">
          <cell r="BT2694" t="str">
            <v>Szőlősgyörök</v>
          </cell>
        </row>
        <row r="2695">
          <cell r="BT2695" t="str">
            <v>Szörény</v>
          </cell>
        </row>
        <row r="2696">
          <cell r="BT2696" t="str">
            <v>Szúcs</v>
          </cell>
        </row>
        <row r="2697">
          <cell r="BT2697" t="str">
            <v>Szuha</v>
          </cell>
        </row>
        <row r="2698">
          <cell r="BT2698" t="str">
            <v>Szuhafő</v>
          </cell>
        </row>
        <row r="2699">
          <cell r="BT2699" t="str">
            <v>Szuhakálló</v>
          </cell>
        </row>
        <row r="2700">
          <cell r="BT2700" t="str">
            <v>Szuhogy</v>
          </cell>
        </row>
        <row r="2701">
          <cell r="BT2701" t="str">
            <v>Szulimán</v>
          </cell>
        </row>
        <row r="2702">
          <cell r="BT2702" t="str">
            <v>Szulok</v>
          </cell>
        </row>
        <row r="2703">
          <cell r="BT2703" t="str">
            <v>Szurdokpüspöki</v>
          </cell>
        </row>
        <row r="2704">
          <cell r="BT2704" t="str">
            <v>Szűcsi</v>
          </cell>
        </row>
        <row r="2705">
          <cell r="BT2705" t="str">
            <v>Szügy</v>
          </cell>
        </row>
        <row r="2706">
          <cell r="BT2706" t="str">
            <v>Szűr</v>
          </cell>
        </row>
        <row r="2707">
          <cell r="BT2707" t="str">
            <v>Tab</v>
          </cell>
        </row>
        <row r="2708">
          <cell r="BT2708" t="str">
            <v>Tabajd</v>
          </cell>
        </row>
        <row r="2709">
          <cell r="BT2709" t="str">
            <v>Tabdi</v>
          </cell>
        </row>
        <row r="2710">
          <cell r="BT2710" t="str">
            <v>Táborfalva</v>
          </cell>
        </row>
        <row r="2711">
          <cell r="BT2711" t="str">
            <v>Tác</v>
          </cell>
        </row>
        <row r="2712">
          <cell r="BT2712" t="str">
            <v>Tagyon</v>
          </cell>
        </row>
        <row r="2713">
          <cell r="BT2713" t="str">
            <v>Tahitótfalu</v>
          </cell>
        </row>
        <row r="2714">
          <cell r="BT2714" t="str">
            <v>Takácsi</v>
          </cell>
        </row>
        <row r="2715">
          <cell r="BT2715" t="str">
            <v>Tákos</v>
          </cell>
        </row>
        <row r="2716">
          <cell r="BT2716" t="str">
            <v>Taksony</v>
          </cell>
        </row>
        <row r="2717">
          <cell r="BT2717" t="str">
            <v>Taktabáj</v>
          </cell>
        </row>
        <row r="2718">
          <cell r="BT2718" t="str">
            <v>Taktaharkány</v>
          </cell>
        </row>
        <row r="2719">
          <cell r="BT2719" t="str">
            <v>Taktakenéz</v>
          </cell>
        </row>
        <row r="2720">
          <cell r="BT2720" t="str">
            <v>Taktaszada</v>
          </cell>
        </row>
        <row r="2721">
          <cell r="BT2721" t="str">
            <v>Taliándörögd</v>
          </cell>
        </row>
        <row r="2722">
          <cell r="BT2722" t="str">
            <v>Tállya</v>
          </cell>
        </row>
        <row r="2723">
          <cell r="BT2723" t="str">
            <v>Tamási</v>
          </cell>
        </row>
        <row r="2724">
          <cell r="BT2724" t="str">
            <v>Tanakajd</v>
          </cell>
        </row>
        <row r="2725">
          <cell r="BT2725" t="str">
            <v>Táp</v>
          </cell>
        </row>
        <row r="2726">
          <cell r="BT2726" t="str">
            <v>Tápióbicske</v>
          </cell>
        </row>
        <row r="2727">
          <cell r="BT2727" t="str">
            <v>Tápiógyörgye</v>
          </cell>
        </row>
        <row r="2728">
          <cell r="BT2728" t="str">
            <v>Tápióság</v>
          </cell>
        </row>
        <row r="2729">
          <cell r="BT2729" t="str">
            <v>Tápiószecső</v>
          </cell>
        </row>
        <row r="2730">
          <cell r="BT2730" t="str">
            <v>Tápiószele</v>
          </cell>
        </row>
        <row r="2731">
          <cell r="BT2731" t="str">
            <v>Tápiószentmárton</v>
          </cell>
        </row>
        <row r="2732">
          <cell r="BT2732" t="str">
            <v>Tápiószőlős</v>
          </cell>
        </row>
        <row r="2733">
          <cell r="BT2733" t="str">
            <v>Táplánszentkereszt</v>
          </cell>
        </row>
        <row r="2734">
          <cell r="BT2734" t="str">
            <v>Tapolca</v>
          </cell>
        </row>
        <row r="2735">
          <cell r="BT2735" t="str">
            <v>Tapsony</v>
          </cell>
        </row>
        <row r="2736">
          <cell r="BT2736" t="str">
            <v>Tápszentmiklós</v>
          </cell>
        </row>
        <row r="2737">
          <cell r="BT2737" t="str">
            <v>Tar</v>
          </cell>
        </row>
        <row r="2738">
          <cell r="BT2738" t="str">
            <v>Tarany</v>
          </cell>
        </row>
        <row r="2739">
          <cell r="BT2739" t="str">
            <v>Tarcal</v>
          </cell>
        </row>
        <row r="2740">
          <cell r="BT2740" t="str">
            <v>Tard</v>
          </cell>
        </row>
        <row r="2741">
          <cell r="BT2741" t="str">
            <v>Tardona</v>
          </cell>
        </row>
        <row r="2742">
          <cell r="BT2742" t="str">
            <v>Tardos</v>
          </cell>
        </row>
        <row r="2743">
          <cell r="BT2743" t="str">
            <v>Tarhos</v>
          </cell>
        </row>
        <row r="2744">
          <cell r="BT2744" t="str">
            <v>Tarján</v>
          </cell>
        </row>
        <row r="2745">
          <cell r="BT2745" t="str">
            <v>Tarjánpuszta</v>
          </cell>
        </row>
        <row r="2746">
          <cell r="BT2746" t="str">
            <v>Tárkány</v>
          </cell>
        </row>
        <row r="2747">
          <cell r="BT2747" t="str">
            <v>Tarnabod</v>
          </cell>
        </row>
        <row r="2748">
          <cell r="BT2748" t="str">
            <v>Tarnalelesz</v>
          </cell>
        </row>
        <row r="2749">
          <cell r="BT2749" t="str">
            <v>Tarnaméra</v>
          </cell>
        </row>
        <row r="2750">
          <cell r="BT2750" t="str">
            <v>Tarnaörs</v>
          </cell>
        </row>
        <row r="2751">
          <cell r="BT2751" t="str">
            <v>Tarnaszentmária</v>
          </cell>
        </row>
        <row r="2752">
          <cell r="BT2752" t="str">
            <v>Tarnaszentmiklós</v>
          </cell>
        </row>
        <row r="2753">
          <cell r="BT2753" t="str">
            <v>Tarnazsadány</v>
          </cell>
        </row>
        <row r="2754">
          <cell r="BT2754" t="str">
            <v>Tárnok</v>
          </cell>
        </row>
        <row r="2755">
          <cell r="BT2755" t="str">
            <v>Tárnokréti</v>
          </cell>
        </row>
        <row r="2756">
          <cell r="BT2756" t="str">
            <v>Tarpa</v>
          </cell>
        </row>
        <row r="2757">
          <cell r="BT2757" t="str">
            <v>Tarrós</v>
          </cell>
        </row>
        <row r="2758">
          <cell r="BT2758" t="str">
            <v>Táska</v>
          </cell>
        </row>
        <row r="2759">
          <cell r="BT2759" t="str">
            <v>Tass</v>
          </cell>
        </row>
        <row r="2760">
          <cell r="BT2760" t="str">
            <v>Taszár</v>
          </cell>
        </row>
        <row r="2761">
          <cell r="BT2761" t="str">
            <v>Tát</v>
          </cell>
        </row>
        <row r="2762">
          <cell r="BT2762" t="str">
            <v>Tata</v>
          </cell>
        </row>
        <row r="2763">
          <cell r="BT2763" t="str">
            <v>Tatabánya</v>
          </cell>
        </row>
        <row r="2764">
          <cell r="BT2764" t="str">
            <v>Tataháza</v>
          </cell>
        </row>
        <row r="2765">
          <cell r="BT2765" t="str">
            <v>Tatárszentgyörgy</v>
          </cell>
        </row>
        <row r="2766">
          <cell r="BT2766" t="str">
            <v>Tázlár</v>
          </cell>
        </row>
        <row r="2767">
          <cell r="BT2767" t="str">
            <v>Téglás</v>
          </cell>
        </row>
        <row r="2768">
          <cell r="BT2768" t="str">
            <v>Tekenye</v>
          </cell>
        </row>
        <row r="2769">
          <cell r="BT2769" t="str">
            <v>Tékes</v>
          </cell>
        </row>
        <row r="2770">
          <cell r="BT2770" t="str">
            <v>Teklafalu</v>
          </cell>
        </row>
        <row r="2771">
          <cell r="BT2771" t="str">
            <v>Telekes</v>
          </cell>
        </row>
        <row r="2772">
          <cell r="BT2772" t="str">
            <v>Telekgerendás</v>
          </cell>
        </row>
        <row r="2773">
          <cell r="BT2773" t="str">
            <v>Teleki</v>
          </cell>
        </row>
        <row r="2774">
          <cell r="BT2774" t="str">
            <v>Telki</v>
          </cell>
        </row>
        <row r="2775">
          <cell r="BT2775" t="str">
            <v>Telkibánya</v>
          </cell>
        </row>
        <row r="2776">
          <cell r="BT2776" t="str">
            <v>Tengelic</v>
          </cell>
        </row>
        <row r="2777">
          <cell r="BT2777" t="str">
            <v>Tengeri</v>
          </cell>
        </row>
        <row r="2778">
          <cell r="BT2778" t="str">
            <v>Tengőd</v>
          </cell>
        </row>
        <row r="2779">
          <cell r="BT2779" t="str">
            <v>Tenk</v>
          </cell>
        </row>
        <row r="2780">
          <cell r="BT2780" t="str">
            <v>Tényő</v>
          </cell>
        </row>
        <row r="2781">
          <cell r="BT2781" t="str">
            <v>Tépe</v>
          </cell>
        </row>
        <row r="2782">
          <cell r="BT2782" t="str">
            <v>Terem</v>
          </cell>
        </row>
        <row r="2783">
          <cell r="BT2783" t="str">
            <v>Terény</v>
          </cell>
        </row>
        <row r="2784">
          <cell r="BT2784" t="str">
            <v>Tereske</v>
          </cell>
        </row>
        <row r="2785">
          <cell r="BT2785" t="str">
            <v>Teresztenye</v>
          </cell>
        </row>
        <row r="2786">
          <cell r="BT2786" t="str">
            <v>Terpes</v>
          </cell>
        </row>
        <row r="2787">
          <cell r="BT2787" t="str">
            <v>Tés</v>
          </cell>
        </row>
        <row r="2788">
          <cell r="BT2788" t="str">
            <v>Tésa</v>
          </cell>
        </row>
        <row r="2789">
          <cell r="BT2789" t="str">
            <v>Tésenfa</v>
          </cell>
        </row>
        <row r="2790">
          <cell r="BT2790" t="str">
            <v>Téseny</v>
          </cell>
        </row>
        <row r="2791">
          <cell r="BT2791" t="str">
            <v>Teskánd</v>
          </cell>
        </row>
        <row r="2792">
          <cell r="BT2792" t="str">
            <v>Tét</v>
          </cell>
        </row>
        <row r="2793">
          <cell r="BT2793" t="str">
            <v>Tetétlen</v>
          </cell>
        </row>
        <row r="2794">
          <cell r="BT2794" t="str">
            <v>Tevel</v>
          </cell>
        </row>
        <row r="2795">
          <cell r="BT2795" t="str">
            <v>Tibolddaróc</v>
          </cell>
        </row>
        <row r="2796">
          <cell r="BT2796" t="str">
            <v>Tiborszállás</v>
          </cell>
        </row>
        <row r="2797">
          <cell r="BT2797" t="str">
            <v>Tihany</v>
          </cell>
        </row>
        <row r="2798">
          <cell r="BT2798" t="str">
            <v>Tikos</v>
          </cell>
        </row>
        <row r="2799">
          <cell r="BT2799" t="str">
            <v>Tilaj</v>
          </cell>
        </row>
        <row r="2800">
          <cell r="BT2800" t="str">
            <v>Timár</v>
          </cell>
        </row>
        <row r="2801">
          <cell r="BT2801" t="str">
            <v>Tinnye</v>
          </cell>
        </row>
        <row r="2802">
          <cell r="BT2802" t="str">
            <v>Tiszaadony</v>
          </cell>
        </row>
        <row r="2803">
          <cell r="BT2803" t="str">
            <v>Tiszaalpár</v>
          </cell>
        </row>
        <row r="2804">
          <cell r="BT2804" t="str">
            <v>Tiszabábolna</v>
          </cell>
        </row>
        <row r="2805">
          <cell r="BT2805" t="str">
            <v>Tiszabecs</v>
          </cell>
        </row>
        <row r="2806">
          <cell r="BT2806" t="str">
            <v>Tiszabercel</v>
          </cell>
        </row>
        <row r="2807">
          <cell r="BT2807" t="str">
            <v>Tiszabezdéd</v>
          </cell>
        </row>
        <row r="2808">
          <cell r="BT2808" t="str">
            <v>Tiszabő</v>
          </cell>
        </row>
        <row r="2809">
          <cell r="BT2809" t="str">
            <v>Tiszabura</v>
          </cell>
        </row>
        <row r="2810">
          <cell r="BT2810" t="str">
            <v>Tiszacsécse</v>
          </cell>
        </row>
        <row r="2811">
          <cell r="BT2811" t="str">
            <v>Tiszacsege</v>
          </cell>
        </row>
        <row r="2812">
          <cell r="BT2812" t="str">
            <v>Tiszacsermely</v>
          </cell>
        </row>
        <row r="2813">
          <cell r="BT2813" t="str">
            <v>Tiszadada</v>
          </cell>
        </row>
        <row r="2814">
          <cell r="BT2814" t="str">
            <v>Tiszaderzs</v>
          </cell>
        </row>
        <row r="2815">
          <cell r="BT2815" t="str">
            <v>Tiszadob</v>
          </cell>
        </row>
        <row r="2816">
          <cell r="BT2816" t="str">
            <v>Tiszadorogma</v>
          </cell>
        </row>
        <row r="2817">
          <cell r="BT2817" t="str">
            <v>Tiszaeszlár</v>
          </cell>
        </row>
        <row r="2818">
          <cell r="BT2818" t="str">
            <v>Tiszaföldvár</v>
          </cell>
        </row>
        <row r="2819">
          <cell r="BT2819" t="str">
            <v>Tiszafüred</v>
          </cell>
        </row>
        <row r="2820">
          <cell r="BT2820" t="str">
            <v>Tiszagyenda</v>
          </cell>
        </row>
        <row r="2821">
          <cell r="BT2821" t="str">
            <v>Tiszagyulaháza</v>
          </cell>
        </row>
        <row r="2822">
          <cell r="BT2822" t="str">
            <v>Tiszaigar</v>
          </cell>
        </row>
        <row r="2823">
          <cell r="BT2823" t="str">
            <v>Tiszainoka</v>
          </cell>
        </row>
        <row r="2824">
          <cell r="BT2824" t="str">
            <v>Tiszajenő</v>
          </cell>
        </row>
        <row r="2825">
          <cell r="BT2825" t="str">
            <v>Tiszakanyár</v>
          </cell>
        </row>
        <row r="2826">
          <cell r="BT2826" t="str">
            <v>Tiszakarád</v>
          </cell>
        </row>
        <row r="2827">
          <cell r="BT2827" t="str">
            <v>Tiszakécske</v>
          </cell>
        </row>
        <row r="2828">
          <cell r="BT2828" t="str">
            <v>Tiszakerecseny</v>
          </cell>
        </row>
        <row r="2829">
          <cell r="BT2829" t="str">
            <v>Tiszakeszi</v>
          </cell>
        </row>
        <row r="2830">
          <cell r="BT2830" t="str">
            <v>Tiszakóród</v>
          </cell>
        </row>
        <row r="2831">
          <cell r="BT2831" t="str">
            <v>Tiszakürt</v>
          </cell>
        </row>
        <row r="2832">
          <cell r="BT2832" t="str">
            <v>Tiszaladány</v>
          </cell>
        </row>
        <row r="2833">
          <cell r="BT2833" t="str">
            <v>Tiszalök</v>
          </cell>
        </row>
        <row r="2834">
          <cell r="BT2834" t="str">
            <v>Tiszalúc</v>
          </cell>
        </row>
        <row r="2835">
          <cell r="BT2835" t="str">
            <v>Tiszamogyorós</v>
          </cell>
        </row>
        <row r="2836">
          <cell r="BT2836" t="str">
            <v>Tiszanagyfalu</v>
          </cell>
        </row>
        <row r="2837">
          <cell r="BT2837" t="str">
            <v>Tiszanána</v>
          </cell>
        </row>
        <row r="2838">
          <cell r="BT2838" t="str">
            <v>Tiszaörs</v>
          </cell>
        </row>
        <row r="2839">
          <cell r="BT2839" t="str">
            <v>Tiszapalkonya</v>
          </cell>
        </row>
        <row r="2840">
          <cell r="BT2840" t="str">
            <v>Tiszapüspöki</v>
          </cell>
        </row>
        <row r="2841">
          <cell r="BT2841" t="str">
            <v>Tiszarád</v>
          </cell>
        </row>
        <row r="2842">
          <cell r="BT2842" t="str">
            <v>Tiszaroff</v>
          </cell>
        </row>
        <row r="2843">
          <cell r="BT2843" t="str">
            <v>Tiszasas</v>
          </cell>
        </row>
        <row r="2844">
          <cell r="BT2844" t="str">
            <v>Tiszasüly</v>
          </cell>
        </row>
        <row r="2845">
          <cell r="BT2845" t="str">
            <v>Tiszaszalka</v>
          </cell>
        </row>
        <row r="2846">
          <cell r="BT2846" t="str">
            <v>Tiszaszentimre</v>
          </cell>
        </row>
        <row r="2847">
          <cell r="BT2847" t="str">
            <v>Tiszaszentmárton</v>
          </cell>
        </row>
        <row r="2848">
          <cell r="BT2848" t="str">
            <v>Tiszasziget</v>
          </cell>
        </row>
        <row r="2849">
          <cell r="BT2849" t="str">
            <v>Tiszaszőlős</v>
          </cell>
        </row>
        <row r="2850">
          <cell r="BT2850" t="str">
            <v>Tiszatardos</v>
          </cell>
        </row>
        <row r="2851">
          <cell r="BT2851" t="str">
            <v>Tiszatarján</v>
          </cell>
        </row>
        <row r="2852">
          <cell r="BT2852" t="str">
            <v>Tiszatelek</v>
          </cell>
        </row>
        <row r="2853">
          <cell r="BT2853" t="str">
            <v>Tiszatenyő</v>
          </cell>
        </row>
        <row r="2854">
          <cell r="BT2854" t="str">
            <v>Tiszaug</v>
          </cell>
        </row>
        <row r="2855">
          <cell r="BT2855" t="str">
            <v>Tiszaújváros</v>
          </cell>
        </row>
        <row r="2856">
          <cell r="BT2856" t="str">
            <v>Tiszavalk</v>
          </cell>
        </row>
        <row r="2857">
          <cell r="BT2857" t="str">
            <v>Tiszavárkony</v>
          </cell>
        </row>
        <row r="2858">
          <cell r="BT2858" t="str">
            <v>Tiszavasvári</v>
          </cell>
        </row>
        <row r="2859">
          <cell r="BT2859" t="str">
            <v>Tiszavid</v>
          </cell>
        </row>
        <row r="2860">
          <cell r="BT2860" t="str">
            <v>Tisztaberek</v>
          </cell>
        </row>
        <row r="2861">
          <cell r="BT2861" t="str">
            <v>Tivadar</v>
          </cell>
        </row>
        <row r="2862">
          <cell r="BT2862" t="str">
            <v>Tóalmás</v>
          </cell>
        </row>
        <row r="2863">
          <cell r="BT2863" t="str">
            <v>Tófalu</v>
          </cell>
        </row>
        <row r="2864">
          <cell r="BT2864" t="str">
            <v>Tófej</v>
          </cell>
        </row>
        <row r="2865">
          <cell r="BT2865" t="str">
            <v>Tófű</v>
          </cell>
        </row>
        <row r="2866">
          <cell r="BT2866" t="str">
            <v>Tokaj</v>
          </cell>
        </row>
        <row r="2867">
          <cell r="BT2867" t="str">
            <v>Tokod</v>
          </cell>
        </row>
        <row r="2868">
          <cell r="BT2868" t="str">
            <v>Tokodaltáró</v>
          </cell>
        </row>
        <row r="2869">
          <cell r="BT2869" t="str">
            <v>Tokorcs</v>
          </cell>
        </row>
        <row r="2870">
          <cell r="BT2870" t="str">
            <v>Tolcsva</v>
          </cell>
        </row>
        <row r="2871">
          <cell r="BT2871" t="str">
            <v>Told</v>
          </cell>
        </row>
        <row r="2872">
          <cell r="BT2872" t="str">
            <v>Tolmács</v>
          </cell>
        </row>
        <row r="2873">
          <cell r="BT2873" t="str">
            <v>Tolna</v>
          </cell>
        </row>
        <row r="2874">
          <cell r="BT2874" t="str">
            <v>Tolnanémedi</v>
          </cell>
        </row>
        <row r="2875">
          <cell r="BT2875" t="str">
            <v>Tomajmonostora</v>
          </cell>
        </row>
        <row r="2876">
          <cell r="BT2876" t="str">
            <v>Tomor</v>
          </cell>
        </row>
        <row r="2877">
          <cell r="BT2877" t="str">
            <v>Tompa</v>
          </cell>
        </row>
        <row r="2878">
          <cell r="BT2878" t="str">
            <v>Tompaládony</v>
          </cell>
        </row>
        <row r="2879">
          <cell r="BT2879" t="str">
            <v>Tordas</v>
          </cell>
        </row>
        <row r="2880">
          <cell r="BT2880" t="str">
            <v>Tormafölde</v>
          </cell>
        </row>
        <row r="2881">
          <cell r="BT2881" t="str">
            <v>Tormás</v>
          </cell>
        </row>
        <row r="2882">
          <cell r="BT2882" t="str">
            <v>Tormásliget</v>
          </cell>
        </row>
        <row r="2883">
          <cell r="BT2883" t="str">
            <v>Tornabarakony</v>
          </cell>
        </row>
        <row r="2884">
          <cell r="BT2884" t="str">
            <v>Tornakápolna</v>
          </cell>
        </row>
        <row r="2885">
          <cell r="BT2885" t="str">
            <v>Tornanádaska</v>
          </cell>
        </row>
        <row r="2886">
          <cell r="BT2886" t="str">
            <v>Tornaszentandrás</v>
          </cell>
        </row>
        <row r="2887">
          <cell r="BT2887" t="str">
            <v>Tornaszentjakab</v>
          </cell>
        </row>
        <row r="2888">
          <cell r="BT2888" t="str">
            <v>Tornyiszentmiklós</v>
          </cell>
        </row>
        <row r="2889">
          <cell r="BT2889" t="str">
            <v>Tornyosnémeti</v>
          </cell>
        </row>
        <row r="2890">
          <cell r="BT2890" t="str">
            <v>Tornyospálca</v>
          </cell>
        </row>
        <row r="2891">
          <cell r="BT2891" t="str">
            <v>Torony</v>
          </cell>
        </row>
        <row r="2892">
          <cell r="BT2892" t="str">
            <v>Torvaj</v>
          </cell>
        </row>
        <row r="2893">
          <cell r="BT2893" t="str">
            <v>Tószeg</v>
          </cell>
        </row>
        <row r="2894">
          <cell r="BT2894" t="str">
            <v>Tótkomlós</v>
          </cell>
        </row>
        <row r="2895">
          <cell r="BT2895" t="str">
            <v>Tótszentgyörgy</v>
          </cell>
        </row>
        <row r="2896">
          <cell r="BT2896" t="str">
            <v>Tótszentmárton</v>
          </cell>
        </row>
        <row r="2897">
          <cell r="BT2897" t="str">
            <v>Tótszerdahely</v>
          </cell>
        </row>
        <row r="2898">
          <cell r="BT2898" t="str">
            <v>Tótújfalu</v>
          </cell>
        </row>
        <row r="2899">
          <cell r="BT2899" t="str">
            <v>Tótvázsony</v>
          </cell>
        </row>
        <row r="2900">
          <cell r="BT2900" t="str">
            <v>Tök</v>
          </cell>
        </row>
        <row r="2901">
          <cell r="BT2901" t="str">
            <v>Tököl</v>
          </cell>
        </row>
        <row r="2902">
          <cell r="BT2902" t="str">
            <v>Töltéstava</v>
          </cell>
        </row>
        <row r="2903">
          <cell r="BT2903" t="str">
            <v>Tömörd</v>
          </cell>
        </row>
        <row r="2904">
          <cell r="BT2904" t="str">
            <v>Tömörkény</v>
          </cell>
        </row>
        <row r="2905">
          <cell r="BT2905" t="str">
            <v>Törökbálint</v>
          </cell>
        </row>
        <row r="2906">
          <cell r="BT2906" t="str">
            <v>Törökkoppány</v>
          </cell>
        </row>
        <row r="2907">
          <cell r="BT2907" t="str">
            <v>Törökszentmiklós</v>
          </cell>
        </row>
        <row r="2908">
          <cell r="BT2908" t="str">
            <v>Törtel</v>
          </cell>
        </row>
        <row r="2909">
          <cell r="BT2909" t="str">
            <v>Töttös</v>
          </cell>
        </row>
        <row r="2910">
          <cell r="BT2910" t="str">
            <v>Trizs</v>
          </cell>
        </row>
        <row r="2911">
          <cell r="BT2911" t="str">
            <v>Tunyogmatolcs</v>
          </cell>
        </row>
        <row r="2912">
          <cell r="BT2912" t="str">
            <v>Tura</v>
          </cell>
        </row>
        <row r="2913">
          <cell r="BT2913" t="str">
            <v>Túristvándi</v>
          </cell>
        </row>
        <row r="2914">
          <cell r="BT2914" t="str">
            <v>Túrkeve</v>
          </cell>
        </row>
        <row r="2915">
          <cell r="BT2915" t="str">
            <v>Túrony</v>
          </cell>
        </row>
        <row r="2916">
          <cell r="BT2916" t="str">
            <v>Túrricse</v>
          </cell>
        </row>
        <row r="2917">
          <cell r="BT2917" t="str">
            <v>Tuzsér</v>
          </cell>
        </row>
        <row r="2918">
          <cell r="BT2918" t="str">
            <v>Türje</v>
          </cell>
        </row>
        <row r="2919">
          <cell r="BT2919" t="str">
            <v>Tüskevár</v>
          </cell>
        </row>
        <row r="2920">
          <cell r="BT2920" t="str">
            <v>Tyukod</v>
          </cell>
        </row>
        <row r="2921">
          <cell r="BT2921" t="str">
            <v>Udvar</v>
          </cell>
        </row>
        <row r="2922">
          <cell r="BT2922" t="str">
            <v>Udvari</v>
          </cell>
        </row>
        <row r="2923">
          <cell r="BT2923" t="str">
            <v>Ugod</v>
          </cell>
        </row>
        <row r="2924">
          <cell r="BT2924" t="str">
            <v>Újbarok</v>
          </cell>
        </row>
        <row r="2925">
          <cell r="BT2925" t="str">
            <v>Újcsanálos</v>
          </cell>
        </row>
        <row r="2926">
          <cell r="BT2926" t="str">
            <v>Újdombrád</v>
          </cell>
        </row>
        <row r="2927">
          <cell r="BT2927" t="str">
            <v>Újfehértó</v>
          </cell>
        </row>
        <row r="2928">
          <cell r="BT2928" t="str">
            <v>Újhartyán</v>
          </cell>
        </row>
        <row r="2929">
          <cell r="BT2929" t="str">
            <v>Újiráz</v>
          </cell>
        </row>
        <row r="2930">
          <cell r="BT2930" t="str">
            <v>Újireg</v>
          </cell>
        </row>
        <row r="2931">
          <cell r="BT2931" t="str">
            <v>Újkenéz</v>
          </cell>
        </row>
        <row r="2932">
          <cell r="BT2932" t="str">
            <v>Újkér</v>
          </cell>
        </row>
        <row r="2933">
          <cell r="BT2933" t="str">
            <v>Újkígyós</v>
          </cell>
        </row>
        <row r="2934">
          <cell r="BT2934" t="str">
            <v>Újlengyel</v>
          </cell>
        </row>
        <row r="2935">
          <cell r="BT2935" t="str">
            <v>Újléta</v>
          </cell>
        </row>
        <row r="2936">
          <cell r="BT2936" t="str">
            <v>Újlőrincfalva</v>
          </cell>
        </row>
        <row r="2937">
          <cell r="BT2937" t="str">
            <v>Újpetre</v>
          </cell>
        </row>
        <row r="2938">
          <cell r="BT2938" t="str">
            <v>Újrónafő</v>
          </cell>
        </row>
        <row r="2939">
          <cell r="BT2939" t="str">
            <v>Újsolt</v>
          </cell>
        </row>
        <row r="2940">
          <cell r="BT2940" t="str">
            <v>Újszalonta</v>
          </cell>
        </row>
        <row r="2941">
          <cell r="BT2941" t="str">
            <v>Újszász</v>
          </cell>
        </row>
        <row r="2942">
          <cell r="BT2942" t="str">
            <v>Újszentiván</v>
          </cell>
        </row>
        <row r="2943">
          <cell r="BT2943" t="str">
            <v>Újszentmargita</v>
          </cell>
        </row>
        <row r="2944">
          <cell r="BT2944" t="str">
            <v>Újszilvás</v>
          </cell>
        </row>
        <row r="2945">
          <cell r="BT2945" t="str">
            <v>Újtelek</v>
          </cell>
        </row>
        <row r="2946">
          <cell r="BT2946" t="str">
            <v>Újtikos</v>
          </cell>
        </row>
        <row r="2947">
          <cell r="BT2947" t="str">
            <v>Újudvar</v>
          </cell>
        </row>
        <row r="2948">
          <cell r="BT2948" t="str">
            <v>Újvárfalva</v>
          </cell>
        </row>
        <row r="2949">
          <cell r="BT2949" t="str">
            <v>Ukk</v>
          </cell>
        </row>
        <row r="2950">
          <cell r="BT2950" t="str">
            <v>Und</v>
          </cell>
        </row>
        <row r="2951">
          <cell r="BT2951" t="str">
            <v>Úny</v>
          </cell>
        </row>
        <row r="2952">
          <cell r="BT2952" t="str">
            <v>Uppony</v>
          </cell>
        </row>
        <row r="2953">
          <cell r="BT2953" t="str">
            <v>Ura</v>
          </cell>
        </row>
        <row r="2954">
          <cell r="BT2954" t="str">
            <v>Uraiújfalu</v>
          </cell>
        </row>
        <row r="2955">
          <cell r="BT2955" t="str">
            <v>Úrhida</v>
          </cell>
        </row>
        <row r="2956">
          <cell r="BT2956" t="str">
            <v>Úri</v>
          </cell>
        </row>
        <row r="2957">
          <cell r="BT2957" t="str">
            <v>Úrkút</v>
          </cell>
        </row>
        <row r="2958">
          <cell r="BT2958" t="str">
            <v>Uszka</v>
          </cell>
        </row>
        <row r="2959">
          <cell r="BT2959" t="str">
            <v>Uszód</v>
          </cell>
        </row>
        <row r="2960">
          <cell r="BT2960" t="str">
            <v>Uzsa</v>
          </cell>
        </row>
        <row r="2961">
          <cell r="BT2961" t="str">
            <v>Üllés</v>
          </cell>
        </row>
        <row r="2962">
          <cell r="BT2962" t="str">
            <v>Üllő</v>
          </cell>
        </row>
        <row r="2963">
          <cell r="BT2963" t="str">
            <v>Üröm</v>
          </cell>
        </row>
        <row r="2964">
          <cell r="BT2964" t="str">
            <v>Vác</v>
          </cell>
        </row>
        <row r="2965">
          <cell r="BT2965" t="str">
            <v>Vácduka</v>
          </cell>
        </row>
        <row r="2966">
          <cell r="BT2966" t="str">
            <v>Vácegres</v>
          </cell>
        </row>
        <row r="2967">
          <cell r="BT2967" t="str">
            <v>Váchartyán</v>
          </cell>
        </row>
        <row r="2968">
          <cell r="BT2968" t="str">
            <v>Váckisújfalu</v>
          </cell>
        </row>
        <row r="2969">
          <cell r="BT2969" t="str">
            <v>Vácrátót</v>
          </cell>
        </row>
        <row r="2970">
          <cell r="BT2970" t="str">
            <v>Vácszentlászló</v>
          </cell>
        </row>
        <row r="2971">
          <cell r="BT2971" t="str">
            <v>Vadna</v>
          </cell>
        </row>
        <row r="2972">
          <cell r="BT2972" t="str">
            <v>Vadosfa</v>
          </cell>
        </row>
        <row r="2973">
          <cell r="BT2973" t="str">
            <v>Vág</v>
          </cell>
        </row>
        <row r="2974">
          <cell r="BT2974" t="str">
            <v>Vágáshuta</v>
          </cell>
        </row>
        <row r="2975">
          <cell r="BT2975" t="str">
            <v>Vaja</v>
          </cell>
        </row>
        <row r="2976">
          <cell r="BT2976" t="str">
            <v>Vajdácska</v>
          </cell>
        </row>
        <row r="2977">
          <cell r="BT2977" t="str">
            <v>Vajszló</v>
          </cell>
        </row>
        <row r="2978">
          <cell r="BT2978" t="str">
            <v>Vajta</v>
          </cell>
        </row>
        <row r="2979">
          <cell r="BT2979" t="str">
            <v>Vál</v>
          </cell>
        </row>
        <row r="2980">
          <cell r="BT2980" t="str">
            <v>Valkó</v>
          </cell>
        </row>
        <row r="2981">
          <cell r="BT2981" t="str">
            <v>Valkonya</v>
          </cell>
        </row>
        <row r="2982">
          <cell r="BT2982" t="str">
            <v>Vállaj</v>
          </cell>
        </row>
        <row r="2983">
          <cell r="BT2983" t="str">
            <v>Vállus</v>
          </cell>
        </row>
        <row r="2984">
          <cell r="BT2984" t="str">
            <v>Vámosatya</v>
          </cell>
        </row>
        <row r="2985">
          <cell r="BT2985" t="str">
            <v>Vámoscsalád</v>
          </cell>
        </row>
        <row r="2986">
          <cell r="BT2986" t="str">
            <v>Vámosgyörk</v>
          </cell>
        </row>
        <row r="2987">
          <cell r="BT2987" t="str">
            <v>Vámosmikola</v>
          </cell>
        </row>
        <row r="2988">
          <cell r="BT2988" t="str">
            <v>Vámosoroszi</v>
          </cell>
        </row>
        <row r="2989">
          <cell r="BT2989" t="str">
            <v>Vámospércs</v>
          </cell>
        </row>
        <row r="2990">
          <cell r="BT2990" t="str">
            <v>Vámosújfalu</v>
          </cell>
        </row>
        <row r="2991">
          <cell r="BT2991" t="str">
            <v>Vámosszabadi</v>
          </cell>
        </row>
        <row r="2992">
          <cell r="BT2992" t="str">
            <v>Váncsod</v>
          </cell>
        </row>
        <row r="2993">
          <cell r="BT2993" t="str">
            <v>Vanyarc</v>
          </cell>
        </row>
        <row r="2994">
          <cell r="BT2994" t="str">
            <v>Vanyola</v>
          </cell>
        </row>
        <row r="2995">
          <cell r="BT2995" t="str">
            <v>Várad</v>
          </cell>
        </row>
        <row r="2996">
          <cell r="BT2996" t="str">
            <v>Váralja</v>
          </cell>
        </row>
        <row r="2997">
          <cell r="BT2997" t="str">
            <v>Varászló</v>
          </cell>
        </row>
        <row r="2998">
          <cell r="BT2998" t="str">
            <v>Váraszó</v>
          </cell>
        </row>
        <row r="2999">
          <cell r="BT2999" t="str">
            <v>Várbalog</v>
          </cell>
        </row>
        <row r="3000">
          <cell r="BT3000" t="str">
            <v>Varbó</v>
          </cell>
        </row>
        <row r="3001">
          <cell r="BT3001" t="str">
            <v>Varbóc</v>
          </cell>
        </row>
        <row r="3002">
          <cell r="BT3002" t="str">
            <v>Várda</v>
          </cell>
        </row>
        <row r="3003">
          <cell r="BT3003" t="str">
            <v>Várdomb</v>
          </cell>
        </row>
        <row r="3004">
          <cell r="BT3004" t="str">
            <v>Várfölde</v>
          </cell>
        </row>
        <row r="3005">
          <cell r="BT3005" t="str">
            <v>Varga</v>
          </cell>
        </row>
        <row r="3006">
          <cell r="BT3006" t="str">
            <v>Várgesztes</v>
          </cell>
        </row>
        <row r="3007">
          <cell r="BT3007" t="str">
            <v>Várkesző</v>
          </cell>
        </row>
        <row r="3008">
          <cell r="BT3008" t="str">
            <v>Várong</v>
          </cell>
        </row>
        <row r="3009">
          <cell r="BT3009" t="str">
            <v>Városföld</v>
          </cell>
        </row>
        <row r="3010">
          <cell r="BT3010" t="str">
            <v>Városlőd</v>
          </cell>
        </row>
        <row r="3011">
          <cell r="BT3011" t="str">
            <v>Várpalota</v>
          </cell>
        </row>
        <row r="3012">
          <cell r="BT3012" t="str">
            <v>Varsád</v>
          </cell>
        </row>
        <row r="3013">
          <cell r="BT3013" t="str">
            <v>Varsány</v>
          </cell>
        </row>
        <row r="3014">
          <cell r="BT3014" t="str">
            <v>Várvölgy</v>
          </cell>
        </row>
        <row r="3015">
          <cell r="BT3015" t="str">
            <v>Vasad</v>
          </cell>
        </row>
        <row r="3016">
          <cell r="BT3016" t="str">
            <v>Vasalja</v>
          </cell>
        </row>
        <row r="3017">
          <cell r="BT3017" t="str">
            <v>Vásárosbéc</v>
          </cell>
        </row>
        <row r="3018">
          <cell r="BT3018" t="str">
            <v>Vásárosdombó</v>
          </cell>
        </row>
        <row r="3019">
          <cell r="BT3019" t="str">
            <v>Vásárosfalu</v>
          </cell>
        </row>
        <row r="3020">
          <cell r="BT3020" t="str">
            <v>Vásárosmiske</v>
          </cell>
        </row>
        <row r="3021">
          <cell r="BT3021" t="str">
            <v>Vásárosnamény</v>
          </cell>
        </row>
        <row r="3022">
          <cell r="BT3022" t="str">
            <v>Vasasszonyfa</v>
          </cell>
        </row>
        <row r="3023">
          <cell r="BT3023" t="str">
            <v>Vasboldogasszony</v>
          </cell>
        </row>
        <row r="3024">
          <cell r="BT3024" t="str">
            <v>Vasegerszeg</v>
          </cell>
        </row>
        <row r="3025">
          <cell r="BT3025" t="str">
            <v>Vashosszúfalu</v>
          </cell>
        </row>
        <row r="3026">
          <cell r="BT3026" t="str">
            <v>Vaskeresztes</v>
          </cell>
        </row>
        <row r="3027">
          <cell r="BT3027" t="str">
            <v>Vaskút</v>
          </cell>
        </row>
        <row r="3028">
          <cell r="BT3028" t="str">
            <v>Vasmegyer</v>
          </cell>
        </row>
        <row r="3029">
          <cell r="BT3029" t="str">
            <v>Vaspör</v>
          </cell>
        </row>
        <row r="3030">
          <cell r="BT3030" t="str">
            <v>Vassurány</v>
          </cell>
        </row>
        <row r="3031">
          <cell r="BT3031" t="str">
            <v>Vasvár</v>
          </cell>
        </row>
        <row r="3032">
          <cell r="BT3032" t="str">
            <v>Vaszar</v>
          </cell>
        </row>
        <row r="3033">
          <cell r="BT3033" t="str">
            <v>Vászoly</v>
          </cell>
        </row>
        <row r="3034">
          <cell r="BT3034" t="str">
            <v>Vasszécseny</v>
          </cell>
        </row>
        <row r="3035">
          <cell r="BT3035" t="str">
            <v>Vasszentmihály</v>
          </cell>
        </row>
        <row r="3036">
          <cell r="BT3036" t="str">
            <v>Vasszilvágy</v>
          </cell>
        </row>
        <row r="3037">
          <cell r="BT3037" t="str">
            <v>Vát</v>
          </cell>
        </row>
        <row r="3038">
          <cell r="BT3038" t="str">
            <v>Vatta</v>
          </cell>
        </row>
        <row r="3039">
          <cell r="BT3039" t="str">
            <v>Vázsnok</v>
          </cell>
        </row>
        <row r="3040">
          <cell r="BT3040" t="str">
            <v>Vécs</v>
          </cell>
        </row>
        <row r="3041">
          <cell r="BT3041" t="str">
            <v>Vecsés</v>
          </cell>
        </row>
        <row r="3042">
          <cell r="BT3042" t="str">
            <v>Végegyháza</v>
          </cell>
        </row>
        <row r="3043">
          <cell r="BT3043" t="str">
            <v>Vejti</v>
          </cell>
        </row>
        <row r="3044">
          <cell r="BT3044" t="str">
            <v>Vékény</v>
          </cell>
        </row>
        <row r="3045">
          <cell r="BT3045" t="str">
            <v>Vekerd</v>
          </cell>
        </row>
        <row r="3046">
          <cell r="BT3046" t="str">
            <v>Velem</v>
          </cell>
        </row>
        <row r="3047">
          <cell r="BT3047" t="str">
            <v>Velemér</v>
          </cell>
        </row>
        <row r="3048">
          <cell r="BT3048" t="str">
            <v>Velence</v>
          </cell>
        </row>
        <row r="3049">
          <cell r="BT3049" t="str">
            <v>Velény</v>
          </cell>
        </row>
        <row r="3050">
          <cell r="BT3050" t="str">
            <v>Véménd</v>
          </cell>
        </row>
        <row r="3051">
          <cell r="BT3051" t="str">
            <v>Vének</v>
          </cell>
        </row>
        <row r="3052">
          <cell r="BT3052" t="str">
            <v>Vép</v>
          </cell>
        </row>
        <row r="3053">
          <cell r="BT3053" t="str">
            <v>Vereb</v>
          </cell>
        </row>
        <row r="3054">
          <cell r="BT3054" t="str">
            <v>Veresegyház</v>
          </cell>
        </row>
        <row r="3055">
          <cell r="BT3055" t="str">
            <v>Verőce</v>
          </cell>
        </row>
        <row r="3056">
          <cell r="BT3056" t="str">
            <v>Verpelét</v>
          </cell>
        </row>
        <row r="3057">
          <cell r="BT3057" t="str">
            <v>Verseg</v>
          </cell>
        </row>
        <row r="3058">
          <cell r="BT3058" t="str">
            <v>Versend</v>
          </cell>
        </row>
        <row r="3059">
          <cell r="BT3059" t="str">
            <v>Vértesacsa</v>
          </cell>
        </row>
        <row r="3060">
          <cell r="BT3060" t="str">
            <v>Vértesboglár</v>
          </cell>
        </row>
        <row r="3061">
          <cell r="BT3061" t="str">
            <v>Vérteskethely</v>
          </cell>
        </row>
        <row r="3062">
          <cell r="BT3062" t="str">
            <v>Vértessomló</v>
          </cell>
        </row>
        <row r="3063">
          <cell r="BT3063" t="str">
            <v>Vértestolna</v>
          </cell>
        </row>
        <row r="3064">
          <cell r="BT3064" t="str">
            <v>Vértesszőlős</v>
          </cell>
        </row>
        <row r="3065">
          <cell r="BT3065" t="str">
            <v>Vése</v>
          </cell>
        </row>
        <row r="3066">
          <cell r="BT3066" t="str">
            <v>Veszkény</v>
          </cell>
        </row>
        <row r="3067">
          <cell r="BT3067" t="str">
            <v>Veszprém</v>
          </cell>
        </row>
        <row r="3068">
          <cell r="BT3068" t="str">
            <v>Veszprémfajsz</v>
          </cell>
        </row>
        <row r="3069">
          <cell r="BT3069" t="str">
            <v>Veszprémgalsa</v>
          </cell>
        </row>
        <row r="3070">
          <cell r="BT3070" t="str">
            <v>Veszprémvarsány</v>
          </cell>
        </row>
        <row r="3071">
          <cell r="BT3071" t="str">
            <v>Vésztő</v>
          </cell>
        </row>
        <row r="3072">
          <cell r="BT3072" t="str">
            <v>Vezseny</v>
          </cell>
        </row>
        <row r="3073">
          <cell r="BT3073" t="str">
            <v>Vid</v>
          </cell>
        </row>
        <row r="3074">
          <cell r="BT3074" t="str">
            <v>Vigántpetend</v>
          </cell>
        </row>
        <row r="3075">
          <cell r="BT3075" t="str">
            <v>Villány</v>
          </cell>
        </row>
        <row r="3076">
          <cell r="BT3076" t="str">
            <v>Villánykövesd</v>
          </cell>
        </row>
        <row r="3077">
          <cell r="BT3077" t="str">
            <v>Vilmány</v>
          </cell>
        </row>
        <row r="3078">
          <cell r="BT3078" t="str">
            <v>Vilonya</v>
          </cell>
        </row>
        <row r="3079">
          <cell r="BT3079" t="str">
            <v>Vilyvitány</v>
          </cell>
        </row>
        <row r="3080">
          <cell r="BT3080" t="str">
            <v>Vinár</v>
          </cell>
        </row>
        <row r="3081">
          <cell r="BT3081" t="str">
            <v>Vindornyafok</v>
          </cell>
        </row>
        <row r="3082">
          <cell r="BT3082" t="str">
            <v>Vindornyalak</v>
          </cell>
        </row>
        <row r="3083">
          <cell r="BT3083" t="str">
            <v>Vindornyaszőlős</v>
          </cell>
        </row>
        <row r="3084">
          <cell r="BT3084" t="str">
            <v>Visegrád</v>
          </cell>
        </row>
        <row r="3085">
          <cell r="BT3085" t="str">
            <v>Visnye</v>
          </cell>
        </row>
        <row r="3086">
          <cell r="BT3086" t="str">
            <v>Visonta</v>
          </cell>
        </row>
        <row r="3087">
          <cell r="BT3087" t="str">
            <v>Viss</v>
          </cell>
        </row>
        <row r="3088">
          <cell r="BT3088" t="str">
            <v>Visz</v>
          </cell>
        </row>
        <row r="3089">
          <cell r="BT3089" t="str">
            <v>Viszák</v>
          </cell>
        </row>
        <row r="3090">
          <cell r="BT3090" t="str">
            <v>Viszló</v>
          </cell>
        </row>
        <row r="3091">
          <cell r="BT3091" t="str">
            <v>Visznek</v>
          </cell>
        </row>
        <row r="3092">
          <cell r="BT3092" t="str">
            <v>Vitnyéd</v>
          </cell>
        </row>
        <row r="3093">
          <cell r="BT3093" t="str">
            <v>Vízvár</v>
          </cell>
        </row>
        <row r="3094">
          <cell r="BT3094" t="str">
            <v>Vizslás</v>
          </cell>
        </row>
        <row r="3095">
          <cell r="BT3095" t="str">
            <v>Vizsoly</v>
          </cell>
        </row>
        <row r="3096">
          <cell r="BT3096" t="str">
            <v>Vokány</v>
          </cell>
        </row>
        <row r="3097">
          <cell r="BT3097" t="str">
            <v>Vonyarcvashegy</v>
          </cell>
        </row>
        <row r="3098">
          <cell r="BT3098" t="str">
            <v>Vöckönd</v>
          </cell>
        </row>
        <row r="3099">
          <cell r="BT3099" t="str">
            <v>Völcsej</v>
          </cell>
        </row>
        <row r="3100">
          <cell r="BT3100" t="str">
            <v>Vönöck</v>
          </cell>
        </row>
        <row r="3101">
          <cell r="BT3101" t="str">
            <v>Vöröstó</v>
          </cell>
        </row>
        <row r="3102">
          <cell r="BT3102" t="str">
            <v>Vörs</v>
          </cell>
        </row>
        <row r="3103">
          <cell r="BT3103" t="str">
            <v>Zabar</v>
          </cell>
        </row>
        <row r="3104">
          <cell r="BT3104" t="str">
            <v>Zádor</v>
          </cell>
        </row>
        <row r="3105">
          <cell r="BT3105" t="str">
            <v>Zádorfalva</v>
          </cell>
        </row>
        <row r="3106">
          <cell r="BT3106" t="str">
            <v>Zagyvarékas</v>
          </cell>
        </row>
        <row r="3107">
          <cell r="BT3107" t="str">
            <v>Zagyvaszántó</v>
          </cell>
        </row>
        <row r="3108">
          <cell r="BT3108" t="str">
            <v>Záhony</v>
          </cell>
        </row>
        <row r="3109">
          <cell r="BT3109" t="str">
            <v>Zajk</v>
          </cell>
        </row>
        <row r="3110">
          <cell r="BT3110" t="str">
            <v>Zajta</v>
          </cell>
        </row>
        <row r="3111">
          <cell r="BT3111" t="str">
            <v>Zákány</v>
          </cell>
        </row>
        <row r="3112">
          <cell r="BT3112" t="str">
            <v>Zákányfalu</v>
          </cell>
        </row>
        <row r="3113">
          <cell r="BT3113" t="str">
            <v>Zákányszék</v>
          </cell>
        </row>
        <row r="3114">
          <cell r="BT3114" t="str">
            <v>Zala</v>
          </cell>
        </row>
        <row r="3115">
          <cell r="BT3115" t="str">
            <v>Zalaapáti</v>
          </cell>
        </row>
        <row r="3116">
          <cell r="BT3116" t="str">
            <v>Zalabaksa</v>
          </cell>
        </row>
        <row r="3117">
          <cell r="BT3117" t="str">
            <v>Zalabér</v>
          </cell>
        </row>
        <row r="3118">
          <cell r="BT3118" t="str">
            <v>Zalaboldogfa</v>
          </cell>
        </row>
        <row r="3119">
          <cell r="BT3119" t="str">
            <v>Zalacsány</v>
          </cell>
        </row>
        <row r="3120">
          <cell r="BT3120" t="str">
            <v>Zalacséb</v>
          </cell>
        </row>
        <row r="3121">
          <cell r="BT3121" t="str">
            <v>Zalaegerszeg</v>
          </cell>
        </row>
        <row r="3122">
          <cell r="BT3122" t="str">
            <v>Zalaerdőd</v>
          </cell>
        </row>
        <row r="3123">
          <cell r="BT3123" t="str">
            <v>Zalagyömörő</v>
          </cell>
        </row>
        <row r="3124">
          <cell r="BT3124" t="str">
            <v>Zalahaláp</v>
          </cell>
        </row>
        <row r="3125">
          <cell r="BT3125" t="str">
            <v>Zalaháshágy</v>
          </cell>
        </row>
        <row r="3126">
          <cell r="BT3126" t="str">
            <v>Zalaigrice</v>
          </cell>
        </row>
        <row r="3127">
          <cell r="BT3127" t="str">
            <v>Zalaistvánd</v>
          </cell>
        </row>
        <row r="3128">
          <cell r="BT3128" t="str">
            <v>Zalakaros</v>
          </cell>
        </row>
        <row r="3129">
          <cell r="BT3129" t="str">
            <v>Zalakomár</v>
          </cell>
        </row>
        <row r="3130">
          <cell r="BT3130" t="str">
            <v>Zalaköveskút</v>
          </cell>
        </row>
        <row r="3131">
          <cell r="BT3131" t="str">
            <v>Zalalövő</v>
          </cell>
        </row>
        <row r="3132">
          <cell r="BT3132" t="str">
            <v>Zalameggyes</v>
          </cell>
        </row>
        <row r="3133">
          <cell r="BT3133" t="str">
            <v>Zalamerenye</v>
          </cell>
        </row>
        <row r="3134">
          <cell r="BT3134" t="str">
            <v>Zalasárszeg</v>
          </cell>
        </row>
        <row r="3135">
          <cell r="BT3135" t="str">
            <v>Zalaszabar</v>
          </cell>
        </row>
        <row r="3136">
          <cell r="BT3136" t="str">
            <v>Zalaszántó</v>
          </cell>
        </row>
        <row r="3137">
          <cell r="BT3137" t="str">
            <v>Zalaszegvár</v>
          </cell>
        </row>
        <row r="3138">
          <cell r="BT3138" t="str">
            <v>Zalaszentbalázs</v>
          </cell>
        </row>
        <row r="3139">
          <cell r="BT3139" t="str">
            <v>Zalaszentgrót</v>
          </cell>
        </row>
        <row r="3140">
          <cell r="BT3140" t="str">
            <v>Zalaszentgyörgy</v>
          </cell>
        </row>
        <row r="3141">
          <cell r="BT3141" t="str">
            <v>Zalaszentiván</v>
          </cell>
        </row>
        <row r="3142">
          <cell r="BT3142" t="str">
            <v>Zalaszentjakab</v>
          </cell>
        </row>
        <row r="3143">
          <cell r="BT3143" t="str">
            <v>Zalaszentlászló</v>
          </cell>
        </row>
        <row r="3144">
          <cell r="BT3144" t="str">
            <v>Zalaszentlőrinc</v>
          </cell>
        </row>
        <row r="3145">
          <cell r="BT3145" t="str">
            <v>Zalaszentmárton</v>
          </cell>
        </row>
        <row r="3146">
          <cell r="BT3146" t="str">
            <v>Zalaszentmihály</v>
          </cell>
        </row>
        <row r="3147">
          <cell r="BT3147" t="str">
            <v>Zalaszombatfa</v>
          </cell>
        </row>
        <row r="3148">
          <cell r="BT3148" t="str">
            <v>Zaláta</v>
          </cell>
        </row>
        <row r="3149">
          <cell r="BT3149" t="str">
            <v>Zalatárnok</v>
          </cell>
        </row>
        <row r="3150">
          <cell r="BT3150" t="str">
            <v>Zalaújlak</v>
          </cell>
        </row>
        <row r="3151">
          <cell r="BT3151" t="str">
            <v>Zalavár</v>
          </cell>
        </row>
        <row r="3152">
          <cell r="BT3152" t="str">
            <v>Zalavég</v>
          </cell>
        </row>
        <row r="3153">
          <cell r="BT3153" t="str">
            <v>Zalkod</v>
          </cell>
        </row>
        <row r="3154">
          <cell r="BT3154" t="str">
            <v>Zamárdi</v>
          </cell>
        </row>
        <row r="3155">
          <cell r="BT3155" t="str">
            <v>Zámoly</v>
          </cell>
        </row>
        <row r="3156">
          <cell r="BT3156" t="str">
            <v>Zánka</v>
          </cell>
        </row>
        <row r="3157">
          <cell r="BT3157" t="str">
            <v>Zaránk</v>
          </cell>
        </row>
        <row r="3158">
          <cell r="BT3158" t="str">
            <v>Závod</v>
          </cell>
        </row>
        <row r="3159">
          <cell r="BT3159" t="str">
            <v>Zebecke</v>
          </cell>
        </row>
        <row r="3160">
          <cell r="BT3160" t="str">
            <v>Zebegény</v>
          </cell>
        </row>
        <row r="3161">
          <cell r="BT3161" t="str">
            <v>Zemplénagárd</v>
          </cell>
        </row>
        <row r="3162">
          <cell r="BT3162" t="str">
            <v>Zengővárkony</v>
          </cell>
        </row>
        <row r="3163">
          <cell r="BT3163" t="str">
            <v>Zichyújfalu</v>
          </cell>
        </row>
        <row r="3164">
          <cell r="BT3164" t="str">
            <v>Zics</v>
          </cell>
        </row>
        <row r="3165">
          <cell r="BT3165" t="str">
            <v>Ziliz</v>
          </cell>
        </row>
        <row r="3166">
          <cell r="BT3166" t="str">
            <v>Zimány</v>
          </cell>
        </row>
        <row r="3167">
          <cell r="BT3167" t="str">
            <v>Zirc</v>
          </cell>
        </row>
        <row r="3168">
          <cell r="BT3168" t="str">
            <v>Zók</v>
          </cell>
        </row>
        <row r="3169">
          <cell r="BT3169" t="str">
            <v>Zomba</v>
          </cell>
        </row>
        <row r="3170">
          <cell r="BT3170" t="str">
            <v>Zubogy</v>
          </cell>
        </row>
        <row r="3171">
          <cell r="BT3171" t="str">
            <v>Zsadány</v>
          </cell>
        </row>
        <row r="3172">
          <cell r="BT3172" t="str">
            <v>Zsáka</v>
          </cell>
        </row>
        <row r="3173">
          <cell r="BT3173" t="str">
            <v>Zsámbék</v>
          </cell>
        </row>
        <row r="3174">
          <cell r="BT3174" t="str">
            <v>Zsámbok</v>
          </cell>
        </row>
        <row r="3175">
          <cell r="BT3175" t="str">
            <v>Zsana</v>
          </cell>
        </row>
        <row r="3176">
          <cell r="BT3176" t="str">
            <v>Zsarolyán</v>
          </cell>
        </row>
        <row r="3177">
          <cell r="BT3177" t="str">
            <v>Zsebeháza</v>
          </cell>
        </row>
        <row r="3178">
          <cell r="BT3178" t="str">
            <v>Zsédeny</v>
          </cell>
        </row>
        <row r="3179">
          <cell r="BT3179" t="str">
            <v>Zselickisfalud</v>
          </cell>
        </row>
        <row r="3180">
          <cell r="BT3180" t="str">
            <v>Zselickislak</v>
          </cell>
        </row>
        <row r="3181">
          <cell r="BT3181" t="str">
            <v>Zselicszentpál</v>
          </cell>
        </row>
        <row r="3182">
          <cell r="BT3182" t="str">
            <v>Zsennye</v>
          </cell>
        </row>
        <row r="3183">
          <cell r="BT3183" t="str">
            <v>Zsira</v>
          </cell>
        </row>
        <row r="3184">
          <cell r="BT3184" t="str">
            <v>Zsombó</v>
          </cell>
        </row>
        <row r="3185">
          <cell r="BT3185" t="str">
            <v>Zsujta</v>
          </cell>
        </row>
        <row r="3186">
          <cell r="BT3186" t="str">
            <v>Zsurk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ÉR"/>
      <sheetName val="1.sz.tábla "/>
      <sheetName val="2.sz.tábla"/>
      <sheetName val="2a. tábla"/>
      <sheetName val="3.sz.tábla "/>
      <sheetName val="4.sz.tábla"/>
      <sheetName val="5. sz. tábla"/>
      <sheetName val="6. sz. tábla "/>
      <sheetName val="7. sz. tábla"/>
      <sheetName val="8.sz.tábla"/>
      <sheetName val="Munka1"/>
    </sheetNames>
    <sheetDataSet>
      <sheetData sheetId="0"/>
      <sheetData sheetId="1">
        <row r="5">
          <cell r="B5">
            <v>21955111</v>
          </cell>
          <cell r="C5">
            <v>23846951</v>
          </cell>
        </row>
        <row r="6">
          <cell r="C6">
            <v>75000000</v>
          </cell>
        </row>
        <row r="7">
          <cell r="B7">
            <v>10650000</v>
          </cell>
          <cell r="C7">
            <v>10650000</v>
          </cell>
        </row>
        <row r="8">
          <cell r="B8">
            <v>4852500</v>
          </cell>
          <cell r="C8">
            <v>4852500</v>
          </cell>
        </row>
        <row r="9">
          <cell r="C9">
            <v>0</v>
          </cell>
        </row>
        <row r="11">
          <cell r="B11">
            <v>0</v>
          </cell>
          <cell r="C11">
            <v>0</v>
          </cell>
        </row>
        <row r="13">
          <cell r="C13">
            <v>37329264</v>
          </cell>
        </row>
        <row r="14">
          <cell r="C14">
            <v>1058076</v>
          </cell>
        </row>
        <row r="26">
          <cell r="B26">
            <v>1595420</v>
          </cell>
          <cell r="C26">
            <v>3097542</v>
          </cell>
        </row>
      </sheetData>
      <sheetData sheetId="2">
        <row r="20">
          <cell r="B20">
            <v>75000000</v>
          </cell>
        </row>
        <row r="52">
          <cell r="B52">
            <v>0</v>
          </cell>
        </row>
        <row r="54">
          <cell r="B54">
            <v>0</v>
          </cell>
        </row>
        <row r="63">
          <cell r="B63">
            <v>0</v>
          </cell>
        </row>
        <row r="66">
          <cell r="B66">
            <v>36000000</v>
          </cell>
        </row>
        <row r="67">
          <cell r="B67">
            <v>36000000</v>
          </cell>
        </row>
        <row r="70">
          <cell r="B70">
            <v>0</v>
          </cell>
        </row>
        <row r="71">
          <cell r="B71">
            <v>405000</v>
          </cell>
        </row>
      </sheetData>
      <sheetData sheetId="3"/>
      <sheetData sheetId="4">
        <row r="6">
          <cell r="B6">
            <v>6405000</v>
          </cell>
          <cell r="C6">
            <v>7872540</v>
          </cell>
        </row>
        <row r="7">
          <cell r="B7">
            <v>1614700</v>
          </cell>
          <cell r="C7">
            <v>1776142</v>
          </cell>
        </row>
        <row r="8">
          <cell r="B8">
            <v>13500000</v>
          </cell>
          <cell r="C8">
            <v>13500000</v>
          </cell>
        </row>
        <row r="23">
          <cell r="B23">
            <v>1943000</v>
          </cell>
          <cell r="C23">
            <v>1943000</v>
          </cell>
        </row>
        <row r="31">
          <cell r="B31">
            <v>7550491</v>
          </cell>
        </row>
        <row r="34">
          <cell r="B34">
            <v>140000</v>
          </cell>
        </row>
      </sheetData>
      <sheetData sheetId="5">
        <row r="4">
          <cell r="C4">
            <v>7522891</v>
          </cell>
        </row>
        <row r="10">
          <cell r="C10">
            <v>230000</v>
          </cell>
        </row>
      </sheetData>
      <sheetData sheetId="6">
        <row r="4">
          <cell r="B4">
            <v>24270000</v>
          </cell>
          <cell r="C4">
            <v>20770000</v>
          </cell>
        </row>
        <row r="16">
          <cell r="B16">
            <v>90704000</v>
          </cell>
          <cell r="C16">
            <v>94204000</v>
          </cell>
        </row>
        <row r="23">
          <cell r="B23">
            <v>0</v>
          </cell>
          <cell r="C23">
            <v>27600</v>
          </cell>
        </row>
        <row r="25">
          <cell r="C25">
            <v>1793076</v>
          </cell>
        </row>
        <row r="27">
          <cell r="B27">
            <v>0</v>
          </cell>
          <cell r="E27">
            <v>0</v>
          </cell>
        </row>
        <row r="28">
          <cell r="B28">
            <v>1140000</v>
          </cell>
          <cell r="C28">
            <v>1793076</v>
          </cell>
        </row>
      </sheetData>
      <sheetData sheetId="7">
        <row r="6">
          <cell r="B6">
            <v>21955111</v>
          </cell>
          <cell r="F6">
            <v>6405000</v>
          </cell>
        </row>
        <row r="7">
          <cell r="B7">
            <v>10650000</v>
          </cell>
          <cell r="F7">
            <v>1614700</v>
          </cell>
        </row>
        <row r="8">
          <cell r="B8">
            <v>4852500</v>
          </cell>
          <cell r="F8">
            <v>13500000</v>
          </cell>
        </row>
        <row r="9">
          <cell r="B9">
            <v>0</v>
          </cell>
          <cell r="F9">
            <v>1943000</v>
          </cell>
        </row>
        <row r="11">
          <cell r="F11">
            <v>0</v>
          </cell>
        </row>
        <row r="12">
          <cell r="F12">
            <v>7550491</v>
          </cell>
        </row>
        <row r="13">
          <cell r="F13">
            <v>140000</v>
          </cell>
        </row>
        <row r="14">
          <cell r="F14">
            <v>0</v>
          </cell>
        </row>
        <row r="15">
          <cell r="F15">
            <v>1595420</v>
          </cell>
        </row>
        <row r="18">
          <cell r="F18">
            <v>1140000</v>
          </cell>
        </row>
        <row r="20">
          <cell r="B20">
            <v>405000</v>
          </cell>
        </row>
        <row r="29">
          <cell r="B29">
            <v>75000000</v>
          </cell>
          <cell r="F29">
            <v>24270000</v>
          </cell>
        </row>
        <row r="30">
          <cell r="B30">
            <v>0</v>
          </cell>
        </row>
        <row r="31">
          <cell r="B31">
            <v>0</v>
          </cell>
          <cell r="F31">
            <v>90704000</v>
          </cell>
        </row>
        <row r="32">
          <cell r="F32">
            <v>0</v>
          </cell>
        </row>
        <row r="39">
          <cell r="F39">
            <v>0</v>
          </cell>
        </row>
        <row r="56">
          <cell r="B56">
            <v>36000000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tábla"/>
      <sheetName val="2.sz.tábla"/>
      <sheetName val="2a. tábla"/>
      <sheetName val="3.tábla"/>
      <sheetName val="4. sz. tábla"/>
      <sheetName val="5.sz.tábla "/>
      <sheetName val="6. sz. tábla "/>
      <sheetName val="7. sz. tábla"/>
      <sheetName val="8. sz. tábla "/>
      <sheetName val="9. sz. stabilitási tv "/>
      <sheetName val="10. sz. tábla"/>
      <sheetName val="11. tábla"/>
      <sheetName val="12. sz. EU projektek"/>
      <sheetName val="13.tábla"/>
      <sheetName val="14. sz. tábla"/>
    </sheetNames>
    <sheetDataSet>
      <sheetData sheetId="0"/>
      <sheetData sheetId="1">
        <row r="32">
          <cell r="D32">
            <v>5400000</v>
          </cell>
        </row>
        <row r="34">
          <cell r="D34">
            <v>1200000</v>
          </cell>
        </row>
        <row r="37">
          <cell r="D37">
            <v>2500000</v>
          </cell>
        </row>
        <row r="38">
          <cell r="D38">
            <v>1000000</v>
          </cell>
        </row>
        <row r="40">
          <cell r="D40">
            <v>400000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tábla"/>
      <sheetName val="2.sz.tábla"/>
      <sheetName val="2a. tábla"/>
      <sheetName val="3.tábla"/>
      <sheetName val="4. sz. tábla"/>
      <sheetName val="5.sz.tábla "/>
      <sheetName val="6. sz. tábla "/>
      <sheetName val="7. sz. tábla"/>
      <sheetName val="8. sz. tábla "/>
      <sheetName val="9. sz. stabilitási tv "/>
      <sheetName val="10. sz. tábla"/>
      <sheetName val="11. tábla"/>
      <sheetName val="12. sz. EU projektek"/>
      <sheetName val="13.tábla"/>
      <sheetName val="14. tábla"/>
      <sheetName val="Munka1"/>
    </sheetNames>
    <sheetDataSet>
      <sheetData sheetId="0" refreshError="1">
        <row r="5">
          <cell r="D5">
            <v>0</v>
          </cell>
        </row>
        <row r="8">
          <cell r="D8">
            <v>0</v>
          </cell>
        </row>
        <row r="9">
          <cell r="D9">
            <v>0</v>
          </cell>
        </row>
        <row r="10">
          <cell r="D10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tábla"/>
      <sheetName val="2.sz.tábla"/>
      <sheetName val="2a. tábla"/>
      <sheetName val="3.tábla"/>
      <sheetName val="4. sz. tábla"/>
      <sheetName val="5.sz.tábla "/>
      <sheetName val="6. sz. tábla "/>
      <sheetName val="7. sz. tábla"/>
      <sheetName val="8. sz. tábla "/>
      <sheetName val="9. sz. stabilitási tv "/>
      <sheetName val="10. sz. tábla"/>
      <sheetName val="11. tábla"/>
      <sheetName val="12. sz. EU projektek"/>
      <sheetName val="13.tábla"/>
      <sheetName val="14. sz. tábla"/>
    </sheetNames>
    <sheetDataSet>
      <sheetData sheetId="0">
        <row r="8">
          <cell r="D8">
            <v>0</v>
          </cell>
        </row>
        <row r="9">
          <cell r="D9">
            <v>0</v>
          </cell>
        </row>
        <row r="10">
          <cell r="D10">
            <v>0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J37"/>
  <sheetViews>
    <sheetView tabSelected="1" view="pageLayout" topLeftCell="A3" zoomScaleNormal="75" zoomScaleSheetLayoutView="89" workbookViewId="0">
      <selection activeCell="A3" sqref="A3:D3"/>
    </sheetView>
  </sheetViews>
  <sheetFormatPr defaultColWidth="8.5703125" defaultRowHeight="15.75" x14ac:dyDescent="0.25"/>
  <cols>
    <col min="1" max="1" width="40.42578125" style="20" customWidth="1"/>
    <col min="2" max="4" width="15.28515625" style="2" customWidth="1"/>
    <col min="5" max="5" width="10.140625" style="2" bestFit="1" customWidth="1"/>
    <col min="6" max="6" width="12.42578125" style="2" bestFit="1" customWidth="1"/>
    <col min="7" max="16384" width="8.5703125" style="2"/>
  </cols>
  <sheetData>
    <row r="1" spans="1:6" hidden="1" x14ac:dyDescent="0.25">
      <c r="A1" s="1"/>
    </row>
    <row r="2" spans="1:6" hidden="1" x14ac:dyDescent="0.25">
      <c r="A2" s="1"/>
    </row>
    <row r="3" spans="1:6" ht="45" customHeight="1" thickBot="1" x14ac:dyDescent="0.3">
      <c r="A3" s="504" t="s">
        <v>152</v>
      </c>
      <c r="B3" s="504"/>
      <c r="C3" s="504"/>
      <c r="D3" s="504"/>
    </row>
    <row r="4" spans="1:6" s="15" customFormat="1" ht="56.25" customHeight="1" x14ac:dyDescent="0.2">
      <c r="A4" s="7" t="s">
        <v>96</v>
      </c>
      <c r="B4" s="8" t="s">
        <v>502</v>
      </c>
      <c r="C4" s="240" t="s">
        <v>318</v>
      </c>
      <c r="D4" s="315" t="s">
        <v>501</v>
      </c>
    </row>
    <row r="5" spans="1:6" ht="31.5" x14ac:dyDescent="0.25">
      <c r="A5" s="9" t="s">
        <v>4</v>
      </c>
      <c r="B5" s="4">
        <f>'2.sz.tábla'!B5</f>
        <v>21955111</v>
      </c>
      <c r="C5" s="4">
        <f>'2.sz.tábla'!C5</f>
        <v>26741716</v>
      </c>
      <c r="D5" s="10">
        <f>'2.sz.tábla'!D5</f>
        <v>22292477</v>
      </c>
    </row>
    <row r="6" spans="1:6" ht="31.5" x14ac:dyDescent="0.25">
      <c r="A6" s="9" t="s">
        <v>5</v>
      </c>
      <c r="B6" s="4">
        <f>'2.sz.tábla'!B20</f>
        <v>75000000</v>
      </c>
      <c r="C6" s="4">
        <f>'2.sz.tábla'!C20</f>
        <v>75000000</v>
      </c>
      <c r="D6" s="10">
        <f>'2.sz.tábla'!D20</f>
        <v>0</v>
      </c>
    </row>
    <row r="7" spans="1:6" ht="21.75" customHeight="1" x14ac:dyDescent="0.25">
      <c r="A7" s="9" t="s">
        <v>6</v>
      </c>
      <c r="B7" s="4">
        <f>'2.sz.tábla'!B27</f>
        <v>10650000</v>
      </c>
      <c r="C7" s="4">
        <f>'2.sz.tábla'!C27</f>
        <v>10650000</v>
      </c>
      <c r="D7" s="10">
        <f>'2.sz.tábla'!D27</f>
        <v>10600000</v>
      </c>
    </row>
    <row r="8" spans="1:6" ht="22.5" customHeight="1" x14ac:dyDescent="0.25">
      <c r="A8" s="9" t="s">
        <v>7</v>
      </c>
      <c r="B8" s="4">
        <f>'2.sz.tábla'!B40</f>
        <v>4852500</v>
      </c>
      <c r="C8" s="4">
        <f>'2.sz.tábla'!C40</f>
        <v>4852500</v>
      </c>
      <c r="D8" s="10">
        <f>'2.sz.tábla'!D40</f>
        <v>2952500</v>
      </c>
    </row>
    <row r="9" spans="1:6" ht="24" customHeight="1" x14ac:dyDescent="0.25">
      <c r="A9" s="9" t="s">
        <v>8</v>
      </c>
      <c r="B9" s="4">
        <f>'2.sz.tábla'!B52</f>
        <v>0</v>
      </c>
      <c r="C9" s="4">
        <f>'2.sz.tábla'!C52</f>
        <v>0</v>
      </c>
      <c r="D9" s="10">
        <f>'2.sz.tábla'!D52</f>
        <v>0</v>
      </c>
    </row>
    <row r="10" spans="1:6" ht="27" customHeight="1" x14ac:dyDescent="0.25">
      <c r="A10" s="13" t="s">
        <v>9</v>
      </c>
      <c r="B10" s="4">
        <f>'2.sz.tábla'!B57</f>
        <v>0</v>
      </c>
      <c r="C10" s="4">
        <f>'2.sz.tábla'!C57</f>
        <v>0</v>
      </c>
      <c r="D10" s="10">
        <f>'2.sz.tábla'!D57</f>
        <v>0</v>
      </c>
      <c r="F10" s="51"/>
    </row>
    <row r="11" spans="1:6" ht="24" customHeight="1" x14ac:dyDescent="0.25">
      <c r="A11" s="13" t="s">
        <v>10</v>
      </c>
      <c r="B11" s="4">
        <f>'2.sz.tábla'!B61</f>
        <v>0</v>
      </c>
      <c r="C11" s="4">
        <f>'2.sz.tábla'!C61</f>
        <v>0</v>
      </c>
      <c r="D11" s="10">
        <f>'2.sz.tábla'!D61</f>
        <v>0</v>
      </c>
    </row>
    <row r="12" spans="1:6" s="16" customFormat="1" ht="24" customHeight="1" x14ac:dyDescent="0.25">
      <c r="A12" s="11" t="s">
        <v>11</v>
      </c>
      <c r="B12" s="6">
        <f t="shared" ref="B12:C12" si="0">SUM(B5:B11)</f>
        <v>112457611</v>
      </c>
      <c r="C12" s="6">
        <f t="shared" si="0"/>
        <v>117244216</v>
      </c>
      <c r="D12" s="367">
        <f>SUM(D5:D11)</f>
        <v>35844977</v>
      </c>
    </row>
    <row r="13" spans="1:6" ht="31.5" x14ac:dyDescent="0.25">
      <c r="A13" s="9" t="s">
        <v>100</v>
      </c>
      <c r="B13" s="4">
        <f>'2.sz.tábla'!B67</f>
        <v>36000000</v>
      </c>
      <c r="C13" s="4">
        <f>'2.sz.tábla'!C66</f>
        <v>37329264</v>
      </c>
      <c r="D13" s="10">
        <f>'2.sz.tábla'!D66</f>
        <v>100876000</v>
      </c>
    </row>
    <row r="14" spans="1:6" ht="48.75" customHeight="1" x14ac:dyDescent="0.25">
      <c r="A14" s="9" t="s">
        <v>13</v>
      </c>
      <c r="B14" s="4">
        <f>'2.sz.tábla'!B69</f>
        <v>405000</v>
      </c>
      <c r="C14" s="4">
        <f>'2.sz.tábla'!C69</f>
        <v>1058076</v>
      </c>
      <c r="D14" s="10">
        <f>'2.sz.tábla'!D69</f>
        <v>653076</v>
      </c>
    </row>
    <row r="15" spans="1:6" s="16" customFormat="1" ht="22.5" customHeight="1" x14ac:dyDescent="0.25">
      <c r="A15" s="13" t="s">
        <v>12</v>
      </c>
      <c r="B15" s="170">
        <f t="shared" ref="B15:C15" si="1">B13+B14</f>
        <v>36405000</v>
      </c>
      <c r="C15" s="170">
        <f t="shared" si="1"/>
        <v>38387340</v>
      </c>
      <c r="D15" s="368">
        <f>D13+D14</f>
        <v>101529076</v>
      </c>
    </row>
    <row r="16" spans="1:6" s="16" customFormat="1" ht="18" customHeight="1" x14ac:dyDescent="0.25">
      <c r="A16" s="12" t="s">
        <v>14</v>
      </c>
      <c r="B16" s="5">
        <f>B12+B15</f>
        <v>148862611</v>
      </c>
      <c r="C16" s="5">
        <f>C12+C15</f>
        <v>155631556</v>
      </c>
      <c r="D16" s="369">
        <f>D12+D15</f>
        <v>137374053</v>
      </c>
      <c r="F16" s="50"/>
    </row>
    <row r="17" spans="1:10" s="16" customFormat="1" ht="14.25" customHeight="1" x14ac:dyDescent="0.25">
      <c r="A17" s="12"/>
      <c r="B17" s="4"/>
      <c r="C17" s="163"/>
      <c r="D17" s="10"/>
      <c r="E17" s="17"/>
      <c r="F17" s="17"/>
      <c r="G17" s="17"/>
      <c r="H17" s="17"/>
      <c r="I17" s="17"/>
      <c r="J17" s="17"/>
    </row>
    <row r="18" spans="1:10" s="19" customFormat="1" ht="20.100000000000001" customHeight="1" x14ac:dyDescent="0.25">
      <c r="A18" s="11" t="s">
        <v>15</v>
      </c>
      <c r="B18" s="6">
        <f t="shared" ref="B18:D18" si="2">B19</f>
        <v>31153191</v>
      </c>
      <c r="C18" s="6">
        <f t="shared" si="2"/>
        <v>33419301</v>
      </c>
      <c r="D18" s="367">
        <f t="shared" si="2"/>
        <v>34554073</v>
      </c>
      <c r="E18" s="18"/>
      <c r="F18" s="18"/>
      <c r="G18" s="18"/>
      <c r="H18" s="18"/>
      <c r="I18" s="18"/>
      <c r="J18" s="18"/>
    </row>
    <row r="19" spans="1:10" ht="20.25" customHeight="1" x14ac:dyDescent="0.25">
      <c r="A19" s="9" t="s">
        <v>125</v>
      </c>
      <c r="B19" s="4">
        <f>'3.sz.tábla '!B34</f>
        <v>31153191</v>
      </c>
      <c r="C19" s="4">
        <f>'3.sz.tábla '!C34</f>
        <v>33419301</v>
      </c>
      <c r="D19" s="10">
        <f>'3.sz.tábla '!D34</f>
        <v>34554073</v>
      </c>
    </row>
    <row r="20" spans="1:10" s="16" customFormat="1" ht="20.100000000000001" customHeight="1" x14ac:dyDescent="0.25">
      <c r="A20" s="11" t="s">
        <v>16</v>
      </c>
      <c r="B20" s="3">
        <f>SUM(B21:B23)</f>
        <v>114974000</v>
      </c>
      <c r="C20" s="3">
        <f t="shared" ref="C20:D20" si="3">SUM(C21:C23)</f>
        <v>117800050</v>
      </c>
      <c r="D20" s="370">
        <f t="shared" si="3"/>
        <v>97450041</v>
      </c>
    </row>
    <row r="21" spans="1:10" ht="20.100000000000001" customHeight="1" x14ac:dyDescent="0.25">
      <c r="A21" s="9" t="s">
        <v>94</v>
      </c>
      <c r="B21" s="4">
        <f>'5. sz. tábla'!B4</f>
        <v>24270000</v>
      </c>
      <c r="C21" s="4">
        <f>'5. sz. tábla'!C4</f>
        <v>21770000</v>
      </c>
      <c r="D21" s="10">
        <f>'5. sz. tábla'!D4</f>
        <v>9535474</v>
      </c>
    </row>
    <row r="22" spans="1:10" s="16" customFormat="1" ht="20.100000000000001" customHeight="1" x14ac:dyDescent="0.25">
      <c r="A22" s="9" t="s">
        <v>95</v>
      </c>
      <c r="B22" s="4">
        <f>'5. sz. tábla'!B27</f>
        <v>90704000</v>
      </c>
      <c r="C22" s="4">
        <f>'5. sz. tábla'!C27</f>
        <v>96002450</v>
      </c>
      <c r="D22" s="10">
        <f>'5. sz. tábla'!D27</f>
        <v>87888092</v>
      </c>
    </row>
    <row r="23" spans="1:10" ht="20.100000000000001" customHeight="1" x14ac:dyDescent="0.25">
      <c r="A23" s="9" t="s">
        <v>124</v>
      </c>
      <c r="B23" s="4">
        <f>'5. sz. tábla'!B35</f>
        <v>0</v>
      </c>
      <c r="C23" s="4">
        <f>'5. sz. tábla'!C35</f>
        <v>27600</v>
      </c>
      <c r="D23" s="10">
        <f>'5. sz. tábla'!D35</f>
        <v>26475</v>
      </c>
    </row>
    <row r="24" spans="1:10" ht="12.75" customHeight="1" x14ac:dyDescent="0.25">
      <c r="A24" s="11"/>
      <c r="B24" s="4"/>
      <c r="C24" s="164"/>
      <c r="D24" s="10"/>
    </row>
    <row r="25" spans="1:10" s="16" customFormat="1" ht="20.100000000000001" customHeight="1" x14ac:dyDescent="0.25">
      <c r="A25" s="11" t="s">
        <v>17</v>
      </c>
      <c r="B25" s="3">
        <f>B26+B27</f>
        <v>1595420</v>
      </c>
      <c r="C25" s="3">
        <f>C26+C27</f>
        <v>2619129</v>
      </c>
      <c r="D25" s="370">
        <f>D26+D27</f>
        <v>3885359</v>
      </c>
      <c r="F25" s="51"/>
    </row>
    <row r="26" spans="1:10" s="16" customFormat="1" ht="20.100000000000001" customHeight="1" x14ac:dyDescent="0.25">
      <c r="A26" s="9" t="s">
        <v>18</v>
      </c>
      <c r="B26" s="4">
        <v>1595420</v>
      </c>
      <c r="C26" s="4">
        <v>2438133</v>
      </c>
      <c r="D26" s="10">
        <v>3885359</v>
      </c>
      <c r="F26" s="2"/>
    </row>
    <row r="27" spans="1:10" s="115" customFormat="1" ht="20.100000000000001" customHeight="1" x14ac:dyDescent="0.25">
      <c r="A27" s="116" t="s">
        <v>19</v>
      </c>
      <c r="B27" s="90">
        <v>0</v>
      </c>
      <c r="C27" s="4">
        <v>180996</v>
      </c>
      <c r="D27" s="10">
        <v>0</v>
      </c>
    </row>
    <row r="28" spans="1:10" s="115" customFormat="1" x14ac:dyDescent="0.25">
      <c r="A28" s="116" t="s">
        <v>132</v>
      </c>
      <c r="B28" s="90">
        <v>0</v>
      </c>
      <c r="C28" s="4">
        <v>180996</v>
      </c>
      <c r="D28" s="10">
        <v>0</v>
      </c>
    </row>
    <row r="29" spans="1:10" s="115" customFormat="1" ht="23.25" customHeight="1" x14ac:dyDescent="0.25">
      <c r="A29" s="117" t="s">
        <v>20</v>
      </c>
      <c r="B29" s="92">
        <f>SUM(B25,B20,B18)</f>
        <v>147722611</v>
      </c>
      <c r="C29" s="92">
        <f>SUM(C25,C20,C18)</f>
        <v>153838480</v>
      </c>
      <c r="D29" s="371">
        <f>SUM(D25,D20,D18)</f>
        <v>135889473</v>
      </c>
      <c r="F29" s="118"/>
    </row>
    <row r="30" spans="1:10" ht="20.100000000000001" customHeight="1" x14ac:dyDescent="0.25">
      <c r="A30" s="9" t="s">
        <v>21</v>
      </c>
      <c r="B30" s="4">
        <f>'5. sz. tábla'!B38</f>
        <v>0</v>
      </c>
      <c r="C30" s="4">
        <f>'5. sz. tábla'!C38</f>
        <v>0</v>
      </c>
      <c r="D30" s="10">
        <f>'5. sz. tábla'!D38</f>
        <v>0</v>
      </c>
      <c r="F30" s="51"/>
    </row>
    <row r="31" spans="1:10" ht="22.5" customHeight="1" x14ac:dyDescent="0.25">
      <c r="A31" s="14" t="s">
        <v>89</v>
      </c>
      <c r="B31" s="4">
        <f>'5. sz. tábla'!B39</f>
        <v>0</v>
      </c>
      <c r="C31" s="4">
        <f>'5. sz. tábla'!C39</f>
        <v>0</v>
      </c>
      <c r="D31" s="10">
        <f>'5. sz. tábla'!D39</f>
        <v>0</v>
      </c>
    </row>
    <row r="32" spans="1:10" ht="30" customHeight="1" x14ac:dyDescent="0.25">
      <c r="A32" s="9" t="s">
        <v>104</v>
      </c>
      <c r="B32" s="4">
        <f>'5. sz. tábla'!B40</f>
        <v>1140000</v>
      </c>
      <c r="C32" s="4">
        <f>'5. sz. tábla'!C40</f>
        <v>1793076</v>
      </c>
      <c r="D32" s="10">
        <f>'5. sz. tábla'!D40</f>
        <v>1484580</v>
      </c>
    </row>
    <row r="33" spans="1:5" s="16" customFormat="1" ht="21.75" customHeight="1" x14ac:dyDescent="0.25">
      <c r="A33" s="11" t="s">
        <v>22</v>
      </c>
      <c r="B33" s="3">
        <f t="shared" ref="B33:D33" si="4">SUM(B30:B32)</f>
        <v>1140000</v>
      </c>
      <c r="C33" s="3">
        <f t="shared" si="4"/>
        <v>1793076</v>
      </c>
      <c r="D33" s="370">
        <f t="shared" si="4"/>
        <v>1484580</v>
      </c>
    </row>
    <row r="34" spans="1:5" s="16" customFormat="1" ht="20.100000000000001" customHeight="1" thickBot="1" x14ac:dyDescent="0.3">
      <c r="A34" s="152" t="s">
        <v>23</v>
      </c>
      <c r="B34" s="149">
        <f t="shared" ref="B34" si="5">B29+B33</f>
        <v>148862611</v>
      </c>
      <c r="C34" s="149">
        <f>C29+C33</f>
        <v>155631556</v>
      </c>
      <c r="D34" s="372">
        <f>D29+D33</f>
        <v>137374053</v>
      </c>
      <c r="E34" s="50"/>
    </row>
    <row r="35" spans="1:5" x14ac:dyDescent="0.25">
      <c r="A35" s="150"/>
      <c r="B35" s="151">
        <f>B16-B34</f>
        <v>0</v>
      </c>
      <c r="C35" s="151">
        <f>C16-C34</f>
        <v>0</v>
      </c>
      <c r="D35" s="151">
        <f>D16-D34</f>
        <v>0</v>
      </c>
    </row>
    <row r="36" spans="1:5" x14ac:dyDescent="0.25">
      <c r="A36" s="44"/>
      <c r="B36" s="4"/>
      <c r="C36" s="164"/>
      <c r="D36" s="10"/>
      <c r="E36" s="51"/>
    </row>
    <row r="37" spans="1:5" ht="16.5" thickBot="1" x14ac:dyDescent="0.3">
      <c r="A37" s="45"/>
      <c r="B37" s="46"/>
      <c r="C37" s="165"/>
      <c r="D37" s="47"/>
    </row>
  </sheetData>
  <sheetProtection selectLockedCells="1" selectUnlockedCells="1"/>
  <mergeCells count="1">
    <mergeCell ref="A3:D3"/>
  </mergeCells>
  <phoneticPr fontId="20" type="noConversion"/>
  <printOptions horizontalCentered="1"/>
  <pageMargins left="0.23622047244094491" right="0.23622047244094491" top="1.1417322834645669" bottom="0.74803149606299213" header="0.31496062992125984" footer="0.31496062992125984"/>
  <pageSetup paperSize="9" scale="80" firstPageNumber="0" orientation="portrait" r:id="rId1"/>
  <headerFooter alignWithMargins="0">
    <oddHeader>&amp;L&amp;"Times New Roman,Normál"&amp;12Vászoly Község Önkormányzata&amp;C&amp;"Times New Roman,Félkövér"&amp;12 1. melléklet
Az önkormányzat 2018. évi költségvetéséről szóló 5/2018. (II. 16.) önkormányzati rendelethez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view="pageLayout" zoomScaleNormal="100" workbookViewId="0">
      <selection activeCell="A4" sqref="A4:G4"/>
    </sheetView>
  </sheetViews>
  <sheetFormatPr defaultRowHeight="12.75" x14ac:dyDescent="0.2"/>
  <cols>
    <col min="1" max="1" width="60.85546875" style="250" customWidth="1"/>
    <col min="2" max="2" width="13.42578125" style="248" customWidth="1"/>
    <col min="3" max="3" width="12.140625" style="248" customWidth="1"/>
    <col min="4" max="4" width="11.140625" style="248" customWidth="1"/>
    <col min="5" max="5" width="11.28515625" style="248" customWidth="1"/>
    <col min="6" max="6" width="12.28515625" style="248" customWidth="1"/>
    <col min="7" max="7" width="18" style="248" customWidth="1"/>
    <col min="8" max="256" width="9.140625" style="248"/>
    <col min="257" max="257" width="60.85546875" style="248" customWidth="1"/>
    <col min="258" max="258" width="13.42578125" style="248" customWidth="1"/>
    <col min="259" max="259" width="12.140625" style="248" customWidth="1"/>
    <col min="260" max="260" width="11.140625" style="248" customWidth="1"/>
    <col min="261" max="261" width="11.28515625" style="248" customWidth="1"/>
    <col min="262" max="262" width="12.28515625" style="248" customWidth="1"/>
    <col min="263" max="263" width="18" style="248" customWidth="1"/>
    <col min="264" max="512" width="9.140625" style="248"/>
    <col min="513" max="513" width="60.85546875" style="248" customWidth="1"/>
    <col min="514" max="514" width="13.42578125" style="248" customWidth="1"/>
    <col min="515" max="515" width="12.140625" style="248" customWidth="1"/>
    <col min="516" max="516" width="11.140625" style="248" customWidth="1"/>
    <col min="517" max="517" width="11.28515625" style="248" customWidth="1"/>
    <col min="518" max="518" width="12.28515625" style="248" customWidth="1"/>
    <col min="519" max="519" width="18" style="248" customWidth="1"/>
    <col min="520" max="768" width="9.140625" style="248"/>
    <col min="769" max="769" width="60.85546875" style="248" customWidth="1"/>
    <col min="770" max="770" width="13.42578125" style="248" customWidth="1"/>
    <col min="771" max="771" width="12.140625" style="248" customWidth="1"/>
    <col min="772" max="772" width="11.140625" style="248" customWidth="1"/>
    <col min="773" max="773" width="11.28515625" style="248" customWidth="1"/>
    <col min="774" max="774" width="12.28515625" style="248" customWidth="1"/>
    <col min="775" max="775" width="18" style="248" customWidth="1"/>
    <col min="776" max="1024" width="9.140625" style="248"/>
    <col min="1025" max="1025" width="60.85546875" style="248" customWidth="1"/>
    <col min="1026" max="1026" width="13.42578125" style="248" customWidth="1"/>
    <col min="1027" max="1027" width="12.140625" style="248" customWidth="1"/>
    <col min="1028" max="1028" width="11.140625" style="248" customWidth="1"/>
    <col min="1029" max="1029" width="11.28515625" style="248" customWidth="1"/>
    <col min="1030" max="1030" width="12.28515625" style="248" customWidth="1"/>
    <col min="1031" max="1031" width="18" style="248" customWidth="1"/>
    <col min="1032" max="1280" width="9.140625" style="248"/>
    <col min="1281" max="1281" width="60.85546875" style="248" customWidth="1"/>
    <col min="1282" max="1282" width="13.42578125" style="248" customWidth="1"/>
    <col min="1283" max="1283" width="12.140625" style="248" customWidth="1"/>
    <col min="1284" max="1284" width="11.140625" style="248" customWidth="1"/>
    <col min="1285" max="1285" width="11.28515625" style="248" customWidth="1"/>
    <col min="1286" max="1286" width="12.28515625" style="248" customWidth="1"/>
    <col min="1287" max="1287" width="18" style="248" customWidth="1"/>
    <col min="1288" max="1536" width="9.140625" style="248"/>
    <col min="1537" max="1537" width="60.85546875" style="248" customWidth="1"/>
    <col min="1538" max="1538" width="13.42578125" style="248" customWidth="1"/>
    <col min="1539" max="1539" width="12.140625" style="248" customWidth="1"/>
    <col min="1540" max="1540" width="11.140625" style="248" customWidth="1"/>
    <col min="1541" max="1541" width="11.28515625" style="248" customWidth="1"/>
    <col min="1542" max="1542" width="12.28515625" style="248" customWidth="1"/>
    <col min="1543" max="1543" width="18" style="248" customWidth="1"/>
    <col min="1544" max="1792" width="9.140625" style="248"/>
    <col min="1793" max="1793" width="60.85546875" style="248" customWidth="1"/>
    <col min="1794" max="1794" width="13.42578125" style="248" customWidth="1"/>
    <col min="1795" max="1795" width="12.140625" style="248" customWidth="1"/>
    <col min="1796" max="1796" width="11.140625" style="248" customWidth="1"/>
    <col min="1797" max="1797" width="11.28515625" style="248" customWidth="1"/>
    <col min="1798" max="1798" width="12.28515625" style="248" customWidth="1"/>
    <col min="1799" max="1799" width="18" style="248" customWidth="1"/>
    <col min="1800" max="2048" width="9.140625" style="248"/>
    <col min="2049" max="2049" width="60.85546875" style="248" customWidth="1"/>
    <col min="2050" max="2050" width="13.42578125" style="248" customWidth="1"/>
    <col min="2051" max="2051" width="12.140625" style="248" customWidth="1"/>
    <col min="2052" max="2052" width="11.140625" style="248" customWidth="1"/>
    <col min="2053" max="2053" width="11.28515625" style="248" customWidth="1"/>
    <col min="2054" max="2054" width="12.28515625" style="248" customWidth="1"/>
    <col min="2055" max="2055" width="18" style="248" customWidth="1"/>
    <col min="2056" max="2304" width="9.140625" style="248"/>
    <col min="2305" max="2305" width="60.85546875" style="248" customWidth="1"/>
    <col min="2306" max="2306" width="13.42578125" style="248" customWidth="1"/>
    <col min="2307" max="2307" width="12.140625" style="248" customWidth="1"/>
    <col min="2308" max="2308" width="11.140625" style="248" customWidth="1"/>
    <col min="2309" max="2309" width="11.28515625" style="248" customWidth="1"/>
    <col min="2310" max="2310" width="12.28515625" style="248" customWidth="1"/>
    <col min="2311" max="2311" width="18" style="248" customWidth="1"/>
    <col min="2312" max="2560" width="9.140625" style="248"/>
    <col min="2561" max="2561" width="60.85546875" style="248" customWidth="1"/>
    <col min="2562" max="2562" width="13.42578125" style="248" customWidth="1"/>
    <col min="2563" max="2563" width="12.140625" style="248" customWidth="1"/>
    <col min="2564" max="2564" width="11.140625" style="248" customWidth="1"/>
    <col min="2565" max="2565" width="11.28515625" style="248" customWidth="1"/>
    <col min="2566" max="2566" width="12.28515625" style="248" customWidth="1"/>
    <col min="2567" max="2567" width="18" style="248" customWidth="1"/>
    <col min="2568" max="2816" width="9.140625" style="248"/>
    <col min="2817" max="2817" width="60.85546875" style="248" customWidth="1"/>
    <col min="2818" max="2818" width="13.42578125" style="248" customWidth="1"/>
    <col min="2819" max="2819" width="12.140625" style="248" customWidth="1"/>
    <col min="2820" max="2820" width="11.140625" style="248" customWidth="1"/>
    <col min="2821" max="2821" width="11.28515625" style="248" customWidth="1"/>
    <col min="2822" max="2822" width="12.28515625" style="248" customWidth="1"/>
    <col min="2823" max="2823" width="18" style="248" customWidth="1"/>
    <col min="2824" max="3072" width="9.140625" style="248"/>
    <col min="3073" max="3073" width="60.85546875" style="248" customWidth="1"/>
    <col min="3074" max="3074" width="13.42578125" style="248" customWidth="1"/>
    <col min="3075" max="3075" width="12.140625" style="248" customWidth="1"/>
    <col min="3076" max="3076" width="11.140625" style="248" customWidth="1"/>
    <col min="3077" max="3077" width="11.28515625" style="248" customWidth="1"/>
    <col min="3078" max="3078" width="12.28515625" style="248" customWidth="1"/>
    <col min="3079" max="3079" width="18" style="248" customWidth="1"/>
    <col min="3080" max="3328" width="9.140625" style="248"/>
    <col min="3329" max="3329" width="60.85546875" style="248" customWidth="1"/>
    <col min="3330" max="3330" width="13.42578125" style="248" customWidth="1"/>
    <col min="3331" max="3331" width="12.140625" style="248" customWidth="1"/>
    <col min="3332" max="3332" width="11.140625" style="248" customWidth="1"/>
    <col min="3333" max="3333" width="11.28515625" style="248" customWidth="1"/>
    <col min="3334" max="3334" width="12.28515625" style="248" customWidth="1"/>
    <col min="3335" max="3335" width="18" style="248" customWidth="1"/>
    <col min="3336" max="3584" width="9.140625" style="248"/>
    <col min="3585" max="3585" width="60.85546875" style="248" customWidth="1"/>
    <col min="3586" max="3586" width="13.42578125" style="248" customWidth="1"/>
    <col min="3587" max="3587" width="12.140625" style="248" customWidth="1"/>
    <col min="3588" max="3588" width="11.140625" style="248" customWidth="1"/>
    <col min="3589" max="3589" width="11.28515625" style="248" customWidth="1"/>
    <col min="3590" max="3590" width="12.28515625" style="248" customWidth="1"/>
    <col min="3591" max="3591" width="18" style="248" customWidth="1"/>
    <col min="3592" max="3840" width="9.140625" style="248"/>
    <col min="3841" max="3841" width="60.85546875" style="248" customWidth="1"/>
    <col min="3842" max="3842" width="13.42578125" style="248" customWidth="1"/>
    <col min="3843" max="3843" width="12.140625" style="248" customWidth="1"/>
    <col min="3844" max="3844" width="11.140625" style="248" customWidth="1"/>
    <col min="3845" max="3845" width="11.28515625" style="248" customWidth="1"/>
    <col min="3846" max="3846" width="12.28515625" style="248" customWidth="1"/>
    <col min="3847" max="3847" width="18" style="248" customWidth="1"/>
    <col min="3848" max="4096" width="9.140625" style="248"/>
    <col min="4097" max="4097" width="60.85546875" style="248" customWidth="1"/>
    <col min="4098" max="4098" width="13.42578125" style="248" customWidth="1"/>
    <col min="4099" max="4099" width="12.140625" style="248" customWidth="1"/>
    <col min="4100" max="4100" width="11.140625" style="248" customWidth="1"/>
    <col min="4101" max="4101" width="11.28515625" style="248" customWidth="1"/>
    <col min="4102" max="4102" width="12.28515625" style="248" customWidth="1"/>
    <col min="4103" max="4103" width="18" style="248" customWidth="1"/>
    <col min="4104" max="4352" width="9.140625" style="248"/>
    <col min="4353" max="4353" width="60.85546875" style="248" customWidth="1"/>
    <col min="4354" max="4354" width="13.42578125" style="248" customWidth="1"/>
    <col min="4355" max="4355" width="12.140625" style="248" customWidth="1"/>
    <col min="4356" max="4356" width="11.140625" style="248" customWidth="1"/>
    <col min="4357" max="4357" width="11.28515625" style="248" customWidth="1"/>
    <col min="4358" max="4358" width="12.28515625" style="248" customWidth="1"/>
    <col min="4359" max="4359" width="18" style="248" customWidth="1"/>
    <col min="4360" max="4608" width="9.140625" style="248"/>
    <col min="4609" max="4609" width="60.85546875" style="248" customWidth="1"/>
    <col min="4610" max="4610" width="13.42578125" style="248" customWidth="1"/>
    <col min="4611" max="4611" width="12.140625" style="248" customWidth="1"/>
    <col min="4612" max="4612" width="11.140625" style="248" customWidth="1"/>
    <col min="4613" max="4613" width="11.28515625" style="248" customWidth="1"/>
    <col min="4614" max="4614" width="12.28515625" style="248" customWidth="1"/>
    <col min="4615" max="4615" width="18" style="248" customWidth="1"/>
    <col min="4616" max="4864" width="9.140625" style="248"/>
    <col min="4865" max="4865" width="60.85546875" style="248" customWidth="1"/>
    <col min="4866" max="4866" width="13.42578125" style="248" customWidth="1"/>
    <col min="4867" max="4867" width="12.140625" style="248" customWidth="1"/>
    <col min="4868" max="4868" width="11.140625" style="248" customWidth="1"/>
    <col min="4869" max="4869" width="11.28515625" style="248" customWidth="1"/>
    <col min="4870" max="4870" width="12.28515625" style="248" customWidth="1"/>
    <col min="4871" max="4871" width="18" style="248" customWidth="1"/>
    <col min="4872" max="5120" width="9.140625" style="248"/>
    <col min="5121" max="5121" width="60.85546875" style="248" customWidth="1"/>
    <col min="5122" max="5122" width="13.42578125" style="248" customWidth="1"/>
    <col min="5123" max="5123" width="12.140625" style="248" customWidth="1"/>
    <col min="5124" max="5124" width="11.140625" style="248" customWidth="1"/>
    <col min="5125" max="5125" width="11.28515625" style="248" customWidth="1"/>
    <col min="5126" max="5126" width="12.28515625" style="248" customWidth="1"/>
    <col min="5127" max="5127" width="18" style="248" customWidth="1"/>
    <col min="5128" max="5376" width="9.140625" style="248"/>
    <col min="5377" max="5377" width="60.85546875" style="248" customWidth="1"/>
    <col min="5378" max="5378" width="13.42578125" style="248" customWidth="1"/>
    <col min="5379" max="5379" width="12.140625" style="248" customWidth="1"/>
    <col min="5380" max="5380" width="11.140625" style="248" customWidth="1"/>
    <col min="5381" max="5381" width="11.28515625" style="248" customWidth="1"/>
    <col min="5382" max="5382" width="12.28515625" style="248" customWidth="1"/>
    <col min="5383" max="5383" width="18" style="248" customWidth="1"/>
    <col min="5384" max="5632" width="9.140625" style="248"/>
    <col min="5633" max="5633" width="60.85546875" style="248" customWidth="1"/>
    <col min="5634" max="5634" width="13.42578125" style="248" customWidth="1"/>
    <col min="5635" max="5635" width="12.140625" style="248" customWidth="1"/>
    <col min="5636" max="5636" width="11.140625" style="248" customWidth="1"/>
    <col min="5637" max="5637" width="11.28515625" style="248" customWidth="1"/>
    <col min="5638" max="5638" width="12.28515625" style="248" customWidth="1"/>
    <col min="5639" max="5639" width="18" style="248" customWidth="1"/>
    <col min="5640" max="5888" width="9.140625" style="248"/>
    <col min="5889" max="5889" width="60.85546875" style="248" customWidth="1"/>
    <col min="5890" max="5890" width="13.42578125" style="248" customWidth="1"/>
    <col min="5891" max="5891" width="12.140625" style="248" customWidth="1"/>
    <col min="5892" max="5892" width="11.140625" style="248" customWidth="1"/>
    <col min="5893" max="5893" width="11.28515625" style="248" customWidth="1"/>
    <col min="5894" max="5894" width="12.28515625" style="248" customWidth="1"/>
    <col min="5895" max="5895" width="18" style="248" customWidth="1"/>
    <col min="5896" max="6144" width="9.140625" style="248"/>
    <col min="6145" max="6145" width="60.85546875" style="248" customWidth="1"/>
    <col min="6146" max="6146" width="13.42578125" style="248" customWidth="1"/>
    <col min="6147" max="6147" width="12.140625" style="248" customWidth="1"/>
    <col min="6148" max="6148" width="11.140625" style="248" customWidth="1"/>
    <col min="6149" max="6149" width="11.28515625" style="248" customWidth="1"/>
    <col min="6150" max="6150" width="12.28515625" style="248" customWidth="1"/>
    <col min="6151" max="6151" width="18" style="248" customWidth="1"/>
    <col min="6152" max="6400" width="9.140625" style="248"/>
    <col min="6401" max="6401" width="60.85546875" style="248" customWidth="1"/>
    <col min="6402" max="6402" width="13.42578125" style="248" customWidth="1"/>
    <col min="6403" max="6403" width="12.140625" style="248" customWidth="1"/>
    <col min="6404" max="6404" width="11.140625" style="248" customWidth="1"/>
    <col min="6405" max="6405" width="11.28515625" style="248" customWidth="1"/>
    <col min="6406" max="6406" width="12.28515625" style="248" customWidth="1"/>
    <col min="6407" max="6407" width="18" style="248" customWidth="1"/>
    <col min="6408" max="6656" width="9.140625" style="248"/>
    <col min="6657" max="6657" width="60.85546875" style="248" customWidth="1"/>
    <col min="6658" max="6658" width="13.42578125" style="248" customWidth="1"/>
    <col min="6659" max="6659" width="12.140625" style="248" customWidth="1"/>
    <col min="6660" max="6660" width="11.140625" style="248" customWidth="1"/>
    <col min="6661" max="6661" width="11.28515625" style="248" customWidth="1"/>
    <col min="6662" max="6662" width="12.28515625" style="248" customWidth="1"/>
    <col min="6663" max="6663" width="18" style="248" customWidth="1"/>
    <col min="6664" max="6912" width="9.140625" style="248"/>
    <col min="6913" max="6913" width="60.85546875" style="248" customWidth="1"/>
    <col min="6914" max="6914" width="13.42578125" style="248" customWidth="1"/>
    <col min="6915" max="6915" width="12.140625" style="248" customWidth="1"/>
    <col min="6916" max="6916" width="11.140625" style="248" customWidth="1"/>
    <col min="6917" max="6917" width="11.28515625" style="248" customWidth="1"/>
    <col min="6918" max="6918" width="12.28515625" style="248" customWidth="1"/>
    <col min="6919" max="6919" width="18" style="248" customWidth="1"/>
    <col min="6920" max="7168" width="9.140625" style="248"/>
    <col min="7169" max="7169" width="60.85546875" style="248" customWidth="1"/>
    <col min="7170" max="7170" width="13.42578125" style="248" customWidth="1"/>
    <col min="7171" max="7171" width="12.140625" style="248" customWidth="1"/>
    <col min="7172" max="7172" width="11.140625" style="248" customWidth="1"/>
    <col min="7173" max="7173" width="11.28515625" style="248" customWidth="1"/>
    <col min="7174" max="7174" width="12.28515625" style="248" customWidth="1"/>
    <col min="7175" max="7175" width="18" style="248" customWidth="1"/>
    <col min="7176" max="7424" width="9.140625" style="248"/>
    <col min="7425" max="7425" width="60.85546875" style="248" customWidth="1"/>
    <col min="7426" max="7426" width="13.42578125" style="248" customWidth="1"/>
    <col min="7427" max="7427" width="12.140625" style="248" customWidth="1"/>
    <col min="7428" max="7428" width="11.140625" style="248" customWidth="1"/>
    <col min="7429" max="7429" width="11.28515625" style="248" customWidth="1"/>
    <col min="7430" max="7430" width="12.28515625" style="248" customWidth="1"/>
    <col min="7431" max="7431" width="18" style="248" customWidth="1"/>
    <col min="7432" max="7680" width="9.140625" style="248"/>
    <col min="7681" max="7681" width="60.85546875" style="248" customWidth="1"/>
    <col min="7682" max="7682" width="13.42578125" style="248" customWidth="1"/>
    <col min="7683" max="7683" width="12.140625" style="248" customWidth="1"/>
    <col min="7684" max="7684" width="11.140625" style="248" customWidth="1"/>
    <col min="7685" max="7685" width="11.28515625" style="248" customWidth="1"/>
    <col min="7686" max="7686" width="12.28515625" style="248" customWidth="1"/>
    <col min="7687" max="7687" width="18" style="248" customWidth="1"/>
    <col min="7688" max="7936" width="9.140625" style="248"/>
    <col min="7937" max="7937" width="60.85546875" style="248" customWidth="1"/>
    <col min="7938" max="7938" width="13.42578125" style="248" customWidth="1"/>
    <col min="7939" max="7939" width="12.140625" style="248" customWidth="1"/>
    <col min="7940" max="7940" width="11.140625" style="248" customWidth="1"/>
    <col min="7941" max="7941" width="11.28515625" style="248" customWidth="1"/>
    <col min="7942" max="7942" width="12.28515625" style="248" customWidth="1"/>
    <col min="7943" max="7943" width="18" style="248" customWidth="1"/>
    <col min="7944" max="8192" width="9.140625" style="248"/>
    <col min="8193" max="8193" width="60.85546875" style="248" customWidth="1"/>
    <col min="8194" max="8194" width="13.42578125" style="248" customWidth="1"/>
    <col min="8195" max="8195" width="12.140625" style="248" customWidth="1"/>
    <col min="8196" max="8196" width="11.140625" style="248" customWidth="1"/>
    <col min="8197" max="8197" width="11.28515625" style="248" customWidth="1"/>
    <col min="8198" max="8198" width="12.28515625" style="248" customWidth="1"/>
    <col min="8199" max="8199" width="18" style="248" customWidth="1"/>
    <col min="8200" max="8448" width="9.140625" style="248"/>
    <col min="8449" max="8449" width="60.85546875" style="248" customWidth="1"/>
    <col min="8450" max="8450" width="13.42578125" style="248" customWidth="1"/>
    <col min="8451" max="8451" width="12.140625" style="248" customWidth="1"/>
    <col min="8452" max="8452" width="11.140625" style="248" customWidth="1"/>
    <col min="8453" max="8453" width="11.28515625" style="248" customWidth="1"/>
    <col min="8454" max="8454" width="12.28515625" style="248" customWidth="1"/>
    <col min="8455" max="8455" width="18" style="248" customWidth="1"/>
    <col min="8456" max="8704" width="9.140625" style="248"/>
    <col min="8705" max="8705" width="60.85546875" style="248" customWidth="1"/>
    <col min="8706" max="8706" width="13.42578125" style="248" customWidth="1"/>
    <col min="8707" max="8707" width="12.140625" style="248" customWidth="1"/>
    <col min="8708" max="8708" width="11.140625" style="248" customWidth="1"/>
    <col min="8709" max="8709" width="11.28515625" style="248" customWidth="1"/>
    <col min="8710" max="8710" width="12.28515625" style="248" customWidth="1"/>
    <col min="8711" max="8711" width="18" style="248" customWidth="1"/>
    <col min="8712" max="8960" width="9.140625" style="248"/>
    <col min="8961" max="8961" width="60.85546875" style="248" customWidth="1"/>
    <col min="8962" max="8962" width="13.42578125" style="248" customWidth="1"/>
    <col min="8963" max="8963" width="12.140625" style="248" customWidth="1"/>
    <col min="8964" max="8964" width="11.140625" style="248" customWidth="1"/>
    <col min="8965" max="8965" width="11.28515625" style="248" customWidth="1"/>
    <col min="8966" max="8966" width="12.28515625" style="248" customWidth="1"/>
    <col min="8967" max="8967" width="18" style="248" customWidth="1"/>
    <col min="8968" max="9216" width="9.140625" style="248"/>
    <col min="9217" max="9217" width="60.85546875" style="248" customWidth="1"/>
    <col min="9218" max="9218" width="13.42578125" style="248" customWidth="1"/>
    <col min="9219" max="9219" width="12.140625" style="248" customWidth="1"/>
    <col min="9220" max="9220" width="11.140625" style="248" customWidth="1"/>
    <col min="9221" max="9221" width="11.28515625" style="248" customWidth="1"/>
    <col min="9222" max="9222" width="12.28515625" style="248" customWidth="1"/>
    <col min="9223" max="9223" width="18" style="248" customWidth="1"/>
    <col min="9224" max="9472" width="9.140625" style="248"/>
    <col min="9473" max="9473" width="60.85546875" style="248" customWidth="1"/>
    <col min="9474" max="9474" width="13.42578125" style="248" customWidth="1"/>
    <col min="9475" max="9475" width="12.140625" style="248" customWidth="1"/>
    <col min="9476" max="9476" width="11.140625" style="248" customWidth="1"/>
    <col min="9477" max="9477" width="11.28515625" style="248" customWidth="1"/>
    <col min="9478" max="9478" width="12.28515625" style="248" customWidth="1"/>
    <col min="9479" max="9479" width="18" style="248" customWidth="1"/>
    <col min="9480" max="9728" width="9.140625" style="248"/>
    <col min="9729" max="9729" width="60.85546875" style="248" customWidth="1"/>
    <col min="9730" max="9730" width="13.42578125" style="248" customWidth="1"/>
    <col min="9731" max="9731" width="12.140625" style="248" customWidth="1"/>
    <col min="9732" max="9732" width="11.140625" style="248" customWidth="1"/>
    <col min="9733" max="9733" width="11.28515625" style="248" customWidth="1"/>
    <col min="9734" max="9734" width="12.28515625" style="248" customWidth="1"/>
    <col min="9735" max="9735" width="18" style="248" customWidth="1"/>
    <col min="9736" max="9984" width="9.140625" style="248"/>
    <col min="9985" max="9985" width="60.85546875" style="248" customWidth="1"/>
    <col min="9986" max="9986" width="13.42578125" style="248" customWidth="1"/>
    <col min="9987" max="9987" width="12.140625" style="248" customWidth="1"/>
    <col min="9988" max="9988" width="11.140625" style="248" customWidth="1"/>
    <col min="9989" max="9989" width="11.28515625" style="248" customWidth="1"/>
    <col min="9990" max="9990" width="12.28515625" style="248" customWidth="1"/>
    <col min="9991" max="9991" width="18" style="248" customWidth="1"/>
    <col min="9992" max="10240" width="9.140625" style="248"/>
    <col min="10241" max="10241" width="60.85546875" style="248" customWidth="1"/>
    <col min="10242" max="10242" width="13.42578125" style="248" customWidth="1"/>
    <col min="10243" max="10243" width="12.140625" style="248" customWidth="1"/>
    <col min="10244" max="10244" width="11.140625" style="248" customWidth="1"/>
    <col min="10245" max="10245" width="11.28515625" style="248" customWidth="1"/>
    <col min="10246" max="10246" width="12.28515625" style="248" customWidth="1"/>
    <col min="10247" max="10247" width="18" style="248" customWidth="1"/>
    <col min="10248" max="10496" width="9.140625" style="248"/>
    <col min="10497" max="10497" width="60.85546875" style="248" customWidth="1"/>
    <col min="10498" max="10498" width="13.42578125" style="248" customWidth="1"/>
    <col min="10499" max="10499" width="12.140625" style="248" customWidth="1"/>
    <col min="10500" max="10500" width="11.140625" style="248" customWidth="1"/>
    <col min="10501" max="10501" width="11.28515625" style="248" customWidth="1"/>
    <col min="10502" max="10502" width="12.28515625" style="248" customWidth="1"/>
    <col min="10503" max="10503" width="18" style="248" customWidth="1"/>
    <col min="10504" max="10752" width="9.140625" style="248"/>
    <col min="10753" max="10753" width="60.85546875" style="248" customWidth="1"/>
    <col min="10754" max="10754" width="13.42578125" style="248" customWidth="1"/>
    <col min="10755" max="10755" width="12.140625" style="248" customWidth="1"/>
    <col min="10756" max="10756" width="11.140625" style="248" customWidth="1"/>
    <col min="10757" max="10757" width="11.28515625" style="248" customWidth="1"/>
    <col min="10758" max="10758" width="12.28515625" style="248" customWidth="1"/>
    <col min="10759" max="10759" width="18" style="248" customWidth="1"/>
    <col min="10760" max="11008" width="9.140625" style="248"/>
    <col min="11009" max="11009" width="60.85546875" style="248" customWidth="1"/>
    <col min="11010" max="11010" width="13.42578125" style="248" customWidth="1"/>
    <col min="11011" max="11011" width="12.140625" style="248" customWidth="1"/>
    <col min="11012" max="11012" width="11.140625" style="248" customWidth="1"/>
    <col min="11013" max="11013" width="11.28515625" style="248" customWidth="1"/>
    <col min="11014" max="11014" width="12.28515625" style="248" customWidth="1"/>
    <col min="11015" max="11015" width="18" style="248" customWidth="1"/>
    <col min="11016" max="11264" width="9.140625" style="248"/>
    <col min="11265" max="11265" width="60.85546875" style="248" customWidth="1"/>
    <col min="11266" max="11266" width="13.42578125" style="248" customWidth="1"/>
    <col min="11267" max="11267" width="12.140625" style="248" customWidth="1"/>
    <col min="11268" max="11268" width="11.140625" style="248" customWidth="1"/>
    <col min="11269" max="11269" width="11.28515625" style="248" customWidth="1"/>
    <col min="11270" max="11270" width="12.28515625" style="248" customWidth="1"/>
    <col min="11271" max="11271" width="18" style="248" customWidth="1"/>
    <col min="11272" max="11520" width="9.140625" style="248"/>
    <col min="11521" max="11521" width="60.85546875" style="248" customWidth="1"/>
    <col min="11522" max="11522" width="13.42578125" style="248" customWidth="1"/>
    <col min="11523" max="11523" width="12.140625" style="248" customWidth="1"/>
    <col min="11524" max="11524" width="11.140625" style="248" customWidth="1"/>
    <col min="11525" max="11525" width="11.28515625" style="248" customWidth="1"/>
    <col min="11526" max="11526" width="12.28515625" style="248" customWidth="1"/>
    <col min="11527" max="11527" width="18" style="248" customWidth="1"/>
    <col min="11528" max="11776" width="9.140625" style="248"/>
    <col min="11777" max="11777" width="60.85546875" style="248" customWidth="1"/>
    <col min="11778" max="11778" width="13.42578125" style="248" customWidth="1"/>
    <col min="11779" max="11779" width="12.140625" style="248" customWidth="1"/>
    <col min="11780" max="11780" width="11.140625" style="248" customWidth="1"/>
    <col min="11781" max="11781" width="11.28515625" style="248" customWidth="1"/>
    <col min="11782" max="11782" width="12.28515625" style="248" customWidth="1"/>
    <col min="11783" max="11783" width="18" style="248" customWidth="1"/>
    <col min="11784" max="12032" width="9.140625" style="248"/>
    <col min="12033" max="12033" width="60.85546875" style="248" customWidth="1"/>
    <col min="12034" max="12034" width="13.42578125" style="248" customWidth="1"/>
    <col min="12035" max="12035" width="12.140625" style="248" customWidth="1"/>
    <col min="12036" max="12036" width="11.140625" style="248" customWidth="1"/>
    <col min="12037" max="12037" width="11.28515625" style="248" customWidth="1"/>
    <col min="12038" max="12038" width="12.28515625" style="248" customWidth="1"/>
    <col min="12039" max="12039" width="18" style="248" customWidth="1"/>
    <col min="12040" max="12288" width="9.140625" style="248"/>
    <col min="12289" max="12289" width="60.85546875" style="248" customWidth="1"/>
    <col min="12290" max="12290" width="13.42578125" style="248" customWidth="1"/>
    <col min="12291" max="12291" width="12.140625" style="248" customWidth="1"/>
    <col min="12292" max="12292" width="11.140625" style="248" customWidth="1"/>
    <col min="12293" max="12293" width="11.28515625" style="248" customWidth="1"/>
    <col min="12294" max="12294" width="12.28515625" style="248" customWidth="1"/>
    <col min="12295" max="12295" width="18" style="248" customWidth="1"/>
    <col min="12296" max="12544" width="9.140625" style="248"/>
    <col min="12545" max="12545" width="60.85546875" style="248" customWidth="1"/>
    <col min="12546" max="12546" width="13.42578125" style="248" customWidth="1"/>
    <col min="12547" max="12547" width="12.140625" style="248" customWidth="1"/>
    <col min="12548" max="12548" width="11.140625" style="248" customWidth="1"/>
    <col min="12549" max="12549" width="11.28515625" style="248" customWidth="1"/>
    <col min="12550" max="12550" width="12.28515625" style="248" customWidth="1"/>
    <col min="12551" max="12551" width="18" style="248" customWidth="1"/>
    <col min="12552" max="12800" width="9.140625" style="248"/>
    <col min="12801" max="12801" width="60.85546875" style="248" customWidth="1"/>
    <col min="12802" max="12802" width="13.42578125" style="248" customWidth="1"/>
    <col min="12803" max="12803" width="12.140625" style="248" customWidth="1"/>
    <col min="12804" max="12804" width="11.140625" style="248" customWidth="1"/>
    <col min="12805" max="12805" width="11.28515625" style="248" customWidth="1"/>
    <col min="12806" max="12806" width="12.28515625" style="248" customWidth="1"/>
    <col min="12807" max="12807" width="18" style="248" customWidth="1"/>
    <col min="12808" max="13056" width="9.140625" style="248"/>
    <col min="13057" max="13057" width="60.85546875" style="248" customWidth="1"/>
    <col min="13058" max="13058" width="13.42578125" style="248" customWidth="1"/>
    <col min="13059" max="13059" width="12.140625" style="248" customWidth="1"/>
    <col min="13060" max="13060" width="11.140625" style="248" customWidth="1"/>
    <col min="13061" max="13061" width="11.28515625" style="248" customWidth="1"/>
    <col min="13062" max="13062" width="12.28515625" style="248" customWidth="1"/>
    <col min="13063" max="13063" width="18" style="248" customWidth="1"/>
    <col min="13064" max="13312" width="9.140625" style="248"/>
    <col min="13313" max="13313" width="60.85546875" style="248" customWidth="1"/>
    <col min="13314" max="13314" width="13.42578125" style="248" customWidth="1"/>
    <col min="13315" max="13315" width="12.140625" style="248" customWidth="1"/>
    <col min="13316" max="13316" width="11.140625" style="248" customWidth="1"/>
    <col min="13317" max="13317" width="11.28515625" style="248" customWidth="1"/>
    <col min="13318" max="13318" width="12.28515625" style="248" customWidth="1"/>
    <col min="13319" max="13319" width="18" style="248" customWidth="1"/>
    <col min="13320" max="13568" width="9.140625" style="248"/>
    <col min="13569" max="13569" width="60.85546875" style="248" customWidth="1"/>
    <col min="13570" max="13570" width="13.42578125" style="248" customWidth="1"/>
    <col min="13571" max="13571" width="12.140625" style="248" customWidth="1"/>
    <col min="13572" max="13572" width="11.140625" style="248" customWidth="1"/>
    <col min="13573" max="13573" width="11.28515625" style="248" customWidth="1"/>
    <col min="13574" max="13574" width="12.28515625" style="248" customWidth="1"/>
    <col min="13575" max="13575" width="18" style="248" customWidth="1"/>
    <col min="13576" max="13824" width="9.140625" style="248"/>
    <col min="13825" max="13825" width="60.85546875" style="248" customWidth="1"/>
    <col min="13826" max="13826" width="13.42578125" style="248" customWidth="1"/>
    <col min="13827" max="13827" width="12.140625" style="248" customWidth="1"/>
    <col min="13828" max="13828" width="11.140625" style="248" customWidth="1"/>
    <col min="13829" max="13829" width="11.28515625" style="248" customWidth="1"/>
    <col min="13830" max="13830" width="12.28515625" style="248" customWidth="1"/>
    <col min="13831" max="13831" width="18" style="248" customWidth="1"/>
    <col min="13832" max="14080" width="9.140625" style="248"/>
    <col min="14081" max="14081" width="60.85546875" style="248" customWidth="1"/>
    <col min="14082" max="14082" width="13.42578125" style="248" customWidth="1"/>
    <col min="14083" max="14083" width="12.140625" style="248" customWidth="1"/>
    <col min="14084" max="14084" width="11.140625" style="248" customWidth="1"/>
    <col min="14085" max="14085" width="11.28515625" style="248" customWidth="1"/>
    <col min="14086" max="14086" width="12.28515625" style="248" customWidth="1"/>
    <col min="14087" max="14087" width="18" style="248" customWidth="1"/>
    <col min="14088" max="14336" width="9.140625" style="248"/>
    <col min="14337" max="14337" width="60.85546875" style="248" customWidth="1"/>
    <col min="14338" max="14338" width="13.42578125" style="248" customWidth="1"/>
    <col min="14339" max="14339" width="12.140625" style="248" customWidth="1"/>
    <col min="14340" max="14340" width="11.140625" style="248" customWidth="1"/>
    <col min="14341" max="14341" width="11.28515625" style="248" customWidth="1"/>
    <col min="14342" max="14342" width="12.28515625" style="248" customWidth="1"/>
    <col min="14343" max="14343" width="18" style="248" customWidth="1"/>
    <col min="14344" max="14592" width="9.140625" style="248"/>
    <col min="14593" max="14593" width="60.85546875" style="248" customWidth="1"/>
    <col min="14594" max="14594" width="13.42578125" style="248" customWidth="1"/>
    <col min="14595" max="14595" width="12.140625" style="248" customWidth="1"/>
    <col min="14596" max="14596" width="11.140625" style="248" customWidth="1"/>
    <col min="14597" max="14597" width="11.28515625" style="248" customWidth="1"/>
    <col min="14598" max="14598" width="12.28515625" style="248" customWidth="1"/>
    <col min="14599" max="14599" width="18" style="248" customWidth="1"/>
    <col min="14600" max="14848" width="9.140625" style="248"/>
    <col min="14849" max="14849" width="60.85546875" style="248" customWidth="1"/>
    <col min="14850" max="14850" width="13.42578125" style="248" customWidth="1"/>
    <col min="14851" max="14851" width="12.140625" style="248" customWidth="1"/>
    <col min="14852" max="14852" width="11.140625" style="248" customWidth="1"/>
    <col min="14853" max="14853" width="11.28515625" style="248" customWidth="1"/>
    <col min="14854" max="14854" width="12.28515625" style="248" customWidth="1"/>
    <col min="14855" max="14855" width="18" style="248" customWidth="1"/>
    <col min="14856" max="15104" width="9.140625" style="248"/>
    <col min="15105" max="15105" width="60.85546875" style="248" customWidth="1"/>
    <col min="15106" max="15106" width="13.42578125" style="248" customWidth="1"/>
    <col min="15107" max="15107" width="12.140625" style="248" customWidth="1"/>
    <col min="15108" max="15108" width="11.140625" style="248" customWidth="1"/>
    <col min="15109" max="15109" width="11.28515625" style="248" customWidth="1"/>
    <col min="15110" max="15110" width="12.28515625" style="248" customWidth="1"/>
    <col min="15111" max="15111" width="18" style="248" customWidth="1"/>
    <col min="15112" max="15360" width="9.140625" style="248"/>
    <col min="15361" max="15361" width="60.85546875" style="248" customWidth="1"/>
    <col min="15362" max="15362" width="13.42578125" style="248" customWidth="1"/>
    <col min="15363" max="15363" width="12.140625" style="248" customWidth="1"/>
    <col min="15364" max="15364" width="11.140625" style="248" customWidth="1"/>
    <col min="15365" max="15365" width="11.28515625" style="248" customWidth="1"/>
    <col min="15366" max="15366" width="12.28515625" style="248" customWidth="1"/>
    <col min="15367" max="15367" width="18" style="248" customWidth="1"/>
    <col min="15368" max="15616" width="9.140625" style="248"/>
    <col min="15617" max="15617" width="60.85546875" style="248" customWidth="1"/>
    <col min="15618" max="15618" width="13.42578125" style="248" customWidth="1"/>
    <col min="15619" max="15619" width="12.140625" style="248" customWidth="1"/>
    <col min="15620" max="15620" width="11.140625" style="248" customWidth="1"/>
    <col min="15621" max="15621" width="11.28515625" style="248" customWidth="1"/>
    <col min="15622" max="15622" width="12.28515625" style="248" customWidth="1"/>
    <col min="15623" max="15623" width="18" style="248" customWidth="1"/>
    <col min="15624" max="15872" width="9.140625" style="248"/>
    <col min="15873" max="15873" width="60.85546875" style="248" customWidth="1"/>
    <col min="15874" max="15874" width="13.42578125" style="248" customWidth="1"/>
    <col min="15875" max="15875" width="12.140625" style="248" customWidth="1"/>
    <col min="15876" max="15876" width="11.140625" style="248" customWidth="1"/>
    <col min="15877" max="15877" width="11.28515625" style="248" customWidth="1"/>
    <col min="15878" max="15878" width="12.28515625" style="248" customWidth="1"/>
    <col min="15879" max="15879" width="18" style="248" customWidth="1"/>
    <col min="15880" max="16128" width="9.140625" style="248"/>
    <col min="16129" max="16129" width="60.85546875" style="248" customWidth="1"/>
    <col min="16130" max="16130" width="13.42578125" style="248" customWidth="1"/>
    <col min="16131" max="16131" width="12.140625" style="248" customWidth="1"/>
    <col min="16132" max="16132" width="11.140625" style="248" customWidth="1"/>
    <col min="16133" max="16133" width="11.28515625" style="248" customWidth="1"/>
    <col min="16134" max="16134" width="12.28515625" style="248" customWidth="1"/>
    <col min="16135" max="16135" width="18" style="248" customWidth="1"/>
    <col min="16136" max="16384" width="9.140625" style="248"/>
  </cols>
  <sheetData>
    <row r="1" spans="1:7" ht="15.75" x14ac:dyDescent="0.25">
      <c r="A1" s="385"/>
    </row>
    <row r="4" spans="1:7" ht="15.75" x14ac:dyDescent="0.25">
      <c r="A4" s="531" t="s">
        <v>327</v>
      </c>
      <c r="B4" s="531"/>
      <c r="C4" s="531"/>
      <c r="D4" s="531"/>
      <c r="E4" s="531"/>
      <c r="F4" s="531"/>
      <c r="G4" s="531"/>
    </row>
    <row r="5" spans="1:7" ht="15" x14ac:dyDescent="0.2">
      <c r="A5" s="249"/>
      <c r="B5" s="250"/>
      <c r="C5" s="250"/>
      <c r="D5" s="250"/>
      <c r="E5" s="250"/>
      <c r="F5" s="250"/>
    </row>
    <row r="7" spans="1:7" ht="15" x14ac:dyDescent="0.25">
      <c r="A7" s="251" t="s">
        <v>328</v>
      </c>
      <c r="B7" s="252"/>
      <c r="C7" s="253" t="s">
        <v>329</v>
      </c>
      <c r="D7" s="253" t="s">
        <v>330</v>
      </c>
      <c r="E7" s="253" t="s">
        <v>331</v>
      </c>
      <c r="F7" s="253" t="s">
        <v>428</v>
      </c>
    </row>
    <row r="8" spans="1:7" ht="14.25" x14ac:dyDescent="0.2">
      <c r="A8" s="254" t="s">
        <v>332</v>
      </c>
      <c r="B8" s="255"/>
      <c r="C8" s="256">
        <f>'2.sz.tábla'!D27-'2.sz.tábla'!D34</f>
        <v>9600000</v>
      </c>
      <c r="D8" s="256">
        <v>9500000</v>
      </c>
      <c r="E8" s="256">
        <v>9500000</v>
      </c>
      <c r="F8" s="256">
        <v>9500000</v>
      </c>
    </row>
    <row r="9" spans="1:7" ht="28.5" x14ac:dyDescent="0.2">
      <c r="A9" s="254" t="s">
        <v>333</v>
      </c>
      <c r="B9" s="255"/>
      <c r="C9" s="257"/>
      <c r="D9" s="257"/>
      <c r="E9" s="257"/>
      <c r="F9" s="257"/>
    </row>
    <row r="10" spans="1:7" ht="14.25" x14ac:dyDescent="0.2">
      <c r="A10" s="254" t="s">
        <v>334</v>
      </c>
      <c r="B10" s="255"/>
      <c r="C10" s="257">
        <v>0</v>
      </c>
      <c r="D10" s="257">
        <v>0</v>
      </c>
      <c r="E10" s="257">
        <v>0</v>
      </c>
      <c r="F10" s="257">
        <v>0</v>
      </c>
    </row>
    <row r="11" spans="1:7" ht="42.75" x14ac:dyDescent="0.2">
      <c r="A11" s="254" t="s">
        <v>335</v>
      </c>
      <c r="B11" s="255"/>
      <c r="C11" s="257"/>
      <c r="D11" s="257"/>
      <c r="E11" s="257"/>
      <c r="F11" s="257"/>
    </row>
    <row r="12" spans="1:7" ht="14.25" x14ac:dyDescent="0.2">
      <c r="A12" s="254" t="s">
        <v>336</v>
      </c>
      <c r="B12" s="255"/>
      <c r="C12" s="257">
        <v>100000</v>
      </c>
      <c r="D12" s="257">
        <v>150000</v>
      </c>
      <c r="E12" s="257">
        <v>150000</v>
      </c>
      <c r="F12" s="257">
        <v>150000</v>
      </c>
    </row>
    <row r="13" spans="1:7" ht="14.25" x14ac:dyDescent="0.2">
      <c r="A13" s="254" t="s">
        <v>337</v>
      </c>
      <c r="B13" s="255"/>
      <c r="C13" s="257"/>
      <c r="D13" s="257"/>
      <c r="E13" s="257"/>
      <c r="F13" s="257"/>
    </row>
    <row r="14" spans="1:7" ht="14.25" x14ac:dyDescent="0.2">
      <c r="A14" s="254" t="s">
        <v>78</v>
      </c>
      <c r="B14" s="255"/>
      <c r="C14" s="257">
        <f>SUM(C8:C13)</f>
        <v>9700000</v>
      </c>
      <c r="D14" s="257">
        <f>SUM(D8:D13)</f>
        <v>9650000</v>
      </c>
      <c r="E14" s="257">
        <f>SUM(E8:E13)</f>
        <v>9650000</v>
      </c>
      <c r="F14" s="257">
        <f>SUM(F8:F13)</f>
        <v>9650000</v>
      </c>
    </row>
    <row r="15" spans="1:7" s="261" customFormat="1" ht="15" x14ac:dyDescent="0.25">
      <c r="A15" s="258" t="s">
        <v>338</v>
      </c>
      <c r="B15" s="259"/>
      <c r="C15" s="260">
        <f>C14*0.5</f>
        <v>4850000</v>
      </c>
      <c r="D15" s="260">
        <f>D14*0.5</f>
        <v>4825000</v>
      </c>
      <c r="E15" s="260">
        <f>E14*0.5</f>
        <v>4825000</v>
      </c>
      <c r="F15" s="260">
        <f>F14*0.5</f>
        <v>4825000</v>
      </c>
    </row>
    <row r="16" spans="1:7" ht="14.25" x14ac:dyDescent="0.2">
      <c r="A16" s="262"/>
      <c r="B16" s="263"/>
      <c r="C16" s="264"/>
      <c r="D16" s="264"/>
      <c r="E16" s="264"/>
      <c r="F16" s="264"/>
    </row>
    <row r="17" spans="1:7" ht="14.25" x14ac:dyDescent="0.2">
      <c r="A17" s="265"/>
      <c r="B17" s="266"/>
      <c r="C17" s="266"/>
      <c r="D17" s="266"/>
      <c r="E17" s="266"/>
      <c r="F17" s="266"/>
    </row>
    <row r="18" spans="1:7" ht="30" x14ac:dyDescent="0.25">
      <c r="A18" s="258" t="s">
        <v>339</v>
      </c>
      <c r="B18" s="267" t="s">
        <v>340</v>
      </c>
      <c r="C18" s="253" t="s">
        <v>329</v>
      </c>
      <c r="D18" s="253" t="s">
        <v>330</v>
      </c>
      <c r="E18" s="253" t="s">
        <v>331</v>
      </c>
      <c r="F18" s="253" t="s">
        <v>428</v>
      </c>
    </row>
    <row r="19" spans="1:7" ht="14.25" x14ac:dyDescent="0.2">
      <c r="A19" s="268"/>
      <c r="B19" s="269"/>
      <c r="C19" s="257"/>
      <c r="D19" s="257"/>
      <c r="E19" s="257"/>
      <c r="F19" s="257"/>
    </row>
    <row r="20" spans="1:7" ht="14.25" x14ac:dyDescent="0.2">
      <c r="A20" s="268"/>
      <c r="B20" s="269"/>
      <c r="C20" s="257"/>
      <c r="D20" s="257"/>
      <c r="E20" s="257"/>
      <c r="F20" s="257"/>
    </row>
    <row r="21" spans="1:7" ht="14.25" x14ac:dyDescent="0.2">
      <c r="A21" s="254"/>
      <c r="B21" s="269"/>
      <c r="C21" s="257"/>
      <c r="D21" s="257"/>
      <c r="E21" s="257"/>
      <c r="F21" s="257"/>
    </row>
    <row r="22" spans="1:7" ht="14.25" x14ac:dyDescent="0.2">
      <c r="A22" s="254"/>
      <c r="B22" s="269"/>
      <c r="C22" s="257"/>
      <c r="D22" s="257"/>
      <c r="E22" s="257"/>
      <c r="F22" s="257"/>
    </row>
    <row r="23" spans="1:7" ht="14.25" x14ac:dyDescent="0.2">
      <c r="A23" s="254"/>
      <c r="B23" s="269"/>
      <c r="C23" s="257"/>
      <c r="D23" s="257"/>
      <c r="E23" s="257"/>
      <c r="F23" s="257"/>
    </row>
    <row r="24" spans="1:7" ht="14.25" x14ac:dyDescent="0.2">
      <c r="A24" s="254"/>
      <c r="B24" s="269"/>
      <c r="C24" s="257"/>
      <c r="D24" s="257"/>
      <c r="E24" s="257"/>
      <c r="F24" s="257"/>
    </row>
    <row r="25" spans="1:7" ht="14.25" x14ac:dyDescent="0.2">
      <c r="A25" s="270" t="s">
        <v>78</v>
      </c>
      <c r="B25" s="271"/>
      <c r="C25" s="272">
        <f>SUM(C19:C24)</f>
        <v>0</v>
      </c>
      <c r="D25" s="272">
        <f>SUM(D19:D24)</f>
        <v>0</v>
      </c>
      <c r="E25" s="272">
        <f>SUM(E19:E24)</f>
        <v>0</v>
      </c>
      <c r="F25" s="272">
        <f>SUM(F19:F24)</f>
        <v>0</v>
      </c>
    </row>
    <row r="26" spans="1:7" x14ac:dyDescent="0.2">
      <c r="G26" s="273"/>
    </row>
    <row r="29" spans="1:7" x14ac:dyDescent="0.2">
      <c r="G29" s="273"/>
    </row>
  </sheetData>
  <mergeCells count="1">
    <mergeCell ref="A4:G4"/>
  </mergeCells>
  <pageMargins left="0.7" right="0.7" top="0.75" bottom="0.75" header="0.3" footer="0.3"/>
  <pageSetup paperSize="9" scale="96" orientation="landscape" r:id="rId1"/>
  <headerFooter>
    <oddHeader>&amp;L&amp;"Times New Roman,Normál"&amp;12Vászoly Község Önkormányzata&amp;C&amp;"Times New Roman,Normál"&amp;12 9. melléklet
Az önkormányzat 2018. évi költségvetéséről szóló 5/2018. (II. 16.)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31"/>
  <sheetViews>
    <sheetView view="pageLayout" zoomScaleNormal="100" workbookViewId="0">
      <selection activeCell="A4" sqref="A4:E5"/>
    </sheetView>
  </sheetViews>
  <sheetFormatPr defaultRowHeight="15.75" x14ac:dyDescent="0.25"/>
  <cols>
    <col min="1" max="1" width="9.140625" style="274"/>
    <col min="2" max="2" width="25.42578125" style="274" customWidth="1"/>
    <col min="3" max="3" width="20.85546875" style="274" customWidth="1"/>
    <col min="4" max="4" width="20.5703125" style="274" bestFit="1" customWidth="1"/>
    <col min="5" max="5" width="21.140625" style="274" customWidth="1"/>
    <col min="6" max="6" width="11.28515625" style="274" bestFit="1" customWidth="1"/>
    <col min="7" max="257" width="9.140625" style="274"/>
    <col min="258" max="258" width="25.42578125" style="274" customWidth="1"/>
    <col min="259" max="259" width="20.85546875" style="274" customWidth="1"/>
    <col min="260" max="260" width="17.28515625" style="274" bestFit="1" customWidth="1"/>
    <col min="261" max="261" width="13.85546875" style="274" bestFit="1" customWidth="1"/>
    <col min="262" max="513" width="9.140625" style="274"/>
    <col min="514" max="514" width="25.42578125" style="274" customWidth="1"/>
    <col min="515" max="515" width="20.85546875" style="274" customWidth="1"/>
    <col min="516" max="516" width="17.28515625" style="274" bestFit="1" customWidth="1"/>
    <col min="517" max="517" width="13.85546875" style="274" bestFit="1" customWidth="1"/>
    <col min="518" max="769" width="9.140625" style="274"/>
    <col min="770" max="770" width="25.42578125" style="274" customWidth="1"/>
    <col min="771" max="771" width="20.85546875" style="274" customWidth="1"/>
    <col min="772" max="772" width="17.28515625" style="274" bestFit="1" customWidth="1"/>
    <col min="773" max="773" width="13.85546875" style="274" bestFit="1" customWidth="1"/>
    <col min="774" max="1025" width="9.140625" style="274"/>
    <col min="1026" max="1026" width="25.42578125" style="274" customWidth="1"/>
    <col min="1027" max="1027" width="20.85546875" style="274" customWidth="1"/>
    <col min="1028" max="1028" width="17.28515625" style="274" bestFit="1" customWidth="1"/>
    <col min="1029" max="1029" width="13.85546875" style="274" bestFit="1" customWidth="1"/>
    <col min="1030" max="1281" width="9.140625" style="274"/>
    <col min="1282" max="1282" width="25.42578125" style="274" customWidth="1"/>
    <col min="1283" max="1283" width="20.85546875" style="274" customWidth="1"/>
    <col min="1284" max="1284" width="17.28515625" style="274" bestFit="1" customWidth="1"/>
    <col min="1285" max="1285" width="13.85546875" style="274" bestFit="1" customWidth="1"/>
    <col min="1286" max="1537" width="9.140625" style="274"/>
    <col min="1538" max="1538" width="25.42578125" style="274" customWidth="1"/>
    <col min="1539" max="1539" width="20.85546875" style="274" customWidth="1"/>
    <col min="1540" max="1540" width="17.28515625" style="274" bestFit="1" customWidth="1"/>
    <col min="1541" max="1541" width="13.85546875" style="274" bestFit="1" customWidth="1"/>
    <col min="1542" max="1793" width="9.140625" style="274"/>
    <col min="1794" max="1794" width="25.42578125" style="274" customWidth="1"/>
    <col min="1795" max="1795" width="20.85546875" style="274" customWidth="1"/>
    <col min="1796" max="1796" width="17.28515625" style="274" bestFit="1" customWidth="1"/>
    <col min="1797" max="1797" width="13.85546875" style="274" bestFit="1" customWidth="1"/>
    <col min="1798" max="2049" width="9.140625" style="274"/>
    <col min="2050" max="2050" width="25.42578125" style="274" customWidth="1"/>
    <col min="2051" max="2051" width="20.85546875" style="274" customWidth="1"/>
    <col min="2052" max="2052" width="17.28515625" style="274" bestFit="1" customWidth="1"/>
    <col min="2053" max="2053" width="13.85546875" style="274" bestFit="1" customWidth="1"/>
    <col min="2054" max="2305" width="9.140625" style="274"/>
    <col min="2306" max="2306" width="25.42578125" style="274" customWidth="1"/>
    <col min="2307" max="2307" width="20.85546875" style="274" customWidth="1"/>
    <col min="2308" max="2308" width="17.28515625" style="274" bestFit="1" customWidth="1"/>
    <col min="2309" max="2309" width="13.85546875" style="274" bestFit="1" customWidth="1"/>
    <col min="2310" max="2561" width="9.140625" style="274"/>
    <col min="2562" max="2562" width="25.42578125" style="274" customWidth="1"/>
    <col min="2563" max="2563" width="20.85546875" style="274" customWidth="1"/>
    <col min="2564" max="2564" width="17.28515625" style="274" bestFit="1" customWidth="1"/>
    <col min="2565" max="2565" width="13.85546875" style="274" bestFit="1" customWidth="1"/>
    <col min="2566" max="2817" width="9.140625" style="274"/>
    <col min="2818" max="2818" width="25.42578125" style="274" customWidth="1"/>
    <col min="2819" max="2819" width="20.85546875" style="274" customWidth="1"/>
    <col min="2820" max="2820" width="17.28515625" style="274" bestFit="1" customWidth="1"/>
    <col min="2821" max="2821" width="13.85546875" style="274" bestFit="1" customWidth="1"/>
    <col min="2822" max="3073" width="9.140625" style="274"/>
    <col min="3074" max="3074" width="25.42578125" style="274" customWidth="1"/>
    <col min="3075" max="3075" width="20.85546875" style="274" customWidth="1"/>
    <col min="3076" max="3076" width="17.28515625" style="274" bestFit="1" customWidth="1"/>
    <col min="3077" max="3077" width="13.85546875" style="274" bestFit="1" customWidth="1"/>
    <col min="3078" max="3329" width="9.140625" style="274"/>
    <col min="3330" max="3330" width="25.42578125" style="274" customWidth="1"/>
    <col min="3331" max="3331" width="20.85546875" style="274" customWidth="1"/>
    <col min="3332" max="3332" width="17.28515625" style="274" bestFit="1" customWidth="1"/>
    <col min="3333" max="3333" width="13.85546875" style="274" bestFit="1" customWidth="1"/>
    <col min="3334" max="3585" width="9.140625" style="274"/>
    <col min="3586" max="3586" width="25.42578125" style="274" customWidth="1"/>
    <col min="3587" max="3587" width="20.85546875" style="274" customWidth="1"/>
    <col min="3588" max="3588" width="17.28515625" style="274" bestFit="1" customWidth="1"/>
    <col min="3589" max="3589" width="13.85546875" style="274" bestFit="1" customWidth="1"/>
    <col min="3590" max="3841" width="9.140625" style="274"/>
    <col min="3842" max="3842" width="25.42578125" style="274" customWidth="1"/>
    <col min="3843" max="3843" width="20.85546875" style="274" customWidth="1"/>
    <col min="3844" max="3844" width="17.28515625" style="274" bestFit="1" customWidth="1"/>
    <col min="3845" max="3845" width="13.85546875" style="274" bestFit="1" customWidth="1"/>
    <col min="3846" max="4097" width="9.140625" style="274"/>
    <col min="4098" max="4098" width="25.42578125" style="274" customWidth="1"/>
    <col min="4099" max="4099" width="20.85546875" style="274" customWidth="1"/>
    <col min="4100" max="4100" width="17.28515625" style="274" bestFit="1" customWidth="1"/>
    <col min="4101" max="4101" width="13.85546875" style="274" bestFit="1" customWidth="1"/>
    <col min="4102" max="4353" width="9.140625" style="274"/>
    <col min="4354" max="4354" width="25.42578125" style="274" customWidth="1"/>
    <col min="4355" max="4355" width="20.85546875" style="274" customWidth="1"/>
    <col min="4356" max="4356" width="17.28515625" style="274" bestFit="1" customWidth="1"/>
    <col min="4357" max="4357" width="13.85546875" style="274" bestFit="1" customWidth="1"/>
    <col min="4358" max="4609" width="9.140625" style="274"/>
    <col min="4610" max="4610" width="25.42578125" style="274" customWidth="1"/>
    <col min="4611" max="4611" width="20.85546875" style="274" customWidth="1"/>
    <col min="4612" max="4612" width="17.28515625" style="274" bestFit="1" customWidth="1"/>
    <col min="4613" max="4613" width="13.85546875" style="274" bestFit="1" customWidth="1"/>
    <col min="4614" max="4865" width="9.140625" style="274"/>
    <col min="4866" max="4866" width="25.42578125" style="274" customWidth="1"/>
    <col min="4867" max="4867" width="20.85546875" style="274" customWidth="1"/>
    <col min="4868" max="4868" width="17.28515625" style="274" bestFit="1" customWidth="1"/>
    <col min="4869" max="4869" width="13.85546875" style="274" bestFit="1" customWidth="1"/>
    <col min="4870" max="5121" width="9.140625" style="274"/>
    <col min="5122" max="5122" width="25.42578125" style="274" customWidth="1"/>
    <col min="5123" max="5123" width="20.85546875" style="274" customWidth="1"/>
    <col min="5124" max="5124" width="17.28515625" style="274" bestFit="1" customWidth="1"/>
    <col min="5125" max="5125" width="13.85546875" style="274" bestFit="1" customWidth="1"/>
    <col min="5126" max="5377" width="9.140625" style="274"/>
    <col min="5378" max="5378" width="25.42578125" style="274" customWidth="1"/>
    <col min="5379" max="5379" width="20.85546875" style="274" customWidth="1"/>
    <col min="5380" max="5380" width="17.28515625" style="274" bestFit="1" customWidth="1"/>
    <col min="5381" max="5381" width="13.85546875" style="274" bestFit="1" customWidth="1"/>
    <col min="5382" max="5633" width="9.140625" style="274"/>
    <col min="5634" max="5634" width="25.42578125" style="274" customWidth="1"/>
    <col min="5635" max="5635" width="20.85546875" style="274" customWidth="1"/>
    <col min="5636" max="5636" width="17.28515625" style="274" bestFit="1" customWidth="1"/>
    <col min="5637" max="5637" width="13.85546875" style="274" bestFit="1" customWidth="1"/>
    <col min="5638" max="5889" width="9.140625" style="274"/>
    <col min="5890" max="5890" width="25.42578125" style="274" customWidth="1"/>
    <col min="5891" max="5891" width="20.85546875" style="274" customWidth="1"/>
    <col min="5892" max="5892" width="17.28515625" style="274" bestFit="1" customWidth="1"/>
    <col min="5893" max="5893" width="13.85546875" style="274" bestFit="1" customWidth="1"/>
    <col min="5894" max="6145" width="9.140625" style="274"/>
    <col min="6146" max="6146" width="25.42578125" style="274" customWidth="1"/>
    <col min="6147" max="6147" width="20.85546875" style="274" customWidth="1"/>
    <col min="6148" max="6148" width="17.28515625" style="274" bestFit="1" customWidth="1"/>
    <col min="6149" max="6149" width="13.85546875" style="274" bestFit="1" customWidth="1"/>
    <col min="6150" max="6401" width="9.140625" style="274"/>
    <col min="6402" max="6402" width="25.42578125" style="274" customWidth="1"/>
    <col min="6403" max="6403" width="20.85546875" style="274" customWidth="1"/>
    <col min="6404" max="6404" width="17.28515625" style="274" bestFit="1" customWidth="1"/>
    <col min="6405" max="6405" width="13.85546875" style="274" bestFit="1" customWidth="1"/>
    <col min="6406" max="6657" width="9.140625" style="274"/>
    <col min="6658" max="6658" width="25.42578125" style="274" customWidth="1"/>
    <col min="6659" max="6659" width="20.85546875" style="274" customWidth="1"/>
    <col min="6660" max="6660" width="17.28515625" style="274" bestFit="1" customWidth="1"/>
    <col min="6661" max="6661" width="13.85546875" style="274" bestFit="1" customWidth="1"/>
    <col min="6662" max="6913" width="9.140625" style="274"/>
    <col min="6914" max="6914" width="25.42578125" style="274" customWidth="1"/>
    <col min="6915" max="6915" width="20.85546875" style="274" customWidth="1"/>
    <col min="6916" max="6916" width="17.28515625" style="274" bestFit="1" customWidth="1"/>
    <col min="6917" max="6917" width="13.85546875" style="274" bestFit="1" customWidth="1"/>
    <col min="6918" max="7169" width="9.140625" style="274"/>
    <col min="7170" max="7170" width="25.42578125" style="274" customWidth="1"/>
    <col min="7171" max="7171" width="20.85546875" style="274" customWidth="1"/>
    <col min="7172" max="7172" width="17.28515625" style="274" bestFit="1" customWidth="1"/>
    <col min="7173" max="7173" width="13.85546875" style="274" bestFit="1" customWidth="1"/>
    <col min="7174" max="7425" width="9.140625" style="274"/>
    <col min="7426" max="7426" width="25.42578125" style="274" customWidth="1"/>
    <col min="7427" max="7427" width="20.85546875" style="274" customWidth="1"/>
    <col min="7428" max="7428" width="17.28515625" style="274" bestFit="1" customWidth="1"/>
    <col min="7429" max="7429" width="13.85546875" style="274" bestFit="1" customWidth="1"/>
    <col min="7430" max="7681" width="9.140625" style="274"/>
    <col min="7682" max="7682" width="25.42578125" style="274" customWidth="1"/>
    <col min="7683" max="7683" width="20.85546875" style="274" customWidth="1"/>
    <col min="7684" max="7684" width="17.28515625" style="274" bestFit="1" customWidth="1"/>
    <col min="7685" max="7685" width="13.85546875" style="274" bestFit="1" customWidth="1"/>
    <col min="7686" max="7937" width="9.140625" style="274"/>
    <col min="7938" max="7938" width="25.42578125" style="274" customWidth="1"/>
    <col min="7939" max="7939" width="20.85546875" style="274" customWidth="1"/>
    <col min="7940" max="7940" width="17.28515625" style="274" bestFit="1" customWidth="1"/>
    <col min="7941" max="7941" width="13.85546875" style="274" bestFit="1" customWidth="1"/>
    <col min="7942" max="8193" width="9.140625" style="274"/>
    <col min="8194" max="8194" width="25.42578125" style="274" customWidth="1"/>
    <col min="8195" max="8195" width="20.85546875" style="274" customWidth="1"/>
    <col min="8196" max="8196" width="17.28515625" style="274" bestFit="1" customWidth="1"/>
    <col min="8197" max="8197" width="13.85546875" style="274" bestFit="1" customWidth="1"/>
    <col min="8198" max="8449" width="9.140625" style="274"/>
    <col min="8450" max="8450" width="25.42578125" style="274" customWidth="1"/>
    <col min="8451" max="8451" width="20.85546875" style="274" customWidth="1"/>
    <col min="8452" max="8452" width="17.28515625" style="274" bestFit="1" customWidth="1"/>
    <col min="8453" max="8453" width="13.85546875" style="274" bestFit="1" customWidth="1"/>
    <col min="8454" max="8705" width="9.140625" style="274"/>
    <col min="8706" max="8706" width="25.42578125" style="274" customWidth="1"/>
    <col min="8707" max="8707" width="20.85546875" style="274" customWidth="1"/>
    <col min="8708" max="8708" width="17.28515625" style="274" bestFit="1" customWidth="1"/>
    <col min="8709" max="8709" width="13.85546875" style="274" bestFit="1" customWidth="1"/>
    <col min="8710" max="8961" width="9.140625" style="274"/>
    <col min="8962" max="8962" width="25.42578125" style="274" customWidth="1"/>
    <col min="8963" max="8963" width="20.85546875" style="274" customWidth="1"/>
    <col min="8964" max="8964" width="17.28515625" style="274" bestFit="1" customWidth="1"/>
    <col min="8965" max="8965" width="13.85546875" style="274" bestFit="1" customWidth="1"/>
    <col min="8966" max="9217" width="9.140625" style="274"/>
    <col min="9218" max="9218" width="25.42578125" style="274" customWidth="1"/>
    <col min="9219" max="9219" width="20.85546875" style="274" customWidth="1"/>
    <col min="9220" max="9220" width="17.28515625" style="274" bestFit="1" customWidth="1"/>
    <col min="9221" max="9221" width="13.85546875" style="274" bestFit="1" customWidth="1"/>
    <col min="9222" max="9473" width="9.140625" style="274"/>
    <col min="9474" max="9474" width="25.42578125" style="274" customWidth="1"/>
    <col min="9475" max="9475" width="20.85546875" style="274" customWidth="1"/>
    <col min="9476" max="9476" width="17.28515625" style="274" bestFit="1" customWidth="1"/>
    <col min="9477" max="9477" width="13.85546875" style="274" bestFit="1" customWidth="1"/>
    <col min="9478" max="9729" width="9.140625" style="274"/>
    <col min="9730" max="9730" width="25.42578125" style="274" customWidth="1"/>
    <col min="9731" max="9731" width="20.85546875" style="274" customWidth="1"/>
    <col min="9732" max="9732" width="17.28515625" style="274" bestFit="1" customWidth="1"/>
    <col min="9733" max="9733" width="13.85546875" style="274" bestFit="1" customWidth="1"/>
    <col min="9734" max="9985" width="9.140625" style="274"/>
    <col min="9986" max="9986" width="25.42578125" style="274" customWidth="1"/>
    <col min="9987" max="9987" width="20.85546875" style="274" customWidth="1"/>
    <col min="9988" max="9988" width="17.28515625" style="274" bestFit="1" customWidth="1"/>
    <col min="9989" max="9989" width="13.85546875" style="274" bestFit="1" customWidth="1"/>
    <col min="9990" max="10241" width="9.140625" style="274"/>
    <col min="10242" max="10242" width="25.42578125" style="274" customWidth="1"/>
    <col min="10243" max="10243" width="20.85546875" style="274" customWidth="1"/>
    <col min="10244" max="10244" width="17.28515625" style="274" bestFit="1" customWidth="1"/>
    <col min="10245" max="10245" width="13.85546875" style="274" bestFit="1" customWidth="1"/>
    <col min="10246" max="10497" width="9.140625" style="274"/>
    <col min="10498" max="10498" width="25.42578125" style="274" customWidth="1"/>
    <col min="10499" max="10499" width="20.85546875" style="274" customWidth="1"/>
    <col min="10500" max="10500" width="17.28515625" style="274" bestFit="1" customWidth="1"/>
    <col min="10501" max="10501" width="13.85546875" style="274" bestFit="1" customWidth="1"/>
    <col min="10502" max="10753" width="9.140625" style="274"/>
    <col min="10754" max="10754" width="25.42578125" style="274" customWidth="1"/>
    <col min="10755" max="10755" width="20.85546875" style="274" customWidth="1"/>
    <col min="10756" max="10756" width="17.28515625" style="274" bestFit="1" customWidth="1"/>
    <col min="10757" max="10757" width="13.85546875" style="274" bestFit="1" customWidth="1"/>
    <col min="10758" max="11009" width="9.140625" style="274"/>
    <col min="11010" max="11010" width="25.42578125" style="274" customWidth="1"/>
    <col min="11011" max="11011" width="20.85546875" style="274" customWidth="1"/>
    <col min="11012" max="11012" width="17.28515625" style="274" bestFit="1" customWidth="1"/>
    <col min="11013" max="11013" width="13.85546875" style="274" bestFit="1" customWidth="1"/>
    <col min="11014" max="11265" width="9.140625" style="274"/>
    <col min="11266" max="11266" width="25.42578125" style="274" customWidth="1"/>
    <col min="11267" max="11267" width="20.85546875" style="274" customWidth="1"/>
    <col min="11268" max="11268" width="17.28515625" style="274" bestFit="1" customWidth="1"/>
    <col min="11269" max="11269" width="13.85546875" style="274" bestFit="1" customWidth="1"/>
    <col min="11270" max="11521" width="9.140625" style="274"/>
    <col min="11522" max="11522" width="25.42578125" style="274" customWidth="1"/>
    <col min="11523" max="11523" width="20.85546875" style="274" customWidth="1"/>
    <col min="11524" max="11524" width="17.28515625" style="274" bestFit="1" customWidth="1"/>
    <col min="11525" max="11525" width="13.85546875" style="274" bestFit="1" customWidth="1"/>
    <col min="11526" max="11777" width="9.140625" style="274"/>
    <col min="11778" max="11778" width="25.42578125" style="274" customWidth="1"/>
    <col min="11779" max="11779" width="20.85546875" style="274" customWidth="1"/>
    <col min="11780" max="11780" width="17.28515625" style="274" bestFit="1" customWidth="1"/>
    <col min="11781" max="11781" width="13.85546875" style="274" bestFit="1" customWidth="1"/>
    <col min="11782" max="12033" width="9.140625" style="274"/>
    <col min="12034" max="12034" width="25.42578125" style="274" customWidth="1"/>
    <col min="12035" max="12035" width="20.85546875" style="274" customWidth="1"/>
    <col min="12036" max="12036" width="17.28515625" style="274" bestFit="1" customWidth="1"/>
    <col min="12037" max="12037" width="13.85546875" style="274" bestFit="1" customWidth="1"/>
    <col min="12038" max="12289" width="9.140625" style="274"/>
    <col min="12290" max="12290" width="25.42578125" style="274" customWidth="1"/>
    <col min="12291" max="12291" width="20.85546875" style="274" customWidth="1"/>
    <col min="12292" max="12292" width="17.28515625" style="274" bestFit="1" customWidth="1"/>
    <col min="12293" max="12293" width="13.85546875" style="274" bestFit="1" customWidth="1"/>
    <col min="12294" max="12545" width="9.140625" style="274"/>
    <col min="12546" max="12546" width="25.42578125" style="274" customWidth="1"/>
    <col min="12547" max="12547" width="20.85546875" style="274" customWidth="1"/>
    <col min="12548" max="12548" width="17.28515625" style="274" bestFit="1" customWidth="1"/>
    <col min="12549" max="12549" width="13.85546875" style="274" bestFit="1" customWidth="1"/>
    <col min="12550" max="12801" width="9.140625" style="274"/>
    <col min="12802" max="12802" width="25.42578125" style="274" customWidth="1"/>
    <col min="12803" max="12803" width="20.85546875" style="274" customWidth="1"/>
    <col min="12804" max="12804" width="17.28515625" style="274" bestFit="1" customWidth="1"/>
    <col min="12805" max="12805" width="13.85546875" style="274" bestFit="1" customWidth="1"/>
    <col min="12806" max="13057" width="9.140625" style="274"/>
    <col min="13058" max="13058" width="25.42578125" style="274" customWidth="1"/>
    <col min="13059" max="13059" width="20.85546875" style="274" customWidth="1"/>
    <col min="13060" max="13060" width="17.28515625" style="274" bestFit="1" customWidth="1"/>
    <col min="13061" max="13061" width="13.85546875" style="274" bestFit="1" customWidth="1"/>
    <col min="13062" max="13313" width="9.140625" style="274"/>
    <col min="13314" max="13314" width="25.42578125" style="274" customWidth="1"/>
    <col min="13315" max="13315" width="20.85546875" style="274" customWidth="1"/>
    <col min="13316" max="13316" width="17.28515625" style="274" bestFit="1" customWidth="1"/>
    <col min="13317" max="13317" width="13.85546875" style="274" bestFit="1" customWidth="1"/>
    <col min="13318" max="13569" width="9.140625" style="274"/>
    <col min="13570" max="13570" width="25.42578125" style="274" customWidth="1"/>
    <col min="13571" max="13571" width="20.85546875" style="274" customWidth="1"/>
    <col min="13572" max="13572" width="17.28515625" style="274" bestFit="1" customWidth="1"/>
    <col min="13573" max="13573" width="13.85546875" style="274" bestFit="1" customWidth="1"/>
    <col min="13574" max="13825" width="9.140625" style="274"/>
    <col min="13826" max="13826" width="25.42578125" style="274" customWidth="1"/>
    <col min="13827" max="13827" width="20.85546875" style="274" customWidth="1"/>
    <col min="13828" max="13828" width="17.28515625" style="274" bestFit="1" customWidth="1"/>
    <col min="13829" max="13829" width="13.85546875" style="274" bestFit="1" customWidth="1"/>
    <col min="13830" max="14081" width="9.140625" style="274"/>
    <col min="14082" max="14082" width="25.42578125" style="274" customWidth="1"/>
    <col min="14083" max="14083" width="20.85546875" style="274" customWidth="1"/>
    <col min="14084" max="14084" width="17.28515625" style="274" bestFit="1" customWidth="1"/>
    <col min="14085" max="14085" width="13.85546875" style="274" bestFit="1" customWidth="1"/>
    <col min="14086" max="14337" width="9.140625" style="274"/>
    <col min="14338" max="14338" width="25.42578125" style="274" customWidth="1"/>
    <col min="14339" max="14339" width="20.85546875" style="274" customWidth="1"/>
    <col min="14340" max="14340" width="17.28515625" style="274" bestFit="1" customWidth="1"/>
    <col min="14341" max="14341" width="13.85546875" style="274" bestFit="1" customWidth="1"/>
    <col min="14342" max="14593" width="9.140625" style="274"/>
    <col min="14594" max="14594" width="25.42578125" style="274" customWidth="1"/>
    <col min="14595" max="14595" width="20.85546875" style="274" customWidth="1"/>
    <col min="14596" max="14596" width="17.28515625" style="274" bestFit="1" customWidth="1"/>
    <col min="14597" max="14597" width="13.85546875" style="274" bestFit="1" customWidth="1"/>
    <col min="14598" max="14849" width="9.140625" style="274"/>
    <col min="14850" max="14850" width="25.42578125" style="274" customWidth="1"/>
    <col min="14851" max="14851" width="20.85546875" style="274" customWidth="1"/>
    <col min="14852" max="14852" width="17.28515625" style="274" bestFit="1" customWidth="1"/>
    <col min="14853" max="14853" width="13.85546875" style="274" bestFit="1" customWidth="1"/>
    <col min="14854" max="15105" width="9.140625" style="274"/>
    <col min="15106" max="15106" width="25.42578125" style="274" customWidth="1"/>
    <col min="15107" max="15107" width="20.85546875" style="274" customWidth="1"/>
    <col min="15108" max="15108" width="17.28515625" style="274" bestFit="1" customWidth="1"/>
    <col min="15109" max="15109" width="13.85546875" style="274" bestFit="1" customWidth="1"/>
    <col min="15110" max="15361" width="9.140625" style="274"/>
    <col min="15362" max="15362" width="25.42578125" style="274" customWidth="1"/>
    <col min="15363" max="15363" width="20.85546875" style="274" customWidth="1"/>
    <col min="15364" max="15364" width="17.28515625" style="274" bestFit="1" customWidth="1"/>
    <col min="15365" max="15365" width="13.85546875" style="274" bestFit="1" customWidth="1"/>
    <col min="15366" max="15617" width="9.140625" style="274"/>
    <col min="15618" max="15618" width="25.42578125" style="274" customWidth="1"/>
    <col min="15619" max="15619" width="20.85546875" style="274" customWidth="1"/>
    <col min="15620" max="15620" width="17.28515625" style="274" bestFit="1" customWidth="1"/>
    <col min="15621" max="15621" width="13.85546875" style="274" bestFit="1" customWidth="1"/>
    <col min="15622" max="15873" width="9.140625" style="274"/>
    <col min="15874" max="15874" width="25.42578125" style="274" customWidth="1"/>
    <col min="15875" max="15875" width="20.85546875" style="274" customWidth="1"/>
    <col min="15876" max="15876" width="17.28515625" style="274" bestFit="1" customWidth="1"/>
    <col min="15877" max="15877" width="13.85546875" style="274" bestFit="1" customWidth="1"/>
    <col min="15878" max="16129" width="9.140625" style="274"/>
    <col min="16130" max="16130" width="25.42578125" style="274" customWidth="1"/>
    <col min="16131" max="16131" width="20.85546875" style="274" customWidth="1"/>
    <col min="16132" max="16132" width="17.28515625" style="274" bestFit="1" customWidth="1"/>
    <col min="16133" max="16133" width="13.85546875" style="274" bestFit="1" customWidth="1"/>
    <col min="16134" max="16384" width="9.140625" style="274"/>
  </cols>
  <sheetData>
    <row r="4" spans="1:5" x14ac:dyDescent="0.25">
      <c r="A4" s="532" t="s">
        <v>370</v>
      </c>
      <c r="B4" s="532"/>
      <c r="C4" s="532"/>
      <c r="D4" s="532"/>
      <c r="E4" s="532"/>
    </row>
    <row r="5" spans="1:5" x14ac:dyDescent="0.25">
      <c r="A5" s="532"/>
      <c r="B5" s="532"/>
      <c r="C5" s="532"/>
      <c r="D5" s="532"/>
      <c r="E5" s="532"/>
    </row>
    <row r="6" spans="1:5" ht="16.5" thickBot="1" x14ac:dyDescent="0.3"/>
    <row r="7" spans="1:5" x14ac:dyDescent="0.25">
      <c r="A7" s="275" t="s">
        <v>341</v>
      </c>
      <c r="B7" s="276" t="s">
        <v>342</v>
      </c>
      <c r="C7" s="276" t="s">
        <v>343</v>
      </c>
      <c r="D7" s="276" t="s">
        <v>344</v>
      </c>
      <c r="E7" s="277" t="s">
        <v>345</v>
      </c>
    </row>
    <row r="8" spans="1:5" x14ac:dyDescent="0.25">
      <c r="A8" s="278"/>
      <c r="B8" s="279"/>
      <c r="C8" s="280" t="s">
        <v>346</v>
      </c>
      <c r="D8" s="280" t="s">
        <v>347</v>
      </c>
      <c r="E8" s="281" t="s">
        <v>348</v>
      </c>
    </row>
    <row r="9" spans="1:5" x14ac:dyDescent="0.25">
      <c r="A9" s="278"/>
      <c r="B9" s="279"/>
      <c r="C9" s="279"/>
      <c r="D9" s="280" t="s">
        <v>349</v>
      </c>
      <c r="E9" s="281" t="s">
        <v>350</v>
      </c>
    </row>
    <row r="10" spans="1:5" ht="16.5" thickBot="1" x14ac:dyDescent="0.3">
      <c r="A10" s="282" t="s">
        <v>351</v>
      </c>
      <c r="B10" s="283" t="s">
        <v>352</v>
      </c>
      <c r="C10" s="283" t="s">
        <v>353</v>
      </c>
      <c r="D10" s="283" t="s">
        <v>354</v>
      </c>
      <c r="E10" s="284" t="s">
        <v>355</v>
      </c>
    </row>
    <row r="11" spans="1:5" ht="94.5" x14ac:dyDescent="0.25">
      <c r="A11" s="285" t="s">
        <v>352</v>
      </c>
      <c r="B11" s="286" t="s">
        <v>356</v>
      </c>
      <c r="C11" s="287"/>
      <c r="D11" s="288">
        <f>SUM(D12:D13)</f>
        <v>0</v>
      </c>
      <c r="E11" s="289">
        <f>SUM(E12:E17)</f>
        <v>0</v>
      </c>
    </row>
    <row r="12" spans="1:5" x14ac:dyDescent="0.25">
      <c r="A12" s="290"/>
      <c r="B12" s="291"/>
      <c r="C12" s="291"/>
      <c r="D12" s="292"/>
      <c r="E12" s="293"/>
    </row>
    <row r="13" spans="1:5" x14ac:dyDescent="0.25">
      <c r="A13" s="290"/>
      <c r="B13" s="291"/>
      <c r="C13" s="291"/>
      <c r="D13" s="292"/>
      <c r="E13" s="293"/>
    </row>
    <row r="14" spans="1:5" x14ac:dyDescent="0.25">
      <c r="A14" s="290"/>
      <c r="B14" s="291"/>
      <c r="C14" s="291"/>
      <c r="D14" s="292"/>
      <c r="E14" s="293"/>
    </row>
    <row r="15" spans="1:5" x14ac:dyDescent="0.25">
      <c r="A15" s="290"/>
      <c r="B15" s="291"/>
      <c r="C15" s="291"/>
      <c r="D15" s="292"/>
      <c r="E15" s="293"/>
    </row>
    <row r="16" spans="1:5" x14ac:dyDescent="0.25">
      <c r="A16" s="290"/>
      <c r="B16" s="291"/>
      <c r="C16" s="291"/>
      <c r="D16" s="292"/>
      <c r="E16" s="293"/>
    </row>
    <row r="17" spans="1:6" x14ac:dyDescent="0.25">
      <c r="A17" s="290"/>
      <c r="B17" s="291"/>
      <c r="C17" s="291"/>
      <c r="D17" s="292"/>
      <c r="E17" s="293"/>
    </row>
    <row r="18" spans="1:6" x14ac:dyDescent="0.25">
      <c r="A18" s="290"/>
      <c r="B18" s="291"/>
      <c r="C18" s="291"/>
      <c r="D18" s="292"/>
      <c r="E18" s="293"/>
    </row>
    <row r="19" spans="1:6" ht="78.75" x14ac:dyDescent="0.25">
      <c r="A19" s="294" t="s">
        <v>353</v>
      </c>
      <c r="B19" s="295" t="s">
        <v>357</v>
      </c>
      <c r="C19" s="291"/>
      <c r="D19" s="292"/>
      <c r="E19" s="293"/>
    </row>
    <row r="20" spans="1:6" ht="63" x14ac:dyDescent="0.25">
      <c r="A20" s="294"/>
      <c r="B20" s="296" t="s">
        <v>358</v>
      </c>
      <c r="C20" s="297"/>
      <c r="D20" s="298">
        <f>SUM(D21:D28)</f>
        <v>12702000</v>
      </c>
      <c r="E20" s="298">
        <f>SUM(E21:E28)</f>
        <v>2102000</v>
      </c>
      <c r="F20" s="312">
        <f>F21+F22+F23+F24+F27+F28</f>
        <v>10600000</v>
      </c>
    </row>
    <row r="21" spans="1:6" x14ac:dyDescent="0.25">
      <c r="A21" s="294"/>
      <c r="B21" s="299"/>
      <c r="C21" s="291" t="s">
        <v>359</v>
      </c>
      <c r="D21" s="300">
        <f t="shared" ref="D21:D29" si="0">F21+E21</f>
        <v>6251000</v>
      </c>
      <c r="E21" s="293">
        <v>851000</v>
      </c>
      <c r="F21" s="48">
        <f>'[3]2.sz.tábla'!D32</f>
        <v>5400000</v>
      </c>
    </row>
    <row r="22" spans="1:6" x14ac:dyDescent="0.25">
      <c r="A22" s="294"/>
      <c r="B22" s="299"/>
      <c r="C22" s="291" t="s">
        <v>360</v>
      </c>
      <c r="D22" s="300">
        <f>E22+F22</f>
        <v>1868000</v>
      </c>
      <c r="E22" s="293">
        <v>668000</v>
      </c>
      <c r="F22" s="48">
        <f>'[3]2.sz.tábla'!D34</f>
        <v>1200000</v>
      </c>
    </row>
    <row r="23" spans="1:6" x14ac:dyDescent="0.25">
      <c r="A23" s="294"/>
      <c r="B23" s="299"/>
      <c r="C23" s="291" t="s">
        <v>361</v>
      </c>
      <c r="D23" s="300">
        <f t="shared" ref="D23:D27" si="1">E23+F23</f>
        <v>2500000</v>
      </c>
      <c r="E23" s="293">
        <v>0</v>
      </c>
      <c r="F23" s="48">
        <f>'[3]2.sz.tábla'!D37</f>
        <v>2500000</v>
      </c>
    </row>
    <row r="24" spans="1:6" x14ac:dyDescent="0.25">
      <c r="A24" s="294"/>
      <c r="B24" s="299"/>
      <c r="C24" s="301" t="s">
        <v>362</v>
      </c>
      <c r="D24" s="300">
        <f t="shared" si="1"/>
        <v>652000</v>
      </c>
      <c r="E24" s="293">
        <v>252000</v>
      </c>
      <c r="F24" s="48">
        <f>'[3]2.sz.tábla'!D40</f>
        <v>400000</v>
      </c>
    </row>
    <row r="25" spans="1:6" x14ac:dyDescent="0.25">
      <c r="A25" s="294"/>
      <c r="B25" s="299"/>
      <c r="C25" s="301" t="s">
        <v>363</v>
      </c>
      <c r="D25" s="300">
        <f t="shared" si="1"/>
        <v>0</v>
      </c>
      <c r="E25" s="293">
        <v>0</v>
      </c>
      <c r="F25" s="48"/>
    </row>
    <row r="26" spans="1:6" x14ac:dyDescent="0.25">
      <c r="A26" s="294"/>
      <c r="B26" s="299"/>
      <c r="C26" s="301" t="s">
        <v>364</v>
      </c>
      <c r="D26" s="300">
        <f t="shared" si="1"/>
        <v>0</v>
      </c>
      <c r="E26" s="293">
        <v>0</v>
      </c>
      <c r="F26" s="48"/>
    </row>
    <row r="27" spans="1:6" x14ac:dyDescent="0.25">
      <c r="A27" s="294"/>
      <c r="B27" s="299"/>
      <c r="C27" s="291" t="s">
        <v>365</v>
      </c>
      <c r="D27" s="300">
        <f t="shared" si="1"/>
        <v>1331000</v>
      </c>
      <c r="E27" s="293">
        <v>331000</v>
      </c>
      <c r="F27" s="48">
        <f>'[3]2.sz.tábla'!D38</f>
        <v>1000000</v>
      </c>
    </row>
    <row r="28" spans="1:6" x14ac:dyDescent="0.25">
      <c r="A28" s="294"/>
      <c r="B28" s="299"/>
      <c r="C28" s="291" t="s">
        <v>366</v>
      </c>
      <c r="D28" s="300">
        <v>100000</v>
      </c>
      <c r="E28" s="293">
        <v>0</v>
      </c>
      <c r="F28" s="48">
        <v>100000</v>
      </c>
    </row>
    <row r="29" spans="1:6" ht="78.75" x14ac:dyDescent="0.25">
      <c r="A29" s="294" t="s">
        <v>354</v>
      </c>
      <c r="B29" s="295" t="s">
        <v>367</v>
      </c>
      <c r="C29" s="291"/>
      <c r="D29" s="292">
        <f t="shared" si="0"/>
        <v>0</v>
      </c>
      <c r="E29" s="293">
        <v>0</v>
      </c>
      <c r="F29" s="48"/>
    </row>
    <row r="30" spans="1:6" ht="63.75" thickBot="1" x14ac:dyDescent="0.3">
      <c r="A30" s="302" t="s">
        <v>355</v>
      </c>
      <c r="B30" s="303" t="s">
        <v>368</v>
      </c>
      <c r="C30" s="304"/>
      <c r="D30" s="305">
        <f>F30+E30+G30</f>
        <v>0</v>
      </c>
      <c r="E30" s="306">
        <v>0</v>
      </c>
      <c r="F30" s="48"/>
    </row>
    <row r="31" spans="1:6" ht="16.5" thickBot="1" x14ac:dyDescent="0.3">
      <c r="A31" s="307"/>
      <c r="B31" s="308" t="s">
        <v>369</v>
      </c>
      <c r="C31" s="308"/>
      <c r="D31" s="309">
        <f>D30+D29+D19+D20+D11</f>
        <v>12702000</v>
      </c>
      <c r="E31" s="310">
        <f>E30+E29+E19+E20+E11</f>
        <v>2102000</v>
      </c>
      <c r="F31" s="311">
        <f>SUM(F21:F28)</f>
        <v>10600000</v>
      </c>
    </row>
  </sheetData>
  <mergeCells count="1">
    <mergeCell ref="A4:E5"/>
  </mergeCells>
  <pageMargins left="0.70866141732283472" right="0.70866141732283472" top="0.74803149606299213" bottom="0.74803149606299213" header="0.31496062992125984" footer="0.31496062992125984"/>
  <pageSetup paperSize="9" scale="91" orientation="portrait" r:id="rId1"/>
  <headerFooter>
    <oddHeader>&amp;L&amp;"Times New Roman,Normál"&amp;12Vászoly Község Önkormányzata&amp;C&amp;"Times New Roman,Normál"&amp;12 10. melléklet
Az önkormányzat 2018. évi költségvetéséről szóló 5/2018. (II. 16.) rendelethez</oddHeader>
  </headerFooter>
  <colBreaks count="1" manualBreakCount="1">
    <brk id="5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view="pageLayout" zoomScaleNormal="100" workbookViewId="0">
      <selection activeCell="A3" sqref="A3:L3"/>
    </sheetView>
  </sheetViews>
  <sheetFormatPr defaultRowHeight="15.75" x14ac:dyDescent="0.25"/>
  <cols>
    <col min="1" max="1" width="10" style="78" customWidth="1"/>
    <col min="2" max="2" width="32" style="78" bestFit="1" customWidth="1"/>
    <col min="3" max="3" width="14" style="78" bestFit="1" customWidth="1"/>
    <col min="4" max="4" width="12.85546875" style="78" customWidth="1"/>
    <col min="5" max="5" width="11.85546875" style="78" customWidth="1"/>
    <col min="6" max="7" width="11.5703125" style="78" customWidth="1"/>
    <col min="8" max="8" width="11.28515625" style="78" customWidth="1"/>
    <col min="9" max="9" width="11" style="78" customWidth="1"/>
    <col min="10" max="10" width="10.5703125" style="78" customWidth="1"/>
    <col min="11" max="12" width="13.7109375" style="78" customWidth="1"/>
    <col min="13" max="256" width="9.140625" style="78"/>
    <col min="257" max="257" width="10" style="78" customWidth="1"/>
    <col min="258" max="258" width="29" style="78" customWidth="1"/>
    <col min="259" max="259" width="12" style="78" customWidth="1"/>
    <col min="260" max="260" width="12.85546875" style="78" customWidth="1"/>
    <col min="261" max="261" width="11.85546875" style="78" customWidth="1"/>
    <col min="262" max="263" width="11.5703125" style="78" customWidth="1"/>
    <col min="264" max="264" width="11.28515625" style="78" customWidth="1"/>
    <col min="265" max="265" width="11" style="78" customWidth="1"/>
    <col min="266" max="266" width="10.5703125" style="78" customWidth="1"/>
    <col min="267" max="268" width="13.7109375" style="78" customWidth="1"/>
    <col min="269" max="512" width="9.140625" style="78"/>
    <col min="513" max="513" width="10" style="78" customWidth="1"/>
    <col min="514" max="514" width="29" style="78" customWidth="1"/>
    <col min="515" max="515" width="12" style="78" customWidth="1"/>
    <col min="516" max="516" width="12.85546875" style="78" customWidth="1"/>
    <col min="517" max="517" width="11.85546875" style="78" customWidth="1"/>
    <col min="518" max="519" width="11.5703125" style="78" customWidth="1"/>
    <col min="520" max="520" width="11.28515625" style="78" customWidth="1"/>
    <col min="521" max="521" width="11" style="78" customWidth="1"/>
    <col min="522" max="522" width="10.5703125" style="78" customWidth="1"/>
    <col min="523" max="524" width="13.7109375" style="78" customWidth="1"/>
    <col min="525" max="768" width="9.140625" style="78"/>
    <col min="769" max="769" width="10" style="78" customWidth="1"/>
    <col min="770" max="770" width="29" style="78" customWidth="1"/>
    <col min="771" max="771" width="12" style="78" customWidth="1"/>
    <col min="772" max="772" width="12.85546875" style="78" customWidth="1"/>
    <col min="773" max="773" width="11.85546875" style="78" customWidth="1"/>
    <col min="774" max="775" width="11.5703125" style="78" customWidth="1"/>
    <col min="776" max="776" width="11.28515625" style="78" customWidth="1"/>
    <col min="777" max="777" width="11" style="78" customWidth="1"/>
    <col min="778" max="778" width="10.5703125" style="78" customWidth="1"/>
    <col min="779" max="780" width="13.7109375" style="78" customWidth="1"/>
    <col min="781" max="1024" width="9.140625" style="78"/>
    <col min="1025" max="1025" width="10" style="78" customWidth="1"/>
    <col min="1026" max="1026" width="29" style="78" customWidth="1"/>
    <col min="1027" max="1027" width="12" style="78" customWidth="1"/>
    <col min="1028" max="1028" width="12.85546875" style="78" customWidth="1"/>
    <col min="1029" max="1029" width="11.85546875" style="78" customWidth="1"/>
    <col min="1030" max="1031" width="11.5703125" style="78" customWidth="1"/>
    <col min="1032" max="1032" width="11.28515625" style="78" customWidth="1"/>
    <col min="1033" max="1033" width="11" style="78" customWidth="1"/>
    <col min="1034" max="1034" width="10.5703125" style="78" customWidth="1"/>
    <col min="1035" max="1036" width="13.7109375" style="78" customWidth="1"/>
    <col min="1037" max="1280" width="9.140625" style="78"/>
    <col min="1281" max="1281" width="10" style="78" customWidth="1"/>
    <col min="1282" max="1282" width="29" style="78" customWidth="1"/>
    <col min="1283" max="1283" width="12" style="78" customWidth="1"/>
    <col min="1284" max="1284" width="12.85546875" style="78" customWidth="1"/>
    <col min="1285" max="1285" width="11.85546875" style="78" customWidth="1"/>
    <col min="1286" max="1287" width="11.5703125" style="78" customWidth="1"/>
    <col min="1288" max="1288" width="11.28515625" style="78" customWidth="1"/>
    <col min="1289" max="1289" width="11" style="78" customWidth="1"/>
    <col min="1290" max="1290" width="10.5703125" style="78" customWidth="1"/>
    <col min="1291" max="1292" width="13.7109375" style="78" customWidth="1"/>
    <col min="1293" max="1536" width="9.140625" style="78"/>
    <col min="1537" max="1537" width="10" style="78" customWidth="1"/>
    <col min="1538" max="1538" width="29" style="78" customWidth="1"/>
    <col min="1539" max="1539" width="12" style="78" customWidth="1"/>
    <col min="1540" max="1540" width="12.85546875" style="78" customWidth="1"/>
    <col min="1541" max="1541" width="11.85546875" style="78" customWidth="1"/>
    <col min="1542" max="1543" width="11.5703125" style="78" customWidth="1"/>
    <col min="1544" max="1544" width="11.28515625" style="78" customWidth="1"/>
    <col min="1545" max="1545" width="11" style="78" customWidth="1"/>
    <col min="1546" max="1546" width="10.5703125" style="78" customWidth="1"/>
    <col min="1547" max="1548" width="13.7109375" style="78" customWidth="1"/>
    <col min="1549" max="1792" width="9.140625" style="78"/>
    <col min="1793" max="1793" width="10" style="78" customWidth="1"/>
    <col min="1794" max="1794" width="29" style="78" customWidth="1"/>
    <col min="1795" max="1795" width="12" style="78" customWidth="1"/>
    <col min="1796" max="1796" width="12.85546875" style="78" customWidth="1"/>
    <col min="1797" max="1797" width="11.85546875" style="78" customWidth="1"/>
    <col min="1798" max="1799" width="11.5703125" style="78" customWidth="1"/>
    <col min="1800" max="1800" width="11.28515625" style="78" customWidth="1"/>
    <col min="1801" max="1801" width="11" style="78" customWidth="1"/>
    <col min="1802" max="1802" width="10.5703125" style="78" customWidth="1"/>
    <col min="1803" max="1804" width="13.7109375" style="78" customWidth="1"/>
    <col min="1805" max="2048" width="9.140625" style="78"/>
    <col min="2049" max="2049" width="10" style="78" customWidth="1"/>
    <col min="2050" max="2050" width="29" style="78" customWidth="1"/>
    <col min="2051" max="2051" width="12" style="78" customWidth="1"/>
    <col min="2052" max="2052" width="12.85546875" style="78" customWidth="1"/>
    <col min="2053" max="2053" width="11.85546875" style="78" customWidth="1"/>
    <col min="2054" max="2055" width="11.5703125" style="78" customWidth="1"/>
    <col min="2056" max="2056" width="11.28515625" style="78" customWidth="1"/>
    <col min="2057" max="2057" width="11" style="78" customWidth="1"/>
    <col min="2058" max="2058" width="10.5703125" style="78" customWidth="1"/>
    <col min="2059" max="2060" width="13.7109375" style="78" customWidth="1"/>
    <col min="2061" max="2304" width="9.140625" style="78"/>
    <col min="2305" max="2305" width="10" style="78" customWidth="1"/>
    <col min="2306" max="2306" width="29" style="78" customWidth="1"/>
    <col min="2307" max="2307" width="12" style="78" customWidth="1"/>
    <col min="2308" max="2308" width="12.85546875" style="78" customWidth="1"/>
    <col min="2309" max="2309" width="11.85546875" style="78" customWidth="1"/>
    <col min="2310" max="2311" width="11.5703125" style="78" customWidth="1"/>
    <col min="2312" max="2312" width="11.28515625" style="78" customWidth="1"/>
    <col min="2313" max="2313" width="11" style="78" customWidth="1"/>
    <col min="2314" max="2314" width="10.5703125" style="78" customWidth="1"/>
    <col min="2315" max="2316" width="13.7109375" style="78" customWidth="1"/>
    <col min="2317" max="2560" width="9.140625" style="78"/>
    <col min="2561" max="2561" width="10" style="78" customWidth="1"/>
    <col min="2562" max="2562" width="29" style="78" customWidth="1"/>
    <col min="2563" max="2563" width="12" style="78" customWidth="1"/>
    <col min="2564" max="2564" width="12.85546875" style="78" customWidth="1"/>
    <col min="2565" max="2565" width="11.85546875" style="78" customWidth="1"/>
    <col min="2566" max="2567" width="11.5703125" style="78" customWidth="1"/>
    <col min="2568" max="2568" width="11.28515625" style="78" customWidth="1"/>
    <col min="2569" max="2569" width="11" style="78" customWidth="1"/>
    <col min="2570" max="2570" width="10.5703125" style="78" customWidth="1"/>
    <col min="2571" max="2572" width="13.7109375" style="78" customWidth="1"/>
    <col min="2573" max="2816" width="9.140625" style="78"/>
    <col min="2817" max="2817" width="10" style="78" customWidth="1"/>
    <col min="2818" max="2818" width="29" style="78" customWidth="1"/>
    <col min="2819" max="2819" width="12" style="78" customWidth="1"/>
    <col min="2820" max="2820" width="12.85546875" style="78" customWidth="1"/>
    <col min="2821" max="2821" width="11.85546875" style="78" customWidth="1"/>
    <col min="2822" max="2823" width="11.5703125" style="78" customWidth="1"/>
    <col min="2824" max="2824" width="11.28515625" style="78" customWidth="1"/>
    <col min="2825" max="2825" width="11" style="78" customWidth="1"/>
    <col min="2826" max="2826" width="10.5703125" style="78" customWidth="1"/>
    <col min="2827" max="2828" width="13.7109375" style="78" customWidth="1"/>
    <col min="2829" max="3072" width="9.140625" style="78"/>
    <col min="3073" max="3073" width="10" style="78" customWidth="1"/>
    <col min="3074" max="3074" width="29" style="78" customWidth="1"/>
    <col min="3075" max="3075" width="12" style="78" customWidth="1"/>
    <col min="3076" max="3076" width="12.85546875" style="78" customWidth="1"/>
    <col min="3077" max="3077" width="11.85546875" style="78" customWidth="1"/>
    <col min="3078" max="3079" width="11.5703125" style="78" customWidth="1"/>
    <col min="3080" max="3080" width="11.28515625" style="78" customWidth="1"/>
    <col min="3081" max="3081" width="11" style="78" customWidth="1"/>
    <col min="3082" max="3082" width="10.5703125" style="78" customWidth="1"/>
    <col min="3083" max="3084" width="13.7109375" style="78" customWidth="1"/>
    <col min="3085" max="3328" width="9.140625" style="78"/>
    <col min="3329" max="3329" width="10" style="78" customWidth="1"/>
    <col min="3330" max="3330" width="29" style="78" customWidth="1"/>
    <col min="3331" max="3331" width="12" style="78" customWidth="1"/>
    <col min="3332" max="3332" width="12.85546875" style="78" customWidth="1"/>
    <col min="3333" max="3333" width="11.85546875" style="78" customWidth="1"/>
    <col min="3334" max="3335" width="11.5703125" style="78" customWidth="1"/>
    <col min="3336" max="3336" width="11.28515625" style="78" customWidth="1"/>
    <col min="3337" max="3337" width="11" style="78" customWidth="1"/>
    <col min="3338" max="3338" width="10.5703125" style="78" customWidth="1"/>
    <col min="3339" max="3340" width="13.7109375" style="78" customWidth="1"/>
    <col min="3341" max="3584" width="9.140625" style="78"/>
    <col min="3585" max="3585" width="10" style="78" customWidth="1"/>
    <col min="3586" max="3586" width="29" style="78" customWidth="1"/>
    <col min="3587" max="3587" width="12" style="78" customWidth="1"/>
    <col min="3588" max="3588" width="12.85546875" style="78" customWidth="1"/>
    <col min="3589" max="3589" width="11.85546875" style="78" customWidth="1"/>
    <col min="3590" max="3591" width="11.5703125" style="78" customWidth="1"/>
    <col min="3592" max="3592" width="11.28515625" style="78" customWidth="1"/>
    <col min="3593" max="3593" width="11" style="78" customWidth="1"/>
    <col min="3594" max="3594" width="10.5703125" style="78" customWidth="1"/>
    <col min="3595" max="3596" width="13.7109375" style="78" customWidth="1"/>
    <col min="3597" max="3840" width="9.140625" style="78"/>
    <col min="3841" max="3841" width="10" style="78" customWidth="1"/>
    <col min="3842" max="3842" width="29" style="78" customWidth="1"/>
    <col min="3843" max="3843" width="12" style="78" customWidth="1"/>
    <col min="3844" max="3844" width="12.85546875" style="78" customWidth="1"/>
    <col min="3845" max="3845" width="11.85546875" style="78" customWidth="1"/>
    <col min="3846" max="3847" width="11.5703125" style="78" customWidth="1"/>
    <col min="3848" max="3848" width="11.28515625" style="78" customWidth="1"/>
    <col min="3849" max="3849" width="11" style="78" customWidth="1"/>
    <col min="3850" max="3850" width="10.5703125" style="78" customWidth="1"/>
    <col min="3851" max="3852" width="13.7109375" style="78" customWidth="1"/>
    <col min="3853" max="4096" width="9.140625" style="78"/>
    <col min="4097" max="4097" width="10" style="78" customWidth="1"/>
    <col min="4098" max="4098" width="29" style="78" customWidth="1"/>
    <col min="4099" max="4099" width="12" style="78" customWidth="1"/>
    <col min="4100" max="4100" width="12.85546875" style="78" customWidth="1"/>
    <col min="4101" max="4101" width="11.85546875" style="78" customWidth="1"/>
    <col min="4102" max="4103" width="11.5703125" style="78" customWidth="1"/>
    <col min="4104" max="4104" width="11.28515625" style="78" customWidth="1"/>
    <col min="4105" max="4105" width="11" style="78" customWidth="1"/>
    <col min="4106" max="4106" width="10.5703125" style="78" customWidth="1"/>
    <col min="4107" max="4108" width="13.7109375" style="78" customWidth="1"/>
    <col min="4109" max="4352" width="9.140625" style="78"/>
    <col min="4353" max="4353" width="10" style="78" customWidth="1"/>
    <col min="4354" max="4354" width="29" style="78" customWidth="1"/>
    <col min="4355" max="4355" width="12" style="78" customWidth="1"/>
    <col min="4356" max="4356" width="12.85546875" style="78" customWidth="1"/>
    <col min="4357" max="4357" width="11.85546875" style="78" customWidth="1"/>
    <col min="4358" max="4359" width="11.5703125" style="78" customWidth="1"/>
    <col min="4360" max="4360" width="11.28515625" style="78" customWidth="1"/>
    <col min="4361" max="4361" width="11" style="78" customWidth="1"/>
    <col min="4362" max="4362" width="10.5703125" style="78" customWidth="1"/>
    <col min="4363" max="4364" width="13.7109375" style="78" customWidth="1"/>
    <col min="4365" max="4608" width="9.140625" style="78"/>
    <col min="4609" max="4609" width="10" style="78" customWidth="1"/>
    <col min="4610" max="4610" width="29" style="78" customWidth="1"/>
    <col min="4611" max="4611" width="12" style="78" customWidth="1"/>
    <col min="4612" max="4612" width="12.85546875" style="78" customWidth="1"/>
    <col min="4613" max="4613" width="11.85546875" style="78" customWidth="1"/>
    <col min="4614" max="4615" width="11.5703125" style="78" customWidth="1"/>
    <col min="4616" max="4616" width="11.28515625" style="78" customWidth="1"/>
    <col min="4617" max="4617" width="11" style="78" customWidth="1"/>
    <col min="4618" max="4618" width="10.5703125" style="78" customWidth="1"/>
    <col min="4619" max="4620" width="13.7109375" style="78" customWidth="1"/>
    <col min="4621" max="4864" width="9.140625" style="78"/>
    <col min="4865" max="4865" width="10" style="78" customWidth="1"/>
    <col min="4866" max="4866" width="29" style="78" customWidth="1"/>
    <col min="4867" max="4867" width="12" style="78" customWidth="1"/>
    <col min="4868" max="4868" width="12.85546875" style="78" customWidth="1"/>
    <col min="4869" max="4869" width="11.85546875" style="78" customWidth="1"/>
    <col min="4870" max="4871" width="11.5703125" style="78" customWidth="1"/>
    <col min="4872" max="4872" width="11.28515625" style="78" customWidth="1"/>
    <col min="4873" max="4873" width="11" style="78" customWidth="1"/>
    <col min="4874" max="4874" width="10.5703125" style="78" customWidth="1"/>
    <col min="4875" max="4876" width="13.7109375" style="78" customWidth="1"/>
    <col min="4877" max="5120" width="9.140625" style="78"/>
    <col min="5121" max="5121" width="10" style="78" customWidth="1"/>
    <col min="5122" max="5122" width="29" style="78" customWidth="1"/>
    <col min="5123" max="5123" width="12" style="78" customWidth="1"/>
    <col min="5124" max="5124" width="12.85546875" style="78" customWidth="1"/>
    <col min="5125" max="5125" width="11.85546875" style="78" customWidth="1"/>
    <col min="5126" max="5127" width="11.5703125" style="78" customWidth="1"/>
    <col min="5128" max="5128" width="11.28515625" style="78" customWidth="1"/>
    <col min="5129" max="5129" width="11" style="78" customWidth="1"/>
    <col min="5130" max="5130" width="10.5703125" style="78" customWidth="1"/>
    <col min="5131" max="5132" width="13.7109375" style="78" customWidth="1"/>
    <col min="5133" max="5376" width="9.140625" style="78"/>
    <col min="5377" max="5377" width="10" style="78" customWidth="1"/>
    <col min="5378" max="5378" width="29" style="78" customWidth="1"/>
    <col min="5379" max="5379" width="12" style="78" customWidth="1"/>
    <col min="5380" max="5380" width="12.85546875" style="78" customWidth="1"/>
    <col min="5381" max="5381" width="11.85546875" style="78" customWidth="1"/>
    <col min="5382" max="5383" width="11.5703125" style="78" customWidth="1"/>
    <col min="5384" max="5384" width="11.28515625" style="78" customWidth="1"/>
    <col min="5385" max="5385" width="11" style="78" customWidth="1"/>
    <col min="5386" max="5386" width="10.5703125" style="78" customWidth="1"/>
    <col min="5387" max="5388" width="13.7109375" style="78" customWidth="1"/>
    <col min="5389" max="5632" width="9.140625" style="78"/>
    <col min="5633" max="5633" width="10" style="78" customWidth="1"/>
    <col min="5634" max="5634" width="29" style="78" customWidth="1"/>
    <col min="5635" max="5635" width="12" style="78" customWidth="1"/>
    <col min="5636" max="5636" width="12.85546875" style="78" customWidth="1"/>
    <col min="5637" max="5637" width="11.85546875" style="78" customWidth="1"/>
    <col min="5638" max="5639" width="11.5703125" style="78" customWidth="1"/>
    <col min="5640" max="5640" width="11.28515625" style="78" customWidth="1"/>
    <col min="5641" max="5641" width="11" style="78" customWidth="1"/>
    <col min="5642" max="5642" width="10.5703125" style="78" customWidth="1"/>
    <col min="5643" max="5644" width="13.7109375" style="78" customWidth="1"/>
    <col min="5645" max="5888" width="9.140625" style="78"/>
    <col min="5889" max="5889" width="10" style="78" customWidth="1"/>
    <col min="5890" max="5890" width="29" style="78" customWidth="1"/>
    <col min="5891" max="5891" width="12" style="78" customWidth="1"/>
    <col min="5892" max="5892" width="12.85546875" style="78" customWidth="1"/>
    <col min="5893" max="5893" width="11.85546875" style="78" customWidth="1"/>
    <col min="5894" max="5895" width="11.5703125" style="78" customWidth="1"/>
    <col min="5896" max="5896" width="11.28515625" style="78" customWidth="1"/>
    <col min="5897" max="5897" width="11" style="78" customWidth="1"/>
    <col min="5898" max="5898" width="10.5703125" style="78" customWidth="1"/>
    <col min="5899" max="5900" width="13.7109375" style="78" customWidth="1"/>
    <col min="5901" max="6144" width="9.140625" style="78"/>
    <col min="6145" max="6145" width="10" style="78" customWidth="1"/>
    <col min="6146" max="6146" width="29" style="78" customWidth="1"/>
    <col min="6147" max="6147" width="12" style="78" customWidth="1"/>
    <col min="6148" max="6148" width="12.85546875" style="78" customWidth="1"/>
    <col min="6149" max="6149" width="11.85546875" style="78" customWidth="1"/>
    <col min="6150" max="6151" width="11.5703125" style="78" customWidth="1"/>
    <col min="6152" max="6152" width="11.28515625" style="78" customWidth="1"/>
    <col min="6153" max="6153" width="11" style="78" customWidth="1"/>
    <col min="6154" max="6154" width="10.5703125" style="78" customWidth="1"/>
    <col min="6155" max="6156" width="13.7109375" style="78" customWidth="1"/>
    <col min="6157" max="6400" width="9.140625" style="78"/>
    <col min="6401" max="6401" width="10" style="78" customWidth="1"/>
    <col min="6402" max="6402" width="29" style="78" customWidth="1"/>
    <col min="6403" max="6403" width="12" style="78" customWidth="1"/>
    <col min="6404" max="6404" width="12.85546875" style="78" customWidth="1"/>
    <col min="6405" max="6405" width="11.85546875" style="78" customWidth="1"/>
    <col min="6406" max="6407" width="11.5703125" style="78" customWidth="1"/>
    <col min="6408" max="6408" width="11.28515625" style="78" customWidth="1"/>
    <col min="6409" max="6409" width="11" style="78" customWidth="1"/>
    <col min="6410" max="6410" width="10.5703125" style="78" customWidth="1"/>
    <col min="6411" max="6412" width="13.7109375" style="78" customWidth="1"/>
    <col min="6413" max="6656" width="9.140625" style="78"/>
    <col min="6657" max="6657" width="10" style="78" customWidth="1"/>
    <col min="6658" max="6658" width="29" style="78" customWidth="1"/>
    <col min="6659" max="6659" width="12" style="78" customWidth="1"/>
    <col min="6660" max="6660" width="12.85546875" style="78" customWidth="1"/>
    <col min="6661" max="6661" width="11.85546875" style="78" customWidth="1"/>
    <col min="6662" max="6663" width="11.5703125" style="78" customWidth="1"/>
    <col min="6664" max="6664" width="11.28515625" style="78" customWidth="1"/>
    <col min="6665" max="6665" width="11" style="78" customWidth="1"/>
    <col min="6666" max="6666" width="10.5703125" style="78" customWidth="1"/>
    <col min="6667" max="6668" width="13.7109375" style="78" customWidth="1"/>
    <col min="6669" max="6912" width="9.140625" style="78"/>
    <col min="6913" max="6913" width="10" style="78" customWidth="1"/>
    <col min="6914" max="6914" width="29" style="78" customWidth="1"/>
    <col min="6915" max="6915" width="12" style="78" customWidth="1"/>
    <col min="6916" max="6916" width="12.85546875" style="78" customWidth="1"/>
    <col min="6917" max="6917" width="11.85546875" style="78" customWidth="1"/>
    <col min="6918" max="6919" width="11.5703125" style="78" customWidth="1"/>
    <col min="6920" max="6920" width="11.28515625" style="78" customWidth="1"/>
    <col min="6921" max="6921" width="11" style="78" customWidth="1"/>
    <col min="6922" max="6922" width="10.5703125" style="78" customWidth="1"/>
    <col min="6923" max="6924" width="13.7109375" style="78" customWidth="1"/>
    <col min="6925" max="7168" width="9.140625" style="78"/>
    <col min="7169" max="7169" width="10" style="78" customWidth="1"/>
    <col min="7170" max="7170" width="29" style="78" customWidth="1"/>
    <col min="7171" max="7171" width="12" style="78" customWidth="1"/>
    <col min="7172" max="7172" width="12.85546875" style="78" customWidth="1"/>
    <col min="7173" max="7173" width="11.85546875" style="78" customWidth="1"/>
    <col min="7174" max="7175" width="11.5703125" style="78" customWidth="1"/>
    <col min="7176" max="7176" width="11.28515625" style="78" customWidth="1"/>
    <col min="7177" max="7177" width="11" style="78" customWidth="1"/>
    <col min="7178" max="7178" width="10.5703125" style="78" customWidth="1"/>
    <col min="7179" max="7180" width="13.7109375" style="78" customWidth="1"/>
    <col min="7181" max="7424" width="9.140625" style="78"/>
    <col min="7425" max="7425" width="10" style="78" customWidth="1"/>
    <col min="7426" max="7426" width="29" style="78" customWidth="1"/>
    <col min="7427" max="7427" width="12" style="78" customWidth="1"/>
    <col min="7428" max="7428" width="12.85546875" style="78" customWidth="1"/>
    <col min="7429" max="7429" width="11.85546875" style="78" customWidth="1"/>
    <col min="7430" max="7431" width="11.5703125" style="78" customWidth="1"/>
    <col min="7432" max="7432" width="11.28515625" style="78" customWidth="1"/>
    <col min="7433" max="7433" width="11" style="78" customWidth="1"/>
    <col min="7434" max="7434" width="10.5703125" style="78" customWidth="1"/>
    <col min="7435" max="7436" width="13.7109375" style="78" customWidth="1"/>
    <col min="7437" max="7680" width="9.140625" style="78"/>
    <col min="7681" max="7681" width="10" style="78" customWidth="1"/>
    <col min="7682" max="7682" width="29" style="78" customWidth="1"/>
    <col min="7683" max="7683" width="12" style="78" customWidth="1"/>
    <col min="7684" max="7684" width="12.85546875" style="78" customWidth="1"/>
    <col min="7685" max="7685" width="11.85546875" style="78" customWidth="1"/>
    <col min="7686" max="7687" width="11.5703125" style="78" customWidth="1"/>
    <col min="7688" max="7688" width="11.28515625" style="78" customWidth="1"/>
    <col min="7689" max="7689" width="11" style="78" customWidth="1"/>
    <col min="7690" max="7690" width="10.5703125" style="78" customWidth="1"/>
    <col min="7691" max="7692" width="13.7109375" style="78" customWidth="1"/>
    <col min="7693" max="7936" width="9.140625" style="78"/>
    <col min="7937" max="7937" width="10" style="78" customWidth="1"/>
    <col min="7938" max="7938" width="29" style="78" customWidth="1"/>
    <col min="7939" max="7939" width="12" style="78" customWidth="1"/>
    <col min="7940" max="7940" width="12.85546875" style="78" customWidth="1"/>
    <col min="7941" max="7941" width="11.85546875" style="78" customWidth="1"/>
    <col min="7942" max="7943" width="11.5703125" style="78" customWidth="1"/>
    <col min="7944" max="7944" width="11.28515625" style="78" customWidth="1"/>
    <col min="7945" max="7945" width="11" style="78" customWidth="1"/>
    <col min="7946" max="7946" width="10.5703125" style="78" customWidth="1"/>
    <col min="7947" max="7948" width="13.7109375" style="78" customWidth="1"/>
    <col min="7949" max="8192" width="9.140625" style="78"/>
    <col min="8193" max="8193" width="10" style="78" customWidth="1"/>
    <col min="8194" max="8194" width="29" style="78" customWidth="1"/>
    <col min="8195" max="8195" width="12" style="78" customWidth="1"/>
    <col min="8196" max="8196" width="12.85546875" style="78" customWidth="1"/>
    <col min="8197" max="8197" width="11.85546875" style="78" customWidth="1"/>
    <col min="8198" max="8199" width="11.5703125" style="78" customWidth="1"/>
    <col min="8200" max="8200" width="11.28515625" style="78" customWidth="1"/>
    <col min="8201" max="8201" width="11" style="78" customWidth="1"/>
    <col min="8202" max="8202" width="10.5703125" style="78" customWidth="1"/>
    <col min="8203" max="8204" width="13.7109375" style="78" customWidth="1"/>
    <col min="8205" max="8448" width="9.140625" style="78"/>
    <col min="8449" max="8449" width="10" style="78" customWidth="1"/>
    <col min="8450" max="8450" width="29" style="78" customWidth="1"/>
    <col min="8451" max="8451" width="12" style="78" customWidth="1"/>
    <col min="8452" max="8452" width="12.85546875" style="78" customWidth="1"/>
    <col min="8453" max="8453" width="11.85546875" style="78" customWidth="1"/>
    <col min="8454" max="8455" width="11.5703125" style="78" customWidth="1"/>
    <col min="8456" max="8456" width="11.28515625" style="78" customWidth="1"/>
    <col min="8457" max="8457" width="11" style="78" customWidth="1"/>
    <col min="8458" max="8458" width="10.5703125" style="78" customWidth="1"/>
    <col min="8459" max="8460" width="13.7109375" style="78" customWidth="1"/>
    <col min="8461" max="8704" width="9.140625" style="78"/>
    <col min="8705" max="8705" width="10" style="78" customWidth="1"/>
    <col min="8706" max="8706" width="29" style="78" customWidth="1"/>
    <col min="8707" max="8707" width="12" style="78" customWidth="1"/>
    <col min="8708" max="8708" width="12.85546875" style="78" customWidth="1"/>
    <col min="8709" max="8709" width="11.85546875" style="78" customWidth="1"/>
    <col min="8710" max="8711" width="11.5703125" style="78" customWidth="1"/>
    <col min="8712" max="8712" width="11.28515625" style="78" customWidth="1"/>
    <col min="8713" max="8713" width="11" style="78" customWidth="1"/>
    <col min="8714" max="8714" width="10.5703125" style="78" customWidth="1"/>
    <col min="8715" max="8716" width="13.7109375" style="78" customWidth="1"/>
    <col min="8717" max="8960" width="9.140625" style="78"/>
    <col min="8961" max="8961" width="10" style="78" customWidth="1"/>
    <col min="8962" max="8962" width="29" style="78" customWidth="1"/>
    <col min="8963" max="8963" width="12" style="78" customWidth="1"/>
    <col min="8964" max="8964" width="12.85546875" style="78" customWidth="1"/>
    <col min="8965" max="8965" width="11.85546875" style="78" customWidth="1"/>
    <col min="8966" max="8967" width="11.5703125" style="78" customWidth="1"/>
    <col min="8968" max="8968" width="11.28515625" style="78" customWidth="1"/>
    <col min="8969" max="8969" width="11" style="78" customWidth="1"/>
    <col min="8970" max="8970" width="10.5703125" style="78" customWidth="1"/>
    <col min="8971" max="8972" width="13.7109375" style="78" customWidth="1"/>
    <col min="8973" max="9216" width="9.140625" style="78"/>
    <col min="9217" max="9217" width="10" style="78" customWidth="1"/>
    <col min="9218" max="9218" width="29" style="78" customWidth="1"/>
    <col min="9219" max="9219" width="12" style="78" customWidth="1"/>
    <col min="9220" max="9220" width="12.85546875" style="78" customWidth="1"/>
    <col min="9221" max="9221" width="11.85546875" style="78" customWidth="1"/>
    <col min="9222" max="9223" width="11.5703125" style="78" customWidth="1"/>
    <col min="9224" max="9224" width="11.28515625" style="78" customWidth="1"/>
    <col min="9225" max="9225" width="11" style="78" customWidth="1"/>
    <col min="9226" max="9226" width="10.5703125" style="78" customWidth="1"/>
    <col min="9227" max="9228" width="13.7109375" style="78" customWidth="1"/>
    <col min="9229" max="9472" width="9.140625" style="78"/>
    <col min="9473" max="9473" width="10" style="78" customWidth="1"/>
    <col min="9474" max="9474" width="29" style="78" customWidth="1"/>
    <col min="9475" max="9475" width="12" style="78" customWidth="1"/>
    <col min="9476" max="9476" width="12.85546875" style="78" customWidth="1"/>
    <col min="9477" max="9477" width="11.85546875" style="78" customWidth="1"/>
    <col min="9478" max="9479" width="11.5703125" style="78" customWidth="1"/>
    <col min="9480" max="9480" width="11.28515625" style="78" customWidth="1"/>
    <col min="9481" max="9481" width="11" style="78" customWidth="1"/>
    <col min="9482" max="9482" width="10.5703125" style="78" customWidth="1"/>
    <col min="9483" max="9484" width="13.7109375" style="78" customWidth="1"/>
    <col min="9485" max="9728" width="9.140625" style="78"/>
    <col min="9729" max="9729" width="10" style="78" customWidth="1"/>
    <col min="9730" max="9730" width="29" style="78" customWidth="1"/>
    <col min="9731" max="9731" width="12" style="78" customWidth="1"/>
    <col min="9732" max="9732" width="12.85546875" style="78" customWidth="1"/>
    <col min="9733" max="9733" width="11.85546875" style="78" customWidth="1"/>
    <col min="9734" max="9735" width="11.5703125" style="78" customWidth="1"/>
    <col min="9736" max="9736" width="11.28515625" style="78" customWidth="1"/>
    <col min="9737" max="9737" width="11" style="78" customWidth="1"/>
    <col min="9738" max="9738" width="10.5703125" style="78" customWidth="1"/>
    <col min="9739" max="9740" width="13.7109375" style="78" customWidth="1"/>
    <col min="9741" max="9984" width="9.140625" style="78"/>
    <col min="9985" max="9985" width="10" style="78" customWidth="1"/>
    <col min="9986" max="9986" width="29" style="78" customWidth="1"/>
    <col min="9987" max="9987" width="12" style="78" customWidth="1"/>
    <col min="9988" max="9988" width="12.85546875" style="78" customWidth="1"/>
    <col min="9989" max="9989" width="11.85546875" style="78" customWidth="1"/>
    <col min="9990" max="9991" width="11.5703125" style="78" customWidth="1"/>
    <col min="9992" max="9992" width="11.28515625" style="78" customWidth="1"/>
    <col min="9993" max="9993" width="11" style="78" customWidth="1"/>
    <col min="9994" max="9994" width="10.5703125" style="78" customWidth="1"/>
    <col min="9995" max="9996" width="13.7109375" style="78" customWidth="1"/>
    <col min="9997" max="10240" width="9.140625" style="78"/>
    <col min="10241" max="10241" width="10" style="78" customWidth="1"/>
    <col min="10242" max="10242" width="29" style="78" customWidth="1"/>
    <col min="10243" max="10243" width="12" style="78" customWidth="1"/>
    <col min="10244" max="10244" width="12.85546875" style="78" customWidth="1"/>
    <col min="10245" max="10245" width="11.85546875" style="78" customWidth="1"/>
    <col min="10246" max="10247" width="11.5703125" style="78" customWidth="1"/>
    <col min="10248" max="10248" width="11.28515625" style="78" customWidth="1"/>
    <col min="10249" max="10249" width="11" style="78" customWidth="1"/>
    <col min="10250" max="10250" width="10.5703125" style="78" customWidth="1"/>
    <col min="10251" max="10252" width="13.7109375" style="78" customWidth="1"/>
    <col min="10253" max="10496" width="9.140625" style="78"/>
    <col min="10497" max="10497" width="10" style="78" customWidth="1"/>
    <col min="10498" max="10498" width="29" style="78" customWidth="1"/>
    <col min="10499" max="10499" width="12" style="78" customWidth="1"/>
    <col min="10500" max="10500" width="12.85546875" style="78" customWidth="1"/>
    <col min="10501" max="10501" width="11.85546875" style="78" customWidth="1"/>
    <col min="10502" max="10503" width="11.5703125" style="78" customWidth="1"/>
    <col min="10504" max="10504" width="11.28515625" style="78" customWidth="1"/>
    <col min="10505" max="10505" width="11" style="78" customWidth="1"/>
    <col min="10506" max="10506" width="10.5703125" style="78" customWidth="1"/>
    <col min="10507" max="10508" width="13.7109375" style="78" customWidth="1"/>
    <col min="10509" max="10752" width="9.140625" style="78"/>
    <col min="10753" max="10753" width="10" style="78" customWidth="1"/>
    <col min="10754" max="10754" width="29" style="78" customWidth="1"/>
    <col min="10755" max="10755" width="12" style="78" customWidth="1"/>
    <col min="10756" max="10756" width="12.85546875" style="78" customWidth="1"/>
    <col min="10757" max="10757" width="11.85546875" style="78" customWidth="1"/>
    <col min="10758" max="10759" width="11.5703125" style="78" customWidth="1"/>
    <col min="10760" max="10760" width="11.28515625" style="78" customWidth="1"/>
    <col min="10761" max="10761" width="11" style="78" customWidth="1"/>
    <col min="10762" max="10762" width="10.5703125" style="78" customWidth="1"/>
    <col min="10763" max="10764" width="13.7109375" style="78" customWidth="1"/>
    <col min="10765" max="11008" width="9.140625" style="78"/>
    <col min="11009" max="11009" width="10" style="78" customWidth="1"/>
    <col min="11010" max="11010" width="29" style="78" customWidth="1"/>
    <col min="11011" max="11011" width="12" style="78" customWidth="1"/>
    <col min="11012" max="11012" width="12.85546875" style="78" customWidth="1"/>
    <col min="11013" max="11013" width="11.85546875" style="78" customWidth="1"/>
    <col min="11014" max="11015" width="11.5703125" style="78" customWidth="1"/>
    <col min="11016" max="11016" width="11.28515625" style="78" customWidth="1"/>
    <col min="11017" max="11017" width="11" style="78" customWidth="1"/>
    <col min="11018" max="11018" width="10.5703125" style="78" customWidth="1"/>
    <col min="11019" max="11020" width="13.7109375" style="78" customWidth="1"/>
    <col min="11021" max="11264" width="9.140625" style="78"/>
    <col min="11265" max="11265" width="10" style="78" customWidth="1"/>
    <col min="11266" max="11266" width="29" style="78" customWidth="1"/>
    <col min="11267" max="11267" width="12" style="78" customWidth="1"/>
    <col min="11268" max="11268" width="12.85546875" style="78" customWidth="1"/>
    <col min="11269" max="11269" width="11.85546875" style="78" customWidth="1"/>
    <col min="11270" max="11271" width="11.5703125" style="78" customWidth="1"/>
    <col min="11272" max="11272" width="11.28515625" style="78" customWidth="1"/>
    <col min="11273" max="11273" width="11" style="78" customWidth="1"/>
    <col min="11274" max="11274" width="10.5703125" style="78" customWidth="1"/>
    <col min="11275" max="11276" width="13.7109375" style="78" customWidth="1"/>
    <col min="11277" max="11520" width="9.140625" style="78"/>
    <col min="11521" max="11521" width="10" style="78" customWidth="1"/>
    <col min="11522" max="11522" width="29" style="78" customWidth="1"/>
    <col min="11523" max="11523" width="12" style="78" customWidth="1"/>
    <col min="11524" max="11524" width="12.85546875" style="78" customWidth="1"/>
    <col min="11525" max="11525" width="11.85546875" style="78" customWidth="1"/>
    <col min="11526" max="11527" width="11.5703125" style="78" customWidth="1"/>
    <col min="11528" max="11528" width="11.28515625" style="78" customWidth="1"/>
    <col min="11529" max="11529" width="11" style="78" customWidth="1"/>
    <col min="11530" max="11530" width="10.5703125" style="78" customWidth="1"/>
    <col min="11531" max="11532" width="13.7109375" style="78" customWidth="1"/>
    <col min="11533" max="11776" width="9.140625" style="78"/>
    <col min="11777" max="11777" width="10" style="78" customWidth="1"/>
    <col min="11778" max="11778" width="29" style="78" customWidth="1"/>
    <col min="11779" max="11779" width="12" style="78" customWidth="1"/>
    <col min="11780" max="11780" width="12.85546875" style="78" customWidth="1"/>
    <col min="11781" max="11781" width="11.85546875" style="78" customWidth="1"/>
    <col min="11782" max="11783" width="11.5703125" style="78" customWidth="1"/>
    <col min="11784" max="11784" width="11.28515625" style="78" customWidth="1"/>
    <col min="11785" max="11785" width="11" style="78" customWidth="1"/>
    <col min="11786" max="11786" width="10.5703125" style="78" customWidth="1"/>
    <col min="11787" max="11788" width="13.7109375" style="78" customWidth="1"/>
    <col min="11789" max="12032" width="9.140625" style="78"/>
    <col min="12033" max="12033" width="10" style="78" customWidth="1"/>
    <col min="12034" max="12034" width="29" style="78" customWidth="1"/>
    <col min="12035" max="12035" width="12" style="78" customWidth="1"/>
    <col min="12036" max="12036" width="12.85546875" style="78" customWidth="1"/>
    <col min="12037" max="12037" width="11.85546875" style="78" customWidth="1"/>
    <col min="12038" max="12039" width="11.5703125" style="78" customWidth="1"/>
    <col min="12040" max="12040" width="11.28515625" style="78" customWidth="1"/>
    <col min="12041" max="12041" width="11" style="78" customWidth="1"/>
    <col min="12042" max="12042" width="10.5703125" style="78" customWidth="1"/>
    <col min="12043" max="12044" width="13.7109375" style="78" customWidth="1"/>
    <col min="12045" max="12288" width="9.140625" style="78"/>
    <col min="12289" max="12289" width="10" style="78" customWidth="1"/>
    <col min="12290" max="12290" width="29" style="78" customWidth="1"/>
    <col min="12291" max="12291" width="12" style="78" customWidth="1"/>
    <col min="12292" max="12292" width="12.85546875" style="78" customWidth="1"/>
    <col min="12293" max="12293" width="11.85546875" style="78" customWidth="1"/>
    <col min="12294" max="12295" width="11.5703125" style="78" customWidth="1"/>
    <col min="12296" max="12296" width="11.28515625" style="78" customWidth="1"/>
    <col min="12297" max="12297" width="11" style="78" customWidth="1"/>
    <col min="12298" max="12298" width="10.5703125" style="78" customWidth="1"/>
    <col min="12299" max="12300" width="13.7109375" style="78" customWidth="1"/>
    <col min="12301" max="12544" width="9.140625" style="78"/>
    <col min="12545" max="12545" width="10" style="78" customWidth="1"/>
    <col min="12546" max="12546" width="29" style="78" customWidth="1"/>
    <col min="12547" max="12547" width="12" style="78" customWidth="1"/>
    <col min="12548" max="12548" width="12.85546875" style="78" customWidth="1"/>
    <col min="12549" max="12549" width="11.85546875" style="78" customWidth="1"/>
    <col min="12550" max="12551" width="11.5703125" style="78" customWidth="1"/>
    <col min="12552" max="12552" width="11.28515625" style="78" customWidth="1"/>
    <col min="12553" max="12553" width="11" style="78" customWidth="1"/>
    <col min="12554" max="12554" width="10.5703125" style="78" customWidth="1"/>
    <col min="12555" max="12556" width="13.7109375" style="78" customWidth="1"/>
    <col min="12557" max="12800" width="9.140625" style="78"/>
    <col min="12801" max="12801" width="10" style="78" customWidth="1"/>
    <col min="12802" max="12802" width="29" style="78" customWidth="1"/>
    <col min="12803" max="12803" width="12" style="78" customWidth="1"/>
    <col min="12804" max="12804" width="12.85546875" style="78" customWidth="1"/>
    <col min="12805" max="12805" width="11.85546875" style="78" customWidth="1"/>
    <col min="12806" max="12807" width="11.5703125" style="78" customWidth="1"/>
    <col min="12808" max="12808" width="11.28515625" style="78" customWidth="1"/>
    <col min="12809" max="12809" width="11" style="78" customWidth="1"/>
    <col min="12810" max="12810" width="10.5703125" style="78" customWidth="1"/>
    <col min="12811" max="12812" width="13.7109375" style="78" customWidth="1"/>
    <col min="12813" max="13056" width="9.140625" style="78"/>
    <col min="13057" max="13057" width="10" style="78" customWidth="1"/>
    <col min="13058" max="13058" width="29" style="78" customWidth="1"/>
    <col min="13059" max="13059" width="12" style="78" customWidth="1"/>
    <col min="13060" max="13060" width="12.85546875" style="78" customWidth="1"/>
    <col min="13061" max="13061" width="11.85546875" style="78" customWidth="1"/>
    <col min="13062" max="13063" width="11.5703125" style="78" customWidth="1"/>
    <col min="13064" max="13064" width="11.28515625" style="78" customWidth="1"/>
    <col min="13065" max="13065" width="11" style="78" customWidth="1"/>
    <col min="13066" max="13066" width="10.5703125" style="78" customWidth="1"/>
    <col min="13067" max="13068" width="13.7109375" style="78" customWidth="1"/>
    <col min="13069" max="13312" width="9.140625" style="78"/>
    <col min="13313" max="13313" width="10" style="78" customWidth="1"/>
    <col min="13314" max="13314" width="29" style="78" customWidth="1"/>
    <col min="13315" max="13315" width="12" style="78" customWidth="1"/>
    <col min="13316" max="13316" width="12.85546875" style="78" customWidth="1"/>
    <col min="13317" max="13317" width="11.85546875" style="78" customWidth="1"/>
    <col min="13318" max="13319" width="11.5703125" style="78" customWidth="1"/>
    <col min="13320" max="13320" width="11.28515625" style="78" customWidth="1"/>
    <col min="13321" max="13321" width="11" style="78" customWidth="1"/>
    <col min="13322" max="13322" width="10.5703125" style="78" customWidth="1"/>
    <col min="13323" max="13324" width="13.7109375" style="78" customWidth="1"/>
    <col min="13325" max="13568" width="9.140625" style="78"/>
    <col min="13569" max="13569" width="10" style="78" customWidth="1"/>
    <col min="13570" max="13570" width="29" style="78" customWidth="1"/>
    <col min="13571" max="13571" width="12" style="78" customWidth="1"/>
    <col min="13572" max="13572" width="12.85546875" style="78" customWidth="1"/>
    <col min="13573" max="13573" width="11.85546875" style="78" customWidth="1"/>
    <col min="13574" max="13575" width="11.5703125" style="78" customWidth="1"/>
    <col min="13576" max="13576" width="11.28515625" style="78" customWidth="1"/>
    <col min="13577" max="13577" width="11" style="78" customWidth="1"/>
    <col min="13578" max="13578" width="10.5703125" style="78" customWidth="1"/>
    <col min="13579" max="13580" width="13.7109375" style="78" customWidth="1"/>
    <col min="13581" max="13824" width="9.140625" style="78"/>
    <col min="13825" max="13825" width="10" style="78" customWidth="1"/>
    <col min="13826" max="13826" width="29" style="78" customWidth="1"/>
    <col min="13827" max="13827" width="12" style="78" customWidth="1"/>
    <col min="13828" max="13828" width="12.85546875" style="78" customWidth="1"/>
    <col min="13829" max="13829" width="11.85546875" style="78" customWidth="1"/>
    <col min="13830" max="13831" width="11.5703125" style="78" customWidth="1"/>
    <col min="13832" max="13832" width="11.28515625" style="78" customWidth="1"/>
    <col min="13833" max="13833" width="11" style="78" customWidth="1"/>
    <col min="13834" max="13834" width="10.5703125" style="78" customWidth="1"/>
    <col min="13835" max="13836" width="13.7109375" style="78" customWidth="1"/>
    <col min="13837" max="14080" width="9.140625" style="78"/>
    <col min="14081" max="14081" width="10" style="78" customWidth="1"/>
    <col min="14082" max="14082" width="29" style="78" customWidth="1"/>
    <col min="14083" max="14083" width="12" style="78" customWidth="1"/>
    <col min="14084" max="14084" width="12.85546875" style="78" customWidth="1"/>
    <col min="14085" max="14085" width="11.85546875" style="78" customWidth="1"/>
    <col min="14086" max="14087" width="11.5703125" style="78" customWidth="1"/>
    <col min="14088" max="14088" width="11.28515625" style="78" customWidth="1"/>
    <col min="14089" max="14089" width="11" style="78" customWidth="1"/>
    <col min="14090" max="14090" width="10.5703125" style="78" customWidth="1"/>
    <col min="14091" max="14092" width="13.7109375" style="78" customWidth="1"/>
    <col min="14093" max="14336" width="9.140625" style="78"/>
    <col min="14337" max="14337" width="10" style="78" customWidth="1"/>
    <col min="14338" max="14338" width="29" style="78" customWidth="1"/>
    <col min="14339" max="14339" width="12" style="78" customWidth="1"/>
    <col min="14340" max="14340" width="12.85546875" style="78" customWidth="1"/>
    <col min="14341" max="14341" width="11.85546875" style="78" customWidth="1"/>
    <col min="14342" max="14343" width="11.5703125" style="78" customWidth="1"/>
    <col min="14344" max="14344" width="11.28515625" style="78" customWidth="1"/>
    <col min="14345" max="14345" width="11" style="78" customWidth="1"/>
    <col min="14346" max="14346" width="10.5703125" style="78" customWidth="1"/>
    <col min="14347" max="14348" width="13.7109375" style="78" customWidth="1"/>
    <col min="14349" max="14592" width="9.140625" style="78"/>
    <col min="14593" max="14593" width="10" style="78" customWidth="1"/>
    <col min="14594" max="14594" width="29" style="78" customWidth="1"/>
    <col min="14595" max="14595" width="12" style="78" customWidth="1"/>
    <col min="14596" max="14596" width="12.85546875" style="78" customWidth="1"/>
    <col min="14597" max="14597" width="11.85546875" style="78" customWidth="1"/>
    <col min="14598" max="14599" width="11.5703125" style="78" customWidth="1"/>
    <col min="14600" max="14600" width="11.28515625" style="78" customWidth="1"/>
    <col min="14601" max="14601" width="11" style="78" customWidth="1"/>
    <col min="14602" max="14602" width="10.5703125" style="78" customWidth="1"/>
    <col min="14603" max="14604" width="13.7109375" style="78" customWidth="1"/>
    <col min="14605" max="14848" width="9.140625" style="78"/>
    <col min="14849" max="14849" width="10" style="78" customWidth="1"/>
    <col min="14850" max="14850" width="29" style="78" customWidth="1"/>
    <col min="14851" max="14851" width="12" style="78" customWidth="1"/>
    <col min="14852" max="14852" width="12.85546875" style="78" customWidth="1"/>
    <col min="14853" max="14853" width="11.85546875" style="78" customWidth="1"/>
    <col min="14854" max="14855" width="11.5703125" style="78" customWidth="1"/>
    <col min="14856" max="14856" width="11.28515625" style="78" customWidth="1"/>
    <col min="14857" max="14857" width="11" style="78" customWidth="1"/>
    <col min="14858" max="14858" width="10.5703125" style="78" customWidth="1"/>
    <col min="14859" max="14860" width="13.7109375" style="78" customWidth="1"/>
    <col min="14861" max="15104" width="9.140625" style="78"/>
    <col min="15105" max="15105" width="10" style="78" customWidth="1"/>
    <col min="15106" max="15106" width="29" style="78" customWidth="1"/>
    <col min="15107" max="15107" width="12" style="78" customWidth="1"/>
    <col min="15108" max="15108" width="12.85546875" style="78" customWidth="1"/>
    <col min="15109" max="15109" width="11.85546875" style="78" customWidth="1"/>
    <col min="15110" max="15111" width="11.5703125" style="78" customWidth="1"/>
    <col min="15112" max="15112" width="11.28515625" style="78" customWidth="1"/>
    <col min="15113" max="15113" width="11" style="78" customWidth="1"/>
    <col min="15114" max="15114" width="10.5703125" style="78" customWidth="1"/>
    <col min="15115" max="15116" width="13.7109375" style="78" customWidth="1"/>
    <col min="15117" max="15360" width="9.140625" style="78"/>
    <col min="15361" max="15361" width="10" style="78" customWidth="1"/>
    <col min="15362" max="15362" width="29" style="78" customWidth="1"/>
    <col min="15363" max="15363" width="12" style="78" customWidth="1"/>
    <col min="15364" max="15364" width="12.85546875" style="78" customWidth="1"/>
    <col min="15365" max="15365" width="11.85546875" style="78" customWidth="1"/>
    <col min="15366" max="15367" width="11.5703125" style="78" customWidth="1"/>
    <col min="15368" max="15368" width="11.28515625" style="78" customWidth="1"/>
    <col min="15369" max="15369" width="11" style="78" customWidth="1"/>
    <col min="15370" max="15370" width="10.5703125" style="78" customWidth="1"/>
    <col min="15371" max="15372" width="13.7109375" style="78" customWidth="1"/>
    <col min="15373" max="15616" width="9.140625" style="78"/>
    <col min="15617" max="15617" width="10" style="78" customWidth="1"/>
    <col min="15618" max="15618" width="29" style="78" customWidth="1"/>
    <col min="15619" max="15619" width="12" style="78" customWidth="1"/>
    <col min="15620" max="15620" width="12.85546875" style="78" customWidth="1"/>
    <col min="15621" max="15621" width="11.85546875" style="78" customWidth="1"/>
    <col min="15622" max="15623" width="11.5703125" style="78" customWidth="1"/>
    <col min="15624" max="15624" width="11.28515625" style="78" customWidth="1"/>
    <col min="15625" max="15625" width="11" style="78" customWidth="1"/>
    <col min="15626" max="15626" width="10.5703125" style="78" customWidth="1"/>
    <col min="15627" max="15628" width="13.7109375" style="78" customWidth="1"/>
    <col min="15629" max="15872" width="9.140625" style="78"/>
    <col min="15873" max="15873" width="10" style="78" customWidth="1"/>
    <col min="15874" max="15874" width="29" style="78" customWidth="1"/>
    <col min="15875" max="15875" width="12" style="78" customWidth="1"/>
    <col min="15876" max="15876" width="12.85546875" style="78" customWidth="1"/>
    <col min="15877" max="15877" width="11.85546875" style="78" customWidth="1"/>
    <col min="15878" max="15879" width="11.5703125" style="78" customWidth="1"/>
    <col min="15880" max="15880" width="11.28515625" style="78" customWidth="1"/>
    <col min="15881" max="15881" width="11" style="78" customWidth="1"/>
    <col min="15882" max="15882" width="10.5703125" style="78" customWidth="1"/>
    <col min="15883" max="15884" width="13.7109375" style="78" customWidth="1"/>
    <col min="15885" max="16128" width="9.140625" style="78"/>
    <col min="16129" max="16129" width="10" style="78" customWidth="1"/>
    <col min="16130" max="16130" width="29" style="78" customWidth="1"/>
    <col min="16131" max="16131" width="12" style="78" customWidth="1"/>
    <col min="16132" max="16132" width="12.85546875" style="78" customWidth="1"/>
    <col min="16133" max="16133" width="11.85546875" style="78" customWidth="1"/>
    <col min="16134" max="16135" width="11.5703125" style="78" customWidth="1"/>
    <col min="16136" max="16136" width="11.28515625" style="78" customWidth="1"/>
    <col min="16137" max="16137" width="11" style="78" customWidth="1"/>
    <col min="16138" max="16138" width="10.5703125" style="78" customWidth="1"/>
    <col min="16139" max="16140" width="13.7109375" style="78" customWidth="1"/>
    <col min="16141" max="16384" width="9.140625" style="78"/>
  </cols>
  <sheetData>
    <row r="1" spans="1:14" x14ac:dyDescent="0.25">
      <c r="A1" s="316"/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</row>
    <row r="2" spans="1:14" x14ac:dyDescent="0.25">
      <c r="A2" s="316"/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</row>
    <row r="3" spans="1:14" x14ac:dyDescent="0.25">
      <c r="A3" s="533" t="s">
        <v>374</v>
      </c>
      <c r="B3" s="533"/>
      <c r="C3" s="533"/>
      <c r="D3" s="533"/>
      <c r="E3" s="533"/>
      <c r="F3" s="533"/>
      <c r="G3" s="533"/>
      <c r="H3" s="533"/>
      <c r="I3" s="533"/>
      <c r="J3" s="533"/>
      <c r="K3" s="533"/>
      <c r="L3" s="533"/>
      <c r="M3" s="316"/>
      <c r="N3" s="316"/>
    </row>
    <row r="4" spans="1:14" x14ac:dyDescent="0.25">
      <c r="A4" s="533" t="s">
        <v>375</v>
      </c>
      <c r="B4" s="533"/>
      <c r="C4" s="533"/>
      <c r="D4" s="533"/>
      <c r="E4" s="533"/>
      <c r="F4" s="533"/>
      <c r="G4" s="533"/>
      <c r="H4" s="533"/>
      <c r="I4" s="533"/>
      <c r="J4" s="533"/>
      <c r="K4" s="533"/>
      <c r="L4" s="533"/>
      <c r="M4" s="316"/>
      <c r="N4" s="316"/>
    </row>
    <row r="5" spans="1:14" x14ac:dyDescent="0.25">
      <c r="A5" s="316"/>
      <c r="B5" s="316"/>
      <c r="C5" s="316"/>
      <c r="D5" s="316"/>
      <c r="E5" s="316"/>
      <c r="F5" s="316"/>
      <c r="G5" s="316"/>
      <c r="H5" s="316"/>
      <c r="I5" s="316"/>
      <c r="J5" s="316"/>
      <c r="K5" s="316"/>
      <c r="L5" s="316"/>
      <c r="M5" s="316"/>
      <c r="N5" s="316"/>
    </row>
    <row r="6" spans="1:14" x14ac:dyDescent="0.25">
      <c r="A6" s="317" t="s">
        <v>341</v>
      </c>
      <c r="B6" s="318" t="s">
        <v>376</v>
      </c>
      <c r="C6" s="318" t="s">
        <v>377</v>
      </c>
      <c r="D6" s="318" t="s">
        <v>429</v>
      </c>
      <c r="E6" s="534" t="s">
        <v>430</v>
      </c>
      <c r="F6" s="317"/>
      <c r="G6" s="317"/>
      <c r="H6" s="317"/>
      <c r="I6" s="317"/>
      <c r="J6" s="534" t="s">
        <v>431</v>
      </c>
      <c r="K6" s="535" t="s">
        <v>378</v>
      </c>
      <c r="L6" s="534" t="s">
        <v>379</v>
      </c>
      <c r="M6" s="316"/>
      <c r="N6" s="316"/>
    </row>
    <row r="7" spans="1:14" x14ac:dyDescent="0.25">
      <c r="A7" s="319"/>
      <c r="B7" s="320"/>
      <c r="C7" s="321" t="s">
        <v>380</v>
      </c>
      <c r="D7" s="321" t="s">
        <v>381</v>
      </c>
      <c r="E7" s="534"/>
      <c r="F7" s="321" t="s">
        <v>329</v>
      </c>
      <c r="G7" s="321" t="s">
        <v>330</v>
      </c>
      <c r="H7" s="321" t="s">
        <v>331</v>
      </c>
      <c r="I7" s="321" t="s">
        <v>428</v>
      </c>
      <c r="J7" s="534"/>
      <c r="K7" s="535"/>
      <c r="L7" s="534"/>
      <c r="M7" s="316"/>
      <c r="N7" s="316"/>
    </row>
    <row r="8" spans="1:14" ht="31.5" x14ac:dyDescent="0.25">
      <c r="A8" s="322"/>
      <c r="B8" s="323"/>
      <c r="C8" s="324" t="s">
        <v>382</v>
      </c>
      <c r="D8" s="325" t="s">
        <v>383</v>
      </c>
      <c r="E8" s="534"/>
      <c r="F8" s="324"/>
      <c r="G8" s="324"/>
      <c r="H8" s="326"/>
      <c r="I8" s="326"/>
      <c r="J8" s="534"/>
      <c r="K8" s="535"/>
      <c r="L8" s="534"/>
      <c r="M8" s="316"/>
      <c r="N8" s="316"/>
    </row>
    <row r="9" spans="1:14" x14ac:dyDescent="0.25">
      <c r="A9" s="327" t="s">
        <v>351</v>
      </c>
      <c r="B9" s="328" t="s">
        <v>352</v>
      </c>
      <c r="C9" s="328" t="s">
        <v>353</v>
      </c>
      <c r="D9" s="328" t="s">
        <v>354</v>
      </c>
      <c r="E9" s="328" t="s">
        <v>355</v>
      </c>
      <c r="F9" s="328" t="s">
        <v>384</v>
      </c>
      <c r="G9" s="328" t="s">
        <v>385</v>
      </c>
      <c r="H9" s="328" t="s">
        <v>386</v>
      </c>
      <c r="I9" s="328" t="s">
        <v>387</v>
      </c>
      <c r="J9" s="328" t="s">
        <v>388</v>
      </c>
      <c r="K9" s="329" t="s">
        <v>389</v>
      </c>
      <c r="L9" s="330" t="s">
        <v>390</v>
      </c>
      <c r="M9" s="316"/>
      <c r="N9" s="316"/>
    </row>
    <row r="10" spans="1:14" x14ac:dyDescent="0.25">
      <c r="A10" s="317" t="s">
        <v>351</v>
      </c>
      <c r="B10" s="331" t="s">
        <v>391</v>
      </c>
      <c r="C10" s="332"/>
      <c r="D10" s="333"/>
      <c r="E10" s="334"/>
      <c r="F10" s="334"/>
      <c r="G10" s="334"/>
      <c r="H10" s="334"/>
      <c r="I10" s="334"/>
      <c r="J10" s="334"/>
      <c r="K10" s="334"/>
      <c r="L10" s="335"/>
      <c r="M10" s="316"/>
      <c r="N10" s="316"/>
    </row>
    <row r="11" spans="1:14" x14ac:dyDescent="0.25">
      <c r="A11" s="319"/>
      <c r="B11" s="336" t="s">
        <v>392</v>
      </c>
      <c r="C11" s="337"/>
      <c r="D11" s="338"/>
      <c r="E11" s="338"/>
      <c r="F11" s="338"/>
      <c r="G11" s="338"/>
      <c r="H11" s="338"/>
      <c r="I11" s="338"/>
      <c r="J11" s="338"/>
      <c r="K11" s="339"/>
      <c r="L11" s="335"/>
      <c r="M11" s="316"/>
      <c r="N11" s="316"/>
    </row>
    <row r="12" spans="1:14" x14ac:dyDescent="0.25">
      <c r="A12" s="340"/>
      <c r="B12" s="341"/>
      <c r="C12" s="341"/>
      <c r="D12" s="341"/>
      <c r="E12" s="341"/>
      <c r="F12" s="341"/>
      <c r="G12" s="341"/>
      <c r="H12" s="341"/>
      <c r="I12" s="341"/>
      <c r="J12" s="341"/>
      <c r="K12" s="342"/>
      <c r="L12" s="335"/>
      <c r="M12" s="316"/>
      <c r="N12" s="316"/>
    </row>
    <row r="13" spans="1:14" x14ac:dyDescent="0.25">
      <c r="A13" s="317" t="s">
        <v>352</v>
      </c>
      <c r="B13" s="343" t="s">
        <v>393</v>
      </c>
      <c r="C13" s="332"/>
      <c r="D13" s="344"/>
      <c r="E13" s="344"/>
      <c r="F13" s="344"/>
      <c r="G13" s="344"/>
      <c r="H13" s="344"/>
      <c r="I13" s="344"/>
      <c r="J13" s="344"/>
      <c r="K13" s="345"/>
      <c r="L13" s="335"/>
      <c r="M13" s="316"/>
      <c r="N13" s="316"/>
    </row>
    <row r="14" spans="1:14" x14ac:dyDescent="0.25">
      <c r="A14" s="319"/>
      <c r="B14" s="346" t="s">
        <v>394</v>
      </c>
      <c r="C14" s="337"/>
      <c r="D14" s="347">
        <f>D17+D20+D22+D24</f>
        <v>0</v>
      </c>
      <c r="E14" s="347">
        <f>E17+E20+E22+E24</f>
        <v>0</v>
      </c>
      <c r="F14" s="347">
        <f>F17+F20+F22+F24</f>
        <v>0</v>
      </c>
      <c r="G14" s="347">
        <f>G17+G20+G22+G24</f>
        <v>0</v>
      </c>
      <c r="H14" s="347">
        <f>H17+H20+H22+H24</f>
        <v>0</v>
      </c>
      <c r="I14" s="347"/>
      <c r="J14" s="347">
        <f>J17+J20+J22+J24</f>
        <v>0</v>
      </c>
      <c r="K14" s="347">
        <f>K17+K20+K22+K24</f>
        <v>0</v>
      </c>
      <c r="L14" s="347">
        <f>L17+L20+L22+L24</f>
        <v>0</v>
      </c>
      <c r="M14" s="316"/>
      <c r="N14" s="316"/>
    </row>
    <row r="15" spans="1:14" x14ac:dyDescent="0.25">
      <c r="A15" s="340"/>
      <c r="B15" s="348"/>
      <c r="C15" s="349"/>
      <c r="D15" s="350"/>
      <c r="E15" s="350"/>
      <c r="F15" s="350"/>
      <c r="G15" s="350"/>
      <c r="H15" s="350"/>
      <c r="I15" s="350"/>
      <c r="J15" s="347"/>
      <c r="K15" s="351"/>
      <c r="L15" s="352"/>
      <c r="M15" s="316"/>
      <c r="N15" s="316"/>
    </row>
    <row r="16" spans="1:14" x14ac:dyDescent="0.25">
      <c r="A16" s="340"/>
      <c r="B16" s="348"/>
      <c r="C16" s="349"/>
      <c r="D16" s="350"/>
      <c r="E16" s="350"/>
      <c r="F16" s="350"/>
      <c r="G16" s="350"/>
      <c r="H16" s="350"/>
      <c r="I16" s="350"/>
      <c r="J16" s="353"/>
      <c r="K16" s="354"/>
      <c r="L16" s="352"/>
      <c r="M16" s="316"/>
      <c r="N16" s="316"/>
    </row>
    <row r="17" spans="1:14" x14ac:dyDescent="0.25">
      <c r="A17" s="327" t="s">
        <v>386</v>
      </c>
      <c r="B17" s="355" t="s">
        <v>395</v>
      </c>
      <c r="C17" s="330"/>
      <c r="D17" s="356">
        <f>SUM(D15:D15)</f>
        <v>0</v>
      </c>
      <c r="E17" s="356">
        <f>SUM(E15:E15)</f>
        <v>0</v>
      </c>
      <c r="F17" s="356">
        <f t="shared" ref="F17:L17" si="0">SUM(F15:F16)</f>
        <v>0</v>
      </c>
      <c r="G17" s="356">
        <f t="shared" si="0"/>
        <v>0</v>
      </c>
      <c r="H17" s="356">
        <f t="shared" si="0"/>
        <v>0</v>
      </c>
      <c r="I17" s="356">
        <f t="shared" si="0"/>
        <v>0</v>
      </c>
      <c r="J17" s="356">
        <f t="shared" si="0"/>
        <v>0</v>
      </c>
      <c r="K17" s="356">
        <f t="shared" si="0"/>
        <v>0</v>
      </c>
      <c r="L17" s="356">
        <f t="shared" si="0"/>
        <v>0</v>
      </c>
      <c r="M17" s="357"/>
      <c r="N17" s="357"/>
    </row>
    <row r="18" spans="1:14" x14ac:dyDescent="0.25">
      <c r="A18" s="340"/>
      <c r="B18" s="348"/>
      <c r="C18" s="358"/>
      <c r="D18" s="350"/>
      <c r="E18" s="350"/>
      <c r="F18" s="350"/>
      <c r="G18" s="350"/>
      <c r="H18" s="350"/>
      <c r="I18" s="350"/>
      <c r="J18" s="347"/>
      <c r="K18" s="351"/>
      <c r="L18" s="352"/>
      <c r="M18" s="357"/>
      <c r="N18" s="357"/>
    </row>
    <row r="19" spans="1:14" x14ac:dyDescent="0.25">
      <c r="A19" s="340"/>
      <c r="B19" s="348"/>
      <c r="C19" s="358"/>
      <c r="D19" s="350"/>
      <c r="E19" s="350"/>
      <c r="F19" s="350"/>
      <c r="G19" s="350"/>
      <c r="H19" s="350"/>
      <c r="I19" s="350"/>
      <c r="J19" s="353"/>
      <c r="K19" s="354"/>
      <c r="L19" s="356"/>
      <c r="M19" s="357"/>
      <c r="N19" s="357"/>
    </row>
    <row r="20" spans="1:14" x14ac:dyDescent="0.25">
      <c r="A20" s="327">
        <v>14</v>
      </c>
      <c r="B20" s="355" t="s">
        <v>396</v>
      </c>
      <c r="C20" s="330"/>
      <c r="D20" s="356">
        <f t="shared" ref="D20:L20" si="1">SUM(D18:D19)</f>
        <v>0</v>
      </c>
      <c r="E20" s="356">
        <f t="shared" si="1"/>
        <v>0</v>
      </c>
      <c r="F20" s="356">
        <f t="shared" si="1"/>
        <v>0</v>
      </c>
      <c r="G20" s="356">
        <f t="shared" si="1"/>
        <v>0</v>
      </c>
      <c r="H20" s="356">
        <f t="shared" si="1"/>
        <v>0</v>
      </c>
      <c r="I20" s="356">
        <f t="shared" si="1"/>
        <v>0</v>
      </c>
      <c r="J20" s="356">
        <f t="shared" si="1"/>
        <v>0</v>
      </c>
      <c r="K20" s="356">
        <f t="shared" si="1"/>
        <v>0</v>
      </c>
      <c r="L20" s="356">
        <f t="shared" si="1"/>
        <v>0</v>
      </c>
      <c r="M20" s="357"/>
      <c r="N20" s="357"/>
    </row>
    <row r="21" spans="1:14" x14ac:dyDescent="0.25">
      <c r="A21" s="340"/>
      <c r="B21" s="348"/>
      <c r="C21" s="358"/>
      <c r="D21" s="350"/>
      <c r="E21" s="350"/>
      <c r="F21" s="350"/>
      <c r="G21" s="350"/>
      <c r="H21" s="350"/>
      <c r="I21" s="350"/>
      <c r="J21" s="347"/>
      <c r="K21" s="354"/>
      <c r="L21" s="350"/>
      <c r="M21" s="357"/>
      <c r="N21" s="357"/>
    </row>
    <row r="22" spans="1:14" ht="31.5" x14ac:dyDescent="0.25">
      <c r="A22" s="327">
        <v>16</v>
      </c>
      <c r="B22" s="355" t="s">
        <v>397</v>
      </c>
      <c r="C22" s="330"/>
      <c r="D22" s="356">
        <f t="shared" ref="D22:L22" si="2">SUM(D21)</f>
        <v>0</v>
      </c>
      <c r="E22" s="356">
        <f t="shared" si="2"/>
        <v>0</v>
      </c>
      <c r="F22" s="356">
        <f t="shared" si="2"/>
        <v>0</v>
      </c>
      <c r="G22" s="356">
        <f t="shared" si="2"/>
        <v>0</v>
      </c>
      <c r="H22" s="356">
        <f t="shared" si="2"/>
        <v>0</v>
      </c>
      <c r="I22" s="356"/>
      <c r="J22" s="356">
        <f t="shared" si="2"/>
        <v>0</v>
      </c>
      <c r="K22" s="356">
        <f t="shared" si="2"/>
        <v>0</v>
      </c>
      <c r="L22" s="356">
        <f t="shared" si="2"/>
        <v>0</v>
      </c>
      <c r="M22" s="357"/>
      <c r="N22" s="357"/>
    </row>
    <row r="23" spans="1:14" x14ac:dyDescent="0.25">
      <c r="A23" s="340"/>
      <c r="B23" s="348"/>
      <c r="C23" s="358"/>
      <c r="D23" s="350"/>
      <c r="E23" s="350"/>
      <c r="F23" s="350"/>
      <c r="G23" s="350"/>
      <c r="H23" s="350"/>
      <c r="I23" s="350"/>
      <c r="J23" s="347"/>
      <c r="K23" s="354"/>
      <c r="L23" s="350"/>
      <c r="M23" s="357"/>
      <c r="N23" s="357"/>
    </row>
    <row r="24" spans="1:14" ht="31.5" x14ac:dyDescent="0.25">
      <c r="A24" s="327">
        <v>18</v>
      </c>
      <c r="B24" s="355" t="s">
        <v>398</v>
      </c>
      <c r="C24" s="330"/>
      <c r="D24" s="356">
        <f t="shared" ref="D24:L24" si="3">SUM(D23)</f>
        <v>0</v>
      </c>
      <c r="E24" s="356">
        <f t="shared" si="3"/>
        <v>0</v>
      </c>
      <c r="F24" s="356">
        <f t="shared" si="3"/>
        <v>0</v>
      </c>
      <c r="G24" s="356">
        <f t="shared" si="3"/>
        <v>0</v>
      </c>
      <c r="H24" s="356">
        <f t="shared" si="3"/>
        <v>0</v>
      </c>
      <c r="I24" s="356"/>
      <c r="J24" s="356">
        <f t="shared" si="3"/>
        <v>0</v>
      </c>
      <c r="K24" s="356">
        <f t="shared" si="3"/>
        <v>0</v>
      </c>
      <c r="L24" s="356">
        <f t="shared" si="3"/>
        <v>0</v>
      </c>
      <c r="M24" s="357"/>
      <c r="N24" s="357"/>
    </row>
    <row r="25" spans="1:14" x14ac:dyDescent="0.25">
      <c r="A25" s="327" t="s">
        <v>351</v>
      </c>
      <c r="B25" s="328" t="s">
        <v>352</v>
      </c>
      <c r="C25" s="328" t="s">
        <v>353</v>
      </c>
      <c r="D25" s="328" t="s">
        <v>354</v>
      </c>
      <c r="E25" s="328" t="s">
        <v>355</v>
      </c>
      <c r="F25" s="328" t="s">
        <v>384</v>
      </c>
      <c r="G25" s="328" t="s">
        <v>385</v>
      </c>
      <c r="H25" s="328" t="s">
        <v>386</v>
      </c>
      <c r="I25" s="328" t="s">
        <v>387</v>
      </c>
      <c r="J25" s="328" t="s">
        <v>388</v>
      </c>
      <c r="K25" s="329" t="s">
        <v>389</v>
      </c>
      <c r="L25" s="330" t="s">
        <v>390</v>
      </c>
      <c r="M25" s="316"/>
      <c r="N25" s="316"/>
    </row>
    <row r="26" spans="1:14" x14ac:dyDescent="0.25">
      <c r="A26" s="340">
        <v>19</v>
      </c>
      <c r="B26" s="359" t="s">
        <v>399</v>
      </c>
      <c r="C26" s="360"/>
      <c r="D26" s="347">
        <f t="shared" ref="D26:L26" si="4">SUM(D27:D27)</f>
        <v>0</v>
      </c>
      <c r="E26" s="347">
        <f t="shared" si="4"/>
        <v>0</v>
      </c>
      <c r="F26" s="347">
        <f t="shared" si="4"/>
        <v>0</v>
      </c>
      <c r="G26" s="347">
        <f t="shared" si="4"/>
        <v>0</v>
      </c>
      <c r="H26" s="347">
        <f t="shared" si="4"/>
        <v>0</v>
      </c>
      <c r="I26" s="347">
        <f t="shared" si="4"/>
        <v>0</v>
      </c>
      <c r="J26" s="347">
        <f t="shared" si="4"/>
        <v>0</v>
      </c>
      <c r="K26" s="347">
        <f t="shared" si="4"/>
        <v>0</v>
      </c>
      <c r="L26" s="347">
        <f t="shared" si="4"/>
        <v>0</v>
      </c>
      <c r="M26" s="316"/>
      <c r="N26" s="316"/>
    </row>
    <row r="27" spans="1:14" x14ac:dyDescent="0.25">
      <c r="A27" s="340">
        <v>20</v>
      </c>
      <c r="B27" s="361" t="s">
        <v>400</v>
      </c>
      <c r="C27" s="362">
        <v>2013</v>
      </c>
      <c r="D27" s="363"/>
      <c r="E27" s="363"/>
      <c r="F27" s="364"/>
      <c r="G27" s="364"/>
      <c r="H27" s="364"/>
      <c r="I27" s="364"/>
      <c r="J27" s="353"/>
      <c r="K27" s="354"/>
      <c r="L27" s="350"/>
      <c r="M27" s="316"/>
      <c r="N27" s="316"/>
    </row>
    <row r="28" spans="1:14" x14ac:dyDescent="0.25">
      <c r="A28" s="340"/>
      <c r="B28" s="365"/>
      <c r="C28" s="366"/>
      <c r="D28" s="353"/>
      <c r="E28" s="353"/>
      <c r="F28" s="353"/>
      <c r="G28" s="353"/>
      <c r="H28" s="353"/>
      <c r="I28" s="353"/>
      <c r="J28" s="353"/>
      <c r="K28" s="354">
        <f t="shared" ref="K28" si="5">G28+H28+J28+I28</f>
        <v>0</v>
      </c>
      <c r="L28" s="350">
        <f t="shared" ref="L28" si="6">D28+E28+F28+K28</f>
        <v>0</v>
      </c>
      <c r="M28" s="316"/>
      <c r="N28" s="316"/>
    </row>
    <row r="29" spans="1:14" x14ac:dyDescent="0.25">
      <c r="A29" s="327"/>
      <c r="B29" s="359" t="s">
        <v>401</v>
      </c>
      <c r="C29" s="360"/>
      <c r="D29" s="356">
        <f t="shared" ref="D29:L29" si="7">D26+D14</f>
        <v>0</v>
      </c>
      <c r="E29" s="356">
        <f t="shared" si="7"/>
        <v>0</v>
      </c>
      <c r="F29" s="356">
        <f t="shared" si="7"/>
        <v>0</v>
      </c>
      <c r="G29" s="356">
        <f t="shared" si="7"/>
        <v>0</v>
      </c>
      <c r="H29" s="356">
        <f t="shared" si="7"/>
        <v>0</v>
      </c>
      <c r="I29" s="356">
        <f t="shared" si="7"/>
        <v>0</v>
      </c>
      <c r="J29" s="356">
        <f t="shared" si="7"/>
        <v>0</v>
      </c>
      <c r="K29" s="356">
        <f t="shared" si="7"/>
        <v>0</v>
      </c>
      <c r="L29" s="356">
        <f t="shared" si="7"/>
        <v>0</v>
      </c>
      <c r="M29" s="316"/>
      <c r="N29" s="316"/>
    </row>
  </sheetData>
  <mergeCells count="6">
    <mergeCell ref="A3:L3"/>
    <mergeCell ref="A4:L4"/>
    <mergeCell ref="E6:E8"/>
    <mergeCell ref="J6:J8"/>
    <mergeCell ref="K6:K8"/>
    <mergeCell ref="L6:L8"/>
  </mergeCells>
  <pageMargins left="0.7" right="0.7" top="0.75" bottom="0.75" header="0.3" footer="0.3"/>
  <pageSetup paperSize="9" scale="81" orientation="landscape" r:id="rId1"/>
  <headerFooter>
    <oddHeader>&amp;L&amp;"Times New Roman,Normál"&amp;12Vászoly Község Önkormányzata&amp;C&amp;"Times New Roman,Normál"&amp;12 11. melléklet
Az önkormányzat 2018. évi költségvetéséről szóló 5/2018. (II. 16.)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60"/>
  <sheetViews>
    <sheetView view="pageLayout" zoomScaleNormal="100" workbookViewId="0">
      <selection activeCell="A3" sqref="A3:F4"/>
    </sheetView>
  </sheetViews>
  <sheetFormatPr defaultColWidth="9.140625" defaultRowHeight="15.75" x14ac:dyDescent="0.25"/>
  <cols>
    <col min="1" max="1" width="35.85546875" style="386" customWidth="1"/>
    <col min="2" max="2" width="13.7109375" style="407" customWidth="1"/>
    <col min="3" max="3" width="14.5703125" style="386" customWidth="1"/>
    <col min="4" max="4" width="12.28515625" style="386" customWidth="1"/>
    <col min="5" max="5" width="17.85546875" style="386" customWidth="1"/>
    <col min="6" max="6" width="15.28515625" style="386" customWidth="1"/>
    <col min="7" max="7" width="13.5703125" style="386" customWidth="1"/>
    <col min="8" max="8" width="20.7109375" style="386" customWidth="1"/>
    <col min="9" max="9" width="18" style="386" customWidth="1"/>
    <col min="10" max="16384" width="9.140625" style="386"/>
  </cols>
  <sheetData>
    <row r="3" spans="1:6" x14ac:dyDescent="0.25">
      <c r="A3" s="536" t="s">
        <v>432</v>
      </c>
      <c r="B3" s="536"/>
      <c r="C3" s="536"/>
      <c r="D3" s="536"/>
      <c r="E3" s="536"/>
      <c r="F3" s="536"/>
    </row>
    <row r="4" spans="1:6" x14ac:dyDescent="0.25">
      <c r="A4" s="536"/>
      <c r="B4" s="536"/>
      <c r="C4" s="536"/>
      <c r="D4" s="536"/>
      <c r="E4" s="536"/>
      <c r="F4" s="536"/>
    </row>
    <row r="5" spans="1:6" x14ac:dyDescent="0.25">
      <c r="A5" s="408"/>
      <c r="B5" s="408"/>
      <c r="C5" s="408"/>
      <c r="D5" s="408"/>
      <c r="E5" s="408"/>
      <c r="F5" s="408"/>
    </row>
    <row r="6" spans="1:6" x14ac:dyDescent="0.25">
      <c r="A6" s="387" t="s">
        <v>433</v>
      </c>
      <c r="B6" s="388"/>
      <c r="C6" s="389"/>
      <c r="D6" s="389"/>
      <c r="E6" s="389"/>
      <c r="F6" s="389"/>
    </row>
    <row r="7" spans="1:6" x14ac:dyDescent="0.25">
      <c r="A7" s="390"/>
      <c r="B7" s="388"/>
      <c r="C7" s="391"/>
      <c r="D7" s="389"/>
      <c r="E7" s="389"/>
      <c r="F7" s="392"/>
    </row>
    <row r="8" spans="1:6" x14ac:dyDescent="0.25">
      <c r="A8" s="390"/>
      <c r="B8" s="393"/>
      <c r="C8" s="394"/>
      <c r="D8" s="394"/>
      <c r="E8" s="394"/>
      <c r="F8" s="392"/>
    </row>
    <row r="9" spans="1:6" x14ac:dyDescent="0.25">
      <c r="A9" s="395" t="s">
        <v>434</v>
      </c>
      <c r="B9" s="396" t="s">
        <v>435</v>
      </c>
      <c r="C9" s="397" t="s">
        <v>436</v>
      </c>
      <c r="D9" s="397" t="s">
        <v>437</v>
      </c>
      <c r="E9" s="397" t="s">
        <v>438</v>
      </c>
      <c r="F9" s="397" t="s">
        <v>77</v>
      </c>
    </row>
    <row r="10" spans="1:6" x14ac:dyDescent="0.25">
      <c r="A10" s="398" t="s">
        <v>439</v>
      </c>
      <c r="B10" s="399"/>
      <c r="C10" s="399"/>
      <c r="D10" s="399"/>
      <c r="E10" s="399"/>
      <c r="F10" s="399">
        <f>SUM(B10:E10)</f>
        <v>0</v>
      </c>
    </row>
    <row r="11" spans="1:6" x14ac:dyDescent="0.25">
      <c r="A11" s="398" t="s">
        <v>440</v>
      </c>
      <c r="B11" s="399"/>
      <c r="C11" s="399"/>
      <c r="D11" s="399"/>
      <c r="E11" s="399"/>
      <c r="F11" s="399">
        <f>SUM(B11:E11)</f>
        <v>0</v>
      </c>
    </row>
    <row r="12" spans="1:6" x14ac:dyDescent="0.25">
      <c r="A12" s="398" t="s">
        <v>441</v>
      </c>
      <c r="B12" s="399"/>
      <c r="C12" s="399"/>
      <c r="D12" s="399"/>
      <c r="E12" s="399"/>
      <c r="F12" s="399">
        <f>SUM(B12:E12)</f>
        <v>0</v>
      </c>
    </row>
    <row r="13" spans="1:6" x14ac:dyDescent="0.25">
      <c r="A13" s="400" t="s">
        <v>77</v>
      </c>
      <c r="B13" s="401">
        <f>SUM(B10:B12)</f>
        <v>0</v>
      </c>
      <c r="C13" s="401"/>
      <c r="D13" s="401"/>
      <c r="E13" s="401"/>
      <c r="F13" s="401">
        <f>SUM(F10:F12)</f>
        <v>0</v>
      </c>
    </row>
    <row r="14" spans="1:6" x14ac:dyDescent="0.25">
      <c r="A14" s="537"/>
      <c r="B14" s="537"/>
      <c r="C14" s="537"/>
      <c r="D14" s="537"/>
      <c r="E14" s="537"/>
      <c r="F14" s="537"/>
    </row>
    <row r="15" spans="1:6" x14ac:dyDescent="0.25">
      <c r="A15" s="395" t="s">
        <v>442</v>
      </c>
      <c r="B15" s="396" t="s">
        <v>435</v>
      </c>
      <c r="C15" s="397" t="s">
        <v>436</v>
      </c>
      <c r="D15" s="397" t="s">
        <v>437</v>
      </c>
      <c r="E15" s="397" t="s">
        <v>438</v>
      </c>
      <c r="F15" s="397" t="s">
        <v>77</v>
      </c>
    </row>
    <row r="16" spans="1:6" x14ac:dyDescent="0.25">
      <c r="A16" s="398" t="s">
        <v>443</v>
      </c>
      <c r="B16" s="399"/>
      <c r="C16" s="399"/>
      <c r="D16" s="399"/>
      <c r="E16" s="399"/>
      <c r="F16" s="399">
        <f t="shared" ref="F16:F21" si="0">SUM(B16:E16)</f>
        <v>0</v>
      </c>
    </row>
    <row r="17" spans="1:6" x14ac:dyDescent="0.25">
      <c r="A17" s="398" t="s">
        <v>444</v>
      </c>
      <c r="B17" s="399"/>
      <c r="C17" s="399"/>
      <c r="D17" s="399"/>
      <c r="E17" s="399"/>
      <c r="F17" s="399">
        <f t="shared" si="0"/>
        <v>0</v>
      </c>
    </row>
    <row r="18" spans="1:6" x14ac:dyDescent="0.25">
      <c r="A18" s="398" t="s">
        <v>445</v>
      </c>
      <c r="B18" s="399"/>
      <c r="C18" s="399"/>
      <c r="D18" s="399"/>
      <c r="E18" s="399"/>
      <c r="F18" s="399">
        <f t="shared" si="0"/>
        <v>0</v>
      </c>
    </row>
    <row r="19" spans="1:6" x14ac:dyDescent="0.25">
      <c r="A19" s="398" t="s">
        <v>446</v>
      </c>
      <c r="B19" s="399"/>
      <c r="C19" s="399"/>
      <c r="D19" s="399"/>
      <c r="E19" s="399"/>
      <c r="F19" s="399">
        <f t="shared" si="0"/>
        <v>0</v>
      </c>
    </row>
    <row r="20" spans="1:6" x14ac:dyDescent="0.25">
      <c r="A20" s="398" t="s">
        <v>447</v>
      </c>
      <c r="B20" s="399"/>
      <c r="C20" s="399"/>
      <c r="D20" s="399"/>
      <c r="E20" s="399"/>
      <c r="F20" s="399">
        <f t="shared" si="0"/>
        <v>0</v>
      </c>
    </row>
    <row r="21" spans="1:6" x14ac:dyDescent="0.25">
      <c r="A21" s="398" t="s">
        <v>448</v>
      </c>
      <c r="B21" s="399"/>
      <c r="C21" s="399"/>
      <c r="D21" s="399"/>
      <c r="E21" s="399"/>
      <c r="F21" s="399">
        <f t="shared" si="0"/>
        <v>0</v>
      </c>
    </row>
    <row r="22" spans="1:6" x14ac:dyDescent="0.25">
      <c r="A22" s="400" t="s">
        <v>77</v>
      </c>
      <c r="B22" s="401">
        <f>SUM(B16:B21)</f>
        <v>0</v>
      </c>
      <c r="C22" s="401">
        <f>SUM(C16:C21)</f>
        <v>0</v>
      </c>
      <c r="D22" s="401">
        <f>SUM(D16:D21)</f>
        <v>0</v>
      </c>
      <c r="E22" s="401">
        <f>SUM(E16:E21)</f>
        <v>0</v>
      </c>
      <c r="F22" s="401">
        <f>SUM(F16:F21)</f>
        <v>0</v>
      </c>
    </row>
    <row r="23" spans="1:6" x14ac:dyDescent="0.25">
      <c r="A23" s="402"/>
      <c r="B23" s="403"/>
      <c r="C23" s="402"/>
      <c r="D23" s="402"/>
      <c r="E23" s="402"/>
      <c r="F23" s="402"/>
    </row>
    <row r="24" spans="1:6" x14ac:dyDescent="0.25">
      <c r="A24" s="402"/>
      <c r="B24" s="404"/>
      <c r="C24" s="405"/>
    </row>
    <row r="25" spans="1:6" x14ac:dyDescent="0.25">
      <c r="A25" s="387" t="s">
        <v>433</v>
      </c>
      <c r="B25" s="388"/>
      <c r="C25" s="389"/>
      <c r="D25" s="389"/>
      <c r="E25" s="389"/>
      <c r="F25" s="389"/>
    </row>
    <row r="26" spans="1:6" x14ac:dyDescent="0.25">
      <c r="A26" s="390"/>
      <c r="B26" s="388"/>
      <c r="C26" s="406"/>
      <c r="D26" s="406"/>
      <c r="E26" s="406"/>
      <c r="F26" s="406"/>
    </row>
    <row r="27" spans="1:6" x14ac:dyDescent="0.25">
      <c r="A27" s="390"/>
      <c r="B27" s="388"/>
      <c r="C27" s="406"/>
      <c r="D27" s="406"/>
      <c r="E27" s="406"/>
      <c r="F27" s="406"/>
    </row>
    <row r="28" spans="1:6" x14ac:dyDescent="0.25">
      <c r="A28" s="395" t="s">
        <v>434</v>
      </c>
      <c r="B28" s="396" t="s">
        <v>435</v>
      </c>
      <c r="C28" s="397" t="s">
        <v>436</v>
      </c>
      <c r="D28" s="397" t="s">
        <v>437</v>
      </c>
      <c r="E28" s="397" t="s">
        <v>438</v>
      </c>
      <c r="F28" s="397" t="s">
        <v>77</v>
      </c>
    </row>
    <row r="29" spans="1:6" x14ac:dyDescent="0.25">
      <c r="A29" s="398" t="s">
        <v>439</v>
      </c>
      <c r="B29" s="399"/>
      <c r="C29" s="399"/>
      <c r="D29" s="399"/>
      <c r="E29" s="399"/>
      <c r="F29" s="399">
        <f>SUM(B29:E29)</f>
        <v>0</v>
      </c>
    </row>
    <row r="30" spans="1:6" x14ac:dyDescent="0.25">
      <c r="A30" s="398" t="s">
        <v>440</v>
      </c>
      <c r="B30" s="399"/>
      <c r="C30" s="399"/>
      <c r="D30" s="399"/>
      <c r="E30" s="399"/>
      <c r="F30" s="399">
        <f>SUM(B30:E30)</f>
        <v>0</v>
      </c>
    </row>
    <row r="31" spans="1:6" x14ac:dyDescent="0.25">
      <c r="A31" s="398" t="s">
        <v>441</v>
      </c>
      <c r="B31" s="399"/>
      <c r="C31" s="399"/>
      <c r="D31" s="399"/>
      <c r="E31" s="399"/>
      <c r="F31" s="399">
        <f>SUM(B31:E31)</f>
        <v>0</v>
      </c>
    </row>
    <row r="32" spans="1:6" x14ac:dyDescent="0.25">
      <c r="A32" s="400" t="s">
        <v>77</v>
      </c>
      <c r="B32" s="401">
        <f>SUM(B29:B31)</f>
        <v>0</v>
      </c>
      <c r="C32" s="401">
        <f>SUM(C29:C31)</f>
        <v>0</v>
      </c>
      <c r="D32" s="401">
        <f>SUM(D29:D31)</f>
        <v>0</v>
      </c>
      <c r="E32" s="401">
        <f>SUM(E29:E31)</f>
        <v>0</v>
      </c>
      <c r="F32" s="399">
        <f>SUM(B32:E32)</f>
        <v>0</v>
      </c>
    </row>
    <row r="33" spans="1:6" x14ac:dyDescent="0.25">
      <c r="A33" s="537"/>
      <c r="B33" s="537"/>
      <c r="C33" s="537"/>
      <c r="D33" s="537"/>
      <c r="E33" s="537"/>
      <c r="F33" s="537"/>
    </row>
    <row r="34" spans="1:6" x14ac:dyDescent="0.25">
      <c r="A34" s="395" t="s">
        <v>442</v>
      </c>
      <c r="B34" s="396" t="s">
        <v>435</v>
      </c>
      <c r="C34" s="397" t="s">
        <v>436</v>
      </c>
      <c r="D34" s="397" t="s">
        <v>437</v>
      </c>
      <c r="E34" s="397" t="s">
        <v>438</v>
      </c>
      <c r="F34" s="397" t="s">
        <v>77</v>
      </c>
    </row>
    <row r="35" spans="1:6" x14ac:dyDescent="0.25">
      <c r="A35" s="398" t="s">
        <v>443</v>
      </c>
      <c r="B35" s="399">
        <v>0</v>
      </c>
      <c r="C35" s="399"/>
      <c r="D35" s="399"/>
      <c r="E35" s="399"/>
      <c r="F35" s="399">
        <f t="shared" ref="F35:F40" si="1">SUM(B35:E35)</f>
        <v>0</v>
      </c>
    </row>
    <row r="36" spans="1:6" x14ac:dyDescent="0.25">
      <c r="A36" s="398" t="s">
        <v>444</v>
      </c>
      <c r="B36" s="399"/>
      <c r="C36" s="399"/>
      <c r="D36" s="399"/>
      <c r="E36" s="399"/>
      <c r="F36" s="399">
        <f t="shared" si="1"/>
        <v>0</v>
      </c>
    </row>
    <row r="37" spans="1:6" x14ac:dyDescent="0.25">
      <c r="A37" s="398" t="s">
        <v>445</v>
      </c>
      <c r="B37" s="399"/>
      <c r="C37" s="399"/>
      <c r="D37" s="399"/>
      <c r="E37" s="399"/>
      <c r="F37" s="399">
        <f t="shared" si="1"/>
        <v>0</v>
      </c>
    </row>
    <row r="38" spans="1:6" x14ac:dyDescent="0.25">
      <c r="A38" s="398" t="s">
        <v>446</v>
      </c>
      <c r="B38" s="399"/>
      <c r="C38" s="399"/>
      <c r="D38" s="399"/>
      <c r="E38" s="399"/>
      <c r="F38" s="399">
        <f t="shared" si="1"/>
        <v>0</v>
      </c>
    </row>
    <row r="39" spans="1:6" x14ac:dyDescent="0.25">
      <c r="A39" s="398" t="s">
        <v>447</v>
      </c>
      <c r="B39" s="399"/>
      <c r="C39" s="399"/>
      <c r="D39" s="399"/>
      <c r="E39" s="399"/>
      <c r="F39" s="399">
        <f t="shared" si="1"/>
        <v>0</v>
      </c>
    </row>
    <row r="40" spans="1:6" x14ac:dyDescent="0.25">
      <c r="A40" s="398" t="s">
        <v>448</v>
      </c>
      <c r="B40" s="399"/>
      <c r="C40" s="399"/>
      <c r="D40" s="399"/>
      <c r="E40" s="399"/>
      <c r="F40" s="399">
        <f t="shared" si="1"/>
        <v>0</v>
      </c>
    </row>
    <row r="41" spans="1:6" x14ac:dyDescent="0.25">
      <c r="A41" s="400" t="s">
        <v>77</v>
      </c>
      <c r="B41" s="401">
        <f>SUM(B35:B40)</f>
        <v>0</v>
      </c>
      <c r="C41" s="400">
        <f>SUM(C35:C40)</f>
        <v>0</v>
      </c>
      <c r="D41" s="400">
        <f>SUM(D35:D40)</f>
        <v>0</v>
      </c>
      <c r="E41" s="400">
        <f>SUM(E35:E40)</f>
        <v>0</v>
      </c>
      <c r="F41" s="401">
        <f>SUM(F35:F40)</f>
        <v>0</v>
      </c>
    </row>
    <row r="44" spans="1:6" x14ac:dyDescent="0.25">
      <c r="B44" s="404"/>
      <c r="C44" s="405"/>
    </row>
    <row r="45" spans="1:6" x14ac:dyDescent="0.25">
      <c r="A45" s="387" t="s">
        <v>433</v>
      </c>
      <c r="B45" s="388"/>
      <c r="C45" s="389"/>
      <c r="D45" s="389"/>
      <c r="E45" s="389"/>
      <c r="F45" s="389"/>
    </row>
    <row r="46" spans="1:6" x14ac:dyDescent="0.25">
      <c r="A46" s="390"/>
      <c r="B46" s="393"/>
      <c r="C46" s="394"/>
      <c r="D46" s="394"/>
      <c r="E46" s="394"/>
      <c r="F46" s="394"/>
    </row>
    <row r="47" spans="1:6" x14ac:dyDescent="0.25">
      <c r="A47" s="395" t="s">
        <v>434</v>
      </c>
      <c r="B47" s="396" t="s">
        <v>435</v>
      </c>
      <c r="C47" s="397" t="s">
        <v>436</v>
      </c>
      <c r="D47" s="397" t="s">
        <v>437</v>
      </c>
      <c r="E47" s="397" t="s">
        <v>438</v>
      </c>
      <c r="F47" s="397" t="s">
        <v>77</v>
      </c>
    </row>
    <row r="48" spans="1:6" x14ac:dyDescent="0.25">
      <c r="A48" s="398" t="s">
        <v>439</v>
      </c>
      <c r="B48" s="399"/>
      <c r="C48" s="399"/>
      <c r="D48" s="399"/>
      <c r="E48" s="399"/>
      <c r="F48" s="399">
        <f>SUM(B48:E48)</f>
        <v>0</v>
      </c>
    </row>
    <row r="49" spans="1:6" x14ac:dyDescent="0.25">
      <c r="A49" s="398" t="s">
        <v>440</v>
      </c>
      <c r="B49" s="399"/>
      <c r="C49" s="399"/>
      <c r="D49" s="399"/>
      <c r="E49" s="399"/>
      <c r="F49" s="399">
        <f>SUM(B49:E49)</f>
        <v>0</v>
      </c>
    </row>
    <row r="50" spans="1:6" x14ac:dyDescent="0.25">
      <c r="A50" s="398" t="s">
        <v>441</v>
      </c>
      <c r="B50" s="399"/>
      <c r="C50" s="399"/>
      <c r="D50" s="399"/>
      <c r="E50" s="399"/>
      <c r="F50" s="399">
        <f>SUM(B50:E50)</f>
        <v>0</v>
      </c>
    </row>
    <row r="51" spans="1:6" x14ac:dyDescent="0.25">
      <c r="A51" s="400" t="s">
        <v>77</v>
      </c>
      <c r="B51" s="401">
        <f>SUM(B48:B50)</f>
        <v>0</v>
      </c>
      <c r="C51" s="401">
        <f>SUM(C48:C50)</f>
        <v>0</v>
      </c>
      <c r="D51" s="401">
        <f>SUM(D48:D50)</f>
        <v>0</v>
      </c>
      <c r="E51" s="401">
        <f>SUM(E48:E50)</f>
        <v>0</v>
      </c>
      <c r="F51" s="401">
        <f>SUM(F48:F50)</f>
        <v>0</v>
      </c>
    </row>
    <row r="52" spans="1:6" x14ac:dyDescent="0.25">
      <c r="A52" s="537"/>
      <c r="B52" s="537"/>
      <c r="C52" s="537"/>
      <c r="D52" s="537"/>
      <c r="E52" s="537"/>
      <c r="F52" s="537"/>
    </row>
    <row r="53" spans="1:6" x14ac:dyDescent="0.25">
      <c r="A53" s="395" t="s">
        <v>442</v>
      </c>
      <c r="B53" s="396" t="s">
        <v>435</v>
      </c>
      <c r="C53" s="397" t="s">
        <v>436</v>
      </c>
      <c r="D53" s="397" t="s">
        <v>437</v>
      </c>
      <c r="E53" s="397" t="s">
        <v>438</v>
      </c>
      <c r="F53" s="397" t="s">
        <v>77</v>
      </c>
    </row>
    <row r="54" spans="1:6" x14ac:dyDescent="0.25">
      <c r="A54" s="398" t="s">
        <v>443</v>
      </c>
      <c r="B54" s="399"/>
      <c r="C54" s="399"/>
      <c r="D54" s="399"/>
      <c r="E54" s="399"/>
      <c r="F54" s="399">
        <f>SUM(B54:E54)</f>
        <v>0</v>
      </c>
    </row>
    <row r="55" spans="1:6" x14ac:dyDescent="0.25">
      <c r="A55" s="398" t="s">
        <v>444</v>
      </c>
      <c r="B55" s="399"/>
      <c r="C55" s="399"/>
      <c r="D55" s="399"/>
      <c r="E55" s="399"/>
      <c r="F55" s="399">
        <f>SUM(B55:E55)</f>
        <v>0</v>
      </c>
    </row>
    <row r="56" spans="1:6" x14ac:dyDescent="0.25">
      <c r="A56" s="398" t="s">
        <v>445</v>
      </c>
      <c r="B56" s="399"/>
      <c r="C56" s="399"/>
      <c r="D56" s="399"/>
      <c r="E56" s="399"/>
      <c r="F56" s="399">
        <f>SUM(B56:E56)</f>
        <v>0</v>
      </c>
    </row>
    <row r="57" spans="1:6" x14ac:dyDescent="0.25">
      <c r="A57" s="398" t="s">
        <v>446</v>
      </c>
      <c r="B57" s="399"/>
      <c r="C57" s="399"/>
      <c r="D57" s="399"/>
      <c r="E57" s="399"/>
      <c r="F57" s="399">
        <f>SUM(B57:E57)</f>
        <v>0</v>
      </c>
    </row>
    <row r="58" spans="1:6" x14ac:dyDescent="0.25">
      <c r="A58" s="398" t="s">
        <v>447</v>
      </c>
      <c r="B58" s="399"/>
      <c r="C58" s="399"/>
      <c r="D58" s="399"/>
      <c r="E58" s="399"/>
      <c r="F58" s="399">
        <f>SUM(B58:E58)</f>
        <v>0</v>
      </c>
    </row>
    <row r="59" spans="1:6" x14ac:dyDescent="0.25">
      <c r="A59" s="398" t="s">
        <v>448</v>
      </c>
      <c r="B59" s="399"/>
      <c r="C59" s="399"/>
      <c r="D59" s="399"/>
      <c r="E59" s="399"/>
      <c r="F59" s="399"/>
    </row>
    <row r="60" spans="1:6" x14ac:dyDescent="0.25">
      <c r="A60" s="400" t="s">
        <v>77</v>
      </c>
      <c r="B60" s="401">
        <f>SUM(B54:B59)</f>
        <v>0</v>
      </c>
      <c r="C60" s="401">
        <f>SUM(C54:C59)</f>
        <v>0</v>
      </c>
      <c r="D60" s="401">
        <f>SUM(D54:D59)</f>
        <v>0</v>
      </c>
      <c r="E60" s="401">
        <f>SUM(E54:E59)</f>
        <v>0</v>
      </c>
      <c r="F60" s="401">
        <f>SUM(F54:F59)</f>
        <v>0</v>
      </c>
    </row>
  </sheetData>
  <mergeCells count="4">
    <mergeCell ref="A3:F4"/>
    <mergeCell ref="A14:F14"/>
    <mergeCell ref="A33:F33"/>
    <mergeCell ref="A52:F52"/>
  </mergeCells>
  <pageMargins left="0.7" right="0.7" top="0.75" bottom="0.75" header="0.3" footer="0.3"/>
  <pageSetup paperSize="9" scale="79" orientation="portrait" r:id="rId1"/>
  <headerFooter>
    <oddHeader>&amp;L&amp;"Times New Roman,Normál"&amp;12Vászoly Község Önkormányzata&amp;C&amp;"Times New Roman,Normál"&amp;12 12. melléklet
Az önkormányzat 2018. évi költségvetéséről szóló 5/2018. (II. 16.)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9"/>
  <sheetViews>
    <sheetView view="pageLayout" zoomScaleNormal="100" workbookViewId="0">
      <selection activeCell="A3" sqref="A3:H3"/>
    </sheetView>
  </sheetViews>
  <sheetFormatPr defaultRowHeight="15.75" x14ac:dyDescent="0.25"/>
  <cols>
    <col min="1" max="1" width="13.28515625" style="386" customWidth="1"/>
    <col min="2" max="2" width="31.140625" style="386" customWidth="1"/>
    <col min="3" max="3" width="11.5703125" style="386" customWidth="1"/>
    <col min="4" max="256" width="9.140625" style="386"/>
    <col min="257" max="257" width="13.28515625" style="386" customWidth="1"/>
    <col min="258" max="258" width="31.140625" style="386" customWidth="1"/>
    <col min="259" max="259" width="11.5703125" style="386" customWidth="1"/>
    <col min="260" max="512" width="9.140625" style="386"/>
    <col min="513" max="513" width="13.28515625" style="386" customWidth="1"/>
    <col min="514" max="514" width="31.140625" style="386" customWidth="1"/>
    <col min="515" max="515" width="11.5703125" style="386" customWidth="1"/>
    <col min="516" max="768" width="9.140625" style="386"/>
    <col min="769" max="769" width="13.28515625" style="386" customWidth="1"/>
    <col min="770" max="770" width="31.140625" style="386" customWidth="1"/>
    <col min="771" max="771" width="11.5703125" style="386" customWidth="1"/>
    <col min="772" max="1024" width="9.140625" style="386"/>
    <col min="1025" max="1025" width="13.28515625" style="386" customWidth="1"/>
    <col min="1026" max="1026" width="31.140625" style="386" customWidth="1"/>
    <col min="1027" max="1027" width="11.5703125" style="386" customWidth="1"/>
    <col min="1028" max="1280" width="9.140625" style="386"/>
    <col min="1281" max="1281" width="13.28515625" style="386" customWidth="1"/>
    <col min="1282" max="1282" width="31.140625" style="386" customWidth="1"/>
    <col min="1283" max="1283" width="11.5703125" style="386" customWidth="1"/>
    <col min="1284" max="1536" width="9.140625" style="386"/>
    <col min="1537" max="1537" width="13.28515625" style="386" customWidth="1"/>
    <col min="1538" max="1538" width="31.140625" style="386" customWidth="1"/>
    <col min="1539" max="1539" width="11.5703125" style="386" customWidth="1"/>
    <col min="1540" max="1792" width="9.140625" style="386"/>
    <col min="1793" max="1793" width="13.28515625" style="386" customWidth="1"/>
    <col min="1794" max="1794" width="31.140625" style="386" customWidth="1"/>
    <col min="1795" max="1795" width="11.5703125" style="386" customWidth="1"/>
    <col min="1796" max="2048" width="9.140625" style="386"/>
    <col min="2049" max="2049" width="13.28515625" style="386" customWidth="1"/>
    <col min="2050" max="2050" width="31.140625" style="386" customWidth="1"/>
    <col min="2051" max="2051" width="11.5703125" style="386" customWidth="1"/>
    <col min="2052" max="2304" width="9.140625" style="386"/>
    <col min="2305" max="2305" width="13.28515625" style="386" customWidth="1"/>
    <col min="2306" max="2306" width="31.140625" style="386" customWidth="1"/>
    <col min="2307" max="2307" width="11.5703125" style="386" customWidth="1"/>
    <col min="2308" max="2560" width="9.140625" style="386"/>
    <col min="2561" max="2561" width="13.28515625" style="386" customWidth="1"/>
    <col min="2562" max="2562" width="31.140625" style="386" customWidth="1"/>
    <col min="2563" max="2563" width="11.5703125" style="386" customWidth="1"/>
    <col min="2564" max="2816" width="9.140625" style="386"/>
    <col min="2817" max="2817" width="13.28515625" style="386" customWidth="1"/>
    <col min="2818" max="2818" width="31.140625" style="386" customWidth="1"/>
    <col min="2819" max="2819" width="11.5703125" style="386" customWidth="1"/>
    <col min="2820" max="3072" width="9.140625" style="386"/>
    <col min="3073" max="3073" width="13.28515625" style="386" customWidth="1"/>
    <col min="3074" max="3074" width="31.140625" style="386" customWidth="1"/>
    <col min="3075" max="3075" width="11.5703125" style="386" customWidth="1"/>
    <col min="3076" max="3328" width="9.140625" style="386"/>
    <col min="3329" max="3329" width="13.28515625" style="386" customWidth="1"/>
    <col min="3330" max="3330" width="31.140625" style="386" customWidth="1"/>
    <col min="3331" max="3331" width="11.5703125" style="386" customWidth="1"/>
    <col min="3332" max="3584" width="9.140625" style="386"/>
    <col min="3585" max="3585" width="13.28515625" style="386" customWidth="1"/>
    <col min="3586" max="3586" width="31.140625" style="386" customWidth="1"/>
    <col min="3587" max="3587" width="11.5703125" style="386" customWidth="1"/>
    <col min="3588" max="3840" width="9.140625" style="386"/>
    <col min="3841" max="3841" width="13.28515625" style="386" customWidth="1"/>
    <col min="3842" max="3842" width="31.140625" style="386" customWidth="1"/>
    <col min="3843" max="3843" width="11.5703125" style="386" customWidth="1"/>
    <col min="3844" max="4096" width="9.140625" style="386"/>
    <col min="4097" max="4097" width="13.28515625" style="386" customWidth="1"/>
    <col min="4098" max="4098" width="31.140625" style="386" customWidth="1"/>
    <col min="4099" max="4099" width="11.5703125" style="386" customWidth="1"/>
    <col min="4100" max="4352" width="9.140625" style="386"/>
    <col min="4353" max="4353" width="13.28515625" style="386" customWidth="1"/>
    <col min="4354" max="4354" width="31.140625" style="386" customWidth="1"/>
    <col min="4355" max="4355" width="11.5703125" style="386" customWidth="1"/>
    <col min="4356" max="4608" width="9.140625" style="386"/>
    <col min="4609" max="4609" width="13.28515625" style="386" customWidth="1"/>
    <col min="4610" max="4610" width="31.140625" style="386" customWidth="1"/>
    <col min="4611" max="4611" width="11.5703125" style="386" customWidth="1"/>
    <col min="4612" max="4864" width="9.140625" style="386"/>
    <col min="4865" max="4865" width="13.28515625" style="386" customWidth="1"/>
    <col min="4866" max="4866" width="31.140625" style="386" customWidth="1"/>
    <col min="4867" max="4867" width="11.5703125" style="386" customWidth="1"/>
    <col min="4868" max="5120" width="9.140625" style="386"/>
    <col min="5121" max="5121" width="13.28515625" style="386" customWidth="1"/>
    <col min="5122" max="5122" width="31.140625" style="386" customWidth="1"/>
    <col min="5123" max="5123" width="11.5703125" style="386" customWidth="1"/>
    <col min="5124" max="5376" width="9.140625" style="386"/>
    <col min="5377" max="5377" width="13.28515625" style="386" customWidth="1"/>
    <col min="5378" max="5378" width="31.140625" style="386" customWidth="1"/>
    <col min="5379" max="5379" width="11.5703125" style="386" customWidth="1"/>
    <col min="5380" max="5632" width="9.140625" style="386"/>
    <col min="5633" max="5633" width="13.28515625" style="386" customWidth="1"/>
    <col min="5634" max="5634" width="31.140625" style="386" customWidth="1"/>
    <col min="5635" max="5635" width="11.5703125" style="386" customWidth="1"/>
    <col min="5636" max="5888" width="9.140625" style="386"/>
    <col min="5889" max="5889" width="13.28515625" style="386" customWidth="1"/>
    <col min="5890" max="5890" width="31.140625" style="386" customWidth="1"/>
    <col min="5891" max="5891" width="11.5703125" style="386" customWidth="1"/>
    <col min="5892" max="6144" width="9.140625" style="386"/>
    <col min="6145" max="6145" width="13.28515625" style="386" customWidth="1"/>
    <col min="6146" max="6146" width="31.140625" style="386" customWidth="1"/>
    <col min="6147" max="6147" width="11.5703125" style="386" customWidth="1"/>
    <col min="6148" max="6400" width="9.140625" style="386"/>
    <col min="6401" max="6401" width="13.28515625" style="386" customWidth="1"/>
    <col min="6402" max="6402" width="31.140625" style="386" customWidth="1"/>
    <col min="6403" max="6403" width="11.5703125" style="386" customWidth="1"/>
    <col min="6404" max="6656" width="9.140625" style="386"/>
    <col min="6657" max="6657" width="13.28515625" style="386" customWidth="1"/>
    <col min="6658" max="6658" width="31.140625" style="386" customWidth="1"/>
    <col min="6659" max="6659" width="11.5703125" style="386" customWidth="1"/>
    <col min="6660" max="6912" width="9.140625" style="386"/>
    <col min="6913" max="6913" width="13.28515625" style="386" customWidth="1"/>
    <col min="6914" max="6914" width="31.140625" style="386" customWidth="1"/>
    <col min="6915" max="6915" width="11.5703125" style="386" customWidth="1"/>
    <col min="6916" max="7168" width="9.140625" style="386"/>
    <col min="7169" max="7169" width="13.28515625" style="386" customWidth="1"/>
    <col min="7170" max="7170" width="31.140625" style="386" customWidth="1"/>
    <col min="7171" max="7171" width="11.5703125" style="386" customWidth="1"/>
    <col min="7172" max="7424" width="9.140625" style="386"/>
    <col min="7425" max="7425" width="13.28515625" style="386" customWidth="1"/>
    <col min="7426" max="7426" width="31.140625" style="386" customWidth="1"/>
    <col min="7427" max="7427" width="11.5703125" style="386" customWidth="1"/>
    <col min="7428" max="7680" width="9.140625" style="386"/>
    <col min="7681" max="7681" width="13.28515625" style="386" customWidth="1"/>
    <col min="7682" max="7682" width="31.140625" style="386" customWidth="1"/>
    <col min="7683" max="7683" width="11.5703125" style="386" customWidth="1"/>
    <col min="7684" max="7936" width="9.140625" style="386"/>
    <col min="7937" max="7937" width="13.28515625" style="386" customWidth="1"/>
    <col min="7938" max="7938" width="31.140625" style="386" customWidth="1"/>
    <col min="7939" max="7939" width="11.5703125" style="386" customWidth="1"/>
    <col min="7940" max="8192" width="9.140625" style="386"/>
    <col min="8193" max="8193" width="13.28515625" style="386" customWidth="1"/>
    <col min="8194" max="8194" width="31.140625" style="386" customWidth="1"/>
    <col min="8195" max="8195" width="11.5703125" style="386" customWidth="1"/>
    <col min="8196" max="8448" width="9.140625" style="386"/>
    <col min="8449" max="8449" width="13.28515625" style="386" customWidth="1"/>
    <col min="8450" max="8450" width="31.140625" style="386" customWidth="1"/>
    <col min="8451" max="8451" width="11.5703125" style="386" customWidth="1"/>
    <col min="8452" max="8704" width="9.140625" style="386"/>
    <col min="8705" max="8705" width="13.28515625" style="386" customWidth="1"/>
    <col min="8706" max="8706" width="31.140625" style="386" customWidth="1"/>
    <col min="8707" max="8707" width="11.5703125" style="386" customWidth="1"/>
    <col min="8708" max="8960" width="9.140625" style="386"/>
    <col min="8961" max="8961" width="13.28515625" style="386" customWidth="1"/>
    <col min="8962" max="8962" width="31.140625" style="386" customWidth="1"/>
    <col min="8963" max="8963" width="11.5703125" style="386" customWidth="1"/>
    <col min="8964" max="9216" width="9.140625" style="386"/>
    <col min="9217" max="9217" width="13.28515625" style="386" customWidth="1"/>
    <col min="9218" max="9218" width="31.140625" style="386" customWidth="1"/>
    <col min="9219" max="9219" width="11.5703125" style="386" customWidth="1"/>
    <col min="9220" max="9472" width="9.140625" style="386"/>
    <col min="9473" max="9473" width="13.28515625" style="386" customWidth="1"/>
    <col min="9474" max="9474" width="31.140625" style="386" customWidth="1"/>
    <col min="9475" max="9475" width="11.5703125" style="386" customWidth="1"/>
    <col min="9476" max="9728" width="9.140625" style="386"/>
    <col min="9729" max="9729" width="13.28515625" style="386" customWidth="1"/>
    <col min="9730" max="9730" width="31.140625" style="386" customWidth="1"/>
    <col min="9731" max="9731" width="11.5703125" style="386" customWidth="1"/>
    <col min="9732" max="9984" width="9.140625" style="386"/>
    <col min="9985" max="9985" width="13.28515625" style="386" customWidth="1"/>
    <col min="9986" max="9986" width="31.140625" style="386" customWidth="1"/>
    <col min="9987" max="9987" width="11.5703125" style="386" customWidth="1"/>
    <col min="9988" max="10240" width="9.140625" style="386"/>
    <col min="10241" max="10241" width="13.28515625" style="386" customWidth="1"/>
    <col min="10242" max="10242" width="31.140625" style="386" customWidth="1"/>
    <col min="10243" max="10243" width="11.5703125" style="386" customWidth="1"/>
    <col min="10244" max="10496" width="9.140625" style="386"/>
    <col min="10497" max="10497" width="13.28515625" style="386" customWidth="1"/>
    <col min="10498" max="10498" width="31.140625" style="386" customWidth="1"/>
    <col min="10499" max="10499" width="11.5703125" style="386" customWidth="1"/>
    <col min="10500" max="10752" width="9.140625" style="386"/>
    <col min="10753" max="10753" width="13.28515625" style="386" customWidth="1"/>
    <col min="10754" max="10754" width="31.140625" style="386" customWidth="1"/>
    <col min="10755" max="10755" width="11.5703125" style="386" customWidth="1"/>
    <col min="10756" max="11008" width="9.140625" style="386"/>
    <col min="11009" max="11009" width="13.28515625" style="386" customWidth="1"/>
    <col min="11010" max="11010" width="31.140625" style="386" customWidth="1"/>
    <col min="11011" max="11011" width="11.5703125" style="386" customWidth="1"/>
    <col min="11012" max="11264" width="9.140625" style="386"/>
    <col min="11265" max="11265" width="13.28515625" style="386" customWidth="1"/>
    <col min="11266" max="11266" width="31.140625" style="386" customWidth="1"/>
    <col min="11267" max="11267" width="11.5703125" style="386" customWidth="1"/>
    <col min="11268" max="11520" width="9.140625" style="386"/>
    <col min="11521" max="11521" width="13.28515625" style="386" customWidth="1"/>
    <col min="11522" max="11522" width="31.140625" style="386" customWidth="1"/>
    <col min="11523" max="11523" width="11.5703125" style="386" customWidth="1"/>
    <col min="11524" max="11776" width="9.140625" style="386"/>
    <col min="11777" max="11777" width="13.28515625" style="386" customWidth="1"/>
    <col min="11778" max="11778" width="31.140625" style="386" customWidth="1"/>
    <col min="11779" max="11779" width="11.5703125" style="386" customWidth="1"/>
    <col min="11780" max="12032" width="9.140625" style="386"/>
    <col min="12033" max="12033" width="13.28515625" style="386" customWidth="1"/>
    <col min="12034" max="12034" width="31.140625" style="386" customWidth="1"/>
    <col min="12035" max="12035" width="11.5703125" style="386" customWidth="1"/>
    <col min="12036" max="12288" width="9.140625" style="386"/>
    <col min="12289" max="12289" width="13.28515625" style="386" customWidth="1"/>
    <col min="12290" max="12290" width="31.140625" style="386" customWidth="1"/>
    <col min="12291" max="12291" width="11.5703125" style="386" customWidth="1"/>
    <col min="12292" max="12544" width="9.140625" style="386"/>
    <col min="12545" max="12545" width="13.28515625" style="386" customWidth="1"/>
    <col min="12546" max="12546" width="31.140625" style="386" customWidth="1"/>
    <col min="12547" max="12547" width="11.5703125" style="386" customWidth="1"/>
    <col min="12548" max="12800" width="9.140625" style="386"/>
    <col min="12801" max="12801" width="13.28515625" style="386" customWidth="1"/>
    <col min="12802" max="12802" width="31.140625" style="386" customWidth="1"/>
    <col min="12803" max="12803" width="11.5703125" style="386" customWidth="1"/>
    <col min="12804" max="13056" width="9.140625" style="386"/>
    <col min="13057" max="13057" width="13.28515625" style="386" customWidth="1"/>
    <col min="13058" max="13058" width="31.140625" style="386" customWidth="1"/>
    <col min="13059" max="13059" width="11.5703125" style="386" customWidth="1"/>
    <col min="13060" max="13312" width="9.140625" style="386"/>
    <col min="13313" max="13313" width="13.28515625" style="386" customWidth="1"/>
    <col min="13314" max="13314" width="31.140625" style="386" customWidth="1"/>
    <col min="13315" max="13315" width="11.5703125" style="386" customWidth="1"/>
    <col min="13316" max="13568" width="9.140625" style="386"/>
    <col min="13569" max="13569" width="13.28515625" style="386" customWidth="1"/>
    <col min="13570" max="13570" width="31.140625" style="386" customWidth="1"/>
    <col min="13571" max="13571" width="11.5703125" style="386" customWidth="1"/>
    <col min="13572" max="13824" width="9.140625" style="386"/>
    <col min="13825" max="13825" width="13.28515625" style="386" customWidth="1"/>
    <col min="13826" max="13826" width="31.140625" style="386" customWidth="1"/>
    <col min="13827" max="13827" width="11.5703125" style="386" customWidth="1"/>
    <col min="13828" max="14080" width="9.140625" style="386"/>
    <col min="14081" max="14081" width="13.28515625" style="386" customWidth="1"/>
    <col min="14082" max="14082" width="31.140625" style="386" customWidth="1"/>
    <col min="14083" max="14083" width="11.5703125" style="386" customWidth="1"/>
    <col min="14084" max="14336" width="9.140625" style="386"/>
    <col min="14337" max="14337" width="13.28515625" style="386" customWidth="1"/>
    <col min="14338" max="14338" width="31.140625" style="386" customWidth="1"/>
    <col min="14339" max="14339" width="11.5703125" style="386" customWidth="1"/>
    <col min="14340" max="14592" width="9.140625" style="386"/>
    <col min="14593" max="14593" width="13.28515625" style="386" customWidth="1"/>
    <col min="14594" max="14594" width="31.140625" style="386" customWidth="1"/>
    <col min="14595" max="14595" width="11.5703125" style="386" customWidth="1"/>
    <col min="14596" max="14848" width="9.140625" style="386"/>
    <col min="14849" max="14849" width="13.28515625" style="386" customWidth="1"/>
    <col min="14850" max="14850" width="31.140625" style="386" customWidth="1"/>
    <col min="14851" max="14851" width="11.5703125" style="386" customWidth="1"/>
    <col min="14852" max="15104" width="9.140625" style="386"/>
    <col min="15105" max="15105" width="13.28515625" style="386" customWidth="1"/>
    <col min="15106" max="15106" width="31.140625" style="386" customWidth="1"/>
    <col min="15107" max="15107" width="11.5703125" style="386" customWidth="1"/>
    <col min="15108" max="15360" width="9.140625" style="386"/>
    <col min="15361" max="15361" width="13.28515625" style="386" customWidth="1"/>
    <col min="15362" max="15362" width="31.140625" style="386" customWidth="1"/>
    <col min="15363" max="15363" width="11.5703125" style="386" customWidth="1"/>
    <col min="15364" max="15616" width="9.140625" style="386"/>
    <col min="15617" max="15617" width="13.28515625" style="386" customWidth="1"/>
    <col min="15618" max="15618" width="31.140625" style="386" customWidth="1"/>
    <col min="15619" max="15619" width="11.5703125" style="386" customWidth="1"/>
    <col min="15620" max="15872" width="9.140625" style="386"/>
    <col min="15873" max="15873" width="13.28515625" style="386" customWidth="1"/>
    <col min="15874" max="15874" width="31.140625" style="386" customWidth="1"/>
    <col min="15875" max="15875" width="11.5703125" style="386" customWidth="1"/>
    <col min="15876" max="16128" width="9.140625" style="386"/>
    <col min="16129" max="16129" width="13.28515625" style="386" customWidth="1"/>
    <col min="16130" max="16130" width="31.140625" style="386" customWidth="1"/>
    <col min="16131" max="16131" width="11.5703125" style="386" customWidth="1"/>
    <col min="16132" max="16384" width="9.140625" style="386"/>
  </cols>
  <sheetData>
    <row r="3" spans="1:8" ht="12.75" customHeight="1" x14ac:dyDescent="0.25">
      <c r="A3" s="538" t="s">
        <v>449</v>
      </c>
      <c r="B3" s="538"/>
      <c r="C3" s="538"/>
      <c r="D3" s="538"/>
      <c r="E3" s="538"/>
      <c r="F3" s="538"/>
      <c r="G3" s="538"/>
      <c r="H3" s="538"/>
    </row>
    <row r="4" spans="1:8" ht="12.75" customHeight="1" x14ac:dyDescent="0.25">
      <c r="A4" s="538" t="s">
        <v>450</v>
      </c>
      <c r="B4" s="538"/>
      <c r="C4" s="538"/>
      <c r="D4" s="538"/>
      <c r="E4" s="538"/>
      <c r="F4" s="538"/>
      <c r="G4" s="538"/>
      <c r="H4" s="538"/>
    </row>
    <row r="5" spans="1:8" x14ac:dyDescent="0.25">
      <c r="A5" s="453"/>
      <c r="B5" s="453"/>
      <c r="C5" s="453"/>
      <c r="D5" s="453"/>
      <c r="E5" s="453"/>
      <c r="F5" s="453"/>
      <c r="G5" s="453"/>
      <c r="H5" s="453"/>
    </row>
    <row r="7" spans="1:8" ht="12.75" customHeight="1" x14ac:dyDescent="0.25">
      <c r="A7" s="454" t="s">
        <v>341</v>
      </c>
      <c r="B7" s="454"/>
      <c r="C7" s="455" t="s">
        <v>451</v>
      </c>
      <c r="D7" s="454" t="s">
        <v>452</v>
      </c>
      <c r="E7" s="539" t="s">
        <v>453</v>
      </c>
      <c r="F7" s="539"/>
      <c r="G7" s="539"/>
      <c r="H7" s="539"/>
    </row>
    <row r="8" spans="1:8" ht="31.5" x14ac:dyDescent="0.25">
      <c r="A8" s="456"/>
      <c r="B8" s="457" t="s">
        <v>454</v>
      </c>
      <c r="C8" s="458" t="s">
        <v>455</v>
      </c>
      <c r="D8" s="457" t="s">
        <v>455</v>
      </c>
      <c r="E8" s="457" t="s">
        <v>329</v>
      </c>
      <c r="F8" s="458" t="s">
        <v>330</v>
      </c>
      <c r="G8" s="458" t="s">
        <v>331</v>
      </c>
      <c r="H8" s="459" t="s">
        <v>499</v>
      </c>
    </row>
    <row r="9" spans="1:8" x14ac:dyDescent="0.25">
      <c r="A9" s="460"/>
      <c r="B9" s="460"/>
      <c r="C9" s="461"/>
      <c r="D9" s="460"/>
      <c r="E9" s="460"/>
      <c r="F9" s="462"/>
      <c r="G9" s="462"/>
      <c r="H9" s="460"/>
    </row>
    <row r="10" spans="1:8" x14ac:dyDescent="0.25">
      <c r="A10" s="457" t="s">
        <v>351</v>
      </c>
      <c r="B10" s="457" t="s">
        <v>352</v>
      </c>
      <c r="C10" s="458" t="s">
        <v>353</v>
      </c>
      <c r="D10" s="458" t="s">
        <v>354</v>
      </c>
      <c r="E10" s="458" t="s">
        <v>355</v>
      </c>
      <c r="F10" s="458" t="s">
        <v>384</v>
      </c>
      <c r="G10" s="458" t="s">
        <v>385</v>
      </c>
      <c r="H10" s="458" t="s">
        <v>386</v>
      </c>
    </row>
    <row r="11" spans="1:8" x14ac:dyDescent="0.25">
      <c r="A11" s="463"/>
      <c r="B11" s="463" t="s">
        <v>456</v>
      </c>
      <c r="C11" s="463"/>
      <c r="D11" s="463"/>
      <c r="E11" s="463"/>
      <c r="F11" s="463"/>
      <c r="G11" s="463"/>
      <c r="H11" s="463"/>
    </row>
    <row r="12" spans="1:8" ht="31.5" x14ac:dyDescent="0.25">
      <c r="A12" s="463" t="s">
        <v>351</v>
      </c>
      <c r="B12" s="464" t="s">
        <v>457</v>
      </c>
      <c r="C12" s="465"/>
      <c r="D12" s="465"/>
      <c r="E12" s="466"/>
      <c r="F12" s="466"/>
      <c r="G12" s="466"/>
      <c r="H12" s="466"/>
    </row>
    <row r="13" spans="1:8" x14ac:dyDescent="0.25">
      <c r="A13" s="467" t="s">
        <v>352</v>
      </c>
      <c r="B13" s="468"/>
      <c r="C13" s="468"/>
      <c r="D13" s="468"/>
      <c r="E13" s="468"/>
      <c r="F13" s="468"/>
      <c r="G13" s="468"/>
      <c r="H13" s="468"/>
    </row>
    <row r="14" spans="1:8" x14ac:dyDescent="0.25">
      <c r="A14" s="463" t="s">
        <v>353</v>
      </c>
      <c r="B14" s="469" t="s">
        <v>458</v>
      </c>
      <c r="C14" s="466"/>
      <c r="D14" s="466"/>
      <c r="E14" s="466"/>
      <c r="F14" s="466"/>
      <c r="G14" s="466"/>
      <c r="H14" s="466"/>
    </row>
    <row r="15" spans="1:8" x14ac:dyDescent="0.25">
      <c r="A15" s="463" t="s">
        <v>354</v>
      </c>
      <c r="B15" s="466"/>
      <c r="C15" s="466"/>
      <c r="D15" s="466"/>
      <c r="E15" s="466"/>
      <c r="F15" s="466"/>
      <c r="G15" s="466"/>
      <c r="H15" s="466"/>
    </row>
    <row r="16" spans="1:8" x14ac:dyDescent="0.25">
      <c r="A16" s="454" t="s">
        <v>355</v>
      </c>
      <c r="B16" s="469" t="s">
        <v>459</v>
      </c>
      <c r="C16" s="470"/>
      <c r="D16" s="470"/>
      <c r="E16" s="470"/>
      <c r="F16" s="470"/>
      <c r="G16" s="470"/>
      <c r="H16" s="470"/>
    </row>
    <row r="17" spans="1:8" ht="31.5" x14ac:dyDescent="0.25">
      <c r="A17" s="463" t="s">
        <v>384</v>
      </c>
      <c r="B17" s="464" t="s">
        <v>460</v>
      </c>
      <c r="C17" s="465"/>
      <c r="D17" s="465"/>
      <c r="E17" s="471"/>
      <c r="F17" s="471"/>
      <c r="G17" s="471"/>
      <c r="H17" s="471"/>
    </row>
    <row r="18" spans="1:8" x14ac:dyDescent="0.25">
      <c r="A18" s="467" t="s">
        <v>385</v>
      </c>
      <c r="B18" s="468"/>
      <c r="C18" s="468"/>
      <c r="D18" s="468"/>
      <c r="E18" s="472"/>
      <c r="F18" s="472"/>
      <c r="G18" s="472"/>
      <c r="H18" s="472"/>
    </row>
    <row r="19" spans="1:8" x14ac:dyDescent="0.25">
      <c r="A19" s="463" t="s">
        <v>386</v>
      </c>
      <c r="B19" s="469" t="s">
        <v>461</v>
      </c>
      <c r="C19" s="466"/>
      <c r="D19" s="466"/>
      <c r="E19" s="471"/>
      <c r="F19" s="471"/>
      <c r="G19" s="471"/>
      <c r="H19" s="471"/>
    </row>
    <row r="20" spans="1:8" x14ac:dyDescent="0.25">
      <c r="A20" s="463" t="s">
        <v>387</v>
      </c>
      <c r="B20" s="468"/>
      <c r="C20" s="468"/>
      <c r="D20" s="468"/>
      <c r="E20" s="473"/>
      <c r="F20" s="473"/>
      <c r="G20" s="473"/>
      <c r="H20" s="473"/>
    </row>
    <row r="21" spans="1:8" x14ac:dyDescent="0.25">
      <c r="A21" s="454" t="s">
        <v>388</v>
      </c>
      <c r="B21" s="474" t="s">
        <v>462</v>
      </c>
      <c r="C21" s="470"/>
      <c r="D21" s="470"/>
      <c r="E21" s="475"/>
      <c r="F21" s="475"/>
      <c r="G21" s="475"/>
      <c r="H21" s="475"/>
    </row>
    <row r="22" spans="1:8" x14ac:dyDescent="0.25">
      <c r="A22" s="463" t="s">
        <v>389</v>
      </c>
      <c r="B22" s="476" t="s">
        <v>463</v>
      </c>
      <c r="C22" s="465"/>
      <c r="D22" s="465"/>
      <c r="E22" s="471"/>
      <c r="F22" s="471"/>
      <c r="G22" s="471"/>
      <c r="H22" s="471"/>
    </row>
    <row r="23" spans="1:8" x14ac:dyDescent="0.25">
      <c r="A23" s="463" t="s">
        <v>390</v>
      </c>
      <c r="B23" s="463" t="s">
        <v>464</v>
      </c>
      <c r="C23" s="463"/>
      <c r="D23" s="463"/>
      <c r="E23" s="463"/>
      <c r="F23" s="463"/>
      <c r="G23" s="463"/>
      <c r="H23" s="463"/>
    </row>
    <row r="24" spans="1:8" ht="31.5" x14ac:dyDescent="0.25">
      <c r="A24" s="463" t="s">
        <v>465</v>
      </c>
      <c r="B24" s="464" t="s">
        <v>457</v>
      </c>
      <c r="C24" s="465"/>
      <c r="D24" s="465"/>
      <c r="E24" s="466"/>
      <c r="F24" s="466"/>
      <c r="G24" s="466"/>
      <c r="H24" s="466"/>
    </row>
    <row r="25" spans="1:8" x14ac:dyDescent="0.25">
      <c r="A25" s="467" t="s">
        <v>466</v>
      </c>
      <c r="B25" s="468"/>
      <c r="C25" s="468"/>
      <c r="D25" s="468"/>
      <c r="E25" s="468"/>
      <c r="F25" s="468"/>
      <c r="G25" s="468"/>
      <c r="H25" s="468"/>
    </row>
    <row r="26" spans="1:8" x14ac:dyDescent="0.25">
      <c r="A26" s="463" t="s">
        <v>467</v>
      </c>
      <c r="B26" s="469" t="s">
        <v>458</v>
      </c>
      <c r="C26" s="466"/>
      <c r="D26" s="466"/>
      <c r="E26" s="466"/>
      <c r="F26" s="466"/>
      <c r="G26" s="466"/>
      <c r="H26" s="466"/>
    </row>
    <row r="27" spans="1:8" x14ac:dyDescent="0.25">
      <c r="A27" s="463" t="s">
        <v>468</v>
      </c>
      <c r="B27" s="466"/>
      <c r="C27" s="466"/>
      <c r="D27" s="466"/>
      <c r="E27" s="466"/>
      <c r="F27" s="466"/>
      <c r="G27" s="466"/>
      <c r="H27" s="466"/>
    </row>
    <row r="28" spans="1:8" x14ac:dyDescent="0.25">
      <c r="A28" s="454" t="s">
        <v>469</v>
      </c>
      <c r="B28" s="469" t="s">
        <v>459</v>
      </c>
      <c r="C28" s="470"/>
      <c r="D28" s="470"/>
      <c r="E28" s="470"/>
      <c r="F28" s="470"/>
      <c r="G28" s="470"/>
      <c r="H28" s="470"/>
    </row>
    <row r="29" spans="1:8" ht="31.5" x14ac:dyDescent="0.25">
      <c r="A29" s="463" t="s">
        <v>470</v>
      </c>
      <c r="B29" s="464" t="s">
        <v>460</v>
      </c>
      <c r="C29" s="465"/>
      <c r="D29" s="465"/>
      <c r="E29" s="471"/>
      <c r="F29" s="471"/>
      <c r="G29" s="471"/>
      <c r="H29" s="471"/>
    </row>
    <row r="30" spans="1:8" x14ac:dyDescent="0.25">
      <c r="A30" s="467" t="s">
        <v>471</v>
      </c>
      <c r="B30" s="468"/>
      <c r="C30" s="468"/>
      <c r="D30" s="468"/>
      <c r="E30" s="472"/>
      <c r="F30" s="472"/>
      <c r="G30" s="472"/>
      <c r="H30" s="472"/>
    </row>
    <row r="31" spans="1:8" x14ac:dyDescent="0.25">
      <c r="A31" s="463" t="s">
        <v>472</v>
      </c>
      <c r="B31" s="466"/>
      <c r="C31" s="466"/>
      <c r="D31" s="466"/>
      <c r="E31" s="473"/>
      <c r="F31" s="473"/>
      <c r="G31" s="473"/>
      <c r="H31" s="473"/>
    </row>
    <row r="32" spans="1:8" x14ac:dyDescent="0.25">
      <c r="A32" s="463" t="s">
        <v>473</v>
      </c>
      <c r="B32" s="466"/>
      <c r="C32" s="466"/>
      <c r="D32" s="466"/>
      <c r="E32" s="473"/>
      <c r="F32" s="473"/>
      <c r="G32" s="473"/>
      <c r="H32" s="473"/>
    </row>
    <row r="33" spans="1:8" x14ac:dyDescent="0.25">
      <c r="A33" s="463" t="s">
        <v>474</v>
      </c>
      <c r="B33" s="469" t="s">
        <v>458</v>
      </c>
      <c r="C33" s="466"/>
      <c r="D33" s="466"/>
      <c r="E33" s="473"/>
      <c r="F33" s="473"/>
      <c r="G33" s="473"/>
      <c r="H33" s="473"/>
    </row>
    <row r="34" spans="1:8" x14ac:dyDescent="0.25">
      <c r="A34" s="463" t="s">
        <v>475</v>
      </c>
      <c r="B34" s="466"/>
      <c r="C34" s="466"/>
      <c r="D34" s="466"/>
      <c r="E34" s="473"/>
      <c r="F34" s="473"/>
      <c r="G34" s="473"/>
      <c r="H34" s="473"/>
    </row>
    <row r="35" spans="1:8" x14ac:dyDescent="0.25">
      <c r="A35" s="463" t="s">
        <v>476</v>
      </c>
      <c r="B35" s="466"/>
      <c r="C35" s="466"/>
      <c r="D35" s="466"/>
      <c r="E35" s="473"/>
      <c r="F35" s="473"/>
      <c r="G35" s="473"/>
      <c r="H35" s="473"/>
    </row>
    <row r="36" spans="1:8" x14ac:dyDescent="0.25">
      <c r="A36" s="463" t="s">
        <v>477</v>
      </c>
      <c r="B36" s="402"/>
      <c r="C36" s="466"/>
      <c r="D36" s="466"/>
      <c r="E36" s="473"/>
      <c r="F36" s="473"/>
      <c r="G36" s="473"/>
      <c r="H36" s="473"/>
    </row>
    <row r="37" spans="1:8" x14ac:dyDescent="0.25">
      <c r="A37" s="454" t="s">
        <v>478</v>
      </c>
      <c r="B37" s="474" t="s">
        <v>459</v>
      </c>
      <c r="C37" s="470"/>
      <c r="D37" s="470"/>
      <c r="E37" s="477"/>
      <c r="F37" s="477"/>
      <c r="G37" s="477"/>
      <c r="H37" s="477"/>
    </row>
    <row r="38" spans="1:8" x14ac:dyDescent="0.25">
      <c r="A38" s="463" t="s">
        <v>479</v>
      </c>
      <c r="B38" s="476" t="s">
        <v>480</v>
      </c>
      <c r="C38" s="465"/>
      <c r="D38" s="465"/>
      <c r="E38" s="471"/>
      <c r="F38" s="471"/>
      <c r="G38" s="471"/>
      <c r="H38" s="471"/>
    </row>
    <row r="39" spans="1:8" x14ac:dyDescent="0.25">
      <c r="A39" s="463" t="s">
        <v>481</v>
      </c>
      <c r="B39" s="476" t="s">
        <v>482</v>
      </c>
      <c r="C39" s="466"/>
      <c r="D39" s="466"/>
      <c r="E39" s="471">
        <f>E22+E38</f>
        <v>0</v>
      </c>
      <c r="F39" s="471">
        <f>F22+F38</f>
        <v>0</v>
      </c>
      <c r="G39" s="471">
        <f>G22+G38</f>
        <v>0</v>
      </c>
      <c r="H39" s="471">
        <f>H22+H38</f>
        <v>0</v>
      </c>
    </row>
  </sheetData>
  <mergeCells count="3">
    <mergeCell ref="A3:H3"/>
    <mergeCell ref="A4:H4"/>
    <mergeCell ref="E7:H7"/>
  </mergeCells>
  <pageMargins left="0.7" right="0.7" top="0.75" bottom="0.75" header="0.3" footer="0.3"/>
  <pageSetup paperSize="9" scale="87" orientation="portrait" r:id="rId1"/>
  <headerFooter>
    <oddHeader>&amp;L&amp;"Times New Roman,Normál"&amp;12Vászoly Község Önkormányzata&amp;C&amp;"Times New Roman,Normál"&amp;12 13. melléklet
Az önkormányzat 2018. évi költségvetéséről szóló 5/2018. (II. 16.)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view="pageLayout" topLeftCell="A3" zoomScaleNormal="100" workbookViewId="0">
      <selection activeCell="B8" sqref="B8"/>
    </sheetView>
  </sheetViews>
  <sheetFormatPr defaultRowHeight="15.75" x14ac:dyDescent="0.25"/>
  <cols>
    <col min="1" max="1" width="40.42578125" style="452" customWidth="1"/>
    <col min="2" max="2" width="14.7109375" style="409" customWidth="1"/>
    <col min="3" max="3" width="14.28515625" style="409" customWidth="1"/>
    <col min="4" max="4" width="14.7109375" style="409" customWidth="1"/>
    <col min="5" max="5" width="14.140625" style="2" customWidth="1"/>
    <col min="6" max="256" width="9.140625" style="410"/>
    <col min="257" max="257" width="40.42578125" style="410" customWidth="1"/>
    <col min="258" max="258" width="13" style="410" customWidth="1"/>
    <col min="259" max="259" width="14.28515625" style="410" customWidth="1"/>
    <col min="260" max="260" width="14.42578125" style="410" bestFit="1" customWidth="1"/>
    <col min="261" max="261" width="14.140625" style="410" customWidth="1"/>
    <col min="262" max="512" width="9.140625" style="410"/>
    <col min="513" max="513" width="40.42578125" style="410" customWidth="1"/>
    <col min="514" max="514" width="13" style="410" customWidth="1"/>
    <col min="515" max="515" width="14.28515625" style="410" customWidth="1"/>
    <col min="516" max="516" width="14.42578125" style="410" bestFit="1" customWidth="1"/>
    <col min="517" max="517" width="14.140625" style="410" customWidth="1"/>
    <col min="518" max="768" width="9.140625" style="410"/>
    <col min="769" max="769" width="40.42578125" style="410" customWidth="1"/>
    <col min="770" max="770" width="13" style="410" customWidth="1"/>
    <col min="771" max="771" width="14.28515625" style="410" customWidth="1"/>
    <col min="772" max="772" width="14.42578125" style="410" bestFit="1" customWidth="1"/>
    <col min="773" max="773" width="14.140625" style="410" customWidth="1"/>
    <col min="774" max="1024" width="9.140625" style="410"/>
    <col min="1025" max="1025" width="40.42578125" style="410" customWidth="1"/>
    <col min="1026" max="1026" width="13" style="410" customWidth="1"/>
    <col min="1027" max="1027" width="14.28515625" style="410" customWidth="1"/>
    <col min="1028" max="1028" width="14.42578125" style="410" bestFit="1" customWidth="1"/>
    <col min="1029" max="1029" width="14.140625" style="410" customWidth="1"/>
    <col min="1030" max="1280" width="9.140625" style="410"/>
    <col min="1281" max="1281" width="40.42578125" style="410" customWidth="1"/>
    <col min="1282" max="1282" width="13" style="410" customWidth="1"/>
    <col min="1283" max="1283" width="14.28515625" style="410" customWidth="1"/>
    <col min="1284" max="1284" width="14.42578125" style="410" bestFit="1" customWidth="1"/>
    <col min="1285" max="1285" width="14.140625" style="410" customWidth="1"/>
    <col min="1286" max="1536" width="9.140625" style="410"/>
    <col min="1537" max="1537" width="40.42578125" style="410" customWidth="1"/>
    <col min="1538" max="1538" width="13" style="410" customWidth="1"/>
    <col min="1539" max="1539" width="14.28515625" style="410" customWidth="1"/>
    <col min="1540" max="1540" width="14.42578125" style="410" bestFit="1" customWidth="1"/>
    <col min="1541" max="1541" width="14.140625" style="410" customWidth="1"/>
    <col min="1542" max="1792" width="9.140625" style="410"/>
    <col min="1793" max="1793" width="40.42578125" style="410" customWidth="1"/>
    <col min="1794" max="1794" width="13" style="410" customWidth="1"/>
    <col min="1795" max="1795" width="14.28515625" style="410" customWidth="1"/>
    <col min="1796" max="1796" width="14.42578125" style="410" bestFit="1" customWidth="1"/>
    <col min="1797" max="1797" width="14.140625" style="410" customWidth="1"/>
    <col min="1798" max="2048" width="9.140625" style="410"/>
    <col min="2049" max="2049" width="40.42578125" style="410" customWidth="1"/>
    <col min="2050" max="2050" width="13" style="410" customWidth="1"/>
    <col min="2051" max="2051" width="14.28515625" style="410" customWidth="1"/>
    <col min="2052" max="2052" width="14.42578125" style="410" bestFit="1" customWidth="1"/>
    <col min="2053" max="2053" width="14.140625" style="410" customWidth="1"/>
    <col min="2054" max="2304" width="9.140625" style="410"/>
    <col min="2305" max="2305" width="40.42578125" style="410" customWidth="1"/>
    <col min="2306" max="2306" width="13" style="410" customWidth="1"/>
    <col min="2307" max="2307" width="14.28515625" style="410" customWidth="1"/>
    <col min="2308" max="2308" width="14.42578125" style="410" bestFit="1" customWidth="1"/>
    <col min="2309" max="2309" width="14.140625" style="410" customWidth="1"/>
    <col min="2310" max="2560" width="9.140625" style="410"/>
    <col min="2561" max="2561" width="40.42578125" style="410" customWidth="1"/>
    <col min="2562" max="2562" width="13" style="410" customWidth="1"/>
    <col min="2563" max="2563" width="14.28515625" style="410" customWidth="1"/>
    <col min="2564" max="2564" width="14.42578125" style="410" bestFit="1" customWidth="1"/>
    <col min="2565" max="2565" width="14.140625" style="410" customWidth="1"/>
    <col min="2566" max="2816" width="9.140625" style="410"/>
    <col min="2817" max="2817" width="40.42578125" style="410" customWidth="1"/>
    <col min="2818" max="2818" width="13" style="410" customWidth="1"/>
    <col min="2819" max="2819" width="14.28515625" style="410" customWidth="1"/>
    <col min="2820" max="2820" width="14.42578125" style="410" bestFit="1" customWidth="1"/>
    <col min="2821" max="2821" width="14.140625" style="410" customWidth="1"/>
    <col min="2822" max="3072" width="9.140625" style="410"/>
    <col min="3073" max="3073" width="40.42578125" style="410" customWidth="1"/>
    <col min="3074" max="3074" width="13" style="410" customWidth="1"/>
    <col min="3075" max="3075" width="14.28515625" style="410" customWidth="1"/>
    <col min="3076" max="3076" width="14.42578125" style="410" bestFit="1" customWidth="1"/>
    <col min="3077" max="3077" width="14.140625" style="410" customWidth="1"/>
    <col min="3078" max="3328" width="9.140625" style="410"/>
    <col min="3329" max="3329" width="40.42578125" style="410" customWidth="1"/>
    <col min="3330" max="3330" width="13" style="410" customWidth="1"/>
    <col min="3331" max="3331" width="14.28515625" style="410" customWidth="1"/>
    <col min="3332" max="3332" width="14.42578125" style="410" bestFit="1" customWidth="1"/>
    <col min="3333" max="3333" width="14.140625" style="410" customWidth="1"/>
    <col min="3334" max="3584" width="9.140625" style="410"/>
    <col min="3585" max="3585" width="40.42578125" style="410" customWidth="1"/>
    <col min="3586" max="3586" width="13" style="410" customWidth="1"/>
    <col min="3587" max="3587" width="14.28515625" style="410" customWidth="1"/>
    <col min="3588" max="3588" width="14.42578125" style="410" bestFit="1" customWidth="1"/>
    <col min="3589" max="3589" width="14.140625" style="410" customWidth="1"/>
    <col min="3590" max="3840" width="9.140625" style="410"/>
    <col min="3841" max="3841" width="40.42578125" style="410" customWidth="1"/>
    <col min="3842" max="3842" width="13" style="410" customWidth="1"/>
    <col min="3843" max="3843" width="14.28515625" style="410" customWidth="1"/>
    <col min="3844" max="3844" width="14.42578125" style="410" bestFit="1" customWidth="1"/>
    <col min="3845" max="3845" width="14.140625" style="410" customWidth="1"/>
    <col min="3846" max="4096" width="9.140625" style="410"/>
    <col min="4097" max="4097" width="40.42578125" style="410" customWidth="1"/>
    <col min="4098" max="4098" width="13" style="410" customWidth="1"/>
    <col min="4099" max="4099" width="14.28515625" style="410" customWidth="1"/>
    <col min="4100" max="4100" width="14.42578125" style="410" bestFit="1" customWidth="1"/>
    <col min="4101" max="4101" width="14.140625" style="410" customWidth="1"/>
    <col min="4102" max="4352" width="9.140625" style="410"/>
    <col min="4353" max="4353" width="40.42578125" style="410" customWidth="1"/>
    <col min="4354" max="4354" width="13" style="410" customWidth="1"/>
    <col min="4355" max="4355" width="14.28515625" style="410" customWidth="1"/>
    <col min="4356" max="4356" width="14.42578125" style="410" bestFit="1" customWidth="1"/>
    <col min="4357" max="4357" width="14.140625" style="410" customWidth="1"/>
    <col min="4358" max="4608" width="9.140625" style="410"/>
    <col min="4609" max="4609" width="40.42578125" style="410" customWidth="1"/>
    <col min="4610" max="4610" width="13" style="410" customWidth="1"/>
    <col min="4611" max="4611" width="14.28515625" style="410" customWidth="1"/>
    <col min="4612" max="4612" width="14.42578125" style="410" bestFit="1" customWidth="1"/>
    <col min="4613" max="4613" width="14.140625" style="410" customWidth="1"/>
    <col min="4614" max="4864" width="9.140625" style="410"/>
    <col min="4865" max="4865" width="40.42578125" style="410" customWidth="1"/>
    <col min="4866" max="4866" width="13" style="410" customWidth="1"/>
    <col min="4867" max="4867" width="14.28515625" style="410" customWidth="1"/>
    <col min="4868" max="4868" width="14.42578125" style="410" bestFit="1" customWidth="1"/>
    <col min="4869" max="4869" width="14.140625" style="410" customWidth="1"/>
    <col min="4870" max="5120" width="9.140625" style="410"/>
    <col min="5121" max="5121" width="40.42578125" style="410" customWidth="1"/>
    <col min="5122" max="5122" width="13" style="410" customWidth="1"/>
    <col min="5123" max="5123" width="14.28515625" style="410" customWidth="1"/>
    <col min="5124" max="5124" width="14.42578125" style="410" bestFit="1" customWidth="1"/>
    <col min="5125" max="5125" width="14.140625" style="410" customWidth="1"/>
    <col min="5126" max="5376" width="9.140625" style="410"/>
    <col min="5377" max="5377" width="40.42578125" style="410" customWidth="1"/>
    <col min="5378" max="5378" width="13" style="410" customWidth="1"/>
    <col min="5379" max="5379" width="14.28515625" style="410" customWidth="1"/>
    <col min="5380" max="5380" width="14.42578125" style="410" bestFit="1" customWidth="1"/>
    <col min="5381" max="5381" width="14.140625" style="410" customWidth="1"/>
    <col min="5382" max="5632" width="9.140625" style="410"/>
    <col min="5633" max="5633" width="40.42578125" style="410" customWidth="1"/>
    <col min="5634" max="5634" width="13" style="410" customWidth="1"/>
    <col min="5635" max="5635" width="14.28515625" style="410" customWidth="1"/>
    <col min="5636" max="5636" width="14.42578125" style="410" bestFit="1" customWidth="1"/>
    <col min="5637" max="5637" width="14.140625" style="410" customWidth="1"/>
    <col min="5638" max="5888" width="9.140625" style="410"/>
    <col min="5889" max="5889" width="40.42578125" style="410" customWidth="1"/>
    <col min="5890" max="5890" width="13" style="410" customWidth="1"/>
    <col min="5891" max="5891" width="14.28515625" style="410" customWidth="1"/>
    <col min="5892" max="5892" width="14.42578125" style="410" bestFit="1" customWidth="1"/>
    <col min="5893" max="5893" width="14.140625" style="410" customWidth="1"/>
    <col min="5894" max="6144" width="9.140625" style="410"/>
    <col min="6145" max="6145" width="40.42578125" style="410" customWidth="1"/>
    <col min="6146" max="6146" width="13" style="410" customWidth="1"/>
    <col min="6147" max="6147" width="14.28515625" style="410" customWidth="1"/>
    <col min="6148" max="6148" width="14.42578125" style="410" bestFit="1" customWidth="1"/>
    <col min="6149" max="6149" width="14.140625" style="410" customWidth="1"/>
    <col min="6150" max="6400" width="9.140625" style="410"/>
    <col min="6401" max="6401" width="40.42578125" style="410" customWidth="1"/>
    <col min="6402" max="6402" width="13" style="410" customWidth="1"/>
    <col min="6403" max="6403" width="14.28515625" style="410" customWidth="1"/>
    <col min="6404" max="6404" width="14.42578125" style="410" bestFit="1" customWidth="1"/>
    <col min="6405" max="6405" width="14.140625" style="410" customWidth="1"/>
    <col min="6406" max="6656" width="9.140625" style="410"/>
    <col min="6657" max="6657" width="40.42578125" style="410" customWidth="1"/>
    <col min="6658" max="6658" width="13" style="410" customWidth="1"/>
    <col min="6659" max="6659" width="14.28515625" style="410" customWidth="1"/>
    <col min="6660" max="6660" width="14.42578125" style="410" bestFit="1" customWidth="1"/>
    <col min="6661" max="6661" width="14.140625" style="410" customWidth="1"/>
    <col min="6662" max="6912" width="9.140625" style="410"/>
    <col min="6913" max="6913" width="40.42578125" style="410" customWidth="1"/>
    <col min="6914" max="6914" width="13" style="410" customWidth="1"/>
    <col min="6915" max="6915" width="14.28515625" style="410" customWidth="1"/>
    <col min="6916" max="6916" width="14.42578125" style="410" bestFit="1" customWidth="1"/>
    <col min="6917" max="6917" width="14.140625" style="410" customWidth="1"/>
    <col min="6918" max="7168" width="9.140625" style="410"/>
    <col min="7169" max="7169" width="40.42578125" style="410" customWidth="1"/>
    <col min="7170" max="7170" width="13" style="410" customWidth="1"/>
    <col min="7171" max="7171" width="14.28515625" style="410" customWidth="1"/>
    <col min="7172" max="7172" width="14.42578125" style="410" bestFit="1" customWidth="1"/>
    <col min="7173" max="7173" width="14.140625" style="410" customWidth="1"/>
    <col min="7174" max="7424" width="9.140625" style="410"/>
    <col min="7425" max="7425" width="40.42578125" style="410" customWidth="1"/>
    <col min="7426" max="7426" width="13" style="410" customWidth="1"/>
    <col min="7427" max="7427" width="14.28515625" style="410" customWidth="1"/>
    <col min="7428" max="7428" width="14.42578125" style="410" bestFit="1" customWidth="1"/>
    <col min="7429" max="7429" width="14.140625" style="410" customWidth="1"/>
    <col min="7430" max="7680" width="9.140625" style="410"/>
    <col min="7681" max="7681" width="40.42578125" style="410" customWidth="1"/>
    <col min="7682" max="7682" width="13" style="410" customWidth="1"/>
    <col min="7683" max="7683" width="14.28515625" style="410" customWidth="1"/>
    <col min="7684" max="7684" width="14.42578125" style="410" bestFit="1" customWidth="1"/>
    <col min="7685" max="7685" width="14.140625" style="410" customWidth="1"/>
    <col min="7686" max="7936" width="9.140625" style="410"/>
    <col min="7937" max="7937" width="40.42578125" style="410" customWidth="1"/>
    <col min="7938" max="7938" width="13" style="410" customWidth="1"/>
    <col min="7939" max="7939" width="14.28515625" style="410" customWidth="1"/>
    <col min="7940" max="7940" width="14.42578125" style="410" bestFit="1" customWidth="1"/>
    <col min="7941" max="7941" width="14.140625" style="410" customWidth="1"/>
    <col min="7942" max="8192" width="9.140625" style="410"/>
    <col min="8193" max="8193" width="40.42578125" style="410" customWidth="1"/>
    <col min="8194" max="8194" width="13" style="410" customWidth="1"/>
    <col min="8195" max="8195" width="14.28515625" style="410" customWidth="1"/>
    <col min="8196" max="8196" width="14.42578125" style="410" bestFit="1" customWidth="1"/>
    <col min="8197" max="8197" width="14.140625" style="410" customWidth="1"/>
    <col min="8198" max="8448" width="9.140625" style="410"/>
    <col min="8449" max="8449" width="40.42578125" style="410" customWidth="1"/>
    <col min="8450" max="8450" width="13" style="410" customWidth="1"/>
    <col min="8451" max="8451" width="14.28515625" style="410" customWidth="1"/>
    <col min="8452" max="8452" width="14.42578125" style="410" bestFit="1" customWidth="1"/>
    <col min="8453" max="8453" width="14.140625" style="410" customWidth="1"/>
    <col min="8454" max="8704" width="9.140625" style="410"/>
    <col min="8705" max="8705" width="40.42578125" style="410" customWidth="1"/>
    <col min="8706" max="8706" width="13" style="410" customWidth="1"/>
    <col min="8707" max="8707" width="14.28515625" style="410" customWidth="1"/>
    <col min="8708" max="8708" width="14.42578125" style="410" bestFit="1" customWidth="1"/>
    <col min="8709" max="8709" width="14.140625" style="410" customWidth="1"/>
    <col min="8710" max="8960" width="9.140625" style="410"/>
    <col min="8961" max="8961" width="40.42578125" style="410" customWidth="1"/>
    <col min="8962" max="8962" width="13" style="410" customWidth="1"/>
    <col min="8963" max="8963" width="14.28515625" style="410" customWidth="1"/>
    <col min="8964" max="8964" width="14.42578125" style="410" bestFit="1" customWidth="1"/>
    <col min="8965" max="8965" width="14.140625" style="410" customWidth="1"/>
    <col min="8966" max="9216" width="9.140625" style="410"/>
    <col min="9217" max="9217" width="40.42578125" style="410" customWidth="1"/>
    <col min="9218" max="9218" width="13" style="410" customWidth="1"/>
    <col min="9219" max="9219" width="14.28515625" style="410" customWidth="1"/>
    <col min="9220" max="9220" width="14.42578125" style="410" bestFit="1" customWidth="1"/>
    <col min="9221" max="9221" width="14.140625" style="410" customWidth="1"/>
    <col min="9222" max="9472" width="9.140625" style="410"/>
    <col min="9473" max="9473" width="40.42578125" style="410" customWidth="1"/>
    <col min="9474" max="9474" width="13" style="410" customWidth="1"/>
    <col min="9475" max="9475" width="14.28515625" style="410" customWidth="1"/>
    <col min="9476" max="9476" width="14.42578125" style="410" bestFit="1" customWidth="1"/>
    <col min="9477" max="9477" width="14.140625" style="410" customWidth="1"/>
    <col min="9478" max="9728" width="9.140625" style="410"/>
    <col min="9729" max="9729" width="40.42578125" style="410" customWidth="1"/>
    <col min="9730" max="9730" width="13" style="410" customWidth="1"/>
    <col min="9731" max="9731" width="14.28515625" style="410" customWidth="1"/>
    <col min="9732" max="9732" width="14.42578125" style="410" bestFit="1" customWidth="1"/>
    <col min="9733" max="9733" width="14.140625" style="410" customWidth="1"/>
    <col min="9734" max="9984" width="9.140625" style="410"/>
    <col min="9985" max="9985" width="40.42578125" style="410" customWidth="1"/>
    <col min="9986" max="9986" width="13" style="410" customWidth="1"/>
    <col min="9987" max="9987" width="14.28515625" style="410" customWidth="1"/>
    <col min="9988" max="9988" width="14.42578125" style="410" bestFit="1" customWidth="1"/>
    <col min="9989" max="9989" width="14.140625" style="410" customWidth="1"/>
    <col min="9990" max="10240" width="9.140625" style="410"/>
    <col min="10241" max="10241" width="40.42578125" style="410" customWidth="1"/>
    <col min="10242" max="10242" width="13" style="410" customWidth="1"/>
    <col min="10243" max="10243" width="14.28515625" style="410" customWidth="1"/>
    <col min="10244" max="10244" width="14.42578125" style="410" bestFit="1" customWidth="1"/>
    <col min="10245" max="10245" width="14.140625" style="410" customWidth="1"/>
    <col min="10246" max="10496" width="9.140625" style="410"/>
    <col min="10497" max="10497" width="40.42578125" style="410" customWidth="1"/>
    <col min="10498" max="10498" width="13" style="410" customWidth="1"/>
    <col min="10499" max="10499" width="14.28515625" style="410" customWidth="1"/>
    <col min="10500" max="10500" width="14.42578125" style="410" bestFit="1" customWidth="1"/>
    <col min="10501" max="10501" width="14.140625" style="410" customWidth="1"/>
    <col min="10502" max="10752" width="9.140625" style="410"/>
    <col min="10753" max="10753" width="40.42578125" style="410" customWidth="1"/>
    <col min="10754" max="10754" width="13" style="410" customWidth="1"/>
    <col min="10755" max="10755" width="14.28515625" style="410" customWidth="1"/>
    <col min="10756" max="10756" width="14.42578125" style="410" bestFit="1" customWidth="1"/>
    <col min="10757" max="10757" width="14.140625" style="410" customWidth="1"/>
    <col min="10758" max="11008" width="9.140625" style="410"/>
    <col min="11009" max="11009" width="40.42578125" style="410" customWidth="1"/>
    <col min="11010" max="11010" width="13" style="410" customWidth="1"/>
    <col min="11011" max="11011" width="14.28515625" style="410" customWidth="1"/>
    <col min="11012" max="11012" width="14.42578125" style="410" bestFit="1" customWidth="1"/>
    <col min="11013" max="11013" width="14.140625" style="410" customWidth="1"/>
    <col min="11014" max="11264" width="9.140625" style="410"/>
    <col min="11265" max="11265" width="40.42578125" style="410" customWidth="1"/>
    <col min="11266" max="11266" width="13" style="410" customWidth="1"/>
    <col min="11267" max="11267" width="14.28515625" style="410" customWidth="1"/>
    <col min="11268" max="11268" width="14.42578125" style="410" bestFit="1" customWidth="1"/>
    <col min="11269" max="11269" width="14.140625" style="410" customWidth="1"/>
    <col min="11270" max="11520" width="9.140625" style="410"/>
    <col min="11521" max="11521" width="40.42578125" style="410" customWidth="1"/>
    <col min="11522" max="11522" width="13" style="410" customWidth="1"/>
    <col min="11523" max="11523" width="14.28515625" style="410" customWidth="1"/>
    <col min="11524" max="11524" width="14.42578125" style="410" bestFit="1" customWidth="1"/>
    <col min="11525" max="11525" width="14.140625" style="410" customWidth="1"/>
    <col min="11526" max="11776" width="9.140625" style="410"/>
    <col min="11777" max="11777" width="40.42578125" style="410" customWidth="1"/>
    <col min="11778" max="11778" width="13" style="410" customWidth="1"/>
    <col min="11779" max="11779" width="14.28515625" style="410" customWidth="1"/>
    <col min="11780" max="11780" width="14.42578125" style="410" bestFit="1" customWidth="1"/>
    <col min="11781" max="11781" width="14.140625" style="410" customWidth="1"/>
    <col min="11782" max="12032" width="9.140625" style="410"/>
    <col min="12033" max="12033" width="40.42578125" style="410" customWidth="1"/>
    <col min="12034" max="12034" width="13" style="410" customWidth="1"/>
    <col min="12035" max="12035" width="14.28515625" style="410" customWidth="1"/>
    <col min="12036" max="12036" width="14.42578125" style="410" bestFit="1" customWidth="1"/>
    <col min="12037" max="12037" width="14.140625" style="410" customWidth="1"/>
    <col min="12038" max="12288" width="9.140625" style="410"/>
    <col min="12289" max="12289" width="40.42578125" style="410" customWidth="1"/>
    <col min="12290" max="12290" width="13" style="410" customWidth="1"/>
    <col min="12291" max="12291" width="14.28515625" style="410" customWidth="1"/>
    <col min="12292" max="12292" width="14.42578125" style="410" bestFit="1" customWidth="1"/>
    <col min="12293" max="12293" width="14.140625" style="410" customWidth="1"/>
    <col min="12294" max="12544" width="9.140625" style="410"/>
    <col min="12545" max="12545" width="40.42578125" style="410" customWidth="1"/>
    <col min="12546" max="12546" width="13" style="410" customWidth="1"/>
    <col min="12547" max="12547" width="14.28515625" style="410" customWidth="1"/>
    <col min="12548" max="12548" width="14.42578125" style="410" bestFit="1" customWidth="1"/>
    <col min="12549" max="12549" width="14.140625" style="410" customWidth="1"/>
    <col min="12550" max="12800" width="9.140625" style="410"/>
    <col min="12801" max="12801" width="40.42578125" style="410" customWidth="1"/>
    <col min="12802" max="12802" width="13" style="410" customWidth="1"/>
    <col min="12803" max="12803" width="14.28515625" style="410" customWidth="1"/>
    <col min="12804" max="12804" width="14.42578125" style="410" bestFit="1" customWidth="1"/>
    <col min="12805" max="12805" width="14.140625" style="410" customWidth="1"/>
    <col min="12806" max="13056" width="9.140625" style="410"/>
    <col min="13057" max="13057" width="40.42578125" style="410" customWidth="1"/>
    <col min="13058" max="13058" width="13" style="410" customWidth="1"/>
    <col min="13059" max="13059" width="14.28515625" style="410" customWidth="1"/>
    <col min="13060" max="13060" width="14.42578125" style="410" bestFit="1" customWidth="1"/>
    <col min="13061" max="13061" width="14.140625" style="410" customWidth="1"/>
    <col min="13062" max="13312" width="9.140625" style="410"/>
    <col min="13313" max="13313" width="40.42578125" style="410" customWidth="1"/>
    <col min="13314" max="13314" width="13" style="410" customWidth="1"/>
    <col min="13315" max="13315" width="14.28515625" style="410" customWidth="1"/>
    <col min="13316" max="13316" width="14.42578125" style="410" bestFit="1" customWidth="1"/>
    <col min="13317" max="13317" width="14.140625" style="410" customWidth="1"/>
    <col min="13318" max="13568" width="9.140625" style="410"/>
    <col min="13569" max="13569" width="40.42578125" style="410" customWidth="1"/>
    <col min="13570" max="13570" width="13" style="410" customWidth="1"/>
    <col min="13571" max="13571" width="14.28515625" style="410" customWidth="1"/>
    <col min="13572" max="13572" width="14.42578125" style="410" bestFit="1" customWidth="1"/>
    <col min="13573" max="13573" width="14.140625" style="410" customWidth="1"/>
    <col min="13574" max="13824" width="9.140625" style="410"/>
    <col min="13825" max="13825" width="40.42578125" style="410" customWidth="1"/>
    <col min="13826" max="13826" width="13" style="410" customWidth="1"/>
    <col min="13827" max="13827" width="14.28515625" style="410" customWidth="1"/>
    <col min="13828" max="13828" width="14.42578125" style="410" bestFit="1" customWidth="1"/>
    <col min="13829" max="13829" width="14.140625" style="410" customWidth="1"/>
    <col min="13830" max="14080" width="9.140625" style="410"/>
    <col min="14081" max="14081" width="40.42578125" style="410" customWidth="1"/>
    <col min="14082" max="14082" width="13" style="410" customWidth="1"/>
    <col min="14083" max="14083" width="14.28515625" style="410" customWidth="1"/>
    <col min="14084" max="14084" width="14.42578125" style="410" bestFit="1" customWidth="1"/>
    <col min="14085" max="14085" width="14.140625" style="410" customWidth="1"/>
    <col min="14086" max="14336" width="9.140625" style="410"/>
    <col min="14337" max="14337" width="40.42578125" style="410" customWidth="1"/>
    <col min="14338" max="14338" width="13" style="410" customWidth="1"/>
    <col min="14339" max="14339" width="14.28515625" style="410" customWidth="1"/>
    <col min="14340" max="14340" width="14.42578125" style="410" bestFit="1" customWidth="1"/>
    <col min="14341" max="14341" width="14.140625" style="410" customWidth="1"/>
    <col min="14342" max="14592" width="9.140625" style="410"/>
    <col min="14593" max="14593" width="40.42578125" style="410" customWidth="1"/>
    <col min="14594" max="14594" width="13" style="410" customWidth="1"/>
    <col min="14595" max="14595" width="14.28515625" style="410" customWidth="1"/>
    <col min="14596" max="14596" width="14.42578125" style="410" bestFit="1" customWidth="1"/>
    <col min="14597" max="14597" width="14.140625" style="410" customWidth="1"/>
    <col min="14598" max="14848" width="9.140625" style="410"/>
    <col min="14849" max="14849" width="40.42578125" style="410" customWidth="1"/>
    <col min="14850" max="14850" width="13" style="410" customWidth="1"/>
    <col min="14851" max="14851" width="14.28515625" style="410" customWidth="1"/>
    <col min="14852" max="14852" width="14.42578125" style="410" bestFit="1" customWidth="1"/>
    <col min="14853" max="14853" width="14.140625" style="410" customWidth="1"/>
    <col min="14854" max="15104" width="9.140625" style="410"/>
    <col min="15105" max="15105" width="40.42578125" style="410" customWidth="1"/>
    <col min="15106" max="15106" width="13" style="410" customWidth="1"/>
    <col min="15107" max="15107" width="14.28515625" style="410" customWidth="1"/>
    <col min="15108" max="15108" width="14.42578125" style="410" bestFit="1" customWidth="1"/>
    <col min="15109" max="15109" width="14.140625" style="410" customWidth="1"/>
    <col min="15110" max="15360" width="9.140625" style="410"/>
    <col min="15361" max="15361" width="40.42578125" style="410" customWidth="1"/>
    <col min="15362" max="15362" width="13" style="410" customWidth="1"/>
    <col min="15363" max="15363" width="14.28515625" style="410" customWidth="1"/>
    <col min="15364" max="15364" width="14.42578125" style="410" bestFit="1" customWidth="1"/>
    <col min="15365" max="15365" width="14.140625" style="410" customWidth="1"/>
    <col min="15366" max="15616" width="9.140625" style="410"/>
    <col min="15617" max="15617" width="40.42578125" style="410" customWidth="1"/>
    <col min="15618" max="15618" width="13" style="410" customWidth="1"/>
    <col min="15619" max="15619" width="14.28515625" style="410" customWidth="1"/>
    <col min="15620" max="15620" width="14.42578125" style="410" bestFit="1" customWidth="1"/>
    <col min="15621" max="15621" width="14.140625" style="410" customWidth="1"/>
    <col min="15622" max="15872" width="9.140625" style="410"/>
    <col min="15873" max="15873" width="40.42578125" style="410" customWidth="1"/>
    <col min="15874" max="15874" width="13" style="410" customWidth="1"/>
    <col min="15875" max="15875" width="14.28515625" style="410" customWidth="1"/>
    <col min="15876" max="15876" width="14.42578125" style="410" bestFit="1" customWidth="1"/>
    <col min="15877" max="15877" width="14.140625" style="410" customWidth="1"/>
    <col min="15878" max="16128" width="9.140625" style="410"/>
    <col min="16129" max="16129" width="40.42578125" style="410" customWidth="1"/>
    <col min="16130" max="16130" width="13" style="410" customWidth="1"/>
    <col min="16131" max="16131" width="14.28515625" style="410" customWidth="1"/>
    <col min="16132" max="16132" width="14.42578125" style="410" bestFit="1" customWidth="1"/>
    <col min="16133" max="16133" width="14.140625" style="410" customWidth="1"/>
    <col min="16134" max="16384" width="9.140625" style="410"/>
  </cols>
  <sheetData>
    <row r="1" spans="1:6" hidden="1" x14ac:dyDescent="0.25">
      <c r="A1" s="1"/>
    </row>
    <row r="2" spans="1:6" hidden="1" x14ac:dyDescent="0.25">
      <c r="A2" s="1"/>
    </row>
    <row r="3" spans="1:6" x14ac:dyDescent="0.25">
      <c r="A3" s="1"/>
    </row>
    <row r="4" spans="1:6" x14ac:dyDescent="0.25">
      <c r="A4" s="1"/>
    </row>
    <row r="5" spans="1:6" x14ac:dyDescent="0.25">
      <c r="A5" s="540" t="s">
        <v>498</v>
      </c>
      <c r="B5" s="540"/>
      <c r="C5" s="540"/>
      <c r="D5" s="540"/>
      <c r="E5" s="540"/>
    </row>
    <row r="6" spans="1:6" x14ac:dyDescent="0.25">
      <c r="A6" s="1"/>
    </row>
    <row r="7" spans="1:6" s="413" customFormat="1" ht="47.25" x14ac:dyDescent="0.2">
      <c r="A7" s="411" t="s">
        <v>96</v>
      </c>
      <c r="B7" s="411" t="s">
        <v>501</v>
      </c>
      <c r="C7" s="412" t="s">
        <v>483</v>
      </c>
      <c r="D7" s="21" t="s">
        <v>484</v>
      </c>
      <c r="E7" s="21" t="s">
        <v>497</v>
      </c>
    </row>
    <row r="8" spans="1:6" ht="31.5" x14ac:dyDescent="0.25">
      <c r="A8" s="414" t="s">
        <v>485</v>
      </c>
      <c r="B8" s="415">
        <f>'1.sz.tábla '!D5</f>
        <v>22292477</v>
      </c>
      <c r="C8" s="415">
        <v>22000000</v>
      </c>
      <c r="D8" s="415">
        <v>22500000</v>
      </c>
      <c r="E8" s="415">
        <v>23000000</v>
      </c>
      <c r="F8" s="416"/>
    </row>
    <row r="9" spans="1:6" ht="31.5" x14ac:dyDescent="0.25">
      <c r="A9" s="414" t="s">
        <v>486</v>
      </c>
      <c r="B9" s="415">
        <f>'1.sz.tábla '!D6</f>
        <v>0</v>
      </c>
      <c r="C9" s="415">
        <f>'[4]1.sz.tábla'!D5</f>
        <v>0</v>
      </c>
      <c r="D9" s="415">
        <v>0</v>
      </c>
      <c r="E9" s="415">
        <v>0</v>
      </c>
      <c r="F9" s="416"/>
    </row>
    <row r="10" spans="1:6" x14ac:dyDescent="0.25">
      <c r="A10" s="414" t="s">
        <v>6</v>
      </c>
      <c r="B10" s="415">
        <f>'1.sz.tábla '!D7</f>
        <v>10600000</v>
      </c>
      <c r="C10" s="415">
        <v>10000000</v>
      </c>
      <c r="D10" s="417">
        <v>20850000</v>
      </c>
      <c r="E10" s="418">
        <v>21050000</v>
      </c>
    </row>
    <row r="11" spans="1:6" x14ac:dyDescent="0.25">
      <c r="A11" s="414" t="s">
        <v>7</v>
      </c>
      <c r="B11" s="415">
        <f>'1.sz.tábla '!D8</f>
        <v>2952500</v>
      </c>
      <c r="C11" s="415">
        <v>5000000</v>
      </c>
      <c r="D11" s="417">
        <v>6100000</v>
      </c>
      <c r="E11" s="418">
        <v>6200000</v>
      </c>
      <c r="F11" s="416"/>
    </row>
    <row r="12" spans="1:6" x14ac:dyDescent="0.25">
      <c r="A12" s="414" t="s">
        <v>8</v>
      </c>
      <c r="B12" s="415">
        <f>'[5]1.sz.tábla'!D8</f>
        <v>0</v>
      </c>
      <c r="C12" s="415">
        <f>'[4]1.sz.tábla'!D8</f>
        <v>0</v>
      </c>
      <c r="D12" s="417">
        <v>0</v>
      </c>
      <c r="E12" s="418">
        <v>0</v>
      </c>
      <c r="F12" s="416"/>
    </row>
    <row r="13" spans="1:6" x14ac:dyDescent="0.25">
      <c r="A13" s="419" t="s">
        <v>9</v>
      </c>
      <c r="B13" s="415">
        <f>'[5]1.sz.tábla'!D9</f>
        <v>0</v>
      </c>
      <c r="C13" s="415">
        <f>'[4]1.sz.tábla'!D9</f>
        <v>0</v>
      </c>
      <c r="D13" s="415">
        <v>0</v>
      </c>
      <c r="E13" s="415">
        <v>0</v>
      </c>
    </row>
    <row r="14" spans="1:6" ht="30.75" x14ac:dyDescent="0.25">
      <c r="A14" s="420" t="s">
        <v>10</v>
      </c>
      <c r="B14" s="415">
        <f>'[5]1.sz.tábla'!D10</f>
        <v>0</v>
      </c>
      <c r="C14" s="415">
        <f>'[4]1.sz.tábla'!D10</f>
        <v>0</v>
      </c>
      <c r="D14" s="415">
        <v>0</v>
      </c>
      <c r="E14" s="415">
        <v>0</v>
      </c>
    </row>
    <row r="15" spans="1:6" x14ac:dyDescent="0.25">
      <c r="A15" s="421" t="s">
        <v>11</v>
      </c>
      <c r="B15" s="422">
        <f>SUM(B8:B14)</f>
        <v>35844977</v>
      </c>
      <c r="C15" s="422">
        <f>SUM(C8:C13)</f>
        <v>37000000</v>
      </c>
      <c r="D15" s="423">
        <f>SUM(D8:D13)</f>
        <v>49450000</v>
      </c>
      <c r="E15" s="3">
        <f>SUM(E8:E13)</f>
        <v>50250000</v>
      </c>
    </row>
    <row r="16" spans="1:6" x14ac:dyDescent="0.25">
      <c r="A16" s="421" t="s">
        <v>487</v>
      </c>
      <c r="B16" s="424"/>
      <c r="C16" s="424"/>
      <c r="D16" s="424"/>
      <c r="E16" s="424"/>
      <c r="F16" s="416"/>
    </row>
    <row r="17" spans="1:13" ht="31.5" x14ac:dyDescent="0.25">
      <c r="A17" s="425" t="s">
        <v>488</v>
      </c>
      <c r="B17" s="415">
        <f>'1.sz.tábla '!D13</f>
        <v>100876000</v>
      </c>
      <c r="C17" s="415">
        <v>16500000</v>
      </c>
      <c r="D17" s="426">
        <v>6000000</v>
      </c>
      <c r="E17" s="427">
        <v>6500000</v>
      </c>
      <c r="F17" s="416"/>
    </row>
    <row r="18" spans="1:13" ht="63" x14ac:dyDescent="0.25">
      <c r="A18" s="428" t="s">
        <v>489</v>
      </c>
      <c r="B18" s="415">
        <f>'1.sz.tábla '!D14</f>
        <v>653076</v>
      </c>
      <c r="C18" s="415">
        <v>400000</v>
      </c>
      <c r="D18" s="4">
        <v>20000000</v>
      </c>
      <c r="E18" s="418">
        <v>20000000</v>
      </c>
      <c r="F18" s="416"/>
    </row>
    <row r="19" spans="1:13" x14ac:dyDescent="0.25">
      <c r="A19" s="429" t="s">
        <v>490</v>
      </c>
      <c r="B19" s="422">
        <f>SUM(B17:B18)</f>
        <v>101529076</v>
      </c>
      <c r="C19" s="423">
        <f>SUM(C17:C18)</f>
        <v>16900000</v>
      </c>
      <c r="D19" s="3">
        <f>SUM(D17:D18)</f>
        <v>26000000</v>
      </c>
      <c r="E19" s="3">
        <f>SUM(E17:E18)</f>
        <v>26500000</v>
      </c>
      <c r="F19" s="416"/>
    </row>
    <row r="20" spans="1:13" x14ac:dyDescent="0.25">
      <c r="A20" s="430" t="s">
        <v>14</v>
      </c>
      <c r="B20" s="431">
        <f>B15+B19</f>
        <v>137374053</v>
      </c>
      <c r="C20" s="432">
        <f>C15+C19</f>
        <v>53900000</v>
      </c>
      <c r="D20" s="5">
        <f>D15+D19</f>
        <v>75450000</v>
      </c>
      <c r="E20" s="5">
        <f>E15+E19</f>
        <v>76750000</v>
      </c>
    </row>
    <row r="21" spans="1:13" s="437" customFormat="1" x14ac:dyDescent="0.25">
      <c r="A21" s="433"/>
      <c r="B21" s="415"/>
      <c r="C21" s="434"/>
      <c r="D21" s="4"/>
      <c r="E21" s="435"/>
      <c r="F21" s="436"/>
      <c r="G21" s="436"/>
      <c r="H21" s="436"/>
      <c r="I21" s="436"/>
      <c r="J21" s="436"/>
      <c r="K21" s="436"/>
      <c r="L21" s="436"/>
      <c r="M21" s="436"/>
    </row>
    <row r="22" spans="1:13" s="439" customFormat="1" x14ac:dyDescent="0.25">
      <c r="A22" s="421" t="s">
        <v>491</v>
      </c>
      <c r="B22" s="422">
        <f>SUM(B23:B27)</f>
        <v>34554073</v>
      </c>
      <c r="C22" s="423">
        <f>SUM(C23:C27)</f>
        <v>31691500</v>
      </c>
      <c r="D22" s="3">
        <f>SUM(D23:D27)</f>
        <v>32255000</v>
      </c>
      <c r="E22" s="3">
        <f>SUM(E23:E27)</f>
        <v>32818500</v>
      </c>
      <c r="F22" s="438"/>
      <c r="G22" s="438"/>
      <c r="H22" s="438"/>
      <c r="I22" s="438"/>
      <c r="J22" s="438"/>
      <c r="K22" s="438"/>
      <c r="L22" s="438"/>
      <c r="M22" s="438"/>
    </row>
    <row r="23" spans="1:13" s="439" customFormat="1" x14ac:dyDescent="0.25">
      <c r="A23" s="414" t="s">
        <v>170</v>
      </c>
      <c r="B23" s="415">
        <f>'3.sz.tábla '!D6</f>
        <v>7128829</v>
      </c>
      <c r="C23" s="440">
        <v>6450000</v>
      </c>
      <c r="D23" s="4">
        <v>6500000</v>
      </c>
      <c r="E23" s="441">
        <v>6550000</v>
      </c>
      <c r="F23" s="438"/>
      <c r="G23" s="438"/>
      <c r="H23" s="438"/>
      <c r="I23" s="438"/>
      <c r="J23" s="438"/>
      <c r="K23" s="438"/>
      <c r="L23" s="438"/>
      <c r="M23" s="438"/>
    </row>
    <row r="24" spans="1:13" s="437" customFormat="1" ht="31.5" x14ac:dyDescent="0.25">
      <c r="A24" s="414" t="s">
        <v>492</v>
      </c>
      <c r="B24" s="415">
        <f>'3.sz.tábla '!D7</f>
        <v>1284829</v>
      </c>
      <c r="C24" s="417">
        <f>6450000*0.27</f>
        <v>1741500</v>
      </c>
      <c r="D24" s="4">
        <f>6500000*0.27</f>
        <v>1755000</v>
      </c>
      <c r="E24" s="4">
        <f>6550000*0.27</f>
        <v>1768500</v>
      </c>
      <c r="F24" s="442"/>
      <c r="G24" s="442"/>
      <c r="H24" s="442"/>
      <c r="I24" s="436"/>
      <c r="J24" s="436"/>
      <c r="K24" s="436"/>
      <c r="L24" s="436"/>
      <c r="M24" s="436"/>
    </row>
    <row r="25" spans="1:13" s="437" customFormat="1" x14ac:dyDescent="0.25">
      <c r="A25" s="414" t="s">
        <v>81</v>
      </c>
      <c r="B25" s="415">
        <f>'3.sz.tábla '!D8</f>
        <v>14260000</v>
      </c>
      <c r="C25" s="417">
        <v>14000000</v>
      </c>
      <c r="D25" s="4">
        <v>14500000</v>
      </c>
      <c r="E25" s="4">
        <v>15000000</v>
      </c>
      <c r="F25" s="442"/>
      <c r="G25" s="442"/>
      <c r="H25" s="442"/>
      <c r="I25" s="436"/>
      <c r="J25" s="436"/>
      <c r="K25" s="436"/>
      <c r="L25" s="436"/>
      <c r="M25" s="436"/>
    </row>
    <row r="26" spans="1:13" s="437" customFormat="1" x14ac:dyDescent="0.25">
      <c r="A26" s="414" t="s">
        <v>176</v>
      </c>
      <c r="B26" s="415">
        <f>'3.sz.tábla '!D23</f>
        <v>1885000</v>
      </c>
      <c r="C26" s="417">
        <v>2000000</v>
      </c>
      <c r="D26" s="4">
        <v>2000000</v>
      </c>
      <c r="E26" s="4">
        <v>2000000</v>
      </c>
      <c r="F26" s="442"/>
      <c r="G26" s="442"/>
      <c r="H26" s="442"/>
      <c r="I26" s="436"/>
      <c r="J26" s="436"/>
      <c r="K26" s="436"/>
      <c r="L26" s="436"/>
      <c r="M26" s="436"/>
    </row>
    <row r="27" spans="1:13" x14ac:dyDescent="0.25">
      <c r="A27" s="414" t="s">
        <v>82</v>
      </c>
      <c r="B27" s="415">
        <f>'3.sz.tábla '!D26</f>
        <v>9995415</v>
      </c>
      <c r="C27" s="417">
        <v>7500000</v>
      </c>
      <c r="D27" s="4">
        <v>7500000</v>
      </c>
      <c r="E27" s="4">
        <v>7500000</v>
      </c>
    </row>
    <row r="28" spans="1:13" x14ac:dyDescent="0.25">
      <c r="A28" s="421" t="s">
        <v>493</v>
      </c>
      <c r="B28" s="422">
        <f>SUM(B29:B31)</f>
        <v>97450041</v>
      </c>
      <c r="C28" s="423">
        <f>SUM(C29:C30)</f>
        <v>18000000</v>
      </c>
      <c r="D28" s="3">
        <f>SUM(D29:D30)</f>
        <v>17500000</v>
      </c>
      <c r="E28" s="3">
        <f>SUM(E29:E30)</f>
        <v>19500000</v>
      </c>
    </row>
    <row r="29" spans="1:13" x14ac:dyDescent="0.25">
      <c r="A29" s="414" t="s">
        <v>494</v>
      </c>
      <c r="B29" s="415">
        <f>'5. sz. tábla'!D4</f>
        <v>9535474</v>
      </c>
      <c r="C29" s="417">
        <v>5000000</v>
      </c>
      <c r="D29" s="4">
        <v>5500000</v>
      </c>
      <c r="E29" s="4">
        <v>6000000</v>
      </c>
    </row>
    <row r="30" spans="1:13" x14ac:dyDescent="0.25">
      <c r="A30" s="414" t="s">
        <v>495</v>
      </c>
      <c r="B30" s="415">
        <f>'5. sz. tábla'!D27</f>
        <v>87888092</v>
      </c>
      <c r="C30" s="417">
        <v>13000000</v>
      </c>
      <c r="D30" s="4">
        <v>12000000</v>
      </c>
      <c r="E30" s="4">
        <v>13500000</v>
      </c>
    </row>
    <row r="31" spans="1:13" x14ac:dyDescent="0.25">
      <c r="A31" s="414" t="s">
        <v>253</v>
      </c>
      <c r="B31" s="415">
        <f>'5. sz. tábla'!D36</f>
        <v>26475</v>
      </c>
      <c r="C31" s="415" t="e">
        <f>'[4]1.sz.tábla'!E27</f>
        <v>#REF!</v>
      </c>
      <c r="D31" s="415" t="e">
        <f>'[4]1.sz.tábla'!F27</f>
        <v>#REF!</v>
      </c>
      <c r="E31" s="415" t="e">
        <f>'[4]1.sz.tábla'!G27</f>
        <v>#REF!</v>
      </c>
    </row>
    <row r="32" spans="1:13" x14ac:dyDescent="0.25">
      <c r="A32" s="421" t="s">
        <v>17</v>
      </c>
      <c r="B32" s="422">
        <f>SUM(B33:B34)</f>
        <v>3885359</v>
      </c>
      <c r="C32" s="422">
        <f>SUM(C33:C34)</f>
        <v>3008500</v>
      </c>
      <c r="D32" s="423">
        <f>SUM(D33:D34)</f>
        <v>24445000</v>
      </c>
      <c r="E32" s="423">
        <f>SUM(E33:E34)</f>
        <v>23131500</v>
      </c>
    </row>
    <row r="33" spans="1:5" s="437" customFormat="1" x14ac:dyDescent="0.25">
      <c r="A33" s="414" t="s">
        <v>18</v>
      </c>
      <c r="B33" s="415">
        <f>'1.sz.tábla '!D26</f>
        <v>3885359</v>
      </c>
      <c r="C33" s="415">
        <f>53900000-50891500</f>
        <v>3008500</v>
      </c>
      <c r="D33" s="417">
        <f>75450000-51005000</f>
        <v>24445000</v>
      </c>
      <c r="E33" s="4">
        <f>76750000-53618500</f>
        <v>23131500</v>
      </c>
    </row>
    <row r="34" spans="1:5" s="437" customFormat="1" x14ac:dyDescent="0.25">
      <c r="A34" s="414" t="s">
        <v>19</v>
      </c>
      <c r="B34" s="415"/>
      <c r="C34" s="415"/>
      <c r="D34" s="415"/>
      <c r="E34" s="415"/>
    </row>
    <row r="35" spans="1:5" x14ac:dyDescent="0.25">
      <c r="A35" s="421" t="s">
        <v>20</v>
      </c>
      <c r="B35" s="422">
        <f>SUM(B32,B28,B22)</f>
        <v>135889473</v>
      </c>
      <c r="C35" s="422">
        <f>SUM(C32,C28,C22)</f>
        <v>52700000</v>
      </c>
      <c r="D35" s="423">
        <f>SUM(D32,D28,D22)</f>
        <v>74200000</v>
      </c>
      <c r="E35" s="3">
        <f>SUM(E32,E28,E22)</f>
        <v>75450000</v>
      </c>
    </row>
    <row r="36" spans="1:5" x14ac:dyDescent="0.25">
      <c r="A36" s="414" t="s">
        <v>21</v>
      </c>
      <c r="B36" s="415">
        <f>'[5]1.sz.tábla'!D33</f>
        <v>0</v>
      </c>
      <c r="C36" s="415">
        <v>0</v>
      </c>
      <c r="D36" s="415">
        <v>0</v>
      </c>
      <c r="E36" s="415">
        <v>0</v>
      </c>
    </row>
    <row r="37" spans="1:5" x14ac:dyDescent="0.25">
      <c r="A37" s="443" t="s">
        <v>496</v>
      </c>
      <c r="B37" s="415">
        <f>'5. sz. tábla'!D40</f>
        <v>1484580</v>
      </c>
      <c r="C37" s="415">
        <v>1200000</v>
      </c>
      <c r="D37" s="417">
        <v>1250000</v>
      </c>
      <c r="E37" s="4">
        <v>1300000</v>
      </c>
    </row>
    <row r="38" spans="1:5" s="437" customFormat="1" x14ac:dyDescent="0.25">
      <c r="A38" s="429" t="s">
        <v>22</v>
      </c>
      <c r="B38" s="422">
        <f>SUM(B36:B37)</f>
        <v>1484580</v>
      </c>
      <c r="C38" s="422">
        <f>SUM(C36:C37)</f>
        <v>1200000</v>
      </c>
      <c r="D38" s="422">
        <f>SUM(D36:D37)</f>
        <v>1250000</v>
      </c>
      <c r="E38" s="422">
        <f>SUM(E36:E37)</f>
        <v>1300000</v>
      </c>
    </row>
    <row r="39" spans="1:5" x14ac:dyDescent="0.25">
      <c r="A39" s="444" t="s">
        <v>23</v>
      </c>
      <c r="B39" s="431">
        <f>SUM(B35,B38)</f>
        <v>137374053</v>
      </c>
      <c r="C39" s="431">
        <f>SUM(C35,C38)</f>
        <v>53900000</v>
      </c>
      <c r="D39" s="432">
        <f>SUM(D35,D38)</f>
        <v>75450000</v>
      </c>
      <c r="E39" s="5">
        <f>SUM(E35,E38)</f>
        <v>76750000</v>
      </c>
    </row>
    <row r="40" spans="1:5" x14ac:dyDescent="0.25">
      <c r="A40" s="445"/>
      <c r="B40" s="446"/>
      <c r="C40" s="446"/>
      <c r="D40" s="447"/>
      <c r="E40" s="418"/>
    </row>
    <row r="41" spans="1:5" x14ac:dyDescent="0.25">
      <c r="A41" s="448"/>
      <c r="B41" s="449"/>
      <c r="C41" s="450"/>
      <c r="D41" s="451"/>
      <c r="E41" s="418"/>
    </row>
  </sheetData>
  <mergeCells count="1">
    <mergeCell ref="A5:E5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Header>&amp;LVászoly Község Önkormányzata&amp;C&amp;"Times New Roman,Normál"&amp;12 14. melléklet
Az önkormányzat 2018. évi költségvetéséről szóló 5/2018. (II. 16.) önkormányzati rendelethez</oddHeader>
  </headerFooter>
  <colBreaks count="3" manualBreakCount="3">
    <brk id="5" max="1048575" man="1"/>
    <brk id="31" max="38" man="1"/>
    <brk id="13562" max="3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F78"/>
  <sheetViews>
    <sheetView view="pageLayout" topLeftCell="A3" zoomScaleNormal="75" zoomScaleSheetLayoutView="89" workbookViewId="0">
      <selection activeCell="A3" sqref="A3:D3"/>
    </sheetView>
  </sheetViews>
  <sheetFormatPr defaultColWidth="9" defaultRowHeight="15.75" x14ac:dyDescent="0.25"/>
  <cols>
    <col min="1" max="1" width="47.28515625" style="24" customWidth="1"/>
    <col min="2" max="3" width="15.28515625" style="24" customWidth="1"/>
    <col min="4" max="4" width="17.140625" style="24" customWidth="1"/>
    <col min="5" max="8" width="15.28515625" style="24" customWidth="1"/>
    <col min="9" max="16384" width="9" style="24"/>
  </cols>
  <sheetData>
    <row r="1" spans="1:5" hidden="1" x14ac:dyDescent="0.25">
      <c r="A1" s="22"/>
      <c r="B1" s="23"/>
    </row>
    <row r="2" spans="1:5" hidden="1" x14ac:dyDescent="0.25">
      <c r="A2" s="25"/>
    </row>
    <row r="3" spans="1:5" s="26" customFormat="1" ht="31.5" customHeight="1" x14ac:dyDescent="0.25">
      <c r="A3" s="505" t="s">
        <v>153</v>
      </c>
      <c r="B3" s="505"/>
      <c r="C3" s="505"/>
      <c r="D3" s="505"/>
    </row>
    <row r="4" spans="1:5" s="18" customFormat="1" ht="53.25" customHeight="1" x14ac:dyDescent="0.25">
      <c r="A4" s="153" t="s">
        <v>96</v>
      </c>
      <c r="B4" s="21" t="s">
        <v>502</v>
      </c>
      <c r="C4" s="21" t="s">
        <v>318</v>
      </c>
      <c r="D4" s="21" t="s">
        <v>501</v>
      </c>
    </row>
    <row r="5" spans="1:5" s="18" customFormat="1" ht="31.5" x14ac:dyDescent="0.25">
      <c r="A5" s="27" t="s">
        <v>4</v>
      </c>
      <c r="B5" s="5">
        <f>B6+B12+B13+B14+B15+B16</f>
        <v>21955111</v>
      </c>
      <c r="C5" s="5">
        <f>C6+C16</f>
        <v>26741716</v>
      </c>
      <c r="D5" s="5">
        <f>D6+D12+D13+D14+D15+D16</f>
        <v>22292477</v>
      </c>
      <c r="E5" s="49"/>
    </row>
    <row r="6" spans="1:5" s="29" customFormat="1" ht="19.5" customHeight="1" x14ac:dyDescent="0.25">
      <c r="A6" s="28" t="s">
        <v>24</v>
      </c>
      <c r="B6" s="31">
        <f>SUM(B7:B9)</f>
        <v>18355111</v>
      </c>
      <c r="C6" s="31">
        <f>SUM(C7:C10)</f>
        <v>20631760</v>
      </c>
      <c r="D6" s="31">
        <f t="shared" ref="D6" si="0">SUM(D7:D9)</f>
        <v>20787610</v>
      </c>
    </row>
    <row r="7" spans="1:5" s="29" customFormat="1" ht="16.5" customHeight="1" x14ac:dyDescent="0.25">
      <c r="A7" s="30" t="s">
        <v>25</v>
      </c>
      <c r="B7" s="31">
        <v>12712111</v>
      </c>
      <c r="C7" s="31">
        <v>13712111</v>
      </c>
      <c r="D7" s="31">
        <f>'2a. tábla'!E5</f>
        <v>14002610</v>
      </c>
    </row>
    <row r="8" spans="1:5" s="29" customFormat="1" ht="31.5" x14ac:dyDescent="0.25">
      <c r="A8" s="13" t="s">
        <v>26</v>
      </c>
      <c r="B8" s="31">
        <v>4443000</v>
      </c>
      <c r="C8" s="31">
        <v>4524862</v>
      </c>
      <c r="D8" s="31">
        <f>'2a. tábla'!E34</f>
        <v>4985000</v>
      </c>
      <c r="E8" s="246"/>
    </row>
    <row r="9" spans="1:5" s="29" customFormat="1" x14ac:dyDescent="0.25">
      <c r="A9" s="13" t="s">
        <v>27</v>
      </c>
      <c r="B9" s="31">
        <v>1200000</v>
      </c>
      <c r="C9" s="31">
        <v>1200000</v>
      </c>
      <c r="D9" s="31">
        <f>'2a. tábla'!E41</f>
        <v>1800000</v>
      </c>
    </row>
    <row r="10" spans="1:5" s="18" customFormat="1" ht="31.5" x14ac:dyDescent="0.25">
      <c r="A10" s="13" t="s">
        <v>0</v>
      </c>
      <c r="B10" s="31">
        <v>0</v>
      </c>
      <c r="C10" s="31">
        <v>1194787</v>
      </c>
      <c r="D10" s="110">
        <f>'2a. tábla'!E44</f>
        <v>0</v>
      </c>
    </row>
    <row r="11" spans="1:5" s="18" customFormat="1" x14ac:dyDescent="0.25">
      <c r="A11" s="13" t="s">
        <v>1</v>
      </c>
      <c r="B11" s="31">
        <v>0</v>
      </c>
      <c r="C11" s="113">
        <v>0</v>
      </c>
      <c r="D11" s="110">
        <v>0</v>
      </c>
    </row>
    <row r="12" spans="1:5" s="18" customFormat="1" x14ac:dyDescent="0.25">
      <c r="A12" s="13" t="s">
        <v>101</v>
      </c>
      <c r="B12" s="31"/>
      <c r="C12" s="112"/>
      <c r="D12" s="110"/>
    </row>
    <row r="13" spans="1:5" s="32" customFormat="1" ht="31.5" x14ac:dyDescent="0.25">
      <c r="A13" s="13" t="s">
        <v>28</v>
      </c>
      <c r="B13" s="31"/>
      <c r="C13" s="112"/>
      <c r="D13" s="110"/>
    </row>
    <row r="14" spans="1:5" s="32" customFormat="1" ht="31.5" x14ac:dyDescent="0.25">
      <c r="A14" s="13" t="s">
        <v>29</v>
      </c>
      <c r="B14" s="31"/>
      <c r="C14" s="112"/>
      <c r="D14" s="110"/>
    </row>
    <row r="15" spans="1:5" s="32" customFormat="1" ht="31.5" x14ac:dyDescent="0.25">
      <c r="A15" s="13" t="s">
        <v>30</v>
      </c>
      <c r="B15" s="31"/>
      <c r="C15" s="112"/>
      <c r="D15" s="110"/>
    </row>
    <row r="16" spans="1:5" s="18" customFormat="1" ht="28.35" customHeight="1" x14ac:dyDescent="0.25">
      <c r="A16" s="13" t="s">
        <v>31</v>
      </c>
      <c r="B16" s="31">
        <v>3600000</v>
      </c>
      <c r="C16" s="31">
        <v>6109956</v>
      </c>
      <c r="D16" s="110">
        <f>SUM(D17:D19)</f>
        <v>1504867</v>
      </c>
    </row>
    <row r="17" spans="1:6" s="18" customFormat="1" ht="33.75" customHeight="1" x14ac:dyDescent="0.25">
      <c r="A17" s="121" t="s">
        <v>150</v>
      </c>
      <c r="B17" s="122">
        <v>1500000</v>
      </c>
      <c r="C17" s="171">
        <v>1500000</v>
      </c>
      <c r="D17" s="247">
        <v>0</v>
      </c>
    </row>
    <row r="18" spans="1:6" s="18" customFormat="1" ht="18" customHeight="1" x14ac:dyDescent="0.25">
      <c r="A18" s="121" t="s">
        <v>151</v>
      </c>
      <c r="B18" s="123">
        <v>841491</v>
      </c>
      <c r="C18" s="169">
        <v>2651469</v>
      </c>
      <c r="D18" s="110">
        <f>1612663+73200-180996</f>
        <v>1504867</v>
      </c>
    </row>
    <row r="19" spans="1:6" s="18" customFormat="1" ht="18" customHeight="1" x14ac:dyDescent="0.25">
      <c r="A19" s="121" t="s">
        <v>166</v>
      </c>
      <c r="B19" s="123">
        <v>0</v>
      </c>
      <c r="C19" s="169">
        <v>699978</v>
      </c>
      <c r="D19" s="172">
        <v>0</v>
      </c>
    </row>
    <row r="20" spans="1:6" s="18" customFormat="1" ht="31.5" x14ac:dyDescent="0.25">
      <c r="A20" s="27" t="s">
        <v>5</v>
      </c>
      <c r="B20" s="5">
        <f>B21+B23+B24+B25+B26</f>
        <v>75000000</v>
      </c>
      <c r="C20" s="5">
        <f>C21+C23+C24+C25+C26</f>
        <v>75000000</v>
      </c>
      <c r="D20" s="112">
        <v>0</v>
      </c>
    </row>
    <row r="21" spans="1:6" s="18" customFormat="1" x14ac:dyDescent="0.25">
      <c r="A21" s="13" t="s">
        <v>32</v>
      </c>
      <c r="B21" s="31">
        <f>B22:G22</f>
        <v>75000000</v>
      </c>
      <c r="C21" s="31">
        <f>C22:J22</f>
        <v>75000000</v>
      </c>
      <c r="D21" s="113">
        <v>0</v>
      </c>
      <c r="E21" s="48"/>
      <c r="F21" s="48"/>
    </row>
    <row r="22" spans="1:6" s="18" customFormat="1" x14ac:dyDescent="0.25">
      <c r="A22" s="120" t="s">
        <v>147</v>
      </c>
      <c r="B22" s="31">
        <v>75000000</v>
      </c>
      <c r="C22" s="111">
        <v>75000000</v>
      </c>
      <c r="D22" s="113">
        <v>0</v>
      </c>
    </row>
    <row r="23" spans="1:6" s="18" customFormat="1" ht="47.25" x14ac:dyDescent="0.25">
      <c r="A23" s="13" t="s">
        <v>33</v>
      </c>
      <c r="B23" s="31"/>
      <c r="C23" s="112"/>
      <c r="D23" s="110"/>
    </row>
    <row r="24" spans="1:6" s="18" customFormat="1" ht="31.5" x14ac:dyDescent="0.25">
      <c r="A24" s="13" t="s">
        <v>34</v>
      </c>
      <c r="B24" s="31"/>
      <c r="C24" s="112"/>
      <c r="D24" s="110"/>
    </row>
    <row r="25" spans="1:6" s="18" customFormat="1" ht="31.5" x14ac:dyDescent="0.25">
      <c r="A25" s="13" t="s">
        <v>35</v>
      </c>
      <c r="B25" s="31"/>
      <c r="C25" s="112"/>
      <c r="D25" s="110"/>
    </row>
    <row r="26" spans="1:6" s="18" customFormat="1" ht="31.5" x14ac:dyDescent="0.25">
      <c r="A26" s="13" t="s">
        <v>102</v>
      </c>
      <c r="B26" s="31"/>
      <c r="C26" s="112"/>
      <c r="D26" s="110"/>
    </row>
    <row r="27" spans="1:6" s="18" customFormat="1" ht="28.35" customHeight="1" x14ac:dyDescent="0.25">
      <c r="A27" s="27" t="s">
        <v>6</v>
      </c>
      <c r="B27" s="5">
        <f t="shared" ref="B27:D27" si="1">B28+B31+B39</f>
        <v>10650000</v>
      </c>
      <c r="C27" s="5">
        <f t="shared" si="1"/>
        <v>10650000</v>
      </c>
      <c r="D27" s="5">
        <f t="shared" si="1"/>
        <v>10600000</v>
      </c>
    </row>
    <row r="28" spans="1:6" s="18" customFormat="1" ht="27.75" customHeight="1" x14ac:dyDescent="0.25">
      <c r="A28" s="13" t="s">
        <v>36</v>
      </c>
      <c r="B28" s="31">
        <f t="shared" ref="B28" si="2">SUM(B29:B30)</f>
        <v>6600000</v>
      </c>
      <c r="C28" s="168">
        <v>6600000</v>
      </c>
      <c r="D28" s="110">
        <f>D29+D30</f>
        <v>6600000</v>
      </c>
    </row>
    <row r="29" spans="1:6" s="18" customFormat="1" ht="28.35" customHeight="1" x14ac:dyDescent="0.25">
      <c r="A29" s="28" t="s">
        <v>37</v>
      </c>
      <c r="B29" s="31">
        <v>5400000</v>
      </c>
      <c r="C29" s="113">
        <v>5400000</v>
      </c>
      <c r="D29" s="110">
        <v>5400000</v>
      </c>
    </row>
    <row r="30" spans="1:6" s="18" customFormat="1" ht="28.35" customHeight="1" x14ac:dyDescent="0.25">
      <c r="A30" s="28" t="s">
        <v>148</v>
      </c>
      <c r="B30" s="31">
        <v>1200000</v>
      </c>
      <c r="C30" s="113">
        <v>1200000</v>
      </c>
      <c r="D30" s="110">
        <v>1200000</v>
      </c>
    </row>
    <row r="31" spans="1:6" s="18" customFormat="1" ht="28.35" customHeight="1" x14ac:dyDescent="0.25">
      <c r="A31" s="13" t="s">
        <v>38</v>
      </c>
      <c r="B31" s="31">
        <f t="shared" ref="B31" si="3">B32+B34+B35</f>
        <v>3900000</v>
      </c>
      <c r="C31" s="168">
        <v>3900000</v>
      </c>
      <c r="D31" s="110">
        <f>D32+D34+D35</f>
        <v>3900000</v>
      </c>
    </row>
    <row r="32" spans="1:6" s="18" customFormat="1" ht="28.35" customHeight="1" x14ac:dyDescent="0.25">
      <c r="A32" s="13" t="s">
        <v>39</v>
      </c>
      <c r="B32" s="31">
        <f t="shared" ref="B32" si="4">SUM(B33)</f>
        <v>2500000</v>
      </c>
      <c r="C32" s="168">
        <v>2500000</v>
      </c>
      <c r="D32" s="110">
        <v>2500000</v>
      </c>
    </row>
    <row r="33" spans="1:4" s="18" customFormat="1" ht="28.35" customHeight="1" x14ac:dyDescent="0.25">
      <c r="A33" s="13" t="s">
        <v>40</v>
      </c>
      <c r="B33" s="31">
        <v>2500000</v>
      </c>
      <c r="C33" s="113">
        <v>2500000</v>
      </c>
      <c r="D33" s="110">
        <v>2500000</v>
      </c>
    </row>
    <row r="34" spans="1:4" s="18" customFormat="1" ht="28.35" customHeight="1" x14ac:dyDescent="0.25">
      <c r="A34" s="13" t="s">
        <v>41</v>
      </c>
      <c r="B34" s="31">
        <v>1000000</v>
      </c>
      <c r="C34" s="113">
        <v>1000000</v>
      </c>
      <c r="D34" s="110">
        <v>1000000</v>
      </c>
    </row>
    <row r="35" spans="1:4" s="18" customFormat="1" ht="28.35" customHeight="1" x14ac:dyDescent="0.25">
      <c r="A35" s="13" t="s">
        <v>42</v>
      </c>
      <c r="B35" s="31">
        <f>SUM(B36:B38)</f>
        <v>400000</v>
      </c>
      <c r="C35" s="168">
        <v>400000</v>
      </c>
      <c r="D35" s="110">
        <v>400000</v>
      </c>
    </row>
    <row r="36" spans="1:4" s="18" customFormat="1" ht="28.35" customHeight="1" x14ac:dyDescent="0.25">
      <c r="A36" s="13" t="s">
        <v>43</v>
      </c>
      <c r="B36" s="31">
        <v>400000</v>
      </c>
      <c r="C36" s="113">
        <v>400000</v>
      </c>
      <c r="D36" s="110">
        <v>400000</v>
      </c>
    </row>
    <row r="37" spans="1:4" s="18" customFormat="1" ht="28.35" customHeight="1" x14ac:dyDescent="0.25">
      <c r="A37" s="13" t="s">
        <v>44</v>
      </c>
      <c r="B37" s="31"/>
      <c r="C37" s="112"/>
      <c r="D37" s="110"/>
    </row>
    <row r="38" spans="1:4" s="18" customFormat="1" ht="28.35" customHeight="1" x14ac:dyDescent="0.25">
      <c r="A38" s="13" t="s">
        <v>97</v>
      </c>
      <c r="B38" s="31"/>
      <c r="C38" s="112"/>
      <c r="D38" s="110"/>
    </row>
    <row r="39" spans="1:4" s="18" customFormat="1" ht="28.35" customHeight="1" x14ac:dyDescent="0.25">
      <c r="A39" s="13" t="s">
        <v>45</v>
      </c>
      <c r="B39" s="31">
        <v>150000</v>
      </c>
      <c r="C39" s="113">
        <v>150000</v>
      </c>
      <c r="D39" s="110">
        <v>100000</v>
      </c>
    </row>
    <row r="40" spans="1:4" s="18" customFormat="1" ht="28.35" customHeight="1" x14ac:dyDescent="0.25">
      <c r="A40" s="27" t="s">
        <v>7</v>
      </c>
      <c r="B40" s="5">
        <f t="shared" ref="B40:C40" si="5">B41+B42+B44+B45+B47+B48+B49+B50+B51</f>
        <v>4852500</v>
      </c>
      <c r="C40" s="5">
        <f t="shared" si="5"/>
        <v>4852500</v>
      </c>
      <c r="D40" s="5">
        <f>D41+D42+D44+D45+D47+D48+D49+D50+D51</f>
        <v>2952500</v>
      </c>
    </row>
    <row r="41" spans="1:4" s="18" customFormat="1" ht="28.35" customHeight="1" x14ac:dyDescent="0.25">
      <c r="A41" s="28" t="s">
        <v>46</v>
      </c>
      <c r="B41" s="31"/>
      <c r="C41" s="112"/>
      <c r="D41" s="110"/>
    </row>
    <row r="42" spans="1:4" s="34" customFormat="1" ht="28.35" customHeight="1" x14ac:dyDescent="0.25">
      <c r="A42" s="28" t="s">
        <v>47</v>
      </c>
      <c r="B42" s="31">
        <v>650000</v>
      </c>
      <c r="C42" s="113">
        <v>650000</v>
      </c>
      <c r="D42" s="110">
        <v>600000</v>
      </c>
    </row>
    <row r="43" spans="1:4" s="35" customFormat="1" ht="28.35" customHeight="1" x14ac:dyDescent="0.25">
      <c r="A43" s="28" t="s">
        <v>90</v>
      </c>
      <c r="B43" s="31">
        <v>650000</v>
      </c>
      <c r="C43" s="168">
        <v>650000</v>
      </c>
      <c r="D43" s="110">
        <v>600000</v>
      </c>
    </row>
    <row r="44" spans="1:4" s="36" customFormat="1" ht="28.35" customHeight="1" x14ac:dyDescent="0.25">
      <c r="A44" s="13" t="s">
        <v>48</v>
      </c>
      <c r="B44" s="31"/>
      <c r="C44" s="113"/>
      <c r="D44" s="110">
        <v>0</v>
      </c>
    </row>
    <row r="45" spans="1:4" s="36" customFormat="1" ht="28.35" customHeight="1" x14ac:dyDescent="0.25">
      <c r="A45" s="13" t="s">
        <v>49</v>
      </c>
      <c r="B45" s="31">
        <v>2700000</v>
      </c>
      <c r="C45" s="168">
        <v>2700000</v>
      </c>
      <c r="D45" s="110">
        <v>2000000</v>
      </c>
    </row>
    <row r="46" spans="1:4" s="36" customFormat="1" ht="28.35" customHeight="1" x14ac:dyDescent="0.25">
      <c r="A46" s="37" t="s">
        <v>111</v>
      </c>
      <c r="B46" s="31"/>
      <c r="C46" s="113"/>
      <c r="D46" s="110"/>
    </row>
    <row r="47" spans="1:4" s="36" customFormat="1" ht="28.35" customHeight="1" x14ac:dyDescent="0.25">
      <c r="A47" s="37" t="s">
        <v>50</v>
      </c>
      <c r="B47" s="31"/>
      <c r="C47" s="113"/>
      <c r="D47" s="110"/>
    </row>
    <row r="48" spans="1:4" s="36" customFormat="1" ht="28.35" customHeight="1" x14ac:dyDescent="0.25">
      <c r="A48" s="28" t="s">
        <v>51</v>
      </c>
      <c r="B48" s="31">
        <v>1500000</v>
      </c>
      <c r="C48" s="113">
        <v>1500000</v>
      </c>
      <c r="D48" s="110">
        <v>350000</v>
      </c>
    </row>
    <row r="49" spans="1:4" s="36" customFormat="1" ht="28.35" customHeight="1" x14ac:dyDescent="0.25">
      <c r="A49" s="28" t="s">
        <v>52</v>
      </c>
      <c r="B49" s="31"/>
      <c r="C49" s="113"/>
      <c r="D49" s="110"/>
    </row>
    <row r="50" spans="1:4" s="36" customFormat="1" ht="28.35" customHeight="1" x14ac:dyDescent="0.25">
      <c r="A50" s="28" t="s">
        <v>53</v>
      </c>
      <c r="B50" s="31">
        <v>2500</v>
      </c>
      <c r="C50" s="113">
        <v>2500</v>
      </c>
      <c r="D50" s="110">
        <v>2500</v>
      </c>
    </row>
    <row r="51" spans="1:4" s="36" customFormat="1" ht="31.5" x14ac:dyDescent="0.25">
      <c r="A51" s="37" t="s">
        <v>98</v>
      </c>
      <c r="B51" s="31"/>
      <c r="C51" s="113"/>
      <c r="D51" s="110"/>
    </row>
    <row r="52" spans="1:4" s="36" customFormat="1" ht="28.35" customHeight="1" x14ac:dyDescent="0.25">
      <c r="A52" s="27" t="s">
        <v>8</v>
      </c>
      <c r="B52" s="5">
        <f t="shared" ref="B52:C52" si="6">SUM(B53:B56)</f>
        <v>0</v>
      </c>
      <c r="C52" s="5">
        <f t="shared" si="6"/>
        <v>0</v>
      </c>
      <c r="D52" s="109">
        <v>0</v>
      </c>
    </row>
    <row r="53" spans="1:4" s="36" customFormat="1" ht="28.35" customHeight="1" x14ac:dyDescent="0.25">
      <c r="A53" s="13" t="s">
        <v>54</v>
      </c>
      <c r="B53" s="31"/>
      <c r="C53" s="113"/>
      <c r="D53" s="110"/>
    </row>
    <row r="54" spans="1:4" s="34" customFormat="1" ht="28.35" customHeight="1" x14ac:dyDescent="0.25">
      <c r="A54" s="13" t="s">
        <v>55</v>
      </c>
      <c r="B54" s="31"/>
      <c r="C54" s="113"/>
      <c r="D54" s="110"/>
    </row>
    <row r="55" spans="1:4" s="34" customFormat="1" ht="28.35" customHeight="1" x14ac:dyDescent="0.25">
      <c r="A55" s="38" t="s">
        <v>56</v>
      </c>
      <c r="B55" s="31"/>
      <c r="C55" s="112"/>
      <c r="D55" s="110"/>
    </row>
    <row r="56" spans="1:4" s="36" customFormat="1" ht="28.35" customHeight="1" x14ac:dyDescent="0.25">
      <c r="A56" s="13" t="s">
        <v>57</v>
      </c>
      <c r="B56" s="31"/>
      <c r="C56" s="113"/>
      <c r="D56" s="110"/>
    </row>
    <row r="57" spans="1:4" s="36" customFormat="1" ht="28.35" customHeight="1" x14ac:dyDescent="0.25">
      <c r="A57" s="27" t="s">
        <v>9</v>
      </c>
      <c r="B57" s="5">
        <f t="shared" ref="B57:C57" si="7">SUM(B58:B60)</f>
        <v>0</v>
      </c>
      <c r="C57" s="5">
        <f t="shared" si="7"/>
        <v>0</v>
      </c>
      <c r="D57" s="110">
        <v>0</v>
      </c>
    </row>
    <row r="58" spans="1:4" s="36" customFormat="1" ht="32.25" customHeight="1" x14ac:dyDescent="0.25">
      <c r="A58" s="13" t="s">
        <v>58</v>
      </c>
      <c r="B58" s="31"/>
      <c r="C58" s="113"/>
      <c r="D58" s="110"/>
    </row>
    <row r="59" spans="1:4" s="34" customFormat="1" ht="31.5" x14ac:dyDescent="0.25">
      <c r="A59" s="13" t="s">
        <v>59</v>
      </c>
      <c r="B59" s="31"/>
      <c r="C59" s="112"/>
      <c r="D59" s="110"/>
    </row>
    <row r="60" spans="1:4" s="34" customFormat="1" x14ac:dyDescent="0.25">
      <c r="A60" s="13" t="s">
        <v>60</v>
      </c>
      <c r="B60" s="31"/>
      <c r="C60" s="112"/>
      <c r="D60" s="110"/>
    </row>
    <row r="61" spans="1:4" s="36" customFormat="1" ht="28.35" customHeight="1" x14ac:dyDescent="0.25">
      <c r="A61" s="39" t="s">
        <v>10</v>
      </c>
      <c r="B61" s="5">
        <f>B62+B63+B64</f>
        <v>0</v>
      </c>
      <c r="C61" s="5">
        <f>C62+C63+C64</f>
        <v>0</v>
      </c>
      <c r="D61" s="109">
        <v>0</v>
      </c>
    </row>
    <row r="62" spans="1:4" s="36" customFormat="1" ht="47.25" x14ac:dyDescent="0.25">
      <c r="A62" s="13" t="s">
        <v>61</v>
      </c>
      <c r="B62" s="31"/>
      <c r="C62" s="113"/>
      <c r="D62" s="110"/>
    </row>
    <row r="63" spans="1:4" s="34" customFormat="1" ht="31.5" x14ac:dyDescent="0.25">
      <c r="A63" s="13" t="s">
        <v>62</v>
      </c>
      <c r="B63" s="31"/>
      <c r="C63" s="113"/>
      <c r="D63" s="110"/>
    </row>
    <row r="64" spans="1:4" s="36" customFormat="1" x14ac:dyDescent="0.25">
      <c r="A64" s="13" t="s">
        <v>63</v>
      </c>
      <c r="B64" s="31"/>
      <c r="C64" s="113"/>
      <c r="D64" s="110"/>
    </row>
    <row r="65" spans="1:5" s="36" customFormat="1" ht="28.35" customHeight="1" x14ac:dyDescent="0.25">
      <c r="A65" s="27" t="s">
        <v>11</v>
      </c>
      <c r="B65" s="5">
        <f>B61+B57+B52+B40+B27+B20+B5</f>
        <v>112457611</v>
      </c>
      <c r="C65" s="5">
        <f>C61+C57+C52+C40+C27+C20+C5</f>
        <v>117244216</v>
      </c>
      <c r="D65" s="5">
        <f>D61+D57+D52+D40+D27+D20+D5</f>
        <v>35844977</v>
      </c>
    </row>
    <row r="66" spans="1:5" s="34" customFormat="1" ht="31.5" x14ac:dyDescent="0.25">
      <c r="A66" s="39" t="s">
        <v>64</v>
      </c>
      <c r="B66" s="5">
        <f>SUM(B67:B68)</f>
        <v>36000000</v>
      </c>
      <c r="C66" s="5">
        <f>SUM(C67:C68)</f>
        <v>37329264</v>
      </c>
      <c r="D66" s="5">
        <f>SUM(D67:D68)</f>
        <v>100876000</v>
      </c>
      <c r="E66" s="40"/>
    </row>
    <row r="67" spans="1:5" s="34" customFormat="1" ht="31.5" x14ac:dyDescent="0.25">
      <c r="A67" s="39" t="s">
        <v>131</v>
      </c>
      <c r="B67" s="33">
        <v>36000000</v>
      </c>
      <c r="C67" s="111">
        <v>37329264</v>
      </c>
      <c r="D67" s="110">
        <v>20000000</v>
      </c>
      <c r="E67" s="40"/>
    </row>
    <row r="68" spans="1:5" s="34" customFormat="1" ht="38.25" customHeight="1" x14ac:dyDescent="0.25">
      <c r="A68" s="13" t="s">
        <v>65</v>
      </c>
      <c r="B68" s="31"/>
      <c r="C68" s="113"/>
      <c r="D68" s="110">
        <v>80876000</v>
      </c>
    </row>
    <row r="69" spans="1:5" s="36" customFormat="1" ht="48.75" customHeight="1" x14ac:dyDescent="0.25">
      <c r="A69" s="39" t="s">
        <v>66</v>
      </c>
      <c r="B69" s="5">
        <f>B70+B71</f>
        <v>405000</v>
      </c>
      <c r="C69" s="5">
        <f t="shared" ref="C69:D69" si="8">C70+C71</f>
        <v>1058076</v>
      </c>
      <c r="D69" s="5">
        <f t="shared" si="8"/>
        <v>653076</v>
      </c>
    </row>
    <row r="70" spans="1:5" s="36" customFormat="1" ht="19.5" customHeight="1" x14ac:dyDescent="0.25">
      <c r="A70" s="13" t="s">
        <v>129</v>
      </c>
      <c r="B70" s="31"/>
      <c r="C70" s="113"/>
      <c r="D70" s="110"/>
    </row>
    <row r="71" spans="1:5" s="36" customFormat="1" ht="19.5" customHeight="1" x14ac:dyDescent="0.25">
      <c r="A71" s="28" t="s">
        <v>130</v>
      </c>
      <c r="B71" s="31">
        <v>405000</v>
      </c>
      <c r="C71" s="113">
        <v>1058076</v>
      </c>
      <c r="D71" s="110">
        <v>653076</v>
      </c>
    </row>
    <row r="72" spans="1:5" s="34" customFormat="1" ht="27" customHeight="1" x14ac:dyDescent="0.25">
      <c r="A72" s="39" t="s">
        <v>12</v>
      </c>
      <c r="B72" s="5">
        <f>B69+B66</f>
        <v>36405000</v>
      </c>
      <c r="C72" s="5">
        <f>C69+C66</f>
        <v>38387340</v>
      </c>
      <c r="D72" s="5">
        <f>D69+D66</f>
        <v>101529076</v>
      </c>
      <c r="E72" s="40">
        <f>D66+D69</f>
        <v>101529076</v>
      </c>
    </row>
    <row r="73" spans="1:5" s="34" customFormat="1" ht="28.35" customHeight="1" x14ac:dyDescent="0.25">
      <c r="A73" s="27" t="s">
        <v>67</v>
      </c>
      <c r="B73" s="5">
        <f>B65+B72</f>
        <v>148862611</v>
      </c>
      <c r="C73" s="5">
        <f t="shared" ref="C73:D73" si="9">C65+C72</f>
        <v>155631556</v>
      </c>
      <c r="D73" s="5">
        <f t="shared" si="9"/>
        <v>137374053</v>
      </c>
      <c r="E73" s="40">
        <f>D5+D20+D27+D40+D57+D61+D66+D69</f>
        <v>137374053</v>
      </c>
    </row>
    <row r="74" spans="1:5" s="34" customFormat="1" ht="28.35" customHeight="1" x14ac:dyDescent="0.25">
      <c r="A74" s="41" t="s">
        <v>103</v>
      </c>
      <c r="B74" s="5">
        <v>6</v>
      </c>
      <c r="C74" s="112">
        <v>6</v>
      </c>
      <c r="D74" s="109">
        <v>6</v>
      </c>
    </row>
    <row r="75" spans="1:5" s="34" customFormat="1" ht="28.35" customHeight="1" thickBot="1" x14ac:dyDescent="0.3">
      <c r="A75" s="42" t="s">
        <v>68</v>
      </c>
      <c r="B75" s="149">
        <v>4</v>
      </c>
      <c r="C75" s="244">
        <v>4</v>
      </c>
      <c r="D75" s="114">
        <v>4</v>
      </c>
    </row>
    <row r="76" spans="1:5" x14ac:dyDescent="0.25">
      <c r="B76" s="17"/>
    </row>
    <row r="77" spans="1:5" x14ac:dyDescent="0.25">
      <c r="B77" s="17"/>
      <c r="C77" s="43"/>
    </row>
    <row r="78" spans="1:5" x14ac:dyDescent="0.25">
      <c r="B78" s="17"/>
    </row>
  </sheetData>
  <sheetProtection selectLockedCells="1" selectUnlockedCells="1"/>
  <mergeCells count="1">
    <mergeCell ref="A3:D3"/>
  </mergeCells>
  <phoneticPr fontId="20" type="noConversion"/>
  <printOptions horizontalCentered="1" gridLines="1"/>
  <pageMargins left="0.23622047244094491" right="0.23622047244094491" top="1.3385826771653544" bottom="0.74803149606299213" header="0.31496062992125984" footer="0.31496062992125984"/>
  <pageSetup paperSize="9" scale="63" firstPageNumber="0" fitToHeight="0" orientation="portrait" r:id="rId1"/>
  <headerFooter alignWithMargins="0">
    <oddHeader xml:space="preserve">&amp;L&amp;"Times New Roman,Normál"&amp;12Vászoly Község Önkormányzata&amp;C&amp;"Times New Roman,Félkövér"&amp;12 2. melléklet
Az önkormányzat 2018. évi költségvetéséről szóló 5/2018. (II. 16.) önkormányzati rendelethez&amp;R
</oddHeader>
  </headerFooter>
  <rowBreaks count="1" manualBreakCount="1">
    <brk id="39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view="pageLayout" zoomScaleNormal="100" workbookViewId="0">
      <selection sqref="A1:E1"/>
    </sheetView>
  </sheetViews>
  <sheetFormatPr defaultRowHeight="15.75" x14ac:dyDescent="0.25"/>
  <cols>
    <col min="1" max="1" width="97.42578125" style="78" bestFit="1" customWidth="1"/>
    <col min="2" max="2" width="11.7109375" style="78" bestFit="1" customWidth="1"/>
    <col min="3" max="3" width="11" style="78" bestFit="1" customWidth="1"/>
    <col min="4" max="4" width="12.7109375" style="78" bestFit="1" customWidth="1"/>
    <col min="5" max="5" width="17.42578125" style="78" bestFit="1" customWidth="1"/>
    <col min="6" max="6" width="12.140625" style="78" bestFit="1" customWidth="1"/>
    <col min="7" max="253" width="9.140625" style="78"/>
    <col min="254" max="254" width="77.5703125" style="78" customWidth="1"/>
    <col min="255" max="255" width="8.42578125" style="78" customWidth="1"/>
    <col min="256" max="256" width="9.140625" style="78"/>
    <col min="257" max="257" width="11" style="78" bestFit="1" customWidth="1"/>
    <col min="258" max="258" width="15.28515625" style="78" customWidth="1"/>
    <col min="259" max="509" width="9.140625" style="78"/>
    <col min="510" max="510" width="77.5703125" style="78" customWidth="1"/>
    <col min="511" max="511" width="8.42578125" style="78" customWidth="1"/>
    <col min="512" max="512" width="9.140625" style="78"/>
    <col min="513" max="513" width="11" style="78" bestFit="1" customWidth="1"/>
    <col min="514" max="514" width="15.28515625" style="78" customWidth="1"/>
    <col min="515" max="765" width="9.140625" style="78"/>
    <col min="766" max="766" width="77.5703125" style="78" customWidth="1"/>
    <col min="767" max="767" width="8.42578125" style="78" customWidth="1"/>
    <col min="768" max="768" width="9.140625" style="78"/>
    <col min="769" max="769" width="11" style="78" bestFit="1" customWidth="1"/>
    <col min="770" max="770" width="15.28515625" style="78" customWidth="1"/>
    <col min="771" max="1021" width="9.140625" style="78"/>
    <col min="1022" max="1022" width="77.5703125" style="78" customWidth="1"/>
    <col min="1023" max="1023" width="8.42578125" style="78" customWidth="1"/>
    <col min="1024" max="1024" width="9.140625" style="78"/>
    <col min="1025" max="1025" width="11" style="78" bestFit="1" customWidth="1"/>
    <col min="1026" max="1026" width="15.28515625" style="78" customWidth="1"/>
    <col min="1027" max="1277" width="9.140625" style="78"/>
    <col min="1278" max="1278" width="77.5703125" style="78" customWidth="1"/>
    <col min="1279" max="1279" width="8.42578125" style="78" customWidth="1"/>
    <col min="1280" max="1280" width="9.140625" style="78"/>
    <col min="1281" max="1281" width="11" style="78" bestFit="1" customWidth="1"/>
    <col min="1282" max="1282" width="15.28515625" style="78" customWidth="1"/>
    <col min="1283" max="1533" width="9.140625" style="78"/>
    <col min="1534" max="1534" width="77.5703125" style="78" customWidth="1"/>
    <col min="1535" max="1535" width="8.42578125" style="78" customWidth="1"/>
    <col min="1536" max="1536" width="9.140625" style="78"/>
    <col min="1537" max="1537" width="11" style="78" bestFit="1" customWidth="1"/>
    <col min="1538" max="1538" width="15.28515625" style="78" customWidth="1"/>
    <col min="1539" max="1789" width="9.140625" style="78"/>
    <col min="1790" max="1790" width="77.5703125" style="78" customWidth="1"/>
    <col min="1791" max="1791" width="8.42578125" style="78" customWidth="1"/>
    <col min="1792" max="1792" width="9.140625" style="78"/>
    <col min="1793" max="1793" width="11" style="78" bestFit="1" customWidth="1"/>
    <col min="1794" max="1794" width="15.28515625" style="78" customWidth="1"/>
    <col min="1795" max="2045" width="9.140625" style="78"/>
    <col min="2046" max="2046" width="77.5703125" style="78" customWidth="1"/>
    <col min="2047" max="2047" width="8.42578125" style="78" customWidth="1"/>
    <col min="2048" max="2048" width="9.140625" style="78"/>
    <col min="2049" max="2049" width="11" style="78" bestFit="1" customWidth="1"/>
    <col min="2050" max="2050" width="15.28515625" style="78" customWidth="1"/>
    <col min="2051" max="2301" width="9.140625" style="78"/>
    <col min="2302" max="2302" width="77.5703125" style="78" customWidth="1"/>
    <col min="2303" max="2303" width="8.42578125" style="78" customWidth="1"/>
    <col min="2304" max="2304" width="9.140625" style="78"/>
    <col min="2305" max="2305" width="11" style="78" bestFit="1" customWidth="1"/>
    <col min="2306" max="2306" width="15.28515625" style="78" customWidth="1"/>
    <col min="2307" max="2557" width="9.140625" style="78"/>
    <col min="2558" max="2558" width="77.5703125" style="78" customWidth="1"/>
    <col min="2559" max="2559" width="8.42578125" style="78" customWidth="1"/>
    <col min="2560" max="2560" width="9.140625" style="78"/>
    <col min="2561" max="2561" width="11" style="78" bestFit="1" customWidth="1"/>
    <col min="2562" max="2562" width="15.28515625" style="78" customWidth="1"/>
    <col min="2563" max="2813" width="9.140625" style="78"/>
    <col min="2814" max="2814" width="77.5703125" style="78" customWidth="1"/>
    <col min="2815" max="2815" width="8.42578125" style="78" customWidth="1"/>
    <col min="2816" max="2816" width="9.140625" style="78"/>
    <col min="2817" max="2817" width="11" style="78" bestFit="1" customWidth="1"/>
    <col min="2818" max="2818" width="15.28515625" style="78" customWidth="1"/>
    <col min="2819" max="3069" width="9.140625" style="78"/>
    <col min="3070" max="3070" width="77.5703125" style="78" customWidth="1"/>
    <col min="3071" max="3071" width="8.42578125" style="78" customWidth="1"/>
    <col min="3072" max="3072" width="9.140625" style="78"/>
    <col min="3073" max="3073" width="11" style="78" bestFit="1" customWidth="1"/>
    <col min="3074" max="3074" width="15.28515625" style="78" customWidth="1"/>
    <col min="3075" max="3325" width="9.140625" style="78"/>
    <col min="3326" max="3326" width="77.5703125" style="78" customWidth="1"/>
    <col min="3327" max="3327" width="8.42578125" style="78" customWidth="1"/>
    <col min="3328" max="3328" width="9.140625" style="78"/>
    <col min="3329" max="3329" width="11" style="78" bestFit="1" customWidth="1"/>
    <col min="3330" max="3330" width="15.28515625" style="78" customWidth="1"/>
    <col min="3331" max="3581" width="9.140625" style="78"/>
    <col min="3582" max="3582" width="77.5703125" style="78" customWidth="1"/>
    <col min="3583" max="3583" width="8.42578125" style="78" customWidth="1"/>
    <col min="3584" max="3584" width="9.140625" style="78"/>
    <col min="3585" max="3585" width="11" style="78" bestFit="1" customWidth="1"/>
    <col min="3586" max="3586" width="15.28515625" style="78" customWidth="1"/>
    <col min="3587" max="3837" width="9.140625" style="78"/>
    <col min="3838" max="3838" width="77.5703125" style="78" customWidth="1"/>
    <col min="3839" max="3839" width="8.42578125" style="78" customWidth="1"/>
    <col min="3840" max="3840" width="9.140625" style="78"/>
    <col min="3841" max="3841" width="11" style="78" bestFit="1" customWidth="1"/>
    <col min="3842" max="3842" width="15.28515625" style="78" customWidth="1"/>
    <col min="3843" max="4093" width="9.140625" style="78"/>
    <col min="4094" max="4094" width="77.5703125" style="78" customWidth="1"/>
    <col min="4095" max="4095" width="8.42578125" style="78" customWidth="1"/>
    <col min="4096" max="4096" width="9.140625" style="78"/>
    <col min="4097" max="4097" width="11" style="78" bestFit="1" customWidth="1"/>
    <col min="4098" max="4098" width="15.28515625" style="78" customWidth="1"/>
    <col min="4099" max="4349" width="9.140625" style="78"/>
    <col min="4350" max="4350" width="77.5703125" style="78" customWidth="1"/>
    <col min="4351" max="4351" width="8.42578125" style="78" customWidth="1"/>
    <col min="4352" max="4352" width="9.140625" style="78"/>
    <col min="4353" max="4353" width="11" style="78" bestFit="1" customWidth="1"/>
    <col min="4354" max="4354" width="15.28515625" style="78" customWidth="1"/>
    <col min="4355" max="4605" width="9.140625" style="78"/>
    <col min="4606" max="4606" width="77.5703125" style="78" customWidth="1"/>
    <col min="4607" max="4607" width="8.42578125" style="78" customWidth="1"/>
    <col min="4608" max="4608" width="9.140625" style="78"/>
    <col min="4609" max="4609" width="11" style="78" bestFit="1" customWidth="1"/>
    <col min="4610" max="4610" width="15.28515625" style="78" customWidth="1"/>
    <col min="4611" max="4861" width="9.140625" style="78"/>
    <col min="4862" max="4862" width="77.5703125" style="78" customWidth="1"/>
    <col min="4863" max="4863" width="8.42578125" style="78" customWidth="1"/>
    <col min="4864" max="4864" width="9.140625" style="78"/>
    <col min="4865" max="4865" width="11" style="78" bestFit="1" customWidth="1"/>
    <col min="4866" max="4866" width="15.28515625" style="78" customWidth="1"/>
    <col min="4867" max="5117" width="9.140625" style="78"/>
    <col min="5118" max="5118" width="77.5703125" style="78" customWidth="1"/>
    <col min="5119" max="5119" width="8.42578125" style="78" customWidth="1"/>
    <col min="5120" max="5120" width="9.140625" style="78"/>
    <col min="5121" max="5121" width="11" style="78" bestFit="1" customWidth="1"/>
    <col min="5122" max="5122" width="15.28515625" style="78" customWidth="1"/>
    <col min="5123" max="5373" width="9.140625" style="78"/>
    <col min="5374" max="5374" width="77.5703125" style="78" customWidth="1"/>
    <col min="5375" max="5375" width="8.42578125" style="78" customWidth="1"/>
    <col min="5376" max="5376" width="9.140625" style="78"/>
    <col min="5377" max="5377" width="11" style="78" bestFit="1" customWidth="1"/>
    <col min="5378" max="5378" width="15.28515625" style="78" customWidth="1"/>
    <col min="5379" max="5629" width="9.140625" style="78"/>
    <col min="5630" max="5630" width="77.5703125" style="78" customWidth="1"/>
    <col min="5631" max="5631" width="8.42578125" style="78" customWidth="1"/>
    <col min="5632" max="5632" width="9.140625" style="78"/>
    <col min="5633" max="5633" width="11" style="78" bestFit="1" customWidth="1"/>
    <col min="5634" max="5634" width="15.28515625" style="78" customWidth="1"/>
    <col min="5635" max="5885" width="9.140625" style="78"/>
    <col min="5886" max="5886" width="77.5703125" style="78" customWidth="1"/>
    <col min="5887" max="5887" width="8.42578125" style="78" customWidth="1"/>
    <col min="5888" max="5888" width="9.140625" style="78"/>
    <col min="5889" max="5889" width="11" style="78" bestFit="1" customWidth="1"/>
    <col min="5890" max="5890" width="15.28515625" style="78" customWidth="1"/>
    <col min="5891" max="6141" width="9.140625" style="78"/>
    <col min="6142" max="6142" width="77.5703125" style="78" customWidth="1"/>
    <col min="6143" max="6143" width="8.42578125" style="78" customWidth="1"/>
    <col min="6144" max="6144" width="9.140625" style="78"/>
    <col min="6145" max="6145" width="11" style="78" bestFit="1" customWidth="1"/>
    <col min="6146" max="6146" width="15.28515625" style="78" customWidth="1"/>
    <col min="6147" max="6397" width="9.140625" style="78"/>
    <col min="6398" max="6398" width="77.5703125" style="78" customWidth="1"/>
    <col min="6399" max="6399" width="8.42578125" style="78" customWidth="1"/>
    <col min="6400" max="6400" width="9.140625" style="78"/>
    <col min="6401" max="6401" width="11" style="78" bestFit="1" customWidth="1"/>
    <col min="6402" max="6402" width="15.28515625" style="78" customWidth="1"/>
    <col min="6403" max="6653" width="9.140625" style="78"/>
    <col min="6654" max="6654" width="77.5703125" style="78" customWidth="1"/>
    <col min="6655" max="6655" width="8.42578125" style="78" customWidth="1"/>
    <col min="6656" max="6656" width="9.140625" style="78"/>
    <col min="6657" max="6657" width="11" style="78" bestFit="1" customWidth="1"/>
    <col min="6658" max="6658" width="15.28515625" style="78" customWidth="1"/>
    <col min="6659" max="6909" width="9.140625" style="78"/>
    <col min="6910" max="6910" width="77.5703125" style="78" customWidth="1"/>
    <col min="6911" max="6911" width="8.42578125" style="78" customWidth="1"/>
    <col min="6912" max="6912" width="9.140625" style="78"/>
    <col min="6913" max="6913" width="11" style="78" bestFit="1" customWidth="1"/>
    <col min="6914" max="6914" width="15.28515625" style="78" customWidth="1"/>
    <col min="6915" max="7165" width="9.140625" style="78"/>
    <col min="7166" max="7166" width="77.5703125" style="78" customWidth="1"/>
    <col min="7167" max="7167" width="8.42578125" style="78" customWidth="1"/>
    <col min="7168" max="7168" width="9.140625" style="78"/>
    <col min="7169" max="7169" width="11" style="78" bestFit="1" customWidth="1"/>
    <col min="7170" max="7170" width="15.28515625" style="78" customWidth="1"/>
    <col min="7171" max="7421" width="9.140625" style="78"/>
    <col min="7422" max="7422" width="77.5703125" style="78" customWidth="1"/>
    <col min="7423" max="7423" width="8.42578125" style="78" customWidth="1"/>
    <col min="7424" max="7424" width="9.140625" style="78"/>
    <col min="7425" max="7425" width="11" style="78" bestFit="1" customWidth="1"/>
    <col min="7426" max="7426" width="15.28515625" style="78" customWidth="1"/>
    <col min="7427" max="7677" width="9.140625" style="78"/>
    <col min="7678" max="7678" width="77.5703125" style="78" customWidth="1"/>
    <col min="7679" max="7679" width="8.42578125" style="78" customWidth="1"/>
    <col min="7680" max="7680" width="9.140625" style="78"/>
    <col min="7681" max="7681" width="11" style="78" bestFit="1" customWidth="1"/>
    <col min="7682" max="7682" width="15.28515625" style="78" customWidth="1"/>
    <col min="7683" max="7933" width="9.140625" style="78"/>
    <col min="7934" max="7934" width="77.5703125" style="78" customWidth="1"/>
    <col min="7935" max="7935" width="8.42578125" style="78" customWidth="1"/>
    <col min="7936" max="7936" width="9.140625" style="78"/>
    <col min="7937" max="7937" width="11" style="78" bestFit="1" customWidth="1"/>
    <col min="7938" max="7938" width="15.28515625" style="78" customWidth="1"/>
    <col min="7939" max="8189" width="9.140625" style="78"/>
    <col min="8190" max="8190" width="77.5703125" style="78" customWidth="1"/>
    <col min="8191" max="8191" width="8.42578125" style="78" customWidth="1"/>
    <col min="8192" max="8192" width="9.140625" style="78"/>
    <col min="8193" max="8193" width="11" style="78" bestFit="1" customWidth="1"/>
    <col min="8194" max="8194" width="15.28515625" style="78" customWidth="1"/>
    <col min="8195" max="8445" width="9.140625" style="78"/>
    <col min="8446" max="8446" width="77.5703125" style="78" customWidth="1"/>
    <col min="8447" max="8447" width="8.42578125" style="78" customWidth="1"/>
    <col min="8448" max="8448" width="9.140625" style="78"/>
    <col min="8449" max="8449" width="11" style="78" bestFit="1" customWidth="1"/>
    <col min="8450" max="8450" width="15.28515625" style="78" customWidth="1"/>
    <col min="8451" max="8701" width="9.140625" style="78"/>
    <col min="8702" max="8702" width="77.5703125" style="78" customWidth="1"/>
    <col min="8703" max="8703" width="8.42578125" style="78" customWidth="1"/>
    <col min="8704" max="8704" width="9.140625" style="78"/>
    <col min="8705" max="8705" width="11" style="78" bestFit="1" customWidth="1"/>
    <col min="8706" max="8706" width="15.28515625" style="78" customWidth="1"/>
    <col min="8707" max="8957" width="9.140625" style="78"/>
    <col min="8958" max="8958" width="77.5703125" style="78" customWidth="1"/>
    <col min="8959" max="8959" width="8.42578125" style="78" customWidth="1"/>
    <col min="8960" max="8960" width="9.140625" style="78"/>
    <col min="8961" max="8961" width="11" style="78" bestFit="1" customWidth="1"/>
    <col min="8962" max="8962" width="15.28515625" style="78" customWidth="1"/>
    <col min="8963" max="9213" width="9.140625" style="78"/>
    <col min="9214" max="9214" width="77.5703125" style="78" customWidth="1"/>
    <col min="9215" max="9215" width="8.42578125" style="78" customWidth="1"/>
    <col min="9216" max="9216" width="9.140625" style="78"/>
    <col min="9217" max="9217" width="11" style="78" bestFit="1" customWidth="1"/>
    <col min="9218" max="9218" width="15.28515625" style="78" customWidth="1"/>
    <col min="9219" max="9469" width="9.140625" style="78"/>
    <col min="9470" max="9470" width="77.5703125" style="78" customWidth="1"/>
    <col min="9471" max="9471" width="8.42578125" style="78" customWidth="1"/>
    <col min="9472" max="9472" width="9.140625" style="78"/>
    <col min="9473" max="9473" width="11" style="78" bestFit="1" customWidth="1"/>
    <col min="9474" max="9474" width="15.28515625" style="78" customWidth="1"/>
    <col min="9475" max="9725" width="9.140625" style="78"/>
    <col min="9726" max="9726" width="77.5703125" style="78" customWidth="1"/>
    <col min="9727" max="9727" width="8.42578125" style="78" customWidth="1"/>
    <col min="9728" max="9728" width="9.140625" style="78"/>
    <col min="9729" max="9729" width="11" style="78" bestFit="1" customWidth="1"/>
    <col min="9730" max="9730" width="15.28515625" style="78" customWidth="1"/>
    <col min="9731" max="9981" width="9.140625" style="78"/>
    <col min="9982" max="9982" width="77.5703125" style="78" customWidth="1"/>
    <col min="9983" max="9983" width="8.42578125" style="78" customWidth="1"/>
    <col min="9984" max="9984" width="9.140625" style="78"/>
    <col min="9985" max="9985" width="11" style="78" bestFit="1" customWidth="1"/>
    <col min="9986" max="9986" width="15.28515625" style="78" customWidth="1"/>
    <col min="9987" max="10237" width="9.140625" style="78"/>
    <col min="10238" max="10238" width="77.5703125" style="78" customWidth="1"/>
    <col min="10239" max="10239" width="8.42578125" style="78" customWidth="1"/>
    <col min="10240" max="10240" width="9.140625" style="78"/>
    <col min="10241" max="10241" width="11" style="78" bestFit="1" customWidth="1"/>
    <col min="10242" max="10242" width="15.28515625" style="78" customWidth="1"/>
    <col min="10243" max="10493" width="9.140625" style="78"/>
    <col min="10494" max="10494" width="77.5703125" style="78" customWidth="1"/>
    <col min="10495" max="10495" width="8.42578125" style="78" customWidth="1"/>
    <col min="10496" max="10496" width="9.140625" style="78"/>
    <col min="10497" max="10497" width="11" style="78" bestFit="1" customWidth="1"/>
    <col min="10498" max="10498" width="15.28515625" style="78" customWidth="1"/>
    <col min="10499" max="10749" width="9.140625" style="78"/>
    <col min="10750" max="10750" width="77.5703125" style="78" customWidth="1"/>
    <col min="10751" max="10751" width="8.42578125" style="78" customWidth="1"/>
    <col min="10752" max="10752" width="9.140625" style="78"/>
    <col min="10753" max="10753" width="11" style="78" bestFit="1" customWidth="1"/>
    <col min="10754" max="10754" width="15.28515625" style="78" customWidth="1"/>
    <col min="10755" max="11005" width="9.140625" style="78"/>
    <col min="11006" max="11006" width="77.5703125" style="78" customWidth="1"/>
    <col min="11007" max="11007" width="8.42578125" style="78" customWidth="1"/>
    <col min="11008" max="11008" width="9.140625" style="78"/>
    <col min="11009" max="11009" width="11" style="78" bestFit="1" customWidth="1"/>
    <col min="11010" max="11010" width="15.28515625" style="78" customWidth="1"/>
    <col min="11011" max="11261" width="9.140625" style="78"/>
    <col min="11262" max="11262" width="77.5703125" style="78" customWidth="1"/>
    <col min="11263" max="11263" width="8.42578125" style="78" customWidth="1"/>
    <col min="11264" max="11264" width="9.140625" style="78"/>
    <col min="11265" max="11265" width="11" style="78" bestFit="1" customWidth="1"/>
    <col min="11266" max="11266" width="15.28515625" style="78" customWidth="1"/>
    <col min="11267" max="11517" width="9.140625" style="78"/>
    <col min="11518" max="11518" width="77.5703125" style="78" customWidth="1"/>
    <col min="11519" max="11519" width="8.42578125" style="78" customWidth="1"/>
    <col min="11520" max="11520" width="9.140625" style="78"/>
    <col min="11521" max="11521" width="11" style="78" bestFit="1" customWidth="1"/>
    <col min="11522" max="11522" width="15.28515625" style="78" customWidth="1"/>
    <col min="11523" max="11773" width="9.140625" style="78"/>
    <col min="11774" max="11774" width="77.5703125" style="78" customWidth="1"/>
    <col min="11775" max="11775" width="8.42578125" style="78" customWidth="1"/>
    <col min="11776" max="11776" width="9.140625" style="78"/>
    <col min="11777" max="11777" width="11" style="78" bestFit="1" customWidth="1"/>
    <col min="11778" max="11778" width="15.28515625" style="78" customWidth="1"/>
    <col min="11779" max="12029" width="9.140625" style="78"/>
    <col min="12030" max="12030" width="77.5703125" style="78" customWidth="1"/>
    <col min="12031" max="12031" width="8.42578125" style="78" customWidth="1"/>
    <col min="12032" max="12032" width="9.140625" style="78"/>
    <col min="12033" max="12033" width="11" style="78" bestFit="1" customWidth="1"/>
    <col min="12034" max="12034" width="15.28515625" style="78" customWidth="1"/>
    <col min="12035" max="12285" width="9.140625" style="78"/>
    <col min="12286" max="12286" width="77.5703125" style="78" customWidth="1"/>
    <col min="12287" max="12287" width="8.42578125" style="78" customWidth="1"/>
    <col min="12288" max="12288" width="9.140625" style="78"/>
    <col min="12289" max="12289" width="11" style="78" bestFit="1" customWidth="1"/>
    <col min="12290" max="12290" width="15.28515625" style="78" customWidth="1"/>
    <col min="12291" max="12541" width="9.140625" style="78"/>
    <col min="12542" max="12542" width="77.5703125" style="78" customWidth="1"/>
    <col min="12543" max="12543" width="8.42578125" style="78" customWidth="1"/>
    <col min="12544" max="12544" width="9.140625" style="78"/>
    <col min="12545" max="12545" width="11" style="78" bestFit="1" customWidth="1"/>
    <col min="12546" max="12546" width="15.28515625" style="78" customWidth="1"/>
    <col min="12547" max="12797" width="9.140625" style="78"/>
    <col min="12798" max="12798" width="77.5703125" style="78" customWidth="1"/>
    <col min="12799" max="12799" width="8.42578125" style="78" customWidth="1"/>
    <col min="12800" max="12800" width="9.140625" style="78"/>
    <col min="12801" max="12801" width="11" style="78" bestFit="1" customWidth="1"/>
    <col min="12802" max="12802" width="15.28515625" style="78" customWidth="1"/>
    <col min="12803" max="13053" width="9.140625" style="78"/>
    <col min="13054" max="13054" width="77.5703125" style="78" customWidth="1"/>
    <col min="13055" max="13055" width="8.42578125" style="78" customWidth="1"/>
    <col min="13056" max="13056" width="9.140625" style="78"/>
    <col min="13057" max="13057" width="11" style="78" bestFit="1" customWidth="1"/>
    <col min="13058" max="13058" width="15.28515625" style="78" customWidth="1"/>
    <col min="13059" max="13309" width="9.140625" style="78"/>
    <col min="13310" max="13310" width="77.5703125" style="78" customWidth="1"/>
    <col min="13311" max="13311" width="8.42578125" style="78" customWidth="1"/>
    <col min="13312" max="13312" width="9.140625" style="78"/>
    <col min="13313" max="13313" width="11" style="78" bestFit="1" customWidth="1"/>
    <col min="13314" max="13314" width="15.28515625" style="78" customWidth="1"/>
    <col min="13315" max="13565" width="9.140625" style="78"/>
    <col min="13566" max="13566" width="77.5703125" style="78" customWidth="1"/>
    <col min="13567" max="13567" width="8.42578125" style="78" customWidth="1"/>
    <col min="13568" max="13568" width="9.140625" style="78"/>
    <col min="13569" max="13569" width="11" style="78" bestFit="1" customWidth="1"/>
    <col min="13570" max="13570" width="15.28515625" style="78" customWidth="1"/>
    <col min="13571" max="13821" width="9.140625" style="78"/>
    <col min="13822" max="13822" width="77.5703125" style="78" customWidth="1"/>
    <col min="13823" max="13823" width="8.42578125" style="78" customWidth="1"/>
    <col min="13824" max="13824" width="9.140625" style="78"/>
    <col min="13825" max="13825" width="11" style="78" bestFit="1" customWidth="1"/>
    <col min="13826" max="13826" width="15.28515625" style="78" customWidth="1"/>
    <col min="13827" max="14077" width="9.140625" style="78"/>
    <col min="14078" max="14078" width="77.5703125" style="78" customWidth="1"/>
    <col min="14079" max="14079" width="8.42578125" style="78" customWidth="1"/>
    <col min="14080" max="14080" width="9.140625" style="78"/>
    <col min="14081" max="14081" width="11" style="78" bestFit="1" customWidth="1"/>
    <col min="14082" max="14082" width="15.28515625" style="78" customWidth="1"/>
    <col min="14083" max="14333" width="9.140625" style="78"/>
    <col min="14334" max="14334" width="77.5703125" style="78" customWidth="1"/>
    <col min="14335" max="14335" width="8.42578125" style="78" customWidth="1"/>
    <col min="14336" max="14336" width="9.140625" style="78"/>
    <col min="14337" max="14337" width="11" style="78" bestFit="1" customWidth="1"/>
    <col min="14338" max="14338" width="15.28515625" style="78" customWidth="1"/>
    <col min="14339" max="14589" width="9.140625" style="78"/>
    <col min="14590" max="14590" width="77.5703125" style="78" customWidth="1"/>
    <col min="14591" max="14591" width="8.42578125" style="78" customWidth="1"/>
    <col min="14592" max="14592" width="9.140625" style="78"/>
    <col min="14593" max="14593" width="11" style="78" bestFit="1" customWidth="1"/>
    <col min="14594" max="14594" width="15.28515625" style="78" customWidth="1"/>
    <col min="14595" max="14845" width="9.140625" style="78"/>
    <col min="14846" max="14846" width="77.5703125" style="78" customWidth="1"/>
    <col min="14847" max="14847" width="8.42578125" style="78" customWidth="1"/>
    <col min="14848" max="14848" width="9.140625" style="78"/>
    <col min="14849" max="14849" width="11" style="78" bestFit="1" customWidth="1"/>
    <col min="14850" max="14850" width="15.28515625" style="78" customWidth="1"/>
    <col min="14851" max="15101" width="9.140625" style="78"/>
    <col min="15102" max="15102" width="77.5703125" style="78" customWidth="1"/>
    <col min="15103" max="15103" width="8.42578125" style="78" customWidth="1"/>
    <col min="15104" max="15104" width="9.140625" style="78"/>
    <col min="15105" max="15105" width="11" style="78" bestFit="1" customWidth="1"/>
    <col min="15106" max="15106" width="15.28515625" style="78" customWidth="1"/>
    <col min="15107" max="15357" width="9.140625" style="78"/>
    <col min="15358" max="15358" width="77.5703125" style="78" customWidth="1"/>
    <col min="15359" max="15359" width="8.42578125" style="78" customWidth="1"/>
    <col min="15360" max="15360" width="9.140625" style="78"/>
    <col min="15361" max="15361" width="11" style="78" bestFit="1" customWidth="1"/>
    <col min="15362" max="15362" width="15.28515625" style="78" customWidth="1"/>
    <col min="15363" max="15613" width="9.140625" style="78"/>
    <col min="15614" max="15614" width="77.5703125" style="78" customWidth="1"/>
    <col min="15615" max="15615" width="8.42578125" style="78" customWidth="1"/>
    <col min="15616" max="15616" width="9.140625" style="78"/>
    <col min="15617" max="15617" width="11" style="78" bestFit="1" customWidth="1"/>
    <col min="15618" max="15618" width="15.28515625" style="78" customWidth="1"/>
    <col min="15619" max="15869" width="9.140625" style="78"/>
    <col min="15870" max="15870" width="77.5703125" style="78" customWidth="1"/>
    <col min="15871" max="15871" width="8.42578125" style="78" customWidth="1"/>
    <col min="15872" max="15872" width="9.140625" style="78"/>
    <col min="15873" max="15873" width="11" style="78" bestFit="1" customWidth="1"/>
    <col min="15874" max="15874" width="15.28515625" style="78" customWidth="1"/>
    <col min="15875" max="16125" width="9.140625" style="78"/>
    <col min="16126" max="16126" width="77.5703125" style="78" customWidth="1"/>
    <col min="16127" max="16127" width="8.42578125" style="78" customWidth="1"/>
    <col min="16128" max="16128" width="9.140625" style="78"/>
    <col min="16129" max="16129" width="11" style="78" bestFit="1" customWidth="1"/>
    <col min="16130" max="16130" width="15.28515625" style="78" customWidth="1"/>
    <col min="16131" max="16384" width="9.140625" style="78"/>
  </cols>
  <sheetData>
    <row r="1" spans="1:5" ht="31.5" customHeight="1" x14ac:dyDescent="0.25">
      <c r="A1" s="506" t="s">
        <v>311</v>
      </c>
      <c r="B1" s="506"/>
      <c r="C1" s="506"/>
      <c r="D1" s="506"/>
      <c r="E1" s="506"/>
    </row>
    <row r="2" spans="1:5" ht="16.5" thickBot="1" x14ac:dyDescent="0.3"/>
    <row r="3" spans="1:5" x14ac:dyDescent="0.25">
      <c r="A3" s="507" t="s">
        <v>96</v>
      </c>
      <c r="B3" s="509" t="s">
        <v>161</v>
      </c>
      <c r="C3" s="511" t="s">
        <v>160</v>
      </c>
      <c r="D3" s="513" t="s">
        <v>159</v>
      </c>
      <c r="E3" s="543" t="s">
        <v>501</v>
      </c>
    </row>
    <row r="4" spans="1:5" ht="16.5" thickBot="1" x14ac:dyDescent="0.3">
      <c r="A4" s="508"/>
      <c r="B4" s="510"/>
      <c r="C4" s="512"/>
      <c r="D4" s="514"/>
      <c r="E4" s="544"/>
    </row>
    <row r="5" spans="1:5" x14ac:dyDescent="0.25">
      <c r="A5" s="190" t="s">
        <v>312</v>
      </c>
      <c r="B5" s="191"/>
      <c r="C5" s="192"/>
      <c r="D5" s="193"/>
      <c r="E5" s="373">
        <f>E6</f>
        <v>14002610</v>
      </c>
    </row>
    <row r="6" spans="1:5" x14ac:dyDescent="0.25">
      <c r="A6" s="127" t="s">
        <v>2</v>
      </c>
      <c r="B6" s="128"/>
      <c r="C6" s="129"/>
      <c r="D6" s="130"/>
      <c r="E6" s="374">
        <f>E7</f>
        <v>14002610</v>
      </c>
    </row>
    <row r="7" spans="1:5" x14ac:dyDescent="0.25">
      <c r="A7" s="127" t="s">
        <v>69</v>
      </c>
      <c r="B7" s="128"/>
      <c r="C7" s="131"/>
      <c r="D7" s="130"/>
      <c r="E7" s="86">
        <f>E8</f>
        <v>14002610</v>
      </c>
    </row>
    <row r="8" spans="1:5" x14ac:dyDescent="0.25">
      <c r="A8" s="132" t="s">
        <v>70</v>
      </c>
      <c r="B8" s="128"/>
      <c r="C8" s="133">
        <v>39.39</v>
      </c>
      <c r="D8" s="134">
        <v>4580000</v>
      </c>
      <c r="E8" s="88">
        <f>E10+E19+E22+E25+E30</f>
        <v>14002610</v>
      </c>
    </row>
    <row r="9" spans="1:5" x14ac:dyDescent="0.25">
      <c r="A9" s="132" t="s">
        <v>72</v>
      </c>
      <c r="B9" s="128"/>
      <c r="C9" s="131"/>
      <c r="D9" s="130"/>
      <c r="E9" s="375">
        <v>0</v>
      </c>
    </row>
    <row r="10" spans="1:5" x14ac:dyDescent="0.25">
      <c r="A10" s="135" t="s">
        <v>105</v>
      </c>
      <c r="B10" s="128"/>
      <c r="C10" s="131"/>
      <c r="D10" s="130"/>
      <c r="E10" s="86">
        <f>E11+E12+E13+E14+E15+E16+E17+E18</f>
        <v>7495610</v>
      </c>
    </row>
    <row r="11" spans="1:5" x14ac:dyDescent="0.25">
      <c r="A11" s="136" t="s">
        <v>71</v>
      </c>
      <c r="B11" s="128"/>
      <c r="C11" s="131"/>
      <c r="D11" s="130"/>
      <c r="E11" s="88">
        <v>787190</v>
      </c>
    </row>
    <row r="12" spans="1:5" x14ac:dyDescent="0.25">
      <c r="A12" s="136" t="s">
        <v>72</v>
      </c>
      <c r="B12" s="128"/>
      <c r="C12" s="131"/>
      <c r="D12" s="130"/>
      <c r="E12" s="375">
        <v>0</v>
      </c>
    </row>
    <row r="13" spans="1:5" x14ac:dyDescent="0.25">
      <c r="A13" s="136" t="s">
        <v>73</v>
      </c>
      <c r="B13" s="128"/>
      <c r="C13" s="129"/>
      <c r="D13" s="130"/>
      <c r="E13" s="88">
        <v>5696000</v>
      </c>
    </row>
    <row r="14" spans="1:5" x14ac:dyDescent="0.25">
      <c r="A14" s="136" t="s">
        <v>72</v>
      </c>
      <c r="B14" s="128"/>
      <c r="C14" s="129"/>
      <c r="D14" s="130"/>
      <c r="E14" s="375">
        <v>0</v>
      </c>
    </row>
    <row r="15" spans="1:5" x14ac:dyDescent="0.25">
      <c r="A15" s="136" t="s">
        <v>74</v>
      </c>
      <c r="B15" s="128"/>
      <c r="C15" s="129"/>
      <c r="D15" s="130"/>
      <c r="E15" s="88">
        <v>0</v>
      </c>
    </row>
    <row r="16" spans="1:5" x14ac:dyDescent="0.25">
      <c r="A16" s="136" t="s">
        <v>72</v>
      </c>
      <c r="B16" s="128"/>
      <c r="C16" s="129"/>
      <c r="D16" s="130"/>
      <c r="E16" s="375">
        <v>0</v>
      </c>
    </row>
    <row r="17" spans="1:5" x14ac:dyDescent="0.25">
      <c r="A17" s="136" t="s">
        <v>75</v>
      </c>
      <c r="B17" s="128"/>
      <c r="C17" s="129"/>
      <c r="D17" s="130"/>
      <c r="E17" s="88">
        <v>1012420</v>
      </c>
    </row>
    <row r="18" spans="1:5" x14ac:dyDescent="0.25">
      <c r="A18" s="136" t="s">
        <v>72</v>
      </c>
      <c r="B18" s="128"/>
      <c r="C18" s="129"/>
      <c r="D18" s="130"/>
      <c r="E18" s="375">
        <v>0</v>
      </c>
    </row>
    <row r="19" spans="1:5" x14ac:dyDescent="0.25">
      <c r="A19" s="127" t="s">
        <v>106</v>
      </c>
      <c r="B19" s="128"/>
      <c r="C19" s="129"/>
      <c r="D19" s="130"/>
      <c r="E19" s="374">
        <f>E20+E21</f>
        <v>5000000</v>
      </c>
    </row>
    <row r="20" spans="1:5" x14ac:dyDescent="0.25">
      <c r="A20" s="132" t="s">
        <v>99</v>
      </c>
      <c r="B20" s="137"/>
      <c r="C20" s="137"/>
      <c r="D20" s="134">
        <v>2700</v>
      </c>
      <c r="E20" s="88">
        <v>5000000</v>
      </c>
    </row>
    <row r="21" spans="1:5" x14ac:dyDescent="0.25">
      <c r="A21" s="136" t="s">
        <v>72</v>
      </c>
      <c r="B21" s="128"/>
      <c r="C21" s="138"/>
      <c r="D21" s="134"/>
      <c r="E21" s="88">
        <v>0</v>
      </c>
    </row>
    <row r="22" spans="1:5" x14ac:dyDescent="0.25">
      <c r="A22" s="127" t="s">
        <v>107</v>
      </c>
      <c r="B22" s="134"/>
      <c r="C22" s="138"/>
      <c r="D22" s="134"/>
      <c r="E22" s="86">
        <f>E23+E24</f>
        <v>45900</v>
      </c>
    </row>
    <row r="23" spans="1:5" x14ac:dyDescent="0.25">
      <c r="A23" s="132" t="s">
        <v>76</v>
      </c>
      <c r="B23" s="134">
        <v>2550</v>
      </c>
      <c r="C23" s="138"/>
      <c r="D23" s="139"/>
      <c r="E23" s="376">
        <v>45900</v>
      </c>
    </row>
    <row r="24" spans="1:5" x14ac:dyDescent="0.25">
      <c r="A24" s="136" t="s">
        <v>72</v>
      </c>
      <c r="B24" s="128"/>
      <c r="C24" s="129"/>
      <c r="D24" s="140"/>
      <c r="E24" s="377">
        <v>0</v>
      </c>
    </row>
    <row r="25" spans="1:5" x14ac:dyDescent="0.25">
      <c r="A25" s="141" t="s">
        <v>108</v>
      </c>
      <c r="B25" s="128"/>
      <c r="C25" s="138"/>
      <c r="D25" s="134"/>
      <c r="E25" s="378">
        <f>E26</f>
        <v>452000</v>
      </c>
    </row>
    <row r="26" spans="1:5" x14ac:dyDescent="0.25">
      <c r="A26" s="142" t="s">
        <v>109</v>
      </c>
      <c r="B26" s="128"/>
      <c r="C26" s="138"/>
      <c r="D26" s="134"/>
      <c r="E26" s="379">
        <v>452000</v>
      </c>
    </row>
    <row r="27" spans="1:5" x14ac:dyDescent="0.25">
      <c r="A27" s="136" t="s">
        <v>72</v>
      </c>
      <c r="B27" s="128"/>
      <c r="C27" s="138"/>
      <c r="D27" s="134"/>
      <c r="E27" s="88">
        <v>0</v>
      </c>
    </row>
    <row r="28" spans="1:5" x14ac:dyDescent="0.25">
      <c r="A28" s="135" t="s">
        <v>313</v>
      </c>
      <c r="B28" s="128"/>
      <c r="C28" s="129"/>
      <c r="D28" s="130"/>
      <c r="E28" s="86">
        <v>0</v>
      </c>
    </row>
    <row r="29" spans="1:5" x14ac:dyDescent="0.25">
      <c r="A29" s="135"/>
      <c r="B29" s="128"/>
      <c r="C29" s="129"/>
      <c r="D29" s="130"/>
      <c r="E29" s="86"/>
    </row>
    <row r="30" spans="1:5" x14ac:dyDescent="0.25">
      <c r="A30" s="135" t="s">
        <v>314</v>
      </c>
      <c r="B30" s="128"/>
      <c r="C30" s="129"/>
      <c r="D30" s="130"/>
      <c r="E30" s="86">
        <v>1009100</v>
      </c>
    </row>
    <row r="31" spans="1:5" x14ac:dyDescent="0.25">
      <c r="A31" s="136"/>
      <c r="B31" s="128"/>
      <c r="C31" s="138"/>
      <c r="D31" s="134"/>
      <c r="E31" s="88"/>
    </row>
    <row r="32" spans="1:5" x14ac:dyDescent="0.25">
      <c r="A32" s="127" t="s">
        <v>110</v>
      </c>
      <c r="B32" s="128"/>
      <c r="C32" s="138"/>
      <c r="D32" s="134"/>
      <c r="E32" s="380">
        <v>0</v>
      </c>
    </row>
    <row r="33" spans="1:6" x14ac:dyDescent="0.25">
      <c r="A33" s="142"/>
      <c r="B33" s="137"/>
      <c r="C33" s="137"/>
      <c r="D33" s="134"/>
      <c r="E33" s="376"/>
    </row>
    <row r="34" spans="1:6" x14ac:dyDescent="0.25">
      <c r="A34" s="127" t="s">
        <v>321</v>
      </c>
      <c r="B34" s="128"/>
      <c r="C34" s="138"/>
      <c r="D34" s="134"/>
      <c r="E34" s="380">
        <f>E36+E37+E35</f>
        <v>4985000</v>
      </c>
    </row>
    <row r="35" spans="1:6" x14ac:dyDescent="0.25">
      <c r="A35" s="127" t="s">
        <v>315</v>
      </c>
      <c r="B35" s="128"/>
      <c r="C35" s="138"/>
      <c r="D35" s="134"/>
      <c r="E35" s="380">
        <v>0</v>
      </c>
    </row>
    <row r="36" spans="1:6" x14ac:dyDescent="0.25">
      <c r="A36" s="127" t="s">
        <v>316</v>
      </c>
      <c r="B36" s="128"/>
      <c r="C36" s="138"/>
      <c r="D36" s="134"/>
      <c r="E36" s="380">
        <v>1885000</v>
      </c>
    </row>
    <row r="37" spans="1:6" x14ac:dyDescent="0.25">
      <c r="A37" s="127" t="s">
        <v>317</v>
      </c>
      <c r="B37" s="137"/>
      <c r="C37" s="138"/>
      <c r="D37" s="134"/>
      <c r="E37" s="380">
        <f>E38</f>
        <v>3100000</v>
      </c>
    </row>
    <row r="38" spans="1:6" x14ac:dyDescent="0.25">
      <c r="A38" s="143" t="s">
        <v>426</v>
      </c>
      <c r="B38" s="137"/>
      <c r="C38" s="138"/>
      <c r="D38" s="134"/>
      <c r="E38" s="381">
        <v>3100000</v>
      </c>
    </row>
    <row r="39" spans="1:6" s="145" customFormat="1" x14ac:dyDescent="0.25">
      <c r="A39" s="245"/>
      <c r="B39" s="128"/>
      <c r="C39" s="144"/>
      <c r="D39" s="129"/>
      <c r="E39" s="382"/>
    </row>
    <row r="40" spans="1:6" x14ac:dyDescent="0.25">
      <c r="A40" s="132"/>
      <c r="B40" s="137"/>
      <c r="C40" s="137"/>
      <c r="D40" s="134"/>
      <c r="E40" s="383"/>
    </row>
    <row r="41" spans="1:6" x14ac:dyDescent="0.25">
      <c r="A41" s="146" t="s">
        <v>324</v>
      </c>
      <c r="B41" s="147"/>
      <c r="C41" s="147"/>
      <c r="D41" s="147"/>
      <c r="E41" s="378">
        <f>E42</f>
        <v>1800000</v>
      </c>
    </row>
    <row r="42" spans="1:6" x14ac:dyDescent="0.25">
      <c r="A42" s="148" t="s">
        <v>325</v>
      </c>
      <c r="B42" s="138"/>
      <c r="C42" s="138"/>
      <c r="D42" s="134"/>
      <c r="E42" s="376">
        <v>1800000</v>
      </c>
    </row>
    <row r="43" spans="1:6" x14ac:dyDescent="0.25">
      <c r="A43" s="148"/>
      <c r="B43" s="138"/>
      <c r="C43" s="138"/>
      <c r="D43" s="134"/>
      <c r="E43" s="376"/>
    </row>
    <row r="44" spans="1:6" x14ac:dyDescent="0.25">
      <c r="A44" s="146" t="s">
        <v>320</v>
      </c>
      <c r="B44" s="138"/>
      <c r="C44" s="138"/>
      <c r="D44" s="134"/>
      <c r="E44" s="376">
        <v>0</v>
      </c>
    </row>
    <row r="45" spans="1:6" x14ac:dyDescent="0.25">
      <c r="A45" s="148"/>
      <c r="B45" s="138"/>
      <c r="C45" s="138"/>
      <c r="D45" s="134"/>
      <c r="E45" s="376"/>
    </row>
    <row r="46" spans="1:6" x14ac:dyDescent="0.25">
      <c r="A46" s="148"/>
      <c r="B46" s="138"/>
      <c r="C46" s="138"/>
      <c r="D46" s="134"/>
      <c r="E46" s="376"/>
    </row>
    <row r="47" spans="1:6" ht="16.5" thickBot="1" x14ac:dyDescent="0.3">
      <c r="A47" s="188" t="s">
        <v>77</v>
      </c>
      <c r="B47" s="189"/>
      <c r="C47" s="189"/>
      <c r="D47" s="189"/>
      <c r="E47" s="384">
        <f>E41+E34+E32+E5</f>
        <v>20787610</v>
      </c>
      <c r="F47" s="81"/>
    </row>
    <row r="50" spans="5:5" x14ac:dyDescent="0.25">
      <c r="E50" s="81"/>
    </row>
  </sheetData>
  <mergeCells count="6">
    <mergeCell ref="A1:E1"/>
    <mergeCell ref="A3:A4"/>
    <mergeCell ref="B3:B4"/>
    <mergeCell ref="C3:C4"/>
    <mergeCell ref="D3:D4"/>
    <mergeCell ref="E3:E4"/>
  </mergeCells>
  <printOptions horizontalCentered="1"/>
  <pageMargins left="0.11811023622047245" right="0.11811023622047245" top="1.3385826771653544" bottom="0.74803149606299213" header="0.31496062992125984" footer="0.31496062992125984"/>
  <pageSetup paperSize="9" scale="56" orientation="landscape" r:id="rId1"/>
  <headerFooter>
    <oddHeader xml:space="preserve">&amp;L&amp;"Times New Roman,Normál"&amp;12Vászoly Község Önkormányzata&amp;C&amp;"Times New Roman,Félkövér"&amp;12 2/a melléklet
Az önkormányzat 2018. évi költségvetéséről szóló 5/2018. (II. 16.) önkormányzati rendelethez&amp;R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H34"/>
  <sheetViews>
    <sheetView view="pageLayout" zoomScaleNormal="75" zoomScaleSheetLayoutView="80" workbookViewId="0">
      <selection activeCell="D5" sqref="D5"/>
    </sheetView>
  </sheetViews>
  <sheetFormatPr defaultColWidth="9" defaultRowHeight="15.75" x14ac:dyDescent="0.25"/>
  <cols>
    <col min="1" max="1" width="45.85546875" style="100" customWidth="1"/>
    <col min="2" max="3" width="15.28515625" style="100" customWidth="1"/>
    <col min="4" max="4" width="14.7109375" style="100" customWidth="1"/>
    <col min="5" max="5" width="15.28515625" style="100" customWidth="1"/>
    <col min="6" max="16384" width="9" style="100"/>
  </cols>
  <sheetData>
    <row r="1" spans="1:5" ht="16.5" thickBot="1" x14ac:dyDescent="0.3"/>
    <row r="2" spans="1:5" x14ac:dyDescent="0.25">
      <c r="A2" s="515" t="s">
        <v>319</v>
      </c>
      <c r="B2" s="516"/>
      <c r="C2" s="516"/>
      <c r="D2" s="517"/>
    </row>
    <row r="3" spans="1:5" ht="16.5" thickBot="1" x14ac:dyDescent="0.3">
      <c r="A3" s="518"/>
      <c r="B3" s="519"/>
      <c r="C3" s="519"/>
      <c r="D3" s="520"/>
    </row>
    <row r="4" spans="1:5" ht="51.75" customHeight="1" thickBot="1" x14ac:dyDescent="0.3">
      <c r="A4" s="203" t="s">
        <v>96</v>
      </c>
      <c r="B4" s="177" t="s">
        <v>502</v>
      </c>
      <c r="C4" s="177" t="s">
        <v>318</v>
      </c>
      <c r="D4" s="177" t="s">
        <v>501</v>
      </c>
    </row>
    <row r="5" spans="1:5" ht="30.75" customHeight="1" x14ac:dyDescent="0.25">
      <c r="A5" s="199" t="s">
        <v>117</v>
      </c>
      <c r="B5" s="200"/>
      <c r="C5" s="201"/>
      <c r="D5" s="202"/>
    </row>
    <row r="6" spans="1:5" s="103" customFormat="1" ht="18.95" customHeight="1" x14ac:dyDescent="0.25">
      <c r="A6" s="91" t="s">
        <v>79</v>
      </c>
      <c r="B6" s="92">
        <v>6405000</v>
      </c>
      <c r="C6" s="155">
        <v>8513290</v>
      </c>
      <c r="D6" s="102">
        <v>7128829</v>
      </c>
    </row>
    <row r="7" spans="1:5" s="103" customFormat="1" ht="18.95" customHeight="1" x14ac:dyDescent="0.25">
      <c r="A7" s="91" t="s">
        <v>80</v>
      </c>
      <c r="B7" s="92">
        <v>1614700</v>
      </c>
      <c r="C7" s="156">
        <v>1933970</v>
      </c>
      <c r="D7" s="102">
        <v>1284829</v>
      </c>
      <c r="E7" s="104"/>
    </row>
    <row r="8" spans="1:5" s="103" customFormat="1" ht="18.95" customHeight="1" x14ac:dyDescent="0.25">
      <c r="A8" s="91" t="s">
        <v>81</v>
      </c>
      <c r="B8" s="92">
        <f>SUM(B9:B21)</f>
        <v>13500000</v>
      </c>
      <c r="C8" s="92">
        <f>SUM(C9:C21)</f>
        <v>13720000</v>
      </c>
      <c r="D8" s="92">
        <f>SUM(D9:D21)</f>
        <v>14260000</v>
      </c>
      <c r="E8" s="104"/>
    </row>
    <row r="9" spans="1:5" ht="19.7" customHeight="1" x14ac:dyDescent="0.25">
      <c r="A9" s="93" t="s">
        <v>419</v>
      </c>
      <c r="B9" s="33">
        <v>100000</v>
      </c>
      <c r="C9" s="157">
        <v>100000</v>
      </c>
      <c r="D9" s="105">
        <v>30000</v>
      </c>
    </row>
    <row r="10" spans="1:5" ht="19.7" customHeight="1" x14ac:dyDescent="0.25">
      <c r="A10" s="93" t="s">
        <v>418</v>
      </c>
      <c r="B10" s="33">
        <v>2600000</v>
      </c>
      <c r="C10" s="157">
        <v>2600000</v>
      </c>
      <c r="D10" s="105">
        <v>1900000</v>
      </c>
    </row>
    <row r="11" spans="1:5" ht="19.7" customHeight="1" x14ac:dyDescent="0.25">
      <c r="A11" s="93" t="s">
        <v>421</v>
      </c>
      <c r="B11" s="33">
        <v>300000</v>
      </c>
      <c r="C11" s="157">
        <v>300000</v>
      </c>
      <c r="D11" s="105">
        <v>480000</v>
      </c>
    </row>
    <row r="12" spans="1:5" ht="19.7" customHeight="1" x14ac:dyDescent="0.25">
      <c r="A12" s="93" t="s">
        <v>422</v>
      </c>
      <c r="B12" s="33">
        <v>300000</v>
      </c>
      <c r="C12" s="157">
        <v>300000</v>
      </c>
      <c r="D12" s="105">
        <v>400000</v>
      </c>
    </row>
    <row r="13" spans="1:5" ht="19.7" customHeight="1" x14ac:dyDescent="0.25">
      <c r="A13" s="93" t="s">
        <v>112</v>
      </c>
      <c r="B13" s="33">
        <v>1800000</v>
      </c>
      <c r="C13" s="157">
        <v>1800000</v>
      </c>
      <c r="D13" s="105">
        <v>1900000</v>
      </c>
    </row>
    <row r="14" spans="1:5" ht="19.7" customHeight="1" x14ac:dyDescent="0.25">
      <c r="A14" s="93" t="s">
        <v>113</v>
      </c>
      <c r="B14" s="33">
        <v>0</v>
      </c>
      <c r="C14" s="157">
        <v>0</v>
      </c>
      <c r="D14" s="105">
        <v>0</v>
      </c>
    </row>
    <row r="15" spans="1:5" ht="19.7" customHeight="1" x14ac:dyDescent="0.25">
      <c r="A15" s="93" t="s">
        <v>417</v>
      </c>
      <c r="B15" s="33">
        <v>500000</v>
      </c>
      <c r="C15" s="157">
        <v>500000</v>
      </c>
      <c r="D15" s="105">
        <v>2400000</v>
      </c>
    </row>
    <row r="16" spans="1:5" ht="19.7" customHeight="1" x14ac:dyDescent="0.25">
      <c r="A16" s="93" t="s">
        <v>416</v>
      </c>
      <c r="B16" s="33">
        <v>500000</v>
      </c>
      <c r="C16" s="157">
        <v>1180000</v>
      </c>
      <c r="D16" s="105">
        <v>1200000</v>
      </c>
    </row>
    <row r="17" spans="1:8" ht="19.7" customHeight="1" x14ac:dyDescent="0.25">
      <c r="A17" s="93" t="s">
        <v>116</v>
      </c>
      <c r="B17" s="33">
        <v>4500000</v>
      </c>
      <c r="C17" s="157">
        <v>3820000</v>
      </c>
      <c r="D17" s="105">
        <v>3500000</v>
      </c>
    </row>
    <row r="18" spans="1:8" ht="19.7" customHeight="1" x14ac:dyDescent="0.25">
      <c r="A18" s="93" t="s">
        <v>126</v>
      </c>
      <c r="B18" s="33">
        <v>100000</v>
      </c>
      <c r="C18" s="157">
        <v>100000</v>
      </c>
      <c r="D18" s="105">
        <v>100000</v>
      </c>
    </row>
    <row r="19" spans="1:8" ht="19.7" customHeight="1" x14ac:dyDescent="0.25">
      <c r="A19" s="93" t="s">
        <v>423</v>
      </c>
      <c r="B19" s="33">
        <v>2000000</v>
      </c>
      <c r="C19" s="157">
        <v>2000000</v>
      </c>
      <c r="D19" s="105">
        <v>1500000</v>
      </c>
    </row>
    <row r="20" spans="1:8" ht="19.7" customHeight="1" x14ac:dyDescent="0.25">
      <c r="A20" s="93" t="s">
        <v>114</v>
      </c>
      <c r="B20" s="33">
        <v>400000</v>
      </c>
      <c r="C20" s="157">
        <v>400000</v>
      </c>
      <c r="D20" s="105">
        <v>350000</v>
      </c>
    </row>
    <row r="21" spans="1:8" ht="19.7" customHeight="1" x14ac:dyDescent="0.25">
      <c r="A21" s="93" t="s">
        <v>115</v>
      </c>
      <c r="B21" s="33">
        <v>400000</v>
      </c>
      <c r="C21" s="157">
        <v>620000</v>
      </c>
      <c r="D21" s="105">
        <v>500000</v>
      </c>
    </row>
    <row r="22" spans="1:8" s="103" customFormat="1" ht="22.5" customHeight="1" x14ac:dyDescent="0.25">
      <c r="A22" s="91" t="s">
        <v>127</v>
      </c>
      <c r="B22" s="92">
        <f>B23+B24+B25</f>
        <v>1943000</v>
      </c>
      <c r="C22" s="92">
        <f>C23+C24+C25</f>
        <v>1943000</v>
      </c>
      <c r="D22" s="92">
        <f>D23+D24+D25</f>
        <v>1885000</v>
      </c>
    </row>
    <row r="23" spans="1:8" s="103" customFormat="1" ht="21" customHeight="1" x14ac:dyDescent="0.25">
      <c r="A23" s="93" t="s">
        <v>420</v>
      </c>
      <c r="B23" s="33">
        <v>1843000</v>
      </c>
      <c r="C23" s="158">
        <v>1843000</v>
      </c>
      <c r="D23" s="105">
        <v>1885000</v>
      </c>
    </row>
    <row r="24" spans="1:8" s="103" customFormat="1" ht="18.75" customHeight="1" x14ac:dyDescent="0.25">
      <c r="A24" s="93" t="s">
        <v>145</v>
      </c>
      <c r="B24" s="33">
        <v>40000</v>
      </c>
      <c r="C24" s="158">
        <v>40000</v>
      </c>
      <c r="D24" s="105">
        <v>0</v>
      </c>
    </row>
    <row r="25" spans="1:8" ht="19.7" customHeight="1" x14ac:dyDescent="0.25">
      <c r="A25" s="93" t="s">
        <v>146</v>
      </c>
      <c r="B25" s="33">
        <v>60000</v>
      </c>
      <c r="C25" s="157">
        <v>60000</v>
      </c>
      <c r="D25" s="105">
        <v>0</v>
      </c>
    </row>
    <row r="26" spans="1:8" s="103" customFormat="1" ht="27" customHeight="1" x14ac:dyDescent="0.25">
      <c r="A26" s="91" t="s">
        <v>82</v>
      </c>
      <c r="B26" s="92">
        <f>B27+B28+B29+B30+B31+B32+B33</f>
        <v>7690491</v>
      </c>
      <c r="C26" s="92">
        <f t="shared" ref="C26:D26" si="0">C27+C28+C29+C30+C31+C32+C33</f>
        <v>7309041</v>
      </c>
      <c r="D26" s="92">
        <f t="shared" si="0"/>
        <v>9995415</v>
      </c>
      <c r="E26" s="94"/>
      <c r="F26" s="106"/>
      <c r="G26" s="106"/>
      <c r="H26" s="106"/>
    </row>
    <row r="27" spans="1:8" ht="43.5" customHeight="1" x14ac:dyDescent="0.25">
      <c r="A27" s="95" t="s">
        <v>128</v>
      </c>
      <c r="B27" s="33"/>
      <c r="C27" s="158"/>
      <c r="D27" s="105"/>
      <c r="E27" s="94"/>
      <c r="F27" s="107"/>
      <c r="G27" s="107"/>
      <c r="H27" s="107"/>
    </row>
    <row r="28" spans="1:8" ht="31.5" x14ac:dyDescent="0.25">
      <c r="A28" s="95" t="s">
        <v>83</v>
      </c>
      <c r="B28" s="33"/>
      <c r="C28" s="154"/>
      <c r="D28" s="105"/>
      <c r="E28" s="94"/>
      <c r="F28" s="107"/>
      <c r="G28" s="107"/>
      <c r="H28" s="107"/>
    </row>
    <row r="29" spans="1:8" ht="31.5" x14ac:dyDescent="0.25">
      <c r="A29" s="95" t="s">
        <v>84</v>
      </c>
      <c r="B29" s="33"/>
      <c r="C29" s="154"/>
      <c r="D29" s="105"/>
      <c r="E29" s="94"/>
      <c r="F29" s="107"/>
      <c r="G29" s="107"/>
      <c r="H29" s="107"/>
    </row>
    <row r="30" spans="1:8" ht="24" customHeight="1" x14ac:dyDescent="0.25">
      <c r="A30" s="95" t="s">
        <v>85</v>
      </c>
      <c r="B30" s="33">
        <f>'4.sz.tábla'!B4</f>
        <v>7550491</v>
      </c>
      <c r="C30" s="33">
        <f>'4.sz.tábla'!C4</f>
        <v>7299041</v>
      </c>
      <c r="D30" s="33">
        <f>'4.sz.tábla'!D4</f>
        <v>9895415</v>
      </c>
      <c r="E30" s="96"/>
      <c r="F30" s="97"/>
      <c r="G30" s="97"/>
      <c r="H30" s="97"/>
    </row>
    <row r="31" spans="1:8" ht="47.25" x14ac:dyDescent="0.25">
      <c r="A31" s="95" t="s">
        <v>86</v>
      </c>
      <c r="B31" s="33"/>
      <c r="C31" s="154"/>
      <c r="D31" s="105"/>
      <c r="E31" s="96"/>
      <c r="F31" s="97"/>
      <c r="G31" s="97"/>
      <c r="H31" s="97"/>
    </row>
    <row r="32" spans="1:8" ht="31.5" x14ac:dyDescent="0.25">
      <c r="A32" s="95" t="s">
        <v>3</v>
      </c>
      <c r="B32" s="33"/>
      <c r="C32" s="159"/>
      <c r="D32" s="105"/>
      <c r="E32" s="96"/>
      <c r="F32" s="97"/>
      <c r="G32" s="97"/>
      <c r="H32" s="97"/>
    </row>
    <row r="33" spans="1:8" ht="32.25" thickBot="1" x14ac:dyDescent="0.3">
      <c r="A33" s="194" t="s">
        <v>87</v>
      </c>
      <c r="B33" s="195">
        <f>'4.sz.tábla'!B11</f>
        <v>140000</v>
      </c>
      <c r="C33" s="195">
        <f>'4.sz.tábla'!C11</f>
        <v>10000</v>
      </c>
      <c r="D33" s="105">
        <f>'4.sz.tábla'!D11</f>
        <v>100000</v>
      </c>
      <c r="E33" s="96"/>
      <c r="F33" s="97"/>
      <c r="G33" s="97"/>
      <c r="H33" s="97"/>
    </row>
    <row r="34" spans="1:8" s="103" customFormat="1" ht="32.25" thickBot="1" x14ac:dyDescent="0.3">
      <c r="A34" s="196" t="s">
        <v>88</v>
      </c>
      <c r="B34" s="197">
        <f>B6+B7+B8+B22+B26</f>
        <v>31153191</v>
      </c>
      <c r="C34" s="197">
        <f>C6+C7+C8+C22+C26</f>
        <v>33419301</v>
      </c>
      <c r="D34" s="198">
        <f>D6+D7+D8+D22+D26</f>
        <v>34554073</v>
      </c>
      <c r="E34" s="98">
        <f>D6+D7+D8+D22+D26</f>
        <v>34554073</v>
      </c>
      <c r="F34" s="99"/>
      <c r="G34" s="99"/>
      <c r="H34" s="99"/>
    </row>
  </sheetData>
  <sheetProtection selectLockedCells="1" selectUnlockedCells="1"/>
  <mergeCells count="1">
    <mergeCell ref="A2:D3"/>
  </mergeCells>
  <phoneticPr fontId="20" type="noConversion"/>
  <printOptions horizontalCentered="1"/>
  <pageMargins left="0.74803149606299213" right="0.74803149606299213" top="1.3779527559055118" bottom="0.19685039370078741" header="0.51181102362204722" footer="0.51181102362204722"/>
  <pageSetup paperSize="9" scale="74" firstPageNumber="0" orientation="portrait" r:id="rId1"/>
  <headerFooter alignWithMargins="0">
    <oddHeader xml:space="preserve">&amp;L&amp;"Times New Roman,Normál"&amp;12Vászoly Község Önkormányzata
&amp;C&amp;"Times New Roman,Félkövér"&amp;12 3. melléklet
Az önkormányzat 2018. évi költségvetéséről szóló 5/2018. (II. 16.) önkormányzati rendelethez&amp;R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E33"/>
  <sheetViews>
    <sheetView view="pageLayout" zoomScaleNormal="100" workbookViewId="0">
      <selection activeCell="D4" sqref="D4"/>
    </sheetView>
  </sheetViews>
  <sheetFormatPr defaultColWidth="9" defaultRowHeight="15.75" x14ac:dyDescent="0.25"/>
  <cols>
    <col min="1" max="1" width="46.85546875" style="77" customWidth="1"/>
    <col min="2" max="2" width="15.28515625" style="77" customWidth="1"/>
    <col min="3" max="3" width="15.28515625" style="78" customWidth="1"/>
    <col min="4" max="4" width="16.42578125" style="78" customWidth="1"/>
    <col min="5" max="5" width="15.28515625" style="78" customWidth="1"/>
    <col min="6" max="16384" width="9" style="78"/>
  </cols>
  <sheetData>
    <row r="1" spans="1:5" ht="36.75" customHeight="1" x14ac:dyDescent="0.25">
      <c r="A1" s="521" t="s">
        <v>319</v>
      </c>
      <c r="B1" s="521"/>
      <c r="C1" s="521"/>
      <c r="D1" s="521"/>
    </row>
    <row r="2" spans="1:5" ht="16.5" thickBot="1" x14ac:dyDescent="0.3"/>
    <row r="3" spans="1:5" ht="47.25" x14ac:dyDescent="0.25">
      <c r="A3" s="79" t="s">
        <v>96</v>
      </c>
      <c r="B3" s="8" t="s">
        <v>502</v>
      </c>
      <c r="C3" s="8" t="s">
        <v>318</v>
      </c>
      <c r="D3" s="8" t="s">
        <v>501</v>
      </c>
    </row>
    <row r="4" spans="1:5" ht="31.5" x14ac:dyDescent="0.25">
      <c r="A4" s="80" t="s">
        <v>118</v>
      </c>
      <c r="B4" s="85">
        <f>SUM(B5:B10)</f>
        <v>7550491</v>
      </c>
      <c r="C4" s="85">
        <f>SUM(C5:C10)</f>
        <v>7299041</v>
      </c>
      <c r="D4" s="85">
        <f>SUM(D5:D10)</f>
        <v>9895415</v>
      </c>
      <c r="E4" s="81"/>
    </row>
    <row r="5" spans="1:5" ht="31.5" x14ac:dyDescent="0.25">
      <c r="A5" s="71" t="s">
        <v>119</v>
      </c>
      <c r="B5" s="87">
        <v>2011386</v>
      </c>
      <c r="C5" s="161">
        <v>1943193</v>
      </c>
      <c r="D5" s="88">
        <f>2633382+1293813</f>
        <v>3927195</v>
      </c>
    </row>
    <row r="6" spans="1:5" ht="28.5" customHeight="1" x14ac:dyDescent="0.25">
      <c r="A6" s="71" t="s">
        <v>155</v>
      </c>
      <c r="B6" s="87">
        <v>4939105</v>
      </c>
      <c r="C6" s="161">
        <v>4755848</v>
      </c>
      <c r="D6" s="88">
        <v>5295878</v>
      </c>
    </row>
    <row r="7" spans="1:5" ht="28.5" customHeight="1" x14ac:dyDescent="0.25">
      <c r="A7" s="71" t="s">
        <v>123</v>
      </c>
      <c r="B7" s="87">
        <v>400000</v>
      </c>
      <c r="C7" s="161">
        <v>350000</v>
      </c>
      <c r="D7" s="88">
        <v>422342</v>
      </c>
    </row>
    <row r="8" spans="1:5" ht="28.5" customHeight="1" x14ac:dyDescent="0.25">
      <c r="A8" s="71" t="s">
        <v>158</v>
      </c>
      <c r="B8" s="87">
        <v>0</v>
      </c>
      <c r="C8" s="161">
        <v>50000</v>
      </c>
      <c r="D8" s="88">
        <v>50000</v>
      </c>
    </row>
    <row r="9" spans="1:5" ht="28.5" customHeight="1" x14ac:dyDescent="0.25">
      <c r="A9" s="166" t="s">
        <v>156</v>
      </c>
      <c r="B9" s="87">
        <v>100000</v>
      </c>
      <c r="C9" s="161">
        <v>100000</v>
      </c>
      <c r="D9" s="88">
        <v>100000</v>
      </c>
    </row>
    <row r="10" spans="1:5" ht="28.5" customHeight="1" x14ac:dyDescent="0.25">
      <c r="A10" s="167" t="s">
        <v>157</v>
      </c>
      <c r="B10" s="87">
        <v>100000</v>
      </c>
      <c r="C10" s="161">
        <v>100000</v>
      </c>
      <c r="D10" s="88">
        <v>100000</v>
      </c>
    </row>
    <row r="11" spans="1:5" ht="31.5" x14ac:dyDescent="0.25">
      <c r="A11" s="80" t="s">
        <v>120</v>
      </c>
      <c r="B11" s="85">
        <f>SUM(B12:B15)</f>
        <v>140000</v>
      </c>
      <c r="C11" s="160">
        <v>10000</v>
      </c>
      <c r="D11" s="86">
        <v>100000</v>
      </c>
      <c r="E11" s="81"/>
    </row>
    <row r="12" spans="1:5" ht="28.5" customHeight="1" x14ac:dyDescent="0.25">
      <c r="A12" s="82" t="s">
        <v>165</v>
      </c>
      <c r="B12" s="87">
        <v>140000</v>
      </c>
      <c r="C12" s="161">
        <v>0</v>
      </c>
      <c r="D12" s="88">
        <v>0</v>
      </c>
    </row>
    <row r="13" spans="1:5" ht="28.5" customHeight="1" x14ac:dyDescent="0.25">
      <c r="A13" s="82" t="s">
        <v>149</v>
      </c>
      <c r="B13" s="87">
        <v>0</v>
      </c>
      <c r="C13" s="161">
        <v>10000</v>
      </c>
      <c r="D13" s="88">
        <v>0</v>
      </c>
    </row>
    <row r="14" spans="1:5" ht="28.5" customHeight="1" x14ac:dyDescent="0.25">
      <c r="A14" s="82"/>
      <c r="B14" s="87"/>
      <c r="C14" s="161"/>
      <c r="D14" s="88"/>
    </row>
    <row r="15" spans="1:5" ht="28.5" customHeight="1" x14ac:dyDescent="0.25">
      <c r="A15" s="119"/>
      <c r="B15" s="87"/>
      <c r="C15" s="161"/>
      <c r="D15" s="88"/>
    </row>
    <row r="16" spans="1:5" ht="42" customHeight="1" x14ac:dyDescent="0.25">
      <c r="A16" s="184" t="s">
        <v>121</v>
      </c>
      <c r="B16" s="89">
        <v>0</v>
      </c>
      <c r="C16" s="162">
        <v>0</v>
      </c>
      <c r="D16" s="86">
        <v>0</v>
      </c>
    </row>
    <row r="17" spans="1:5" x14ac:dyDescent="0.25">
      <c r="A17" s="82"/>
      <c r="B17" s="87"/>
      <c r="C17" s="161"/>
      <c r="D17" s="88"/>
    </row>
    <row r="18" spans="1:5" ht="23.25" customHeight="1" x14ac:dyDescent="0.25">
      <c r="A18" s="185" t="s">
        <v>122</v>
      </c>
      <c r="B18" s="87"/>
      <c r="C18" s="161"/>
      <c r="D18" s="88"/>
    </row>
    <row r="19" spans="1:5" x14ac:dyDescent="0.25">
      <c r="A19" s="82"/>
      <c r="B19" s="87"/>
      <c r="C19" s="161"/>
      <c r="D19" s="88"/>
    </row>
    <row r="20" spans="1:5" x14ac:dyDescent="0.25">
      <c r="A20" s="82"/>
      <c r="B20" s="87"/>
      <c r="C20" s="161"/>
      <c r="D20" s="88"/>
    </row>
    <row r="21" spans="1:5" x14ac:dyDescent="0.25">
      <c r="A21" s="82"/>
      <c r="B21" s="87"/>
      <c r="C21" s="161"/>
      <c r="D21" s="88"/>
    </row>
    <row r="22" spans="1:5" x14ac:dyDescent="0.25">
      <c r="A22" s="82"/>
      <c r="B22" s="87"/>
      <c r="C22" s="161"/>
      <c r="D22" s="88"/>
    </row>
    <row r="23" spans="1:5" x14ac:dyDescent="0.25">
      <c r="A23" s="82"/>
      <c r="B23" s="87"/>
      <c r="C23" s="161"/>
      <c r="D23" s="88"/>
    </row>
    <row r="24" spans="1:5" ht="16.5" thickBot="1" x14ac:dyDescent="0.3">
      <c r="A24" s="186" t="s">
        <v>78</v>
      </c>
      <c r="B24" s="187">
        <f>B11+B4</f>
        <v>7690491</v>
      </c>
      <c r="C24" s="187">
        <f>C11+C4</f>
        <v>7309041</v>
      </c>
      <c r="D24" s="187">
        <f>D11+D4</f>
        <v>9995415</v>
      </c>
      <c r="E24" s="81"/>
    </row>
    <row r="25" spans="1:5" x14ac:dyDescent="0.25">
      <c r="A25" s="125"/>
      <c r="B25" s="125"/>
      <c r="C25" s="126"/>
      <c r="D25" s="126"/>
    </row>
    <row r="26" spans="1:5" x14ac:dyDescent="0.25">
      <c r="B26" s="83"/>
    </row>
    <row r="31" spans="1:5" x14ac:dyDescent="0.25">
      <c r="B31" s="84"/>
    </row>
    <row r="32" spans="1:5" x14ac:dyDescent="0.25">
      <c r="B32" s="84"/>
    </row>
    <row r="33" spans="2:2" x14ac:dyDescent="0.25">
      <c r="B33" s="84"/>
    </row>
  </sheetData>
  <mergeCells count="1">
    <mergeCell ref="A1:D1"/>
  </mergeCells>
  <pageMargins left="0.70866141732283472" right="0.70866141732283472" top="1.1417322834645669" bottom="0.74803149606299213" header="0.31496062992125984" footer="0.31496062992125984"/>
  <pageSetup paperSize="9" scale="74" orientation="portrait" r:id="rId1"/>
  <headerFooter>
    <oddHeader xml:space="preserve">&amp;L&amp;"Times New Roman,Normál"&amp;12Vászoly Község Önkormányzata&amp;C&amp;"Times New Roman,Félkövér"&amp;12 4. melléklet
Az önkormányzat 2018. évi költségvetéséről szóló 5/2018. (II. 16.) önkormányzati rendelethez&amp;R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E41"/>
  <sheetViews>
    <sheetView view="pageLayout" zoomScaleNormal="80" zoomScaleSheetLayoutView="80" workbookViewId="0">
      <selection activeCell="D4" sqref="D4"/>
    </sheetView>
  </sheetViews>
  <sheetFormatPr defaultColWidth="9" defaultRowHeight="18" customHeight="1" x14ac:dyDescent="0.25"/>
  <cols>
    <col min="1" max="1" width="39.5703125" style="67" customWidth="1"/>
    <col min="2" max="2" width="15.7109375" style="68" customWidth="1"/>
    <col min="3" max="4" width="15.28515625" style="68" customWidth="1"/>
    <col min="5" max="5" width="15.28515625" style="69" customWidth="1"/>
    <col min="6" max="6" width="23.85546875" style="70" customWidth="1"/>
    <col min="7" max="16384" width="9" style="70"/>
  </cols>
  <sheetData>
    <row r="1" spans="1:5" ht="33.75" customHeight="1" x14ac:dyDescent="0.25">
      <c r="A1" s="522" t="s">
        <v>322</v>
      </c>
      <c r="B1" s="522"/>
      <c r="C1" s="522"/>
      <c r="D1" s="522"/>
    </row>
    <row r="2" spans="1:5" ht="18" customHeight="1" thickBot="1" x14ac:dyDescent="0.3"/>
    <row r="3" spans="1:5" ht="48.75" customHeight="1" thickBot="1" x14ac:dyDescent="0.3">
      <c r="A3" s="176" t="s">
        <v>96</v>
      </c>
      <c r="B3" s="177" t="s">
        <v>502</v>
      </c>
      <c r="C3" s="177" t="s">
        <v>318</v>
      </c>
      <c r="D3" s="177" t="s">
        <v>501</v>
      </c>
    </row>
    <row r="4" spans="1:5" s="53" customFormat="1" ht="22.5" customHeight="1" x14ac:dyDescent="0.25">
      <c r="A4" s="174" t="s">
        <v>162</v>
      </c>
      <c r="B4" s="175">
        <f>B9+B15+B16+B17+B18+B19+B20+B21+B23+B26+B10</f>
        <v>24270000</v>
      </c>
      <c r="C4" s="175">
        <f>C6+C9+C10+C15+C16+C17+C18+C19+C20+C21+C23+C26</f>
        <v>21770000</v>
      </c>
      <c r="D4" s="175">
        <f>D7+D9+D10+D11+D13+D15+D16+D17+D18+D21+D22+D24+D25</f>
        <v>9535474</v>
      </c>
      <c r="E4" s="52"/>
    </row>
    <row r="5" spans="1:5" s="53" customFormat="1" ht="21.75" customHeight="1" x14ac:dyDescent="0.25">
      <c r="A5" s="313" t="s">
        <v>154</v>
      </c>
      <c r="B5" s="59"/>
      <c r="C5" s="59"/>
      <c r="D5" s="59"/>
      <c r="E5" s="52"/>
    </row>
    <row r="6" spans="1:5" s="53" customFormat="1" ht="21.75" customHeight="1" x14ac:dyDescent="0.25">
      <c r="A6" s="314" t="s">
        <v>404</v>
      </c>
      <c r="B6" s="59">
        <v>0</v>
      </c>
      <c r="C6" s="59">
        <v>1000000</v>
      </c>
      <c r="D6" s="173">
        <v>0</v>
      </c>
      <c r="E6" s="52"/>
    </row>
    <row r="7" spans="1:5" s="53" customFormat="1" ht="21.75" customHeight="1" x14ac:dyDescent="0.25">
      <c r="A7" s="314" t="s">
        <v>405</v>
      </c>
      <c r="B7" s="59">
        <v>0</v>
      </c>
      <c r="C7" s="59">
        <v>0</v>
      </c>
      <c r="D7" s="173">
        <v>1500000</v>
      </c>
      <c r="E7" s="52"/>
    </row>
    <row r="8" spans="1:5" s="53" customFormat="1" ht="21.75" customHeight="1" x14ac:dyDescent="0.25">
      <c r="A8" s="313" t="s">
        <v>406</v>
      </c>
      <c r="B8" s="59"/>
      <c r="C8" s="59"/>
      <c r="D8" s="173"/>
      <c r="E8" s="52"/>
    </row>
    <row r="9" spans="1:5" s="53" customFormat="1" ht="21.75" customHeight="1" x14ac:dyDescent="0.25">
      <c r="A9" s="314" t="s">
        <v>407</v>
      </c>
      <c r="B9" s="59">
        <v>10000000</v>
      </c>
      <c r="C9" s="59">
        <v>10000000</v>
      </c>
      <c r="D9" s="173">
        <v>1525474</v>
      </c>
      <c r="E9" s="52"/>
    </row>
    <row r="10" spans="1:5" s="53" customFormat="1" ht="21.75" customHeight="1" x14ac:dyDescent="0.25">
      <c r="A10" s="314" t="s">
        <v>409</v>
      </c>
      <c r="B10" s="59">
        <v>6000000</v>
      </c>
      <c r="C10" s="59">
        <v>6000000</v>
      </c>
      <c r="D10" s="173"/>
      <c r="E10" s="52"/>
    </row>
    <row r="11" spans="1:5" s="53" customFormat="1" ht="33.75" customHeight="1" x14ac:dyDescent="0.25">
      <c r="A11" s="314" t="s">
        <v>412</v>
      </c>
      <c r="B11" s="59"/>
      <c r="C11" s="59"/>
      <c r="D11" s="173">
        <v>5000000</v>
      </c>
      <c r="E11" s="52"/>
    </row>
    <row r="12" spans="1:5" s="53" customFormat="1" ht="21" customHeight="1" x14ac:dyDescent="0.25">
      <c r="A12" s="313" t="s">
        <v>402</v>
      </c>
      <c r="B12" s="59"/>
      <c r="C12" s="55"/>
      <c r="D12" s="173"/>
      <c r="E12" s="52"/>
    </row>
    <row r="13" spans="1:5" s="53" customFormat="1" ht="21.75" customHeight="1" x14ac:dyDescent="0.25">
      <c r="A13" s="314" t="s">
        <v>408</v>
      </c>
      <c r="B13" s="59">
        <v>0</v>
      </c>
      <c r="C13" s="59">
        <v>0</v>
      </c>
      <c r="D13" s="173">
        <v>170000</v>
      </c>
      <c r="E13" s="52"/>
    </row>
    <row r="14" spans="1:5" s="53" customFormat="1" ht="21" customHeight="1" x14ac:dyDescent="0.25">
      <c r="A14" s="313" t="s">
        <v>403</v>
      </c>
      <c r="B14" s="59"/>
      <c r="C14" s="55"/>
      <c r="D14" s="173"/>
      <c r="E14" s="52"/>
    </row>
    <row r="15" spans="1:5" s="53" customFormat="1" ht="21.75" customHeight="1" x14ac:dyDescent="0.25">
      <c r="A15" s="54" t="s">
        <v>133</v>
      </c>
      <c r="B15" s="59">
        <v>2750000</v>
      </c>
      <c r="C15" s="55">
        <f>B15-2500000</f>
        <v>250000</v>
      </c>
      <c r="D15" s="173">
        <v>0</v>
      </c>
      <c r="E15" s="52"/>
    </row>
    <row r="16" spans="1:5" s="53" customFormat="1" ht="21.75" customHeight="1" x14ac:dyDescent="0.25">
      <c r="A16" s="54" t="s">
        <v>411</v>
      </c>
      <c r="B16" s="59">
        <v>600000</v>
      </c>
      <c r="C16" s="55">
        <v>600000</v>
      </c>
      <c r="D16" s="173">
        <v>600000</v>
      </c>
      <c r="E16" s="52"/>
    </row>
    <row r="17" spans="1:5" s="53" customFormat="1" ht="22.5" customHeight="1" x14ac:dyDescent="0.25">
      <c r="A17" s="54" t="s">
        <v>134</v>
      </c>
      <c r="B17" s="59">
        <v>100000</v>
      </c>
      <c r="C17" s="55">
        <v>100000</v>
      </c>
      <c r="D17" s="173">
        <v>100000</v>
      </c>
      <c r="E17" s="52"/>
    </row>
    <row r="18" spans="1:5" s="53" customFormat="1" ht="21.75" customHeight="1" x14ac:dyDescent="0.25">
      <c r="A18" s="54" t="s">
        <v>135</v>
      </c>
      <c r="B18" s="59">
        <v>3000000</v>
      </c>
      <c r="C18" s="55">
        <v>2000000</v>
      </c>
      <c r="D18" s="173">
        <v>0</v>
      </c>
      <c r="E18" s="52"/>
    </row>
    <row r="19" spans="1:5" s="53" customFormat="1" ht="20.25" customHeight="1" x14ac:dyDescent="0.25">
      <c r="A19" s="54" t="s">
        <v>410</v>
      </c>
      <c r="B19" s="59">
        <v>1000000</v>
      </c>
      <c r="C19" s="55">
        <v>1000000</v>
      </c>
      <c r="D19" s="173">
        <v>0</v>
      </c>
      <c r="E19" s="52"/>
    </row>
    <row r="20" spans="1:5" s="53" customFormat="1" ht="21" customHeight="1" x14ac:dyDescent="0.25">
      <c r="A20" s="54" t="s">
        <v>136</v>
      </c>
      <c r="B20" s="59">
        <v>200000</v>
      </c>
      <c r="C20" s="55">
        <v>200000</v>
      </c>
      <c r="D20" s="173">
        <v>200000</v>
      </c>
      <c r="E20" s="52"/>
    </row>
    <row r="21" spans="1:5" s="53" customFormat="1" ht="22.5" customHeight="1" x14ac:dyDescent="0.25">
      <c r="A21" s="54" t="s">
        <v>137</v>
      </c>
      <c r="B21" s="59">
        <v>120000</v>
      </c>
      <c r="C21" s="55">
        <v>120000</v>
      </c>
      <c r="D21" s="173">
        <v>180000</v>
      </c>
      <c r="E21" s="52"/>
    </row>
    <row r="22" spans="1:5" s="53" customFormat="1" ht="22.5" customHeight="1" x14ac:dyDescent="0.25">
      <c r="A22" s="54" t="s">
        <v>323</v>
      </c>
      <c r="B22" s="59">
        <v>0</v>
      </c>
      <c r="C22" s="55">
        <v>0</v>
      </c>
      <c r="D22" s="173">
        <v>100000</v>
      </c>
      <c r="E22" s="52"/>
    </row>
    <row r="23" spans="1:5" s="53" customFormat="1" ht="21.75" customHeight="1" x14ac:dyDescent="0.25">
      <c r="A23" s="54" t="s">
        <v>138</v>
      </c>
      <c r="B23" s="59">
        <v>250000</v>
      </c>
      <c r="C23" s="55">
        <v>250000</v>
      </c>
      <c r="D23" s="173">
        <v>0</v>
      </c>
      <c r="E23" s="52"/>
    </row>
    <row r="24" spans="1:5" s="53" customFormat="1" ht="31.5" x14ac:dyDescent="0.25">
      <c r="A24" s="54" t="s">
        <v>415</v>
      </c>
      <c r="B24" s="59">
        <v>0</v>
      </c>
      <c r="C24" s="55">
        <v>0</v>
      </c>
      <c r="D24" s="173">
        <v>60000</v>
      </c>
      <c r="E24" s="52"/>
    </row>
    <row r="25" spans="1:5" s="53" customFormat="1" ht="21.75" customHeight="1" x14ac:dyDescent="0.25">
      <c r="A25" s="54" t="s">
        <v>414</v>
      </c>
      <c r="B25" s="59">
        <v>0</v>
      </c>
      <c r="C25" s="55">
        <v>0</v>
      </c>
      <c r="D25" s="173">
        <v>300000</v>
      </c>
      <c r="E25" s="52"/>
    </row>
    <row r="26" spans="1:5" s="53" customFormat="1" ht="21.75" customHeight="1" x14ac:dyDescent="0.25">
      <c r="A26" s="124" t="s">
        <v>139</v>
      </c>
      <c r="B26" s="59">
        <v>250000</v>
      </c>
      <c r="C26" s="55">
        <v>250000</v>
      </c>
      <c r="D26" s="173">
        <v>0</v>
      </c>
      <c r="E26" s="52"/>
    </row>
    <row r="27" spans="1:5" s="58" customFormat="1" ht="27" customHeight="1" x14ac:dyDescent="0.25">
      <c r="A27" s="60" t="s">
        <v>163</v>
      </c>
      <c r="B27" s="61">
        <f>B28+B29+B30+B31+B32</f>
        <v>90704000</v>
      </c>
      <c r="C27" s="61">
        <f>C28+C29+C30+C31+C32+C33</f>
        <v>96002450</v>
      </c>
      <c r="D27" s="61">
        <f>D28+D29+D30+D31+D32+D33+D34</f>
        <v>87888092</v>
      </c>
      <c r="E27" s="57"/>
    </row>
    <row r="28" spans="1:5" s="58" customFormat="1" ht="27" customHeight="1" x14ac:dyDescent="0.25">
      <c r="A28" s="124" t="s">
        <v>140</v>
      </c>
      <c r="B28" s="62">
        <v>210000</v>
      </c>
      <c r="C28" s="62">
        <v>210000</v>
      </c>
      <c r="D28" s="56">
        <v>0</v>
      </c>
      <c r="E28" s="57"/>
    </row>
    <row r="29" spans="1:5" s="58" customFormat="1" ht="27" customHeight="1" x14ac:dyDescent="0.25">
      <c r="A29" s="124" t="s">
        <v>141</v>
      </c>
      <c r="B29" s="62">
        <v>200000</v>
      </c>
      <c r="C29" s="62">
        <v>200000</v>
      </c>
      <c r="D29" s="56">
        <v>300000</v>
      </c>
      <c r="E29" s="57"/>
    </row>
    <row r="30" spans="1:5" s="58" customFormat="1" ht="27" customHeight="1" x14ac:dyDescent="0.25">
      <c r="A30" s="124" t="s">
        <v>142</v>
      </c>
      <c r="B30" s="62">
        <v>75000000</v>
      </c>
      <c r="C30" s="62">
        <v>80000000</v>
      </c>
      <c r="D30" s="56">
        <v>86587092</v>
      </c>
      <c r="E30" s="57"/>
    </row>
    <row r="31" spans="1:5" s="58" customFormat="1" ht="27" customHeight="1" x14ac:dyDescent="0.25">
      <c r="A31" s="124" t="s">
        <v>143</v>
      </c>
      <c r="B31" s="62">
        <v>15042000</v>
      </c>
      <c r="C31" s="63">
        <v>15042000</v>
      </c>
      <c r="D31" s="56">
        <v>0</v>
      </c>
      <c r="E31" s="57"/>
    </row>
    <row r="32" spans="1:5" s="58" customFormat="1" ht="27" customHeight="1" x14ac:dyDescent="0.25">
      <c r="A32" s="124" t="s">
        <v>144</v>
      </c>
      <c r="B32" s="62">
        <v>252000</v>
      </c>
      <c r="C32" s="63">
        <v>252000</v>
      </c>
      <c r="D32" s="56">
        <v>252000</v>
      </c>
      <c r="E32" s="57"/>
    </row>
    <row r="33" spans="1:5" s="58" customFormat="1" ht="27" customHeight="1" x14ac:dyDescent="0.25">
      <c r="A33" s="124" t="s">
        <v>310</v>
      </c>
      <c r="B33" s="62">
        <v>0</v>
      </c>
      <c r="C33" s="63">
        <v>298450</v>
      </c>
      <c r="D33" s="56">
        <v>0</v>
      </c>
      <c r="E33" s="57"/>
    </row>
    <row r="34" spans="1:5" s="58" customFormat="1" ht="31.5" x14ac:dyDescent="0.25">
      <c r="A34" s="124" t="s">
        <v>424</v>
      </c>
      <c r="B34" s="62">
        <v>0</v>
      </c>
      <c r="C34" s="63">
        <v>0</v>
      </c>
      <c r="D34" s="243">
        <v>749000</v>
      </c>
      <c r="E34" s="57"/>
    </row>
    <row r="35" spans="1:5" s="58" customFormat="1" ht="22.5" customHeight="1" x14ac:dyDescent="0.25">
      <c r="A35" s="60" t="s">
        <v>164</v>
      </c>
      <c r="B35" s="61">
        <f>SUM(B36:B36)</f>
        <v>0</v>
      </c>
      <c r="C35" s="61">
        <f>C36</f>
        <v>27600</v>
      </c>
      <c r="D35" s="61">
        <f>D36</f>
        <v>26475</v>
      </c>
      <c r="E35" s="57"/>
    </row>
    <row r="36" spans="1:5" s="58" customFormat="1" ht="31.5" customHeight="1" x14ac:dyDescent="0.25">
      <c r="A36" s="71" t="s">
        <v>413</v>
      </c>
      <c r="B36" s="62">
        <v>0</v>
      </c>
      <c r="C36" s="62">
        <v>27600</v>
      </c>
      <c r="D36" s="56">
        <v>26475</v>
      </c>
      <c r="E36" s="57"/>
    </row>
    <row r="37" spans="1:5" s="73" customFormat="1" ht="22.5" customHeight="1" x14ac:dyDescent="0.25">
      <c r="A37" s="64" t="s">
        <v>91</v>
      </c>
      <c r="B37" s="65">
        <f t="shared" ref="B37:C37" si="0">B38+B39+B40</f>
        <v>1140000</v>
      </c>
      <c r="C37" s="65">
        <f t="shared" si="0"/>
        <v>1793076</v>
      </c>
      <c r="D37" s="65">
        <f>D38+D39+D40</f>
        <v>1484580</v>
      </c>
      <c r="E37" s="72"/>
    </row>
    <row r="38" spans="1:5" s="75" customFormat="1" ht="21" customHeight="1" x14ac:dyDescent="0.25">
      <c r="A38" s="14" t="s">
        <v>92</v>
      </c>
      <c r="B38" s="66">
        <v>0</v>
      </c>
      <c r="C38" s="76">
        <v>0</v>
      </c>
      <c r="D38" s="56">
        <f t="shared" ref="D38:D39" si="1">C38-B38</f>
        <v>0</v>
      </c>
      <c r="E38" s="74"/>
    </row>
    <row r="39" spans="1:5" s="75" customFormat="1" ht="21" customHeight="1" x14ac:dyDescent="0.25">
      <c r="A39" s="14" t="s">
        <v>89</v>
      </c>
      <c r="B39" s="66">
        <v>0</v>
      </c>
      <c r="C39" s="76">
        <v>0</v>
      </c>
      <c r="D39" s="56">
        <f t="shared" si="1"/>
        <v>0</v>
      </c>
      <c r="E39" s="74"/>
    </row>
    <row r="40" spans="1:5" s="75" customFormat="1" ht="32.25" thickBot="1" x14ac:dyDescent="0.3">
      <c r="A40" s="178" t="s">
        <v>104</v>
      </c>
      <c r="B40" s="179">
        <v>1140000</v>
      </c>
      <c r="C40" s="180">
        <f>B40+653076</f>
        <v>1793076</v>
      </c>
      <c r="D40" s="181">
        <f>831504+653076</f>
        <v>1484580</v>
      </c>
      <c r="E40" s="74"/>
    </row>
    <row r="41" spans="1:5" s="73" customFormat="1" ht="31.5" customHeight="1" thickBot="1" x14ac:dyDescent="0.3">
      <c r="A41" s="182" t="s">
        <v>93</v>
      </c>
      <c r="B41" s="183">
        <f>B4+B27+B35+B37</f>
        <v>116114000</v>
      </c>
      <c r="C41" s="183">
        <f>C4+C27+C35+C37</f>
        <v>119593126</v>
      </c>
      <c r="D41" s="183">
        <f>D4+D27+D35+D37</f>
        <v>98934621</v>
      </c>
      <c r="E41" s="72"/>
    </row>
  </sheetData>
  <sheetProtection selectLockedCells="1" selectUnlockedCells="1"/>
  <mergeCells count="1">
    <mergeCell ref="A1:D1"/>
  </mergeCells>
  <phoneticPr fontId="20" type="noConversion"/>
  <printOptions horizontalCentered="1"/>
  <pageMargins left="0.23622047244094491" right="0.23622047244094491" top="1.299212598425197" bottom="0.31496062992125984" header="0.39370078740157483" footer="0.51181102362204722"/>
  <pageSetup paperSize="9" scale="87" firstPageNumber="0" orientation="portrait" r:id="rId1"/>
  <headerFooter alignWithMargins="0">
    <oddHeader>&amp;L&amp;"Times New Roman,Normál"&amp;12Vászoly Község Önkormányzata&amp;C&amp;"Times New Roman,Félkövér"&amp;12 5. melléklet
Az önkormányzat 2018. évi költségvetéséről szóló 5/2018. (II. 16.) önkormányzati rendelethez</oddHeader>
  </headerFooter>
  <rowBreaks count="1" manualBreakCount="1">
    <brk id="34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3"/>
  <sheetViews>
    <sheetView view="pageLayout" zoomScaleNormal="100" workbookViewId="0">
      <selection activeCell="A3" sqref="A3:H3"/>
    </sheetView>
  </sheetViews>
  <sheetFormatPr defaultColWidth="9.140625" defaultRowHeight="15.75" x14ac:dyDescent="0.25"/>
  <cols>
    <col min="1" max="1" width="35.42578125" style="205" customWidth="1"/>
    <col min="2" max="2" width="16.42578125" style="204" customWidth="1"/>
    <col min="3" max="3" width="13.85546875" style="204" customWidth="1"/>
    <col min="4" max="4" width="15.5703125" style="204" customWidth="1"/>
    <col min="5" max="5" width="40.7109375" style="205" customWidth="1"/>
    <col min="6" max="6" width="13.7109375" style="204" customWidth="1"/>
    <col min="7" max="7" width="19.7109375" style="204" bestFit="1" customWidth="1"/>
    <col min="8" max="8" width="14.28515625" style="204" customWidth="1"/>
    <col min="9" max="9" width="9.140625" style="204"/>
    <col min="10" max="10" width="10.5703125" style="204" customWidth="1"/>
    <col min="11" max="11" width="9.140625" style="204"/>
    <col min="12" max="12" width="12.28515625" style="204" customWidth="1"/>
    <col min="13" max="16384" width="9.140625" style="204"/>
  </cols>
  <sheetData>
    <row r="2" spans="1:10" x14ac:dyDescent="0.25">
      <c r="A2" s="523"/>
      <c r="B2" s="523"/>
      <c r="C2" s="523"/>
      <c r="D2" s="523"/>
      <c r="E2" s="523"/>
      <c r="F2" s="523"/>
      <c r="G2" s="523"/>
      <c r="H2" s="523"/>
    </row>
    <row r="3" spans="1:10" x14ac:dyDescent="0.25">
      <c r="A3" s="524" t="s">
        <v>326</v>
      </c>
      <c r="B3" s="524"/>
      <c r="C3" s="524"/>
      <c r="D3" s="524"/>
      <c r="E3" s="524"/>
      <c r="F3" s="524"/>
      <c r="G3" s="524"/>
      <c r="H3" s="524"/>
    </row>
    <row r="5" spans="1:10" s="205" customFormat="1" ht="47.25" x14ac:dyDescent="0.25">
      <c r="A5" s="210" t="s">
        <v>167</v>
      </c>
      <c r="B5" s="21" t="s">
        <v>502</v>
      </c>
      <c r="C5" s="21" t="s">
        <v>318</v>
      </c>
      <c r="D5" s="21" t="s">
        <v>501</v>
      </c>
      <c r="E5" s="210" t="s">
        <v>168</v>
      </c>
      <c r="F5" s="21" t="s">
        <v>502</v>
      </c>
      <c r="G5" s="21" t="s">
        <v>318</v>
      </c>
      <c r="H5" s="21" t="s">
        <v>501</v>
      </c>
    </row>
    <row r="6" spans="1:10" ht="31.5" x14ac:dyDescent="0.25">
      <c r="A6" s="541" t="s">
        <v>169</v>
      </c>
      <c r="B6" s="108">
        <f>'[2]1.sz.tábla '!B5</f>
        <v>21955111</v>
      </c>
      <c r="C6" s="108">
        <f>'1.sz.tábla '!C5</f>
        <v>26741716</v>
      </c>
      <c r="D6" s="108">
        <f>'1.sz.tábla '!D5</f>
        <v>22292477</v>
      </c>
      <c r="E6" s="207" t="s">
        <v>170</v>
      </c>
      <c r="F6" s="108">
        <f>'[2]3.sz.tábla '!B6</f>
        <v>6405000</v>
      </c>
      <c r="G6" s="108">
        <f>'3.sz.tábla '!C6</f>
        <v>8513290</v>
      </c>
      <c r="H6" s="108">
        <f>'3.sz.tábla '!D6</f>
        <v>7128829</v>
      </c>
    </row>
    <row r="7" spans="1:10" ht="31.5" x14ac:dyDescent="0.25">
      <c r="A7" s="541" t="s">
        <v>171</v>
      </c>
      <c r="B7" s="108">
        <f>'[2]1.sz.tábla '!B7</f>
        <v>10650000</v>
      </c>
      <c r="C7" s="108">
        <f>'1.sz.tábla '!C7</f>
        <v>10650000</v>
      </c>
      <c r="D7" s="108">
        <f>'1.sz.tábla '!D7</f>
        <v>10600000</v>
      </c>
      <c r="E7" s="207" t="s">
        <v>172</v>
      </c>
      <c r="F7" s="207">
        <f>'[2]3.sz.tábla '!B7</f>
        <v>1614700</v>
      </c>
      <c r="G7" s="108">
        <f>'3.sz.tábla '!C7</f>
        <v>1933970</v>
      </c>
      <c r="H7" s="108">
        <f>'3.sz.tábla '!D7</f>
        <v>1284829</v>
      </c>
    </row>
    <row r="8" spans="1:10" x14ac:dyDescent="0.25">
      <c r="A8" s="207" t="s">
        <v>173</v>
      </c>
      <c r="B8" s="108">
        <f>'[2]1.sz.tábla '!B8</f>
        <v>4852500</v>
      </c>
      <c r="C8" s="108">
        <f>'1.sz.tábla '!C8</f>
        <v>4852500</v>
      </c>
      <c r="D8" s="108">
        <f>'1.sz.tábla '!D8</f>
        <v>2952500</v>
      </c>
      <c r="E8" s="207" t="s">
        <v>174</v>
      </c>
      <c r="F8" s="108">
        <f>'[2]3.sz.tábla '!B8</f>
        <v>13500000</v>
      </c>
      <c r="G8" s="108">
        <f>'3.sz.tábla '!C8</f>
        <v>13720000</v>
      </c>
      <c r="H8" s="108">
        <f>'3.sz.tábla '!D8</f>
        <v>14260000</v>
      </c>
      <c r="J8" s="209"/>
    </row>
    <row r="9" spans="1:10" ht="47.25" x14ac:dyDescent="0.25">
      <c r="A9" s="541" t="s">
        <v>175</v>
      </c>
      <c r="B9" s="108"/>
      <c r="C9" s="108"/>
      <c r="D9" s="108"/>
      <c r="E9" s="207" t="s">
        <v>176</v>
      </c>
      <c r="F9" s="108">
        <f>'[2]3.sz.tábla '!B23</f>
        <v>1943000</v>
      </c>
      <c r="G9" s="108">
        <f>'3.sz.tábla '!C22</f>
        <v>1943000</v>
      </c>
      <c r="H9" s="108">
        <f>'3.sz.tábla '!D22</f>
        <v>1885000</v>
      </c>
    </row>
    <row r="10" spans="1:10" x14ac:dyDescent="0.25">
      <c r="A10" s="207"/>
      <c r="B10" s="108"/>
      <c r="C10" s="108"/>
      <c r="D10" s="108"/>
      <c r="E10" s="207" t="s">
        <v>82</v>
      </c>
      <c r="F10" s="108">
        <f>F12+F13+F14</f>
        <v>7690491</v>
      </c>
      <c r="G10" s="108">
        <f>G12+G13+G14</f>
        <v>7309041</v>
      </c>
      <c r="H10" s="108">
        <f>H12+H13+H14</f>
        <v>9995415</v>
      </c>
    </row>
    <row r="11" spans="1:10" x14ac:dyDescent="0.25">
      <c r="A11" s="207"/>
      <c r="B11" s="108"/>
      <c r="C11" s="108"/>
      <c r="D11" s="108"/>
      <c r="E11" s="207" t="s">
        <v>177</v>
      </c>
      <c r="F11" s="108">
        <v>0</v>
      </c>
      <c r="G11" s="108">
        <v>0</v>
      </c>
      <c r="H11" s="108">
        <v>0</v>
      </c>
    </row>
    <row r="12" spans="1:10" ht="31.5" x14ac:dyDescent="0.25">
      <c r="A12" s="541"/>
      <c r="B12" s="108"/>
      <c r="C12" s="108"/>
      <c r="D12" s="108"/>
      <c r="E12" s="207" t="s">
        <v>178</v>
      </c>
      <c r="F12" s="108">
        <f>'[2]3.sz.tábla '!B31</f>
        <v>7550491</v>
      </c>
      <c r="G12" s="108">
        <f>'3.sz.tábla '!C30</f>
        <v>7299041</v>
      </c>
      <c r="H12" s="108">
        <f>'3.sz.tábla '!D30</f>
        <v>9895415</v>
      </c>
    </row>
    <row r="13" spans="1:10" ht="31.5" x14ac:dyDescent="0.25">
      <c r="A13" s="542"/>
      <c r="B13" s="108"/>
      <c r="C13" s="108"/>
      <c r="D13" s="108"/>
      <c r="E13" s="207" t="s">
        <v>179</v>
      </c>
      <c r="F13" s="207">
        <f>'[2]3.sz.tábla '!B34</f>
        <v>140000</v>
      </c>
      <c r="G13" s="108">
        <f>'3.sz.tábla '!C33</f>
        <v>10000</v>
      </c>
      <c r="H13" s="108">
        <f>'3.sz.tábla '!D33</f>
        <v>100000</v>
      </c>
    </row>
    <row r="14" spans="1:10" ht="47.25" x14ac:dyDescent="0.25">
      <c r="A14" s="541"/>
      <c r="B14" s="108"/>
      <c r="C14" s="108"/>
      <c r="D14" s="108"/>
      <c r="E14" s="207" t="s">
        <v>180</v>
      </c>
      <c r="F14" s="108"/>
      <c r="G14" s="108"/>
      <c r="H14" s="108"/>
    </row>
    <row r="15" spans="1:10" x14ac:dyDescent="0.25">
      <c r="A15" s="207"/>
      <c r="B15" s="108"/>
      <c r="C15" s="108"/>
      <c r="D15" s="108"/>
      <c r="E15" s="207" t="s">
        <v>181</v>
      </c>
      <c r="F15" s="108">
        <f>'[2]1.sz.tábla '!B26</f>
        <v>1595420</v>
      </c>
      <c r="G15" s="108">
        <f>'1.sz.tábla '!C25</f>
        <v>2619129</v>
      </c>
      <c r="H15" s="108">
        <f>'1.sz.tábla '!D25</f>
        <v>3885359</v>
      </c>
    </row>
    <row r="16" spans="1:10" s="104" customFormat="1" ht="31.5" x14ac:dyDescent="0.25">
      <c r="A16" s="210" t="s">
        <v>182</v>
      </c>
      <c r="B16" s="101">
        <f>SUM(B6:B15)</f>
        <v>37457611</v>
      </c>
      <c r="C16" s="101">
        <f>SUM(C6:C15)</f>
        <v>42244216</v>
      </c>
      <c r="D16" s="101">
        <f>SUM(D6:D15)</f>
        <v>35844977</v>
      </c>
      <c r="E16" s="210" t="s">
        <v>183</v>
      </c>
      <c r="F16" s="101">
        <f>F6+F7+F8+F9+F10+F15</f>
        <v>32748611</v>
      </c>
      <c r="G16" s="101">
        <f>G6+G7+G8+G9+G10+G15</f>
        <v>36038430</v>
      </c>
      <c r="H16" s="101">
        <f>H6+H7+H8+H9+H10+H15</f>
        <v>38439432</v>
      </c>
    </row>
    <row r="17" spans="1:8" s="104" customFormat="1" x14ac:dyDescent="0.25">
      <c r="A17" s="210" t="s">
        <v>184</v>
      </c>
      <c r="B17" s="101"/>
      <c r="C17" s="101"/>
      <c r="D17" s="108"/>
      <c r="E17" s="210" t="s">
        <v>185</v>
      </c>
      <c r="F17" s="101">
        <f>F16-B16</f>
        <v>-4709000</v>
      </c>
      <c r="G17" s="101">
        <f>G16-C16</f>
        <v>-6205786</v>
      </c>
      <c r="H17" s="101">
        <f>H16-D16</f>
        <v>2594455</v>
      </c>
    </row>
    <row r="18" spans="1:8" s="104" customFormat="1" ht="31.5" x14ac:dyDescent="0.25">
      <c r="A18" s="210" t="s">
        <v>186</v>
      </c>
      <c r="B18" s="101">
        <f>SUM(B19)</f>
        <v>36000000</v>
      </c>
      <c r="C18" s="101">
        <f>SUM(C19)</f>
        <v>37329264</v>
      </c>
      <c r="D18" s="101">
        <f>SUM(D19)</f>
        <v>100876000</v>
      </c>
      <c r="E18" s="210" t="s">
        <v>187</v>
      </c>
      <c r="F18" s="101">
        <f>F19+F20+F21+F22</f>
        <v>1140000</v>
      </c>
      <c r="G18" s="101">
        <f>G19+G20+G21+G22</f>
        <v>1793076</v>
      </c>
      <c r="H18" s="101">
        <f>H19+H20+H21+H22</f>
        <v>1484580</v>
      </c>
    </row>
    <row r="19" spans="1:8" ht="31.5" x14ac:dyDescent="0.25">
      <c r="A19" s="207" t="s">
        <v>188</v>
      </c>
      <c r="B19" s="108">
        <f>'[2]2.sz.tábla'!B66</f>
        <v>36000000</v>
      </c>
      <c r="C19" s="108">
        <f>'2.sz.tábla'!C66</f>
        <v>37329264</v>
      </c>
      <c r="D19" s="108">
        <f>'2.sz.tábla'!D66</f>
        <v>100876000</v>
      </c>
      <c r="E19" s="207" t="s">
        <v>189</v>
      </c>
      <c r="F19" s="108">
        <f>'[2]5. sz. tábla'!B28</f>
        <v>1140000</v>
      </c>
      <c r="G19" s="108">
        <f>'[2]5. sz. tábla'!C28</f>
        <v>1793076</v>
      </c>
      <c r="H19" s="108">
        <f>'5. sz. tábla'!D40</f>
        <v>1484580</v>
      </c>
    </row>
    <row r="20" spans="1:8" s="104" customFormat="1" ht="31.5" x14ac:dyDescent="0.25">
      <c r="A20" s="210" t="s">
        <v>190</v>
      </c>
      <c r="B20" s="210">
        <f t="shared" ref="B20:D20" si="0">SUM(B21:B23)</f>
        <v>405000</v>
      </c>
      <c r="C20" s="210">
        <f t="shared" si="0"/>
        <v>1058076</v>
      </c>
      <c r="D20" s="210">
        <f t="shared" si="0"/>
        <v>653076</v>
      </c>
      <c r="E20" s="207" t="s">
        <v>191</v>
      </c>
      <c r="F20" s="108">
        <v>0</v>
      </c>
      <c r="G20" s="108">
        <v>0</v>
      </c>
      <c r="H20" s="108">
        <v>0</v>
      </c>
    </row>
    <row r="21" spans="1:8" x14ac:dyDescent="0.25">
      <c r="A21" s="207" t="s">
        <v>192</v>
      </c>
      <c r="B21" s="108">
        <f>'[2]2.sz.tábla'!B70</f>
        <v>0</v>
      </c>
      <c r="C21" s="108">
        <v>0</v>
      </c>
      <c r="D21" s="108">
        <v>0</v>
      </c>
      <c r="E21" s="207" t="s">
        <v>193</v>
      </c>
      <c r="F21" s="108">
        <v>0</v>
      </c>
      <c r="G21" s="108">
        <v>0</v>
      </c>
      <c r="H21" s="108">
        <v>0</v>
      </c>
    </row>
    <row r="22" spans="1:8" x14ac:dyDescent="0.25">
      <c r="A22" s="207" t="s">
        <v>194</v>
      </c>
      <c r="B22" s="108">
        <v>0</v>
      </c>
      <c r="C22" s="108">
        <v>0</v>
      </c>
      <c r="D22" s="108">
        <v>0</v>
      </c>
      <c r="E22" s="207" t="s">
        <v>195</v>
      </c>
      <c r="F22" s="207">
        <f>'[2]5. sz. tábla'!B27</f>
        <v>0</v>
      </c>
      <c r="G22" s="207">
        <v>0</v>
      </c>
      <c r="H22" s="207">
        <v>0</v>
      </c>
    </row>
    <row r="23" spans="1:8" ht="31.5" x14ac:dyDescent="0.25">
      <c r="A23" s="207" t="s">
        <v>196</v>
      </c>
      <c r="B23" s="108">
        <f>'[2]2.sz.tábla'!B71</f>
        <v>405000</v>
      </c>
      <c r="C23" s="108">
        <f>'2.sz.tábla'!C71</f>
        <v>1058076</v>
      </c>
      <c r="D23" s="108">
        <f>'2.sz.tábla'!D71</f>
        <v>653076</v>
      </c>
      <c r="E23" s="207"/>
      <c r="F23" s="207"/>
      <c r="G23" s="207"/>
      <c r="H23" s="108"/>
    </row>
    <row r="24" spans="1:8" x14ac:dyDescent="0.25">
      <c r="A24" s="210" t="s">
        <v>197</v>
      </c>
      <c r="B24" s="101">
        <f>B16+B18+B20</f>
        <v>73862611</v>
      </c>
      <c r="C24" s="101">
        <f>C16+C18+C20</f>
        <v>80631556</v>
      </c>
      <c r="D24" s="101">
        <f>D16+D18+D20</f>
        <v>137374053</v>
      </c>
      <c r="E24" s="210" t="s">
        <v>198</v>
      </c>
      <c r="F24" s="101">
        <f>F16+F18</f>
        <v>33888611</v>
      </c>
      <c r="G24" s="101">
        <f>G18+G16</f>
        <v>37831506</v>
      </c>
      <c r="H24" s="101">
        <f>H18+H16</f>
        <v>39924012</v>
      </c>
    </row>
    <row r="26" spans="1:8" x14ac:dyDescent="0.25">
      <c r="A26" s="523" t="s">
        <v>425</v>
      </c>
      <c r="B26" s="523"/>
      <c r="C26" s="523"/>
      <c r="D26" s="523"/>
      <c r="E26" s="523"/>
      <c r="F26" s="523"/>
      <c r="G26" s="523"/>
      <c r="H26" s="523"/>
    </row>
    <row r="28" spans="1:8" s="205" customFormat="1" ht="47.25" x14ac:dyDescent="0.25">
      <c r="A28" s="210" t="s">
        <v>199</v>
      </c>
      <c r="B28" s="21" t="s">
        <v>502</v>
      </c>
      <c r="C28" s="21" t="s">
        <v>318</v>
      </c>
      <c r="D28" s="21" t="s">
        <v>501</v>
      </c>
      <c r="E28" s="210" t="s">
        <v>200</v>
      </c>
      <c r="F28" s="21" t="s">
        <v>502</v>
      </c>
      <c r="G28" s="21" t="s">
        <v>318</v>
      </c>
      <c r="H28" s="21" t="s">
        <v>501</v>
      </c>
    </row>
    <row r="29" spans="1:8" ht="31.5" x14ac:dyDescent="0.25">
      <c r="A29" s="541" t="s">
        <v>201</v>
      </c>
      <c r="B29" s="108">
        <f>'[2]2.sz.tábla'!B20</f>
        <v>75000000</v>
      </c>
      <c r="C29" s="108">
        <f>'2.sz.tábla'!C20</f>
        <v>75000000</v>
      </c>
      <c r="D29" s="108">
        <f>'2.sz.tábla'!D20</f>
        <v>0</v>
      </c>
      <c r="E29" s="207" t="s">
        <v>202</v>
      </c>
      <c r="F29" s="108">
        <f>'[2]5. sz. tábla'!B4</f>
        <v>24270000</v>
      </c>
      <c r="G29" s="108">
        <f>'5. sz. tábla'!C4</f>
        <v>21770000</v>
      </c>
      <c r="H29" s="108">
        <f>'5. sz. tábla'!D4</f>
        <v>9535474</v>
      </c>
    </row>
    <row r="30" spans="1:8" x14ac:dyDescent="0.25">
      <c r="A30" s="207" t="s">
        <v>203</v>
      </c>
      <c r="B30" s="108">
        <f>'[2]2.sz.tábla'!B52</f>
        <v>0</v>
      </c>
      <c r="C30" s="108">
        <v>0</v>
      </c>
      <c r="D30" s="108">
        <v>0</v>
      </c>
      <c r="E30" s="207" t="s">
        <v>204</v>
      </c>
      <c r="F30" s="207"/>
      <c r="G30" s="207"/>
      <c r="H30" s="108"/>
    </row>
    <row r="31" spans="1:8" ht="31.5" x14ac:dyDescent="0.25">
      <c r="A31" s="207" t="s">
        <v>205</v>
      </c>
      <c r="B31" s="108">
        <f>'[2]1.sz.tábla '!B11</f>
        <v>0</v>
      </c>
      <c r="C31" s="108">
        <v>0</v>
      </c>
      <c r="D31" s="108">
        <v>0</v>
      </c>
      <c r="E31" s="207" t="s">
        <v>206</v>
      </c>
      <c r="F31" s="108">
        <f>'[2]5. sz. tábla'!B16</f>
        <v>90704000</v>
      </c>
      <c r="G31" s="108">
        <f>'5. sz. tábla'!C27</f>
        <v>96002450</v>
      </c>
      <c r="H31" s="108">
        <f>'5. sz. tábla'!D27</f>
        <v>87888092</v>
      </c>
    </row>
    <row r="32" spans="1:8" x14ac:dyDescent="0.25">
      <c r="A32" s="207"/>
      <c r="B32" s="108"/>
      <c r="C32" s="108"/>
      <c r="D32" s="108"/>
      <c r="E32" s="207" t="s">
        <v>207</v>
      </c>
      <c r="F32" s="108">
        <f>'[2]5. sz. tábla'!B23</f>
        <v>0</v>
      </c>
      <c r="G32" s="108">
        <f>'5. sz. tábla'!C35</f>
        <v>27600</v>
      </c>
      <c r="H32" s="108">
        <f>'5. sz. tábla'!D35</f>
        <v>26475</v>
      </c>
    </row>
    <row r="33" spans="1:8" ht="31.5" x14ac:dyDescent="0.25">
      <c r="A33" s="207"/>
      <c r="B33" s="207"/>
      <c r="C33" s="207"/>
      <c r="D33" s="108"/>
      <c r="E33" s="207" t="s">
        <v>208</v>
      </c>
      <c r="F33" s="207"/>
      <c r="G33" s="207"/>
      <c r="H33" s="207"/>
    </row>
    <row r="34" spans="1:8" ht="31.5" x14ac:dyDescent="0.25">
      <c r="A34" s="207"/>
      <c r="B34" s="207"/>
      <c r="C34" s="207"/>
      <c r="D34" s="108"/>
      <c r="E34" s="211" t="s">
        <v>209</v>
      </c>
      <c r="F34" s="212"/>
      <c r="G34" s="212"/>
      <c r="H34" s="212"/>
    </row>
    <row r="35" spans="1:8" ht="47.25" x14ac:dyDescent="0.25">
      <c r="A35" s="207"/>
      <c r="B35" s="108"/>
      <c r="C35" s="108"/>
      <c r="D35" s="108"/>
      <c r="E35" s="207" t="s">
        <v>210</v>
      </c>
      <c r="F35" s="108"/>
      <c r="G35" s="108"/>
      <c r="H35" s="108"/>
    </row>
    <row r="36" spans="1:8" ht="47.25" x14ac:dyDescent="0.25">
      <c r="A36" s="207"/>
      <c r="B36" s="108"/>
      <c r="C36" s="108"/>
      <c r="D36" s="108"/>
      <c r="E36" s="207" t="s">
        <v>211</v>
      </c>
      <c r="F36" s="108"/>
      <c r="G36" s="108"/>
      <c r="H36" s="108"/>
    </row>
    <row r="37" spans="1:8" s="104" customFormat="1" ht="31.5" x14ac:dyDescent="0.25">
      <c r="A37" s="210" t="s">
        <v>212</v>
      </c>
      <c r="B37" s="101">
        <f>SUM(B29:B35)</f>
        <v>75000000</v>
      </c>
      <c r="C37" s="101">
        <f>SUM(C29:C35)</f>
        <v>75000000</v>
      </c>
      <c r="D37" s="101">
        <f>SUM(D29:D35)</f>
        <v>0</v>
      </c>
      <c r="E37" s="210" t="s">
        <v>213</v>
      </c>
      <c r="F37" s="101">
        <f>SUM(F29:F32)</f>
        <v>114974000</v>
      </c>
      <c r="G37" s="101">
        <f>SUM(G29:G32)</f>
        <v>117800050</v>
      </c>
      <c r="H37" s="101">
        <f>SUM(H29:H32)</f>
        <v>97450041</v>
      </c>
    </row>
    <row r="38" spans="1:8" s="104" customFormat="1" x14ac:dyDescent="0.25">
      <c r="A38" s="210" t="s">
        <v>214</v>
      </c>
      <c r="B38" s="101"/>
      <c r="C38" s="101"/>
      <c r="D38" s="108"/>
      <c r="E38" s="210" t="s">
        <v>215</v>
      </c>
      <c r="F38" s="101">
        <f>F37-B37</f>
        <v>39974000</v>
      </c>
      <c r="G38" s="101">
        <f>G37-C37</f>
        <v>42800050</v>
      </c>
      <c r="H38" s="101">
        <f>H37-D37</f>
        <v>97450041</v>
      </c>
    </row>
    <row r="39" spans="1:8" s="104" customFormat="1" ht="31.5" x14ac:dyDescent="0.25">
      <c r="A39" s="210" t="s">
        <v>216</v>
      </c>
      <c r="B39" s="101">
        <f>SUM(B40)</f>
        <v>36000000</v>
      </c>
      <c r="C39" s="101">
        <f t="shared" ref="C39:D39" si="1">SUM(C40)</f>
        <v>37329264</v>
      </c>
      <c r="D39" s="101">
        <f t="shared" si="1"/>
        <v>20000000</v>
      </c>
      <c r="E39" s="210" t="s">
        <v>217</v>
      </c>
      <c r="F39" s="101">
        <f>SUM(F40:F42)</f>
        <v>0</v>
      </c>
      <c r="G39" s="101">
        <v>0</v>
      </c>
      <c r="H39" s="101">
        <v>0</v>
      </c>
    </row>
    <row r="40" spans="1:8" x14ac:dyDescent="0.25">
      <c r="A40" s="207" t="s">
        <v>218</v>
      </c>
      <c r="B40" s="108">
        <f>'[2]2.sz.tábla'!B67</f>
        <v>36000000</v>
      </c>
      <c r="C40" s="108">
        <f>'2.sz.tábla'!C67</f>
        <v>37329264</v>
      </c>
      <c r="D40" s="108">
        <f>'2.sz.tábla'!D67</f>
        <v>20000000</v>
      </c>
      <c r="E40" s="207" t="s">
        <v>219</v>
      </c>
      <c r="F40" s="108"/>
      <c r="G40" s="108"/>
      <c r="H40" s="108"/>
    </row>
    <row r="41" spans="1:8" ht="31.5" x14ac:dyDescent="0.25">
      <c r="A41" s="210" t="s">
        <v>220</v>
      </c>
      <c r="B41" s="101">
        <f>SUM(B42:B43)</f>
        <v>0</v>
      </c>
      <c r="C41" s="101">
        <f>SUM(C42:C43)</f>
        <v>0</v>
      </c>
      <c r="D41" s="101">
        <f>SUM(D42:D43)</f>
        <v>0</v>
      </c>
      <c r="E41" s="207" t="s">
        <v>221</v>
      </c>
      <c r="F41" s="108"/>
      <c r="G41" s="108"/>
      <c r="H41" s="108"/>
    </row>
    <row r="42" spans="1:8" ht="31.5" x14ac:dyDescent="0.25">
      <c r="A42" s="207" t="s">
        <v>222</v>
      </c>
      <c r="B42" s="108"/>
      <c r="C42" s="108"/>
      <c r="D42" s="108"/>
      <c r="E42" s="207" t="s">
        <v>223</v>
      </c>
      <c r="F42" s="108"/>
      <c r="G42" s="108"/>
      <c r="H42" s="108"/>
    </row>
    <row r="43" spans="1:8" x14ac:dyDescent="0.25">
      <c r="A43" s="207" t="s">
        <v>224</v>
      </c>
      <c r="B43" s="108"/>
      <c r="C43" s="108"/>
      <c r="D43" s="108"/>
      <c r="E43" s="207"/>
      <c r="F43" s="108"/>
      <c r="G43" s="108"/>
      <c r="H43" s="108"/>
    </row>
    <row r="44" spans="1:8" s="104" customFormat="1" x14ac:dyDescent="0.25">
      <c r="A44" s="210" t="s">
        <v>225</v>
      </c>
      <c r="B44" s="101">
        <f>B37+B39+B41</f>
        <v>111000000</v>
      </c>
      <c r="C44" s="101">
        <f>C37+C39+C41</f>
        <v>112329264</v>
      </c>
      <c r="D44" s="101">
        <f>D37+D39+D41</f>
        <v>20000000</v>
      </c>
      <c r="E44" s="210" t="s">
        <v>226</v>
      </c>
      <c r="F44" s="101">
        <f>F37+F39</f>
        <v>114974000</v>
      </c>
      <c r="G44" s="101">
        <f>G37+G39</f>
        <v>117800050</v>
      </c>
      <c r="H44" s="101">
        <f>H37+H39</f>
        <v>97450041</v>
      </c>
    </row>
    <row r="45" spans="1:8" x14ac:dyDescent="0.25">
      <c r="A45" s="213"/>
      <c r="B45" s="214"/>
      <c r="C45" s="214"/>
      <c r="D45" s="214"/>
      <c r="E45" s="213"/>
      <c r="F45" s="214"/>
      <c r="G45" s="214"/>
      <c r="H45" s="214"/>
    </row>
    <row r="46" spans="1:8" x14ac:dyDescent="0.25">
      <c r="A46" s="213"/>
      <c r="B46" s="214"/>
      <c r="C46" s="214"/>
      <c r="D46" s="214"/>
      <c r="E46" s="213"/>
      <c r="F46" s="214"/>
      <c r="G46" s="214"/>
      <c r="H46" s="214"/>
    </row>
    <row r="47" spans="1:8" x14ac:dyDescent="0.25">
      <c r="A47" s="213"/>
      <c r="B47" s="214"/>
      <c r="C47" s="214"/>
      <c r="D47" s="214"/>
      <c r="E47" s="213"/>
      <c r="F47" s="214"/>
      <c r="G47" s="214"/>
      <c r="H47" s="214"/>
    </row>
    <row r="48" spans="1:8" x14ac:dyDescent="0.25">
      <c r="A48" s="213"/>
      <c r="B48" s="214"/>
      <c r="C48" s="214"/>
      <c r="D48" s="214"/>
      <c r="E48" s="213"/>
      <c r="F48" s="214"/>
      <c r="G48" s="214"/>
      <c r="H48" s="214"/>
    </row>
    <row r="49" spans="1:8" x14ac:dyDescent="0.25">
      <c r="A49" s="523" t="s">
        <v>427</v>
      </c>
      <c r="B49" s="523"/>
      <c r="C49" s="523"/>
      <c r="D49" s="523"/>
      <c r="E49" s="523"/>
      <c r="F49" s="523"/>
      <c r="G49" s="523"/>
      <c r="H49" s="523"/>
    </row>
    <row r="51" spans="1:8" s="205" customFormat="1" ht="47.25" x14ac:dyDescent="0.25">
      <c r="A51" s="210" t="s">
        <v>227</v>
      </c>
      <c r="B51" s="21" t="s">
        <v>502</v>
      </c>
      <c r="C51" s="21" t="s">
        <v>318</v>
      </c>
      <c r="D51" s="21" t="s">
        <v>501</v>
      </c>
      <c r="E51" s="210" t="s">
        <v>228</v>
      </c>
      <c r="F51" s="21" t="s">
        <v>502</v>
      </c>
      <c r="G51" s="21" t="s">
        <v>318</v>
      </c>
      <c r="H51" s="21" t="s">
        <v>501</v>
      </c>
    </row>
    <row r="52" spans="1:8" x14ac:dyDescent="0.25">
      <c r="A52" s="207" t="s">
        <v>229</v>
      </c>
      <c r="B52" s="108">
        <f>B16</f>
        <v>37457611</v>
      </c>
      <c r="C52" s="108">
        <f t="shared" ref="C52:D52" si="2">C16</f>
        <v>42244216</v>
      </c>
      <c r="D52" s="108">
        <f t="shared" si="2"/>
        <v>35844977</v>
      </c>
      <c r="E52" s="207" t="s">
        <v>230</v>
      </c>
      <c r="F52" s="108">
        <f>F16</f>
        <v>32748611</v>
      </c>
      <c r="G52" s="108">
        <f t="shared" ref="G52" si="3">G16</f>
        <v>36038430</v>
      </c>
      <c r="H52" s="108">
        <f>H16</f>
        <v>38439432</v>
      </c>
    </row>
    <row r="53" spans="1:8" x14ac:dyDescent="0.25">
      <c r="A53" s="207" t="s">
        <v>231</v>
      </c>
      <c r="B53" s="108">
        <f>B37</f>
        <v>75000000</v>
      </c>
      <c r="C53" s="108">
        <f>C37</f>
        <v>75000000</v>
      </c>
      <c r="D53" s="108">
        <f>D37</f>
        <v>0</v>
      </c>
      <c r="E53" s="207" t="s">
        <v>232</v>
      </c>
      <c r="F53" s="108">
        <f>F37</f>
        <v>114974000</v>
      </c>
      <c r="G53" s="108">
        <f t="shared" ref="G53:H53" si="4">G37</f>
        <v>117800050</v>
      </c>
      <c r="H53" s="108">
        <f t="shared" si="4"/>
        <v>97450041</v>
      </c>
    </row>
    <row r="54" spans="1:8" s="104" customFormat="1" ht="31.5" x14ac:dyDescent="0.25">
      <c r="A54" s="210" t="s">
        <v>11</v>
      </c>
      <c r="B54" s="101">
        <f>SUM(B52:B53)</f>
        <v>112457611</v>
      </c>
      <c r="C54" s="101">
        <f t="shared" ref="C54:D54" si="5">SUM(C52:C53)</f>
        <v>117244216</v>
      </c>
      <c r="D54" s="101">
        <f t="shared" si="5"/>
        <v>35844977</v>
      </c>
      <c r="E54" s="210" t="s">
        <v>20</v>
      </c>
      <c r="F54" s="101">
        <f>SUM(F52:F53)</f>
        <v>147722611</v>
      </c>
      <c r="G54" s="101">
        <f t="shared" ref="G54:H54" si="6">SUM(G52:G53)</f>
        <v>153838480</v>
      </c>
      <c r="H54" s="101">
        <f t="shared" si="6"/>
        <v>135889473</v>
      </c>
    </row>
    <row r="55" spans="1:8" s="104" customFormat="1" x14ac:dyDescent="0.25">
      <c r="A55" s="210" t="s">
        <v>233</v>
      </c>
      <c r="B55" s="101"/>
      <c r="C55" s="101"/>
      <c r="D55" s="101"/>
      <c r="E55" s="210" t="s">
        <v>234</v>
      </c>
      <c r="F55" s="101">
        <f>F54-B54</f>
        <v>35265000</v>
      </c>
      <c r="G55" s="101">
        <f t="shared" ref="G55:H55" si="7">G54-C54</f>
        <v>36594264</v>
      </c>
      <c r="H55" s="101">
        <f t="shared" si="7"/>
        <v>100044496</v>
      </c>
    </row>
    <row r="56" spans="1:8" s="104" customFormat="1" ht="31.5" x14ac:dyDescent="0.25">
      <c r="A56" s="210" t="s">
        <v>235</v>
      </c>
      <c r="B56" s="101">
        <f>SUM(B57:B58)</f>
        <v>36000000</v>
      </c>
      <c r="C56" s="101">
        <f t="shared" ref="C56:D56" si="8">SUM(C57:C58)</f>
        <v>37329264</v>
      </c>
      <c r="D56" s="101">
        <f t="shared" si="8"/>
        <v>100876000</v>
      </c>
      <c r="E56" s="210" t="s">
        <v>236</v>
      </c>
      <c r="F56" s="101">
        <f>SUM(F57:F58)</f>
        <v>1140000</v>
      </c>
      <c r="G56" s="101">
        <f>SUM(G57:G58)</f>
        <v>1793076</v>
      </c>
      <c r="H56" s="101">
        <f>SUM(H57:H58)</f>
        <v>1484580</v>
      </c>
    </row>
    <row r="57" spans="1:8" ht="31.5" x14ac:dyDescent="0.25">
      <c r="A57" s="207" t="s">
        <v>186</v>
      </c>
      <c r="B57" s="108">
        <f>B18</f>
        <v>36000000</v>
      </c>
      <c r="C57" s="108">
        <f t="shared" ref="C57:D57" si="9">C18</f>
        <v>37329264</v>
      </c>
      <c r="D57" s="108">
        <f t="shared" si="9"/>
        <v>100876000</v>
      </c>
      <c r="E57" s="207" t="s">
        <v>237</v>
      </c>
      <c r="F57" s="108">
        <f>F18</f>
        <v>1140000</v>
      </c>
      <c r="G57" s="108">
        <f>G18</f>
        <v>1793076</v>
      </c>
      <c r="H57" s="108">
        <f>H18</f>
        <v>1484580</v>
      </c>
    </row>
    <row r="58" spans="1:8" ht="31.5" x14ac:dyDescent="0.25">
      <c r="A58" s="207" t="s">
        <v>216</v>
      </c>
      <c r="B58" s="108"/>
      <c r="C58" s="108"/>
      <c r="D58" s="108"/>
      <c r="E58" s="207" t="s">
        <v>238</v>
      </c>
      <c r="F58" s="108">
        <f>F39</f>
        <v>0</v>
      </c>
      <c r="G58" s="108">
        <f>G39</f>
        <v>0</v>
      </c>
      <c r="H58" s="108">
        <f>H39</f>
        <v>0</v>
      </c>
    </row>
    <row r="59" spans="1:8" s="104" customFormat="1" ht="31.5" x14ac:dyDescent="0.25">
      <c r="A59" s="210" t="s">
        <v>239</v>
      </c>
      <c r="B59" s="101">
        <f>SUM(B60:B61)</f>
        <v>405000</v>
      </c>
      <c r="C59" s="101">
        <f t="shared" ref="C59:D59" si="10">SUM(C60:C61)</f>
        <v>1058076</v>
      </c>
      <c r="D59" s="101">
        <f t="shared" si="10"/>
        <v>653076</v>
      </c>
      <c r="E59" s="210"/>
      <c r="F59" s="210"/>
      <c r="G59" s="210"/>
      <c r="H59" s="210"/>
    </row>
    <row r="60" spans="1:8" ht="31.5" x14ac:dyDescent="0.25">
      <c r="A60" s="207" t="s">
        <v>190</v>
      </c>
      <c r="B60" s="108">
        <f>B20</f>
        <v>405000</v>
      </c>
      <c r="C60" s="108">
        <f t="shared" ref="C60:D60" si="11">C20</f>
        <v>1058076</v>
      </c>
      <c r="D60" s="108">
        <f t="shared" si="11"/>
        <v>653076</v>
      </c>
      <c r="E60" s="207"/>
      <c r="F60" s="108"/>
      <c r="G60" s="108"/>
      <c r="H60" s="108"/>
    </row>
    <row r="61" spans="1:8" ht="31.5" x14ac:dyDescent="0.25">
      <c r="A61" s="207" t="s">
        <v>220</v>
      </c>
      <c r="B61" s="108">
        <f>B41</f>
        <v>0</v>
      </c>
      <c r="C61" s="108">
        <f>C41</f>
        <v>0</v>
      </c>
      <c r="D61" s="108">
        <f>D41</f>
        <v>0</v>
      </c>
      <c r="E61" s="210"/>
      <c r="F61" s="101"/>
      <c r="G61" s="101"/>
      <c r="H61" s="101"/>
    </row>
    <row r="62" spans="1:8" s="104" customFormat="1" x14ac:dyDescent="0.25">
      <c r="A62" s="210" t="s">
        <v>67</v>
      </c>
      <c r="B62" s="101">
        <f>B54+B56+B59</f>
        <v>148862611</v>
      </c>
      <c r="C62" s="101">
        <f>C54+C56+C59</f>
        <v>155631556</v>
      </c>
      <c r="D62" s="101">
        <f>D54+D56+D59</f>
        <v>137374053</v>
      </c>
      <c r="E62" s="210" t="s">
        <v>240</v>
      </c>
      <c r="F62" s="101">
        <f>F54+F56</f>
        <v>148862611</v>
      </c>
      <c r="G62" s="101">
        <f>G54+G56</f>
        <v>155631556</v>
      </c>
      <c r="H62" s="101">
        <f>H54+H56</f>
        <v>137374053</v>
      </c>
    </row>
    <row r="63" spans="1:8" x14ac:dyDescent="0.25">
      <c r="A63" s="205" t="s">
        <v>241</v>
      </c>
      <c r="F63" s="204">
        <f>B62-F62</f>
        <v>0</v>
      </c>
      <c r="G63" s="204">
        <f>C62-G62</f>
        <v>0</v>
      </c>
      <c r="H63" s="204">
        <f>D62-H62</f>
        <v>0</v>
      </c>
    </row>
  </sheetData>
  <mergeCells count="4">
    <mergeCell ref="A2:H2"/>
    <mergeCell ref="A3:H3"/>
    <mergeCell ref="A26:H26"/>
    <mergeCell ref="A49:H49"/>
  </mergeCells>
  <pageMargins left="1.8897637795275593" right="0.70866141732283472" top="0.94488188976377963" bottom="0.74803149606299213" header="0.51181102362204722" footer="0.31496062992125984"/>
  <pageSetup paperSize="9" scale="50" orientation="landscape" r:id="rId1"/>
  <headerFooter>
    <oddHeader>&amp;LVászoly Község Önkormányzata&amp;C&amp;"Times New Roman,Normál"&amp;12 6. melléklet
Az önkormányzat 2018. évi költségvetéséről szóló 5/2018. (II. 16.) rendelethez</oddHeader>
  </headerFooter>
  <rowBreaks count="1" manualBreakCount="1">
    <brk id="2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89"/>
  <sheetViews>
    <sheetView view="pageLayout" zoomScaleNormal="100" workbookViewId="0">
      <selection activeCell="A3" sqref="A3:H3"/>
    </sheetView>
  </sheetViews>
  <sheetFormatPr defaultColWidth="9.140625" defaultRowHeight="15.75" x14ac:dyDescent="0.25"/>
  <cols>
    <col min="1" max="1" width="43.28515625" style="215" customWidth="1"/>
    <col min="2" max="2" width="14.140625" style="216" customWidth="1"/>
    <col min="3" max="3" width="15.5703125" style="216" customWidth="1"/>
    <col min="4" max="4" width="15.42578125" style="216" customWidth="1"/>
    <col min="5" max="5" width="43.5703125" style="216" customWidth="1"/>
    <col min="6" max="7" width="14.28515625" style="216" customWidth="1"/>
    <col min="8" max="8" width="13.7109375" style="216" customWidth="1"/>
    <col min="9" max="16384" width="9.140625" style="216"/>
  </cols>
  <sheetData>
    <row r="2" spans="1:8" x14ac:dyDescent="0.25">
      <c r="E2" s="217"/>
    </row>
    <row r="3" spans="1:8" ht="15.75" customHeight="1" x14ac:dyDescent="0.25">
      <c r="A3" s="525" t="s">
        <v>371</v>
      </c>
      <c r="B3" s="525"/>
      <c r="C3" s="525"/>
      <c r="D3" s="525"/>
      <c r="E3" s="525"/>
      <c r="F3" s="525"/>
      <c r="G3" s="525"/>
      <c r="H3" s="525"/>
    </row>
    <row r="4" spans="1:8" ht="16.5" thickBot="1" x14ac:dyDescent="0.3"/>
    <row r="5" spans="1:8" s="215" customFormat="1" ht="47.25" x14ac:dyDescent="0.25">
      <c r="A5" s="218" t="s">
        <v>167</v>
      </c>
      <c r="B5" s="8" t="s">
        <v>502</v>
      </c>
      <c r="C5" s="8" t="s">
        <v>318</v>
      </c>
      <c r="D5" s="8" t="s">
        <v>501</v>
      </c>
      <c r="E5" s="219" t="s">
        <v>168</v>
      </c>
      <c r="F5" s="8" t="s">
        <v>502</v>
      </c>
      <c r="G5" s="240" t="s">
        <v>318</v>
      </c>
      <c r="H5" s="315" t="s">
        <v>501</v>
      </c>
    </row>
    <row r="6" spans="1:8" s="215" customFormat="1" x14ac:dyDescent="0.25">
      <c r="A6" s="220" t="s">
        <v>242</v>
      </c>
      <c r="B6" s="221"/>
      <c r="C6" s="221"/>
      <c r="D6" s="221"/>
      <c r="E6" s="222" t="s">
        <v>15</v>
      </c>
      <c r="F6" s="223"/>
      <c r="G6" s="241"/>
      <c r="H6" s="224"/>
    </row>
    <row r="7" spans="1:8" ht="31.5" x14ac:dyDescent="0.25">
      <c r="A7" s="225" t="s">
        <v>243</v>
      </c>
      <c r="B7" s="226">
        <f>'[2]6. sz. tábla '!B6</f>
        <v>21955111</v>
      </c>
      <c r="C7" s="226">
        <f>'6. sz. tábla'!C6</f>
        <v>26741716</v>
      </c>
      <c r="D7" s="226">
        <f>'6. sz. tábla'!D6</f>
        <v>22292477</v>
      </c>
      <c r="E7" s="227" t="s">
        <v>170</v>
      </c>
      <c r="F7" s="226">
        <f>'[2]6. sz. tábla '!F6</f>
        <v>6405000</v>
      </c>
      <c r="G7" s="242">
        <f>'6. sz. tábla'!G6</f>
        <v>8513290</v>
      </c>
      <c r="H7" s="228">
        <f>'6. sz. tábla'!H6</f>
        <v>7128829</v>
      </c>
    </row>
    <row r="8" spans="1:8" ht="17.25" customHeight="1" x14ac:dyDescent="0.25">
      <c r="A8" s="229" t="s">
        <v>171</v>
      </c>
      <c r="B8" s="108">
        <f>'[2]6. sz. tábla '!B7</f>
        <v>10650000</v>
      </c>
      <c r="C8" s="108">
        <f>'6. sz. tábla'!C7</f>
        <v>10650000</v>
      </c>
      <c r="D8" s="108">
        <f>'6. sz. tábla'!D7</f>
        <v>10600000</v>
      </c>
      <c r="E8" s="227" t="s">
        <v>80</v>
      </c>
      <c r="F8" s="226">
        <f>'[2]6. sz. tábla '!F7</f>
        <v>1614700</v>
      </c>
      <c r="G8" s="242">
        <f>'6. sz. tábla'!G7</f>
        <v>1933970</v>
      </c>
      <c r="H8" s="228">
        <f>'6. sz. tábla'!H7</f>
        <v>1284829</v>
      </c>
    </row>
    <row r="9" spans="1:8" x14ac:dyDescent="0.25">
      <c r="A9" s="229" t="s">
        <v>173</v>
      </c>
      <c r="B9" s="226">
        <f>'[2]6. sz. tábla '!B8-B38</f>
        <v>4202500</v>
      </c>
      <c r="C9" s="226">
        <f>'6. sz. tábla'!C8</f>
        <v>4852500</v>
      </c>
      <c r="D9" s="226">
        <f>'6. sz. tábla'!D8</f>
        <v>2952500</v>
      </c>
      <c r="E9" s="227" t="s">
        <v>81</v>
      </c>
      <c r="F9" s="226">
        <f>'[2]6. sz. tábla '!F8-F38</f>
        <v>13500000</v>
      </c>
      <c r="G9" s="242">
        <f>'6. sz. tábla'!G8</f>
        <v>13720000</v>
      </c>
      <c r="H9" s="228">
        <f>'6. sz. tábla'!H8</f>
        <v>14260000</v>
      </c>
    </row>
    <row r="10" spans="1:8" ht="31.5" x14ac:dyDescent="0.25">
      <c r="A10" s="206" t="s">
        <v>175</v>
      </c>
      <c r="B10" s="226">
        <f>'[2]6. sz. tábla '!B9</f>
        <v>0</v>
      </c>
      <c r="C10" s="226">
        <v>0</v>
      </c>
      <c r="D10" s="226">
        <v>0</v>
      </c>
      <c r="E10" s="227" t="s">
        <v>176</v>
      </c>
      <c r="F10" s="226">
        <f>'[2]6. sz. tábla '!F9</f>
        <v>1943000</v>
      </c>
      <c r="G10" s="242">
        <f>'6. sz. tábla'!G9</f>
        <v>1943000</v>
      </c>
      <c r="H10" s="228">
        <f>'6. sz. tábla'!H9</f>
        <v>1885000</v>
      </c>
    </row>
    <row r="11" spans="1:8" x14ac:dyDescent="0.25">
      <c r="A11" s="229"/>
      <c r="B11" s="226"/>
      <c r="C11" s="226"/>
      <c r="D11" s="226"/>
      <c r="E11" s="227" t="s">
        <v>82</v>
      </c>
      <c r="F11" s="226">
        <f>F13+F14+F15</f>
        <v>7690491</v>
      </c>
      <c r="G11" s="242">
        <f>'6. sz. tábla'!G10</f>
        <v>7309041</v>
      </c>
      <c r="H11" s="228">
        <f>'6. sz. tábla'!H10</f>
        <v>9995415</v>
      </c>
    </row>
    <row r="12" spans="1:8" x14ac:dyDescent="0.25">
      <c r="A12" s="229"/>
      <c r="B12" s="226"/>
      <c r="C12" s="226"/>
      <c r="D12" s="226"/>
      <c r="E12" s="207" t="s">
        <v>177</v>
      </c>
      <c r="F12" s="226">
        <f>'[2]6. sz. tábla '!F11</f>
        <v>0</v>
      </c>
      <c r="G12" s="242">
        <f>'6. sz. tábla'!G11</f>
        <v>0</v>
      </c>
      <c r="H12" s="228">
        <f>'6. sz. tábla'!H11</f>
        <v>0</v>
      </c>
    </row>
    <row r="13" spans="1:8" ht="31.5" x14ac:dyDescent="0.25">
      <c r="A13" s="229"/>
      <c r="B13" s="226"/>
      <c r="C13" s="226"/>
      <c r="D13" s="226"/>
      <c r="E13" s="207" t="s">
        <v>178</v>
      </c>
      <c r="F13" s="226">
        <f>'[2]6. sz. tábla '!F12</f>
        <v>7550491</v>
      </c>
      <c r="G13" s="242">
        <f>'6. sz. tábla'!G12</f>
        <v>7299041</v>
      </c>
      <c r="H13" s="228">
        <f>'6. sz. tábla'!H12</f>
        <v>9895415</v>
      </c>
    </row>
    <row r="14" spans="1:8" ht="31.5" x14ac:dyDescent="0.25">
      <c r="A14" s="225"/>
      <c r="B14" s="226"/>
      <c r="C14" s="230"/>
      <c r="D14" s="226"/>
      <c r="E14" s="207" t="s">
        <v>179</v>
      </c>
      <c r="F14" s="226">
        <f>'[2]6. sz. tábla '!F13-F43</f>
        <v>140000</v>
      </c>
      <c r="G14" s="242">
        <f>'6. sz. tábla'!G13</f>
        <v>10000</v>
      </c>
      <c r="H14" s="228">
        <f>'6. sz. tábla'!H13</f>
        <v>100000</v>
      </c>
    </row>
    <row r="15" spans="1:8" ht="30.75" customHeight="1" x14ac:dyDescent="0.25">
      <c r="A15" s="206"/>
      <c r="B15" s="226"/>
      <c r="C15" s="226"/>
      <c r="D15" s="226"/>
      <c r="E15" s="207" t="s">
        <v>180</v>
      </c>
      <c r="F15" s="226">
        <f>'[2]6. sz. tábla '!F14</f>
        <v>0</v>
      </c>
      <c r="G15" s="242">
        <f>'6. sz. tábla'!G14</f>
        <v>0</v>
      </c>
      <c r="H15" s="228">
        <f>'6. sz. tábla'!H14</f>
        <v>0</v>
      </c>
    </row>
    <row r="16" spans="1:8" x14ac:dyDescent="0.25">
      <c r="A16" s="229"/>
      <c r="B16" s="226"/>
      <c r="C16" s="226"/>
      <c r="D16" s="226"/>
      <c r="E16" s="207" t="s">
        <v>181</v>
      </c>
      <c r="F16" s="226">
        <f>'[2]6. sz. tábla '!F15</f>
        <v>1595420</v>
      </c>
      <c r="G16" s="242">
        <f>'6. sz. tábla'!G15</f>
        <v>2619129</v>
      </c>
      <c r="H16" s="228">
        <f>'6. sz. tábla'!H15</f>
        <v>3885359</v>
      </c>
    </row>
    <row r="17" spans="1:8" s="233" customFormat="1" ht="31.5" x14ac:dyDescent="0.25">
      <c r="A17" s="220" t="s">
        <v>244</v>
      </c>
      <c r="B17" s="231">
        <f>SUM(B7:B16)</f>
        <v>36807611</v>
      </c>
      <c r="C17" s="231">
        <f t="shared" ref="C17:D17" si="0">SUM(C7:C16)</f>
        <v>42244216</v>
      </c>
      <c r="D17" s="231">
        <f t="shared" si="0"/>
        <v>35844977</v>
      </c>
      <c r="E17" s="222" t="s">
        <v>245</v>
      </c>
      <c r="F17" s="231">
        <f>F7+F8+F9+F10+F11+F16</f>
        <v>32748611</v>
      </c>
      <c r="G17" s="231">
        <f>G7+G8+G9+G10+G11+G16</f>
        <v>36038430</v>
      </c>
      <c r="H17" s="232">
        <f>H7+H8+H9+H10+H11+H16</f>
        <v>38439432</v>
      </c>
    </row>
    <row r="18" spans="1:8" x14ac:dyDescent="0.25">
      <c r="A18" s="234" t="s">
        <v>246</v>
      </c>
      <c r="B18" s="226">
        <f>'[2]6. sz. tábla '!B56</f>
        <v>36000000</v>
      </c>
      <c r="C18" s="226">
        <f>'6. sz. tábla'!C56</f>
        <v>37329264</v>
      </c>
      <c r="D18" s="226">
        <f>'6. sz. tábla'!D56</f>
        <v>100876000</v>
      </c>
      <c r="E18" s="223" t="s">
        <v>247</v>
      </c>
      <c r="F18" s="226">
        <f>'[2]6. sz. tábla '!F18-F59</f>
        <v>1140000</v>
      </c>
      <c r="G18" s="226">
        <f>'6. sz. tábla'!G19</f>
        <v>1793076</v>
      </c>
      <c r="H18" s="228">
        <f>'6. sz. tábla'!H19</f>
        <v>1484580</v>
      </c>
    </row>
    <row r="19" spans="1:8" ht="47.25" x14ac:dyDescent="0.25">
      <c r="A19" s="220" t="s">
        <v>248</v>
      </c>
      <c r="B19" s="231">
        <f>B17+B18</f>
        <v>72807611</v>
      </c>
      <c r="C19" s="231">
        <f>C17+C18</f>
        <v>79573480</v>
      </c>
      <c r="D19" s="231">
        <f>D17+D18</f>
        <v>136720977</v>
      </c>
      <c r="E19" s="222" t="s">
        <v>249</v>
      </c>
      <c r="F19" s="231">
        <f>F17+F18</f>
        <v>33888611</v>
      </c>
      <c r="G19" s="231">
        <f t="shared" ref="G19:H19" si="1">G17+G18</f>
        <v>37831506</v>
      </c>
      <c r="H19" s="232">
        <f t="shared" si="1"/>
        <v>39924012</v>
      </c>
    </row>
    <row r="20" spans="1:8" x14ac:dyDescent="0.25">
      <c r="A20" s="220" t="s">
        <v>250</v>
      </c>
      <c r="B20" s="231"/>
      <c r="C20" s="231"/>
      <c r="D20" s="226"/>
      <c r="E20" s="231" t="s">
        <v>16</v>
      </c>
      <c r="F20" s="226"/>
      <c r="G20" s="242"/>
      <c r="H20" s="228"/>
    </row>
    <row r="21" spans="1:8" ht="31.5" x14ac:dyDescent="0.25">
      <c r="A21" s="206" t="s">
        <v>201</v>
      </c>
      <c r="B21" s="226">
        <f>'[2]6. sz. tábla '!B29-B50</f>
        <v>75000000</v>
      </c>
      <c r="C21" s="226">
        <f>'6. sz. tábla'!C29</f>
        <v>75000000</v>
      </c>
      <c r="D21" s="226">
        <f>'6. sz. tábla'!D29</f>
        <v>0</v>
      </c>
      <c r="E21" s="227" t="s">
        <v>202</v>
      </c>
      <c r="F21" s="226">
        <f>'[2]6. sz. tábla '!F29-F50</f>
        <v>24270000</v>
      </c>
      <c r="G21" s="242">
        <f>'6. sz. tábla'!G29</f>
        <v>21770000</v>
      </c>
      <c r="H21" s="228">
        <f>'6. sz. tábla'!H29</f>
        <v>9535474</v>
      </c>
    </row>
    <row r="22" spans="1:8" x14ac:dyDescent="0.25">
      <c r="A22" s="208" t="s">
        <v>251</v>
      </c>
      <c r="B22" s="226">
        <f>'[2]6. sz. tábla '!B30-B51</f>
        <v>0</v>
      </c>
      <c r="C22" s="226">
        <v>0</v>
      </c>
      <c r="D22" s="226">
        <v>0</v>
      </c>
      <c r="E22" s="227" t="s">
        <v>204</v>
      </c>
      <c r="F22" s="226"/>
      <c r="G22" s="242"/>
      <c r="H22" s="228"/>
    </row>
    <row r="23" spans="1:8" ht="31.5" x14ac:dyDescent="0.25">
      <c r="A23" s="208" t="s">
        <v>252</v>
      </c>
      <c r="B23" s="226">
        <f>'[2]6. sz. tábla '!B31-B52</f>
        <v>0</v>
      </c>
      <c r="C23" s="226">
        <v>0</v>
      </c>
      <c r="D23" s="226">
        <v>0</v>
      </c>
      <c r="E23" s="227" t="s">
        <v>206</v>
      </c>
      <c r="F23" s="226">
        <f>'[2]6. sz. tábla '!F31-F52</f>
        <v>90704000</v>
      </c>
      <c r="G23" s="242">
        <f>'6. sz. tábla'!G31</f>
        <v>96002450</v>
      </c>
      <c r="H23" s="228">
        <f>'6. sz. tábla'!H31</f>
        <v>87888092</v>
      </c>
    </row>
    <row r="24" spans="1:8" x14ac:dyDescent="0.25">
      <c r="A24" s="229"/>
      <c r="B24" s="226"/>
      <c r="C24" s="226"/>
      <c r="D24" s="226"/>
      <c r="E24" s="227" t="s">
        <v>253</v>
      </c>
      <c r="F24" s="226">
        <f>'[2]6. sz. tábla '!F32</f>
        <v>0</v>
      </c>
      <c r="G24" s="242">
        <f>'6. sz. tábla'!G32</f>
        <v>27600</v>
      </c>
      <c r="H24" s="228">
        <f>'6. sz. tábla'!H32</f>
        <v>26475</v>
      </c>
    </row>
    <row r="25" spans="1:8" ht="31.5" x14ac:dyDescent="0.25">
      <c r="A25" s="229"/>
      <c r="B25" s="226"/>
      <c r="C25" s="226"/>
      <c r="D25" s="226"/>
      <c r="E25" s="227" t="s">
        <v>254</v>
      </c>
      <c r="F25" s="226"/>
      <c r="G25" s="242"/>
      <c r="H25" s="228"/>
    </row>
    <row r="26" spans="1:8" ht="31.5" x14ac:dyDescent="0.25">
      <c r="A26" s="229"/>
      <c r="B26" s="226"/>
      <c r="C26" s="226"/>
      <c r="D26" s="226"/>
      <c r="E26" s="235" t="s">
        <v>255</v>
      </c>
      <c r="F26" s="226"/>
      <c r="G26" s="242"/>
      <c r="H26" s="228"/>
    </row>
    <row r="27" spans="1:8" ht="30.75" customHeight="1" x14ac:dyDescent="0.25">
      <c r="A27" s="234"/>
      <c r="B27" s="226"/>
      <c r="C27" s="226"/>
      <c r="D27" s="226"/>
      <c r="E27" s="227" t="s">
        <v>256</v>
      </c>
      <c r="F27" s="226"/>
      <c r="G27" s="242"/>
      <c r="H27" s="228"/>
    </row>
    <row r="28" spans="1:8" s="233" customFormat="1" ht="31.5" x14ac:dyDescent="0.25">
      <c r="A28" s="220" t="s">
        <v>257</v>
      </c>
      <c r="B28" s="231">
        <f>SUM(B21:B27)</f>
        <v>75000000</v>
      </c>
      <c r="C28" s="231">
        <f>SUM(C21:C27)</f>
        <v>75000000</v>
      </c>
      <c r="D28" s="231">
        <f>SUM(D21:D27)</f>
        <v>0</v>
      </c>
      <c r="E28" s="222" t="s">
        <v>245</v>
      </c>
      <c r="F28" s="231">
        <f>SUM(F21:F27)</f>
        <v>114974000</v>
      </c>
      <c r="G28" s="231">
        <f>SUM(G21:G27)</f>
        <v>117800050</v>
      </c>
      <c r="H28" s="232">
        <f>SUM(H21:H27)</f>
        <v>97450041</v>
      </c>
    </row>
    <row r="29" spans="1:8" ht="15" customHeight="1" x14ac:dyDescent="0.25">
      <c r="A29" s="234" t="s">
        <v>246</v>
      </c>
      <c r="B29" s="226">
        <f>'[2]6. sz. tábla '!B20-B59</f>
        <v>405000</v>
      </c>
      <c r="C29" s="226">
        <f>'6. sz. tábla'!C60</f>
        <v>1058076</v>
      </c>
      <c r="D29" s="226">
        <f>'6. sz. tábla'!D60</f>
        <v>653076</v>
      </c>
      <c r="E29" s="223" t="s">
        <v>247</v>
      </c>
      <c r="F29" s="226">
        <f>'[2]6. sz. tábla '!F39</f>
        <v>0</v>
      </c>
      <c r="G29" s="226">
        <f>'[2]6. sz. tábla '!I39</f>
        <v>0</v>
      </c>
      <c r="H29" s="228">
        <f>'[2]6. sz. tábla '!J39</f>
        <v>0</v>
      </c>
    </row>
    <row r="30" spans="1:8" ht="48" thickBot="1" x14ac:dyDescent="0.3">
      <c r="A30" s="236" t="s">
        <v>258</v>
      </c>
      <c r="B30" s="237">
        <f>B28+B29</f>
        <v>75405000</v>
      </c>
      <c r="C30" s="237">
        <f>C28+C29</f>
        <v>76058076</v>
      </c>
      <c r="D30" s="237">
        <f>D28+D29</f>
        <v>653076</v>
      </c>
      <c r="E30" s="238" t="s">
        <v>259</v>
      </c>
      <c r="F30" s="237">
        <f>F28+F29</f>
        <v>114974000</v>
      </c>
      <c r="G30" s="237">
        <f>G28+G29</f>
        <v>117800050</v>
      </c>
      <c r="H30" s="239">
        <f>H28+H29</f>
        <v>97450041</v>
      </c>
    </row>
    <row r="31" spans="1:8" x14ac:dyDescent="0.25">
      <c r="B31" s="216">
        <f>B30+B19</f>
        <v>148212611</v>
      </c>
      <c r="C31" s="216">
        <f>C30+C19</f>
        <v>155631556</v>
      </c>
      <c r="D31" s="216">
        <f>D30+D19</f>
        <v>137374053</v>
      </c>
      <c r="F31" s="216">
        <f>F30+F19</f>
        <v>148862611</v>
      </c>
      <c r="G31" s="216">
        <f>G30+G19</f>
        <v>155631556</v>
      </c>
      <c r="H31" s="216">
        <f>H30+H19</f>
        <v>137374053</v>
      </c>
    </row>
    <row r="32" spans="1:8" ht="15.75" customHeight="1" x14ac:dyDescent="0.25">
      <c r="A32" s="525" t="s">
        <v>372</v>
      </c>
      <c r="B32" s="525"/>
      <c r="C32" s="525"/>
      <c r="D32" s="525"/>
      <c r="E32" s="525"/>
      <c r="F32" s="525"/>
      <c r="G32" s="525"/>
      <c r="H32" s="525"/>
    </row>
    <row r="33" spans="1:8" ht="16.5" thickBot="1" x14ac:dyDescent="0.3"/>
    <row r="34" spans="1:8" s="215" customFormat="1" ht="47.25" x14ac:dyDescent="0.25">
      <c r="A34" s="218" t="s">
        <v>167</v>
      </c>
      <c r="B34" s="8" t="s">
        <v>502</v>
      </c>
      <c r="C34" s="8" t="s">
        <v>318</v>
      </c>
      <c r="D34" s="8" t="s">
        <v>501</v>
      </c>
      <c r="E34" s="219" t="s">
        <v>168</v>
      </c>
      <c r="F34" s="8" t="s">
        <v>502</v>
      </c>
      <c r="G34" s="240" t="s">
        <v>318</v>
      </c>
      <c r="H34" s="315" t="s">
        <v>501</v>
      </c>
    </row>
    <row r="35" spans="1:8" x14ac:dyDescent="0.25">
      <c r="A35" s="220" t="s">
        <v>242</v>
      </c>
      <c r="B35" s="221"/>
      <c r="C35" s="221"/>
      <c r="D35" s="221"/>
      <c r="E35" s="222" t="s">
        <v>15</v>
      </c>
      <c r="F35" s="226"/>
      <c r="G35" s="242"/>
      <c r="H35" s="228"/>
    </row>
    <row r="36" spans="1:8" ht="31.5" x14ac:dyDescent="0.25">
      <c r="A36" s="225" t="s">
        <v>243</v>
      </c>
      <c r="B36" s="226"/>
      <c r="C36" s="226"/>
      <c r="D36" s="226"/>
      <c r="E36" s="227" t="s">
        <v>170</v>
      </c>
      <c r="F36" s="226"/>
      <c r="G36" s="242"/>
      <c r="H36" s="228"/>
    </row>
    <row r="37" spans="1:8" x14ac:dyDescent="0.25">
      <c r="A37" s="229" t="s">
        <v>171</v>
      </c>
      <c r="B37" s="226"/>
      <c r="C37" s="226"/>
      <c r="D37" s="226"/>
      <c r="E37" s="227" t="s">
        <v>80</v>
      </c>
      <c r="F37" s="226"/>
      <c r="G37" s="242"/>
      <c r="H37" s="228"/>
    </row>
    <row r="38" spans="1:8" x14ac:dyDescent="0.25">
      <c r="A38" s="229" t="s">
        <v>173</v>
      </c>
      <c r="B38" s="226">
        <f>'2.sz.tábla'!B42</f>
        <v>650000</v>
      </c>
      <c r="C38" s="226">
        <f>'2.sz.tábla'!C42</f>
        <v>650000</v>
      </c>
      <c r="D38" s="226">
        <f>'2.sz.tábla'!D42</f>
        <v>600000</v>
      </c>
      <c r="E38" s="227" t="s">
        <v>81</v>
      </c>
      <c r="F38" s="226"/>
      <c r="G38" s="242"/>
      <c r="H38" s="228"/>
    </row>
    <row r="39" spans="1:8" ht="31.5" x14ac:dyDescent="0.25">
      <c r="A39" s="206" t="s">
        <v>175</v>
      </c>
      <c r="B39" s="226"/>
      <c r="C39" s="226"/>
      <c r="D39" s="226"/>
      <c r="E39" s="227" t="s">
        <v>176</v>
      </c>
      <c r="F39" s="226"/>
      <c r="G39" s="242"/>
      <c r="H39" s="228"/>
    </row>
    <row r="40" spans="1:8" x14ac:dyDescent="0.25">
      <c r="A40" s="229"/>
      <c r="B40" s="226"/>
      <c r="C40" s="226"/>
      <c r="D40" s="226"/>
      <c r="E40" s="227" t="s">
        <v>82</v>
      </c>
      <c r="F40" s="226"/>
      <c r="G40" s="242"/>
      <c r="H40" s="228"/>
    </row>
    <row r="41" spans="1:8" x14ac:dyDescent="0.25">
      <c r="A41" s="229"/>
      <c r="B41" s="226"/>
      <c r="C41" s="226"/>
      <c r="D41" s="226"/>
      <c r="E41" s="207" t="s">
        <v>177</v>
      </c>
      <c r="F41" s="226"/>
      <c r="G41" s="242"/>
      <c r="H41" s="228"/>
    </row>
    <row r="42" spans="1:8" ht="31.5" x14ac:dyDescent="0.25">
      <c r="A42" s="229"/>
      <c r="B42" s="226"/>
      <c r="C42" s="226"/>
      <c r="D42" s="226"/>
      <c r="E42" s="207" t="s">
        <v>178</v>
      </c>
      <c r="F42" s="226"/>
      <c r="G42" s="242"/>
      <c r="H42" s="228"/>
    </row>
    <row r="43" spans="1:8" ht="31.5" x14ac:dyDescent="0.25">
      <c r="A43" s="225"/>
      <c r="B43" s="226"/>
      <c r="C43" s="230"/>
      <c r="D43" s="226"/>
      <c r="E43" s="207" t="s">
        <v>179</v>
      </c>
      <c r="F43" s="226"/>
      <c r="G43" s="242"/>
      <c r="H43" s="228"/>
    </row>
    <row r="44" spans="1:8" ht="30" customHeight="1" x14ac:dyDescent="0.25">
      <c r="A44" s="206"/>
      <c r="B44" s="226"/>
      <c r="C44" s="226"/>
      <c r="D44" s="226"/>
      <c r="E44" s="207" t="s">
        <v>180</v>
      </c>
      <c r="F44" s="226"/>
      <c r="G44" s="242"/>
      <c r="H44" s="228"/>
    </row>
    <row r="45" spans="1:8" x14ac:dyDescent="0.25">
      <c r="A45" s="229"/>
      <c r="B45" s="226"/>
      <c r="C45" s="226"/>
      <c r="D45" s="226"/>
      <c r="E45" s="207" t="s">
        <v>181</v>
      </c>
      <c r="F45" s="226"/>
      <c r="G45" s="242"/>
      <c r="H45" s="228"/>
    </row>
    <row r="46" spans="1:8" ht="31.5" x14ac:dyDescent="0.25">
      <c r="A46" s="220" t="s">
        <v>260</v>
      </c>
      <c r="B46" s="231">
        <f>SUM(B36:B45)</f>
        <v>650000</v>
      </c>
      <c r="C46" s="231"/>
      <c r="D46" s="226"/>
      <c r="E46" s="222" t="s">
        <v>261</v>
      </c>
      <c r="F46" s="231">
        <f>SUM(F36:F45)</f>
        <v>0</v>
      </c>
      <c r="G46" s="231">
        <f>SUM(G36:G45)</f>
        <v>0</v>
      </c>
      <c r="H46" s="232">
        <f>SUM(H36:H45)</f>
        <v>0</v>
      </c>
    </row>
    <row r="47" spans="1:8" x14ac:dyDescent="0.25">
      <c r="A47" s="234" t="s">
        <v>246</v>
      </c>
      <c r="B47" s="226"/>
      <c r="C47" s="226"/>
      <c r="D47" s="226"/>
      <c r="E47" s="223" t="s">
        <v>247</v>
      </c>
      <c r="F47" s="226"/>
      <c r="G47" s="242"/>
      <c r="H47" s="228"/>
    </row>
    <row r="48" spans="1:8" ht="47.25" x14ac:dyDescent="0.25">
      <c r="A48" s="220" t="s">
        <v>262</v>
      </c>
      <c r="B48" s="231">
        <f>B46+B47</f>
        <v>650000</v>
      </c>
      <c r="C48" s="231"/>
      <c r="D48" s="226"/>
      <c r="E48" s="222" t="s">
        <v>263</v>
      </c>
      <c r="F48" s="231">
        <f>F46+F47</f>
        <v>0</v>
      </c>
      <c r="G48" s="231">
        <f>G46+G47</f>
        <v>0</v>
      </c>
      <c r="H48" s="232">
        <f>H46+H47</f>
        <v>0</v>
      </c>
    </row>
    <row r="49" spans="1:8" x14ac:dyDescent="0.25">
      <c r="A49" s="220" t="s">
        <v>250</v>
      </c>
      <c r="B49" s="231"/>
      <c r="C49" s="231"/>
      <c r="D49" s="226"/>
      <c r="E49" s="231" t="s">
        <v>16</v>
      </c>
      <c r="F49" s="226"/>
      <c r="G49" s="242"/>
      <c r="H49" s="228"/>
    </row>
    <row r="50" spans="1:8" ht="31.5" x14ac:dyDescent="0.25">
      <c r="A50" s="206" t="s">
        <v>201</v>
      </c>
      <c r="B50" s="226"/>
      <c r="C50" s="226"/>
      <c r="D50" s="226">
        <v>0</v>
      </c>
      <c r="E50" s="227" t="s">
        <v>202</v>
      </c>
      <c r="F50" s="226"/>
      <c r="G50" s="242"/>
      <c r="H50" s="228">
        <f>'5. sz. tábla'!D4</f>
        <v>9535474</v>
      </c>
    </row>
    <row r="51" spans="1:8" x14ac:dyDescent="0.25">
      <c r="A51" s="208" t="s">
        <v>251</v>
      </c>
      <c r="B51" s="226">
        <f>'[2]2.sz.tábla'!B54</f>
        <v>0</v>
      </c>
      <c r="C51" s="226"/>
      <c r="D51" s="226">
        <v>0</v>
      </c>
      <c r="E51" s="227" t="s">
        <v>204</v>
      </c>
      <c r="F51" s="226"/>
      <c r="G51" s="242"/>
      <c r="H51" s="228"/>
    </row>
    <row r="52" spans="1:8" ht="31.5" x14ac:dyDescent="0.25">
      <c r="A52" s="208" t="s">
        <v>252</v>
      </c>
      <c r="B52" s="226">
        <f>'[2]2.sz.tábla'!B63</f>
        <v>0</v>
      </c>
      <c r="C52" s="226"/>
      <c r="D52" s="226">
        <v>0</v>
      </c>
      <c r="E52" s="227" t="s">
        <v>206</v>
      </c>
      <c r="F52" s="226"/>
      <c r="G52" s="242"/>
      <c r="H52" s="228"/>
    </row>
    <row r="53" spans="1:8" x14ac:dyDescent="0.25">
      <c r="A53" s="229"/>
      <c r="B53" s="226"/>
      <c r="C53" s="226"/>
      <c r="D53" s="226"/>
      <c r="E53" s="227" t="s">
        <v>253</v>
      </c>
      <c r="F53" s="226"/>
      <c r="G53" s="242"/>
      <c r="H53" s="228"/>
    </row>
    <row r="54" spans="1:8" ht="31.5" x14ac:dyDescent="0.25">
      <c r="A54" s="229"/>
      <c r="B54" s="226"/>
      <c r="C54" s="226"/>
      <c r="D54" s="226"/>
      <c r="E54" s="227" t="s">
        <v>254</v>
      </c>
      <c r="F54" s="226"/>
      <c r="G54" s="242"/>
      <c r="H54" s="228">
        <f>'5. sz. tábla'!D36</f>
        <v>26475</v>
      </c>
    </row>
    <row r="55" spans="1:8" ht="31.5" x14ac:dyDescent="0.25">
      <c r="A55" s="229"/>
      <c r="B55" s="226"/>
      <c r="C55" s="226"/>
      <c r="D55" s="226"/>
      <c r="E55" s="235" t="s">
        <v>255</v>
      </c>
      <c r="F55" s="226"/>
      <c r="G55" s="242"/>
      <c r="H55" s="228"/>
    </row>
    <row r="56" spans="1:8" ht="28.5" customHeight="1" x14ac:dyDescent="0.25">
      <c r="A56" s="234"/>
      <c r="B56" s="226"/>
      <c r="C56" s="226"/>
      <c r="D56" s="226"/>
      <c r="E56" s="207" t="s">
        <v>210</v>
      </c>
      <c r="F56" s="226"/>
      <c r="G56" s="242"/>
      <c r="H56" s="228"/>
    </row>
    <row r="57" spans="1:8" ht="27" customHeight="1" x14ac:dyDescent="0.25">
      <c r="A57" s="234"/>
      <c r="B57" s="226"/>
      <c r="C57" s="226"/>
      <c r="D57" s="226"/>
      <c r="E57" s="207" t="s">
        <v>256</v>
      </c>
      <c r="F57" s="226"/>
      <c r="G57" s="242"/>
      <c r="H57" s="228"/>
    </row>
    <row r="58" spans="1:8" ht="31.5" x14ac:dyDescent="0.25">
      <c r="A58" s="220" t="s">
        <v>264</v>
      </c>
      <c r="B58" s="231">
        <f>SUM(B50:B56)</f>
        <v>0</v>
      </c>
      <c r="C58" s="231">
        <f t="shared" ref="C58:D58" si="2">SUM(C50:C56)</f>
        <v>0</v>
      </c>
      <c r="D58" s="231">
        <f t="shared" si="2"/>
        <v>0</v>
      </c>
      <c r="E58" s="222" t="s">
        <v>265</v>
      </c>
      <c r="F58" s="231">
        <f>SUM(F50:F56)</f>
        <v>0</v>
      </c>
      <c r="G58" s="231">
        <f t="shared" ref="G58:H58" si="3">SUM(G50:G56)</f>
        <v>0</v>
      </c>
      <c r="H58" s="232">
        <f t="shared" si="3"/>
        <v>9561949</v>
      </c>
    </row>
    <row r="59" spans="1:8" x14ac:dyDescent="0.25">
      <c r="A59" s="234" t="s">
        <v>246</v>
      </c>
      <c r="B59" s="226">
        <f>'[2]2.sz.tábla'!B70</f>
        <v>0</v>
      </c>
      <c r="C59" s="226"/>
      <c r="D59" s="226"/>
      <c r="E59" s="223" t="s">
        <v>247</v>
      </c>
      <c r="F59" s="226">
        <f>'[2]5. sz. tábla'!B27</f>
        <v>0</v>
      </c>
      <c r="G59" s="226">
        <f>'[2]5. sz. tábla'!E27</f>
        <v>0</v>
      </c>
      <c r="H59" s="228">
        <f>'[2]5. sz. tábla'!F27</f>
        <v>0</v>
      </c>
    </row>
    <row r="60" spans="1:8" x14ac:dyDescent="0.25">
      <c r="A60" s="234"/>
      <c r="B60" s="226"/>
      <c r="C60" s="226"/>
      <c r="D60" s="226"/>
      <c r="E60" s="227"/>
      <c r="F60" s="226"/>
      <c r="G60" s="242"/>
      <c r="H60" s="228"/>
    </row>
    <row r="61" spans="1:8" ht="48" thickBot="1" x14ac:dyDescent="0.3">
      <c r="A61" s="236" t="s">
        <v>266</v>
      </c>
      <c r="B61" s="237">
        <f>B58+B59</f>
        <v>0</v>
      </c>
      <c r="C61" s="237">
        <f t="shared" ref="C61:D61" si="4">C58+C59</f>
        <v>0</v>
      </c>
      <c r="D61" s="237">
        <f t="shared" si="4"/>
        <v>0</v>
      </c>
      <c r="E61" s="238" t="s">
        <v>267</v>
      </c>
      <c r="F61" s="237">
        <f>F58+F59</f>
        <v>0</v>
      </c>
      <c r="G61" s="237">
        <f t="shared" ref="G61:H61" si="5">G58+G59</f>
        <v>0</v>
      </c>
      <c r="H61" s="239">
        <f t="shared" si="5"/>
        <v>9561949</v>
      </c>
    </row>
    <row r="62" spans="1:8" ht="15.75" customHeight="1" x14ac:dyDescent="0.25">
      <c r="A62" s="526" t="s">
        <v>373</v>
      </c>
      <c r="B62" s="526"/>
      <c r="C62" s="526"/>
      <c r="D62" s="526"/>
      <c r="E62" s="526"/>
      <c r="F62" s="526"/>
      <c r="G62" s="526"/>
      <c r="H62" s="526"/>
    </row>
    <row r="63" spans="1:8" ht="16.5" thickBot="1" x14ac:dyDescent="0.3"/>
    <row r="64" spans="1:8" s="215" customFormat="1" ht="47.25" x14ac:dyDescent="0.25">
      <c r="A64" s="218" t="s">
        <v>167</v>
      </c>
      <c r="B64" s="8" t="s">
        <v>502</v>
      </c>
      <c r="C64" s="8" t="s">
        <v>318</v>
      </c>
      <c r="D64" s="8" t="s">
        <v>501</v>
      </c>
      <c r="E64" s="219" t="s">
        <v>168</v>
      </c>
      <c r="F64" s="8" t="s">
        <v>502</v>
      </c>
      <c r="G64" s="240" t="s">
        <v>318</v>
      </c>
      <c r="H64" s="315" t="s">
        <v>501</v>
      </c>
    </row>
    <row r="65" spans="1:8" x14ac:dyDescent="0.25">
      <c r="A65" s="220" t="s">
        <v>242</v>
      </c>
      <c r="B65" s="221"/>
      <c r="C65" s="221"/>
      <c r="D65" s="221"/>
      <c r="E65" s="222" t="s">
        <v>15</v>
      </c>
      <c r="F65" s="226"/>
      <c r="G65" s="242"/>
      <c r="H65" s="228"/>
    </row>
    <row r="66" spans="1:8" ht="31.5" x14ac:dyDescent="0.25">
      <c r="A66" s="225" t="s">
        <v>243</v>
      </c>
      <c r="B66" s="226">
        <f>B7</f>
        <v>21955111</v>
      </c>
      <c r="C66" s="226">
        <f t="shared" ref="C66:D67" si="6">C7</f>
        <v>26741716</v>
      </c>
      <c r="D66" s="226">
        <f>'2.sz.tábla'!D5</f>
        <v>22292477</v>
      </c>
      <c r="E66" s="227" t="s">
        <v>170</v>
      </c>
      <c r="F66" s="226">
        <f>F7</f>
        <v>6405000</v>
      </c>
      <c r="G66" s="226">
        <f t="shared" ref="G66:H66" si="7">G7</f>
        <v>8513290</v>
      </c>
      <c r="H66" s="226">
        <f t="shared" si="7"/>
        <v>7128829</v>
      </c>
    </row>
    <row r="67" spans="1:8" x14ac:dyDescent="0.25">
      <c r="A67" s="229" t="s">
        <v>171</v>
      </c>
      <c r="B67" s="226">
        <f>B8</f>
        <v>10650000</v>
      </c>
      <c r="C67" s="226">
        <f t="shared" si="6"/>
        <v>10650000</v>
      </c>
      <c r="D67" s="226">
        <f t="shared" si="6"/>
        <v>10600000</v>
      </c>
      <c r="E67" s="227" t="s">
        <v>80</v>
      </c>
      <c r="F67" s="226">
        <f>F8</f>
        <v>1614700</v>
      </c>
      <c r="G67" s="226">
        <f t="shared" ref="G67:H67" si="8">G8</f>
        <v>1933970</v>
      </c>
      <c r="H67" s="226">
        <f t="shared" si="8"/>
        <v>1284829</v>
      </c>
    </row>
    <row r="68" spans="1:8" x14ac:dyDescent="0.25">
      <c r="A68" s="229" t="s">
        <v>173</v>
      </c>
      <c r="B68" s="226">
        <f>B9</f>
        <v>4202500</v>
      </c>
      <c r="C68" s="226">
        <f t="shared" ref="C68:D68" si="9">C9</f>
        <v>4852500</v>
      </c>
      <c r="D68" s="226">
        <f t="shared" si="9"/>
        <v>2952500</v>
      </c>
      <c r="E68" s="227" t="s">
        <v>174</v>
      </c>
      <c r="F68" s="226"/>
      <c r="G68" s="242"/>
      <c r="H68" s="228"/>
    </row>
    <row r="69" spans="1:8" ht="31.5" x14ac:dyDescent="0.25">
      <c r="A69" s="206" t="s">
        <v>175</v>
      </c>
      <c r="B69" s="226">
        <f>B10</f>
        <v>0</v>
      </c>
      <c r="C69" s="226">
        <f t="shared" ref="C69:D69" si="10">C10</f>
        <v>0</v>
      </c>
      <c r="D69" s="226">
        <f t="shared" si="10"/>
        <v>0</v>
      </c>
      <c r="E69" s="227" t="s">
        <v>176</v>
      </c>
      <c r="F69" s="226"/>
      <c r="G69" s="242"/>
      <c r="H69" s="228"/>
    </row>
    <row r="70" spans="1:8" x14ac:dyDescent="0.25">
      <c r="A70" s="229"/>
      <c r="B70" s="226"/>
      <c r="C70" s="226"/>
      <c r="D70" s="226"/>
      <c r="E70" s="227" t="s">
        <v>82</v>
      </c>
      <c r="F70" s="226"/>
      <c r="G70" s="242"/>
      <c r="H70" s="228"/>
    </row>
    <row r="71" spans="1:8" x14ac:dyDescent="0.25">
      <c r="A71" s="229"/>
      <c r="B71" s="226"/>
      <c r="C71" s="226"/>
      <c r="D71" s="226"/>
      <c r="E71" s="207" t="s">
        <v>177</v>
      </c>
      <c r="F71" s="226"/>
      <c r="G71" s="242"/>
      <c r="H71" s="228"/>
    </row>
    <row r="72" spans="1:8" ht="31.5" x14ac:dyDescent="0.25">
      <c r="A72" s="229"/>
      <c r="B72" s="226"/>
      <c r="C72" s="226"/>
      <c r="D72" s="226"/>
      <c r="E72" s="207" t="s">
        <v>178</v>
      </c>
      <c r="F72" s="226"/>
      <c r="G72" s="242"/>
      <c r="H72" s="228"/>
    </row>
    <row r="73" spans="1:8" ht="31.5" x14ac:dyDescent="0.25">
      <c r="A73" s="225"/>
      <c r="B73" s="226"/>
      <c r="C73" s="230"/>
      <c r="D73" s="230"/>
      <c r="E73" s="207" t="s">
        <v>179</v>
      </c>
      <c r="F73" s="226"/>
      <c r="G73" s="242"/>
      <c r="H73" s="228"/>
    </row>
    <row r="74" spans="1:8" ht="31.5" x14ac:dyDescent="0.25">
      <c r="A74" s="206"/>
      <c r="B74" s="226"/>
      <c r="C74" s="226"/>
      <c r="D74" s="226"/>
      <c r="E74" s="207" t="s">
        <v>180</v>
      </c>
      <c r="F74" s="226"/>
      <c r="G74" s="242"/>
      <c r="H74" s="228"/>
    </row>
    <row r="75" spans="1:8" x14ac:dyDescent="0.25">
      <c r="A75" s="229"/>
      <c r="B75" s="226"/>
      <c r="C75" s="226"/>
      <c r="D75" s="226"/>
      <c r="E75" s="207" t="s">
        <v>181</v>
      </c>
      <c r="F75" s="226"/>
      <c r="G75" s="242"/>
      <c r="H75" s="228"/>
    </row>
    <row r="76" spans="1:8" ht="47.25" x14ac:dyDescent="0.25">
      <c r="A76" s="220" t="s">
        <v>268</v>
      </c>
      <c r="B76" s="231">
        <f>SUM(B66:B75)</f>
        <v>36807611</v>
      </c>
      <c r="C76" s="231">
        <f>SUM(C66:C75)</f>
        <v>42244216</v>
      </c>
      <c r="D76" s="231">
        <f>SUM(D66:D75)</f>
        <v>35844977</v>
      </c>
      <c r="E76" s="222" t="s">
        <v>269</v>
      </c>
      <c r="F76" s="231">
        <f>SUM(F66:F75)</f>
        <v>8019700</v>
      </c>
      <c r="G76" s="231">
        <f t="shared" ref="G76" si="11">SUM(G66:G75)</f>
        <v>10447260</v>
      </c>
      <c r="H76" s="232">
        <f>SUM(H66:H75)</f>
        <v>8413658</v>
      </c>
    </row>
    <row r="77" spans="1:8" x14ac:dyDescent="0.25">
      <c r="A77" s="234" t="s">
        <v>246</v>
      </c>
      <c r="B77" s="226"/>
      <c r="C77" s="226"/>
      <c r="D77" s="226"/>
      <c r="E77" s="223" t="s">
        <v>247</v>
      </c>
      <c r="F77" s="226"/>
      <c r="G77" s="242"/>
      <c r="H77" s="228"/>
    </row>
    <row r="78" spans="1:8" ht="47.25" x14ac:dyDescent="0.25">
      <c r="A78" s="220" t="s">
        <v>270</v>
      </c>
      <c r="B78" s="231">
        <f>B76+B77</f>
        <v>36807611</v>
      </c>
      <c r="C78" s="231">
        <f>C76+C77</f>
        <v>42244216</v>
      </c>
      <c r="D78" s="231">
        <f>D76+D77</f>
        <v>35844977</v>
      </c>
      <c r="E78" s="222" t="s">
        <v>271</v>
      </c>
      <c r="F78" s="231">
        <f>F76+F77</f>
        <v>8019700</v>
      </c>
      <c r="G78" s="231">
        <f>G76+G77</f>
        <v>10447260</v>
      </c>
      <c r="H78" s="232">
        <f>H76+H77</f>
        <v>8413658</v>
      </c>
    </row>
    <row r="79" spans="1:8" x14ac:dyDescent="0.25">
      <c r="A79" s="220" t="s">
        <v>250</v>
      </c>
      <c r="B79" s="231"/>
      <c r="C79" s="231"/>
      <c r="D79" s="231"/>
      <c r="E79" s="231" t="s">
        <v>16</v>
      </c>
      <c r="F79" s="226"/>
      <c r="G79" s="242"/>
      <c r="H79" s="228"/>
    </row>
    <row r="80" spans="1:8" ht="31.5" x14ac:dyDescent="0.25">
      <c r="A80" s="206" t="s">
        <v>201</v>
      </c>
      <c r="B80" s="231"/>
      <c r="C80" s="231"/>
      <c r="D80" s="231"/>
      <c r="E80" s="227" t="s">
        <v>202</v>
      </c>
      <c r="F80" s="226"/>
      <c r="G80" s="242"/>
      <c r="H80" s="228"/>
    </row>
    <row r="81" spans="1:8" x14ac:dyDescent="0.25">
      <c r="A81" s="208" t="s">
        <v>251</v>
      </c>
      <c r="B81" s="226"/>
      <c r="C81" s="226"/>
      <c r="D81" s="226"/>
      <c r="E81" s="227" t="s">
        <v>204</v>
      </c>
      <c r="F81" s="226"/>
      <c r="G81" s="242"/>
      <c r="H81" s="228"/>
    </row>
    <row r="82" spans="1:8" ht="31.5" x14ac:dyDescent="0.25">
      <c r="A82" s="208" t="s">
        <v>252</v>
      </c>
      <c r="B82" s="222"/>
      <c r="C82" s="222"/>
      <c r="D82" s="222"/>
      <c r="E82" s="227" t="s">
        <v>206</v>
      </c>
      <c r="F82" s="226"/>
      <c r="G82" s="242"/>
      <c r="H82" s="228"/>
    </row>
    <row r="83" spans="1:8" x14ac:dyDescent="0.25">
      <c r="A83" s="229"/>
      <c r="B83" s="226"/>
      <c r="C83" s="226"/>
      <c r="D83" s="226"/>
      <c r="E83" s="227" t="s">
        <v>253</v>
      </c>
      <c r="F83" s="226"/>
      <c r="G83" s="242"/>
      <c r="H83" s="228"/>
    </row>
    <row r="84" spans="1:8" ht="31.5" x14ac:dyDescent="0.25">
      <c r="A84" s="220" t="s">
        <v>264</v>
      </c>
      <c r="B84" s="231">
        <f>SUM(B80:B82)</f>
        <v>0</v>
      </c>
      <c r="C84" s="231">
        <f>SUM(C80:C82)</f>
        <v>0</v>
      </c>
      <c r="D84" s="231">
        <f>SUM(D80:D82)</f>
        <v>0</v>
      </c>
      <c r="E84" s="227" t="s">
        <v>254</v>
      </c>
      <c r="F84" s="226"/>
      <c r="G84" s="242"/>
      <c r="H84" s="228"/>
    </row>
    <row r="85" spans="1:8" ht="31.5" x14ac:dyDescent="0.25">
      <c r="A85" s="234" t="s">
        <v>246</v>
      </c>
      <c r="B85" s="226"/>
      <c r="C85" s="226"/>
      <c r="D85" s="226"/>
      <c r="E85" s="235" t="s">
        <v>255</v>
      </c>
      <c r="F85" s="226"/>
      <c r="G85" s="242"/>
      <c r="H85" s="228"/>
    </row>
    <row r="86" spans="1:8" ht="31.5" x14ac:dyDescent="0.25">
      <c r="A86" s="234"/>
      <c r="B86" s="226"/>
      <c r="C86" s="226"/>
      <c r="D86" s="226"/>
      <c r="E86" s="207" t="s">
        <v>211</v>
      </c>
      <c r="F86" s="226"/>
      <c r="G86" s="242"/>
      <c r="H86" s="228"/>
    </row>
    <row r="87" spans="1:8" ht="48" thickBot="1" x14ac:dyDescent="0.3">
      <c r="A87" s="236" t="s">
        <v>272</v>
      </c>
      <c r="B87" s="237">
        <f>SUM(B80:B86)</f>
        <v>0</v>
      </c>
      <c r="C87" s="237">
        <f>SUM(C80:C86)</f>
        <v>0</v>
      </c>
      <c r="D87" s="237">
        <f>SUM(D80:D86)</f>
        <v>0</v>
      </c>
      <c r="E87" s="238" t="s">
        <v>273</v>
      </c>
      <c r="F87" s="237">
        <f>SUM(F80:F86)</f>
        <v>0</v>
      </c>
      <c r="G87" s="237">
        <f>SUM(G80:G86)</f>
        <v>0</v>
      </c>
      <c r="H87" s="239">
        <f>SUM(H80:H86)</f>
        <v>0</v>
      </c>
    </row>
    <row r="88" spans="1:8" x14ac:dyDescent="0.25">
      <c r="B88" s="216">
        <f>B87+B78+B61+B48+B30+B19</f>
        <v>185670222</v>
      </c>
      <c r="C88" s="216">
        <f>C87+C78+C61+C48+C30+C19</f>
        <v>197875772</v>
      </c>
      <c r="D88" s="216">
        <f>D87+D78+D61+D48+D30+D19</f>
        <v>173219030</v>
      </c>
      <c r="F88" s="216">
        <f>F87+F78+F61+F48+F30+F19</f>
        <v>156882311</v>
      </c>
      <c r="G88" s="216">
        <f>G87+G78+G61+G48+G30+G19</f>
        <v>166078816</v>
      </c>
      <c r="H88" s="216">
        <f>H87+H78+H61+H48+H30+H19</f>
        <v>155349660</v>
      </c>
    </row>
    <row r="89" spans="1:8" x14ac:dyDescent="0.25">
      <c r="A89" s="215" t="s">
        <v>274</v>
      </c>
    </row>
  </sheetData>
  <mergeCells count="3">
    <mergeCell ref="A3:H3"/>
    <mergeCell ref="A32:H32"/>
    <mergeCell ref="A62:H62"/>
  </mergeCells>
  <pageMargins left="0.9055118110236221" right="0.70866141732283472" top="0.94488188976377963" bottom="0.74803149606299213" header="0.51181102362204722" footer="0.31496062992125984"/>
  <pageSetup paperSize="9" scale="60" orientation="landscape" r:id="rId1"/>
  <headerFooter>
    <oddHeader>&amp;L&amp;"Times New Roman,Normál"&amp;12Vászoly Község Önkormányzata&amp;C&amp;"Times New Roman,Normál"&amp;12 7. melléklet
Az önkormányzat 2018. évi költségvetéséről szóló 5/2018. (II. 16.) önkormányzati rendelethez</oddHeader>
  </headerFooter>
  <rowBreaks count="3" manualBreakCount="3">
    <brk id="31" max="9" man="1"/>
    <brk id="61" max="9" man="1"/>
    <brk id="8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view="pageLayout" zoomScaleNormal="100" workbookViewId="0">
      <selection activeCell="A3" sqref="A3:N3"/>
    </sheetView>
  </sheetViews>
  <sheetFormatPr defaultRowHeight="15.75" x14ac:dyDescent="0.25"/>
  <cols>
    <col min="1" max="1" width="44.7109375" style="503" customWidth="1"/>
    <col min="2" max="2" width="12.42578125" style="78" bestFit="1" customWidth="1"/>
    <col min="3" max="4" width="14" style="78" bestFit="1" customWidth="1"/>
    <col min="5" max="6" width="11.5703125" style="78" bestFit="1" customWidth="1"/>
    <col min="7" max="7" width="12.140625" style="78" bestFit="1" customWidth="1"/>
    <col min="8" max="8" width="13.7109375" style="78" bestFit="1" customWidth="1"/>
    <col min="9" max="9" width="12.140625" style="78" bestFit="1" customWidth="1"/>
    <col min="10" max="10" width="13.140625" style="78" bestFit="1" customWidth="1"/>
    <col min="11" max="12" width="12.140625" style="78" bestFit="1" customWidth="1"/>
    <col min="13" max="13" width="13.7109375" style="78" bestFit="1" customWidth="1"/>
    <col min="14" max="14" width="14" style="486" bestFit="1" customWidth="1"/>
    <col min="15" max="15" width="13.5703125" style="78" customWidth="1"/>
    <col min="16" max="16" width="12.140625" style="78" bestFit="1" customWidth="1"/>
    <col min="17" max="17" width="11.7109375" style="78" bestFit="1" customWidth="1"/>
    <col min="18" max="256" width="9.140625" style="78"/>
    <col min="257" max="257" width="51" style="78" customWidth="1"/>
    <col min="258" max="259" width="11.85546875" style="78" bestFit="1" customWidth="1"/>
    <col min="260" max="265" width="13.28515625" style="78" bestFit="1" customWidth="1"/>
    <col min="266" max="266" width="16.140625" style="78" bestFit="1" customWidth="1"/>
    <col min="267" max="269" width="13.28515625" style="78" bestFit="1" customWidth="1"/>
    <col min="270" max="270" width="14.140625" style="78" bestFit="1" customWidth="1"/>
    <col min="271" max="512" width="9.140625" style="78"/>
    <col min="513" max="513" width="51" style="78" customWidth="1"/>
    <col min="514" max="515" width="11.85546875" style="78" bestFit="1" customWidth="1"/>
    <col min="516" max="521" width="13.28515625" style="78" bestFit="1" customWidth="1"/>
    <col min="522" max="522" width="16.140625" style="78" bestFit="1" customWidth="1"/>
    <col min="523" max="525" width="13.28515625" style="78" bestFit="1" customWidth="1"/>
    <col min="526" max="526" width="14.140625" style="78" bestFit="1" customWidth="1"/>
    <col min="527" max="768" width="9.140625" style="78"/>
    <col min="769" max="769" width="51" style="78" customWidth="1"/>
    <col min="770" max="771" width="11.85546875" style="78" bestFit="1" customWidth="1"/>
    <col min="772" max="777" width="13.28515625" style="78" bestFit="1" customWidth="1"/>
    <col min="778" max="778" width="16.140625" style="78" bestFit="1" customWidth="1"/>
    <col min="779" max="781" width="13.28515625" style="78" bestFit="1" customWidth="1"/>
    <col min="782" max="782" width="14.140625" style="78" bestFit="1" customWidth="1"/>
    <col min="783" max="1024" width="9.140625" style="78"/>
    <col min="1025" max="1025" width="51" style="78" customWidth="1"/>
    <col min="1026" max="1027" width="11.85546875" style="78" bestFit="1" customWidth="1"/>
    <col min="1028" max="1033" width="13.28515625" style="78" bestFit="1" customWidth="1"/>
    <col min="1034" max="1034" width="16.140625" style="78" bestFit="1" customWidth="1"/>
    <col min="1035" max="1037" width="13.28515625" style="78" bestFit="1" customWidth="1"/>
    <col min="1038" max="1038" width="14.140625" style="78" bestFit="1" customWidth="1"/>
    <col min="1039" max="1280" width="9.140625" style="78"/>
    <col min="1281" max="1281" width="51" style="78" customWidth="1"/>
    <col min="1282" max="1283" width="11.85546875" style="78" bestFit="1" customWidth="1"/>
    <col min="1284" max="1289" width="13.28515625" style="78" bestFit="1" customWidth="1"/>
    <col min="1290" max="1290" width="16.140625" style="78" bestFit="1" customWidth="1"/>
    <col min="1291" max="1293" width="13.28515625" style="78" bestFit="1" customWidth="1"/>
    <col min="1294" max="1294" width="14.140625" style="78" bestFit="1" customWidth="1"/>
    <col min="1295" max="1536" width="9.140625" style="78"/>
    <col min="1537" max="1537" width="51" style="78" customWidth="1"/>
    <col min="1538" max="1539" width="11.85546875" style="78" bestFit="1" customWidth="1"/>
    <col min="1540" max="1545" width="13.28515625" style="78" bestFit="1" customWidth="1"/>
    <col min="1546" max="1546" width="16.140625" style="78" bestFit="1" customWidth="1"/>
    <col min="1547" max="1549" width="13.28515625" style="78" bestFit="1" customWidth="1"/>
    <col min="1550" max="1550" width="14.140625" style="78" bestFit="1" customWidth="1"/>
    <col min="1551" max="1792" width="9.140625" style="78"/>
    <col min="1793" max="1793" width="51" style="78" customWidth="1"/>
    <col min="1794" max="1795" width="11.85546875" style="78" bestFit="1" customWidth="1"/>
    <col min="1796" max="1801" width="13.28515625" style="78" bestFit="1" customWidth="1"/>
    <col min="1802" max="1802" width="16.140625" style="78" bestFit="1" customWidth="1"/>
    <col min="1803" max="1805" width="13.28515625" style="78" bestFit="1" customWidth="1"/>
    <col min="1806" max="1806" width="14.140625" style="78" bestFit="1" customWidth="1"/>
    <col min="1807" max="2048" width="9.140625" style="78"/>
    <col min="2049" max="2049" width="51" style="78" customWidth="1"/>
    <col min="2050" max="2051" width="11.85546875" style="78" bestFit="1" customWidth="1"/>
    <col min="2052" max="2057" width="13.28515625" style="78" bestFit="1" customWidth="1"/>
    <col min="2058" max="2058" width="16.140625" style="78" bestFit="1" customWidth="1"/>
    <col min="2059" max="2061" width="13.28515625" style="78" bestFit="1" customWidth="1"/>
    <col min="2062" max="2062" width="14.140625" style="78" bestFit="1" customWidth="1"/>
    <col min="2063" max="2304" width="9.140625" style="78"/>
    <col min="2305" max="2305" width="51" style="78" customWidth="1"/>
    <col min="2306" max="2307" width="11.85546875" style="78" bestFit="1" customWidth="1"/>
    <col min="2308" max="2313" width="13.28515625" style="78" bestFit="1" customWidth="1"/>
    <col min="2314" max="2314" width="16.140625" style="78" bestFit="1" customWidth="1"/>
    <col min="2315" max="2317" width="13.28515625" style="78" bestFit="1" customWidth="1"/>
    <col min="2318" max="2318" width="14.140625" style="78" bestFit="1" customWidth="1"/>
    <col min="2319" max="2560" width="9.140625" style="78"/>
    <col min="2561" max="2561" width="51" style="78" customWidth="1"/>
    <col min="2562" max="2563" width="11.85546875" style="78" bestFit="1" customWidth="1"/>
    <col min="2564" max="2569" width="13.28515625" style="78" bestFit="1" customWidth="1"/>
    <col min="2570" max="2570" width="16.140625" style="78" bestFit="1" customWidth="1"/>
    <col min="2571" max="2573" width="13.28515625" style="78" bestFit="1" customWidth="1"/>
    <col min="2574" max="2574" width="14.140625" style="78" bestFit="1" customWidth="1"/>
    <col min="2575" max="2816" width="9.140625" style="78"/>
    <col min="2817" max="2817" width="51" style="78" customWidth="1"/>
    <col min="2818" max="2819" width="11.85546875" style="78" bestFit="1" customWidth="1"/>
    <col min="2820" max="2825" width="13.28515625" style="78" bestFit="1" customWidth="1"/>
    <col min="2826" max="2826" width="16.140625" style="78" bestFit="1" customWidth="1"/>
    <col min="2827" max="2829" width="13.28515625" style="78" bestFit="1" customWidth="1"/>
    <col min="2830" max="2830" width="14.140625" style="78" bestFit="1" customWidth="1"/>
    <col min="2831" max="3072" width="9.140625" style="78"/>
    <col min="3073" max="3073" width="51" style="78" customWidth="1"/>
    <col min="3074" max="3075" width="11.85546875" style="78" bestFit="1" customWidth="1"/>
    <col min="3076" max="3081" width="13.28515625" style="78" bestFit="1" customWidth="1"/>
    <col min="3082" max="3082" width="16.140625" style="78" bestFit="1" customWidth="1"/>
    <col min="3083" max="3085" width="13.28515625" style="78" bestFit="1" customWidth="1"/>
    <col min="3086" max="3086" width="14.140625" style="78" bestFit="1" customWidth="1"/>
    <col min="3087" max="3328" width="9.140625" style="78"/>
    <col min="3329" max="3329" width="51" style="78" customWidth="1"/>
    <col min="3330" max="3331" width="11.85546875" style="78" bestFit="1" customWidth="1"/>
    <col min="3332" max="3337" width="13.28515625" style="78" bestFit="1" customWidth="1"/>
    <col min="3338" max="3338" width="16.140625" style="78" bestFit="1" customWidth="1"/>
    <col min="3339" max="3341" width="13.28515625" style="78" bestFit="1" customWidth="1"/>
    <col min="3342" max="3342" width="14.140625" style="78" bestFit="1" customWidth="1"/>
    <col min="3343" max="3584" width="9.140625" style="78"/>
    <col min="3585" max="3585" width="51" style="78" customWidth="1"/>
    <col min="3586" max="3587" width="11.85546875" style="78" bestFit="1" customWidth="1"/>
    <col min="3588" max="3593" width="13.28515625" style="78" bestFit="1" customWidth="1"/>
    <col min="3594" max="3594" width="16.140625" style="78" bestFit="1" customWidth="1"/>
    <col min="3595" max="3597" width="13.28515625" style="78" bestFit="1" customWidth="1"/>
    <col min="3598" max="3598" width="14.140625" style="78" bestFit="1" customWidth="1"/>
    <col min="3599" max="3840" width="9.140625" style="78"/>
    <col min="3841" max="3841" width="51" style="78" customWidth="1"/>
    <col min="3842" max="3843" width="11.85546875" style="78" bestFit="1" customWidth="1"/>
    <col min="3844" max="3849" width="13.28515625" style="78" bestFit="1" customWidth="1"/>
    <col min="3850" max="3850" width="16.140625" style="78" bestFit="1" customWidth="1"/>
    <col min="3851" max="3853" width="13.28515625" style="78" bestFit="1" customWidth="1"/>
    <col min="3854" max="3854" width="14.140625" style="78" bestFit="1" customWidth="1"/>
    <col min="3855" max="4096" width="9.140625" style="78"/>
    <col min="4097" max="4097" width="51" style="78" customWidth="1"/>
    <col min="4098" max="4099" width="11.85546875" style="78" bestFit="1" customWidth="1"/>
    <col min="4100" max="4105" width="13.28515625" style="78" bestFit="1" customWidth="1"/>
    <col min="4106" max="4106" width="16.140625" style="78" bestFit="1" customWidth="1"/>
    <col min="4107" max="4109" width="13.28515625" style="78" bestFit="1" customWidth="1"/>
    <col min="4110" max="4110" width="14.140625" style="78" bestFit="1" customWidth="1"/>
    <col min="4111" max="4352" width="9.140625" style="78"/>
    <col min="4353" max="4353" width="51" style="78" customWidth="1"/>
    <col min="4354" max="4355" width="11.85546875" style="78" bestFit="1" customWidth="1"/>
    <col min="4356" max="4361" width="13.28515625" style="78" bestFit="1" customWidth="1"/>
    <col min="4362" max="4362" width="16.140625" style="78" bestFit="1" customWidth="1"/>
    <col min="4363" max="4365" width="13.28515625" style="78" bestFit="1" customWidth="1"/>
    <col min="4366" max="4366" width="14.140625" style="78" bestFit="1" customWidth="1"/>
    <col min="4367" max="4608" width="9.140625" style="78"/>
    <col min="4609" max="4609" width="51" style="78" customWidth="1"/>
    <col min="4610" max="4611" width="11.85546875" style="78" bestFit="1" customWidth="1"/>
    <col min="4612" max="4617" width="13.28515625" style="78" bestFit="1" customWidth="1"/>
    <col min="4618" max="4618" width="16.140625" style="78" bestFit="1" customWidth="1"/>
    <col min="4619" max="4621" width="13.28515625" style="78" bestFit="1" customWidth="1"/>
    <col min="4622" max="4622" width="14.140625" style="78" bestFit="1" customWidth="1"/>
    <col min="4623" max="4864" width="9.140625" style="78"/>
    <col min="4865" max="4865" width="51" style="78" customWidth="1"/>
    <col min="4866" max="4867" width="11.85546875" style="78" bestFit="1" customWidth="1"/>
    <col min="4868" max="4873" width="13.28515625" style="78" bestFit="1" customWidth="1"/>
    <col min="4874" max="4874" width="16.140625" style="78" bestFit="1" customWidth="1"/>
    <col min="4875" max="4877" width="13.28515625" style="78" bestFit="1" customWidth="1"/>
    <col min="4878" max="4878" width="14.140625" style="78" bestFit="1" customWidth="1"/>
    <col min="4879" max="5120" width="9.140625" style="78"/>
    <col min="5121" max="5121" width="51" style="78" customWidth="1"/>
    <col min="5122" max="5123" width="11.85546875" style="78" bestFit="1" customWidth="1"/>
    <col min="5124" max="5129" width="13.28515625" style="78" bestFit="1" customWidth="1"/>
    <col min="5130" max="5130" width="16.140625" style="78" bestFit="1" customWidth="1"/>
    <col min="5131" max="5133" width="13.28515625" style="78" bestFit="1" customWidth="1"/>
    <col min="5134" max="5134" width="14.140625" style="78" bestFit="1" customWidth="1"/>
    <col min="5135" max="5376" width="9.140625" style="78"/>
    <col min="5377" max="5377" width="51" style="78" customWidth="1"/>
    <col min="5378" max="5379" width="11.85546875" style="78" bestFit="1" customWidth="1"/>
    <col min="5380" max="5385" width="13.28515625" style="78" bestFit="1" customWidth="1"/>
    <col min="5386" max="5386" width="16.140625" style="78" bestFit="1" customWidth="1"/>
    <col min="5387" max="5389" width="13.28515625" style="78" bestFit="1" customWidth="1"/>
    <col min="5390" max="5390" width="14.140625" style="78" bestFit="1" customWidth="1"/>
    <col min="5391" max="5632" width="9.140625" style="78"/>
    <col min="5633" max="5633" width="51" style="78" customWidth="1"/>
    <col min="5634" max="5635" width="11.85546875" style="78" bestFit="1" customWidth="1"/>
    <col min="5636" max="5641" width="13.28515625" style="78" bestFit="1" customWidth="1"/>
    <col min="5642" max="5642" width="16.140625" style="78" bestFit="1" customWidth="1"/>
    <col min="5643" max="5645" width="13.28515625" style="78" bestFit="1" customWidth="1"/>
    <col min="5646" max="5646" width="14.140625" style="78" bestFit="1" customWidth="1"/>
    <col min="5647" max="5888" width="9.140625" style="78"/>
    <col min="5889" max="5889" width="51" style="78" customWidth="1"/>
    <col min="5890" max="5891" width="11.85546875" style="78" bestFit="1" customWidth="1"/>
    <col min="5892" max="5897" width="13.28515625" style="78" bestFit="1" customWidth="1"/>
    <col min="5898" max="5898" width="16.140625" style="78" bestFit="1" customWidth="1"/>
    <col min="5899" max="5901" width="13.28515625" style="78" bestFit="1" customWidth="1"/>
    <col min="5902" max="5902" width="14.140625" style="78" bestFit="1" customWidth="1"/>
    <col min="5903" max="6144" width="9.140625" style="78"/>
    <col min="6145" max="6145" width="51" style="78" customWidth="1"/>
    <col min="6146" max="6147" width="11.85546875" style="78" bestFit="1" customWidth="1"/>
    <col min="6148" max="6153" width="13.28515625" style="78" bestFit="1" customWidth="1"/>
    <col min="6154" max="6154" width="16.140625" style="78" bestFit="1" customWidth="1"/>
    <col min="6155" max="6157" width="13.28515625" style="78" bestFit="1" customWidth="1"/>
    <col min="6158" max="6158" width="14.140625" style="78" bestFit="1" customWidth="1"/>
    <col min="6159" max="6400" width="9.140625" style="78"/>
    <col min="6401" max="6401" width="51" style="78" customWidth="1"/>
    <col min="6402" max="6403" width="11.85546875" style="78" bestFit="1" customWidth="1"/>
    <col min="6404" max="6409" width="13.28515625" style="78" bestFit="1" customWidth="1"/>
    <col min="6410" max="6410" width="16.140625" style="78" bestFit="1" customWidth="1"/>
    <col min="6411" max="6413" width="13.28515625" style="78" bestFit="1" customWidth="1"/>
    <col min="6414" max="6414" width="14.140625" style="78" bestFit="1" customWidth="1"/>
    <col min="6415" max="6656" width="9.140625" style="78"/>
    <col min="6657" max="6657" width="51" style="78" customWidth="1"/>
    <col min="6658" max="6659" width="11.85546875" style="78" bestFit="1" customWidth="1"/>
    <col min="6660" max="6665" width="13.28515625" style="78" bestFit="1" customWidth="1"/>
    <col min="6666" max="6666" width="16.140625" style="78" bestFit="1" customWidth="1"/>
    <col min="6667" max="6669" width="13.28515625" style="78" bestFit="1" customWidth="1"/>
    <col min="6670" max="6670" width="14.140625" style="78" bestFit="1" customWidth="1"/>
    <col min="6671" max="6912" width="9.140625" style="78"/>
    <col min="6913" max="6913" width="51" style="78" customWidth="1"/>
    <col min="6914" max="6915" width="11.85546875" style="78" bestFit="1" customWidth="1"/>
    <col min="6916" max="6921" width="13.28515625" style="78" bestFit="1" customWidth="1"/>
    <col min="6922" max="6922" width="16.140625" style="78" bestFit="1" customWidth="1"/>
    <col min="6923" max="6925" width="13.28515625" style="78" bestFit="1" customWidth="1"/>
    <col min="6926" max="6926" width="14.140625" style="78" bestFit="1" customWidth="1"/>
    <col min="6927" max="7168" width="9.140625" style="78"/>
    <col min="7169" max="7169" width="51" style="78" customWidth="1"/>
    <col min="7170" max="7171" width="11.85546875" style="78" bestFit="1" customWidth="1"/>
    <col min="7172" max="7177" width="13.28515625" style="78" bestFit="1" customWidth="1"/>
    <col min="7178" max="7178" width="16.140625" style="78" bestFit="1" customWidth="1"/>
    <col min="7179" max="7181" width="13.28515625" style="78" bestFit="1" customWidth="1"/>
    <col min="7182" max="7182" width="14.140625" style="78" bestFit="1" customWidth="1"/>
    <col min="7183" max="7424" width="9.140625" style="78"/>
    <col min="7425" max="7425" width="51" style="78" customWidth="1"/>
    <col min="7426" max="7427" width="11.85546875" style="78" bestFit="1" customWidth="1"/>
    <col min="7428" max="7433" width="13.28515625" style="78" bestFit="1" customWidth="1"/>
    <col min="7434" max="7434" width="16.140625" style="78" bestFit="1" customWidth="1"/>
    <col min="7435" max="7437" width="13.28515625" style="78" bestFit="1" customWidth="1"/>
    <col min="7438" max="7438" width="14.140625" style="78" bestFit="1" customWidth="1"/>
    <col min="7439" max="7680" width="9.140625" style="78"/>
    <col min="7681" max="7681" width="51" style="78" customWidth="1"/>
    <col min="7682" max="7683" width="11.85546875" style="78" bestFit="1" customWidth="1"/>
    <col min="7684" max="7689" width="13.28515625" style="78" bestFit="1" customWidth="1"/>
    <col min="7690" max="7690" width="16.140625" style="78" bestFit="1" customWidth="1"/>
    <col min="7691" max="7693" width="13.28515625" style="78" bestFit="1" customWidth="1"/>
    <col min="7694" max="7694" width="14.140625" style="78" bestFit="1" customWidth="1"/>
    <col min="7695" max="7936" width="9.140625" style="78"/>
    <col min="7937" max="7937" width="51" style="78" customWidth="1"/>
    <col min="7938" max="7939" width="11.85546875" style="78" bestFit="1" customWidth="1"/>
    <col min="7940" max="7945" width="13.28515625" style="78" bestFit="1" customWidth="1"/>
    <col min="7946" max="7946" width="16.140625" style="78" bestFit="1" customWidth="1"/>
    <col min="7947" max="7949" width="13.28515625" style="78" bestFit="1" customWidth="1"/>
    <col min="7950" max="7950" width="14.140625" style="78" bestFit="1" customWidth="1"/>
    <col min="7951" max="8192" width="9.140625" style="78"/>
    <col min="8193" max="8193" width="51" style="78" customWidth="1"/>
    <col min="8194" max="8195" width="11.85546875" style="78" bestFit="1" customWidth="1"/>
    <col min="8196" max="8201" width="13.28515625" style="78" bestFit="1" customWidth="1"/>
    <col min="8202" max="8202" width="16.140625" style="78" bestFit="1" customWidth="1"/>
    <col min="8203" max="8205" width="13.28515625" style="78" bestFit="1" customWidth="1"/>
    <col min="8206" max="8206" width="14.140625" style="78" bestFit="1" customWidth="1"/>
    <col min="8207" max="8448" width="9.140625" style="78"/>
    <col min="8449" max="8449" width="51" style="78" customWidth="1"/>
    <col min="8450" max="8451" width="11.85546875" style="78" bestFit="1" customWidth="1"/>
    <col min="8452" max="8457" width="13.28515625" style="78" bestFit="1" customWidth="1"/>
    <col min="8458" max="8458" width="16.140625" style="78" bestFit="1" customWidth="1"/>
    <col min="8459" max="8461" width="13.28515625" style="78" bestFit="1" customWidth="1"/>
    <col min="8462" max="8462" width="14.140625" style="78" bestFit="1" customWidth="1"/>
    <col min="8463" max="8704" width="9.140625" style="78"/>
    <col min="8705" max="8705" width="51" style="78" customWidth="1"/>
    <col min="8706" max="8707" width="11.85546875" style="78" bestFit="1" customWidth="1"/>
    <col min="8708" max="8713" width="13.28515625" style="78" bestFit="1" customWidth="1"/>
    <col min="8714" max="8714" width="16.140625" style="78" bestFit="1" customWidth="1"/>
    <col min="8715" max="8717" width="13.28515625" style="78" bestFit="1" customWidth="1"/>
    <col min="8718" max="8718" width="14.140625" style="78" bestFit="1" customWidth="1"/>
    <col min="8719" max="8960" width="9.140625" style="78"/>
    <col min="8961" max="8961" width="51" style="78" customWidth="1"/>
    <col min="8962" max="8963" width="11.85546875" style="78" bestFit="1" customWidth="1"/>
    <col min="8964" max="8969" width="13.28515625" style="78" bestFit="1" customWidth="1"/>
    <col min="8970" max="8970" width="16.140625" style="78" bestFit="1" customWidth="1"/>
    <col min="8971" max="8973" width="13.28515625" style="78" bestFit="1" customWidth="1"/>
    <col min="8974" max="8974" width="14.140625" style="78" bestFit="1" customWidth="1"/>
    <col min="8975" max="9216" width="9.140625" style="78"/>
    <col min="9217" max="9217" width="51" style="78" customWidth="1"/>
    <col min="9218" max="9219" width="11.85546875" style="78" bestFit="1" customWidth="1"/>
    <col min="9220" max="9225" width="13.28515625" style="78" bestFit="1" customWidth="1"/>
    <col min="9226" max="9226" width="16.140625" style="78" bestFit="1" customWidth="1"/>
    <col min="9227" max="9229" width="13.28515625" style="78" bestFit="1" customWidth="1"/>
    <col min="9230" max="9230" width="14.140625" style="78" bestFit="1" customWidth="1"/>
    <col min="9231" max="9472" width="9.140625" style="78"/>
    <col min="9473" max="9473" width="51" style="78" customWidth="1"/>
    <col min="9474" max="9475" width="11.85546875" style="78" bestFit="1" customWidth="1"/>
    <col min="9476" max="9481" width="13.28515625" style="78" bestFit="1" customWidth="1"/>
    <col min="9482" max="9482" width="16.140625" style="78" bestFit="1" customWidth="1"/>
    <col min="9483" max="9485" width="13.28515625" style="78" bestFit="1" customWidth="1"/>
    <col min="9486" max="9486" width="14.140625" style="78" bestFit="1" customWidth="1"/>
    <col min="9487" max="9728" width="9.140625" style="78"/>
    <col min="9729" max="9729" width="51" style="78" customWidth="1"/>
    <col min="9730" max="9731" width="11.85546875" style="78" bestFit="1" customWidth="1"/>
    <col min="9732" max="9737" width="13.28515625" style="78" bestFit="1" customWidth="1"/>
    <col min="9738" max="9738" width="16.140625" style="78" bestFit="1" customWidth="1"/>
    <col min="9739" max="9741" width="13.28515625" style="78" bestFit="1" customWidth="1"/>
    <col min="9742" max="9742" width="14.140625" style="78" bestFit="1" customWidth="1"/>
    <col min="9743" max="9984" width="9.140625" style="78"/>
    <col min="9985" max="9985" width="51" style="78" customWidth="1"/>
    <col min="9986" max="9987" width="11.85546875" style="78" bestFit="1" customWidth="1"/>
    <col min="9988" max="9993" width="13.28515625" style="78" bestFit="1" customWidth="1"/>
    <col min="9994" max="9994" width="16.140625" style="78" bestFit="1" customWidth="1"/>
    <col min="9995" max="9997" width="13.28515625" style="78" bestFit="1" customWidth="1"/>
    <col min="9998" max="9998" width="14.140625" style="78" bestFit="1" customWidth="1"/>
    <col min="9999" max="10240" width="9.140625" style="78"/>
    <col min="10241" max="10241" width="51" style="78" customWidth="1"/>
    <col min="10242" max="10243" width="11.85546875" style="78" bestFit="1" customWidth="1"/>
    <col min="10244" max="10249" width="13.28515625" style="78" bestFit="1" customWidth="1"/>
    <col min="10250" max="10250" width="16.140625" style="78" bestFit="1" customWidth="1"/>
    <col min="10251" max="10253" width="13.28515625" style="78" bestFit="1" customWidth="1"/>
    <col min="10254" max="10254" width="14.140625" style="78" bestFit="1" customWidth="1"/>
    <col min="10255" max="10496" width="9.140625" style="78"/>
    <col min="10497" max="10497" width="51" style="78" customWidth="1"/>
    <col min="10498" max="10499" width="11.85546875" style="78" bestFit="1" customWidth="1"/>
    <col min="10500" max="10505" width="13.28515625" style="78" bestFit="1" customWidth="1"/>
    <col min="10506" max="10506" width="16.140625" style="78" bestFit="1" customWidth="1"/>
    <col min="10507" max="10509" width="13.28515625" style="78" bestFit="1" customWidth="1"/>
    <col min="10510" max="10510" width="14.140625" style="78" bestFit="1" customWidth="1"/>
    <col min="10511" max="10752" width="9.140625" style="78"/>
    <col min="10753" max="10753" width="51" style="78" customWidth="1"/>
    <col min="10754" max="10755" width="11.85546875" style="78" bestFit="1" customWidth="1"/>
    <col min="10756" max="10761" width="13.28515625" style="78" bestFit="1" customWidth="1"/>
    <col min="10762" max="10762" width="16.140625" style="78" bestFit="1" customWidth="1"/>
    <col min="10763" max="10765" width="13.28515625" style="78" bestFit="1" customWidth="1"/>
    <col min="10766" max="10766" width="14.140625" style="78" bestFit="1" customWidth="1"/>
    <col min="10767" max="11008" width="9.140625" style="78"/>
    <col min="11009" max="11009" width="51" style="78" customWidth="1"/>
    <col min="11010" max="11011" width="11.85546875" style="78" bestFit="1" customWidth="1"/>
    <col min="11012" max="11017" width="13.28515625" style="78" bestFit="1" customWidth="1"/>
    <col min="11018" max="11018" width="16.140625" style="78" bestFit="1" customWidth="1"/>
    <col min="11019" max="11021" width="13.28515625" style="78" bestFit="1" customWidth="1"/>
    <col min="11022" max="11022" width="14.140625" style="78" bestFit="1" customWidth="1"/>
    <col min="11023" max="11264" width="9.140625" style="78"/>
    <col min="11265" max="11265" width="51" style="78" customWidth="1"/>
    <col min="11266" max="11267" width="11.85546875" style="78" bestFit="1" customWidth="1"/>
    <col min="11268" max="11273" width="13.28515625" style="78" bestFit="1" customWidth="1"/>
    <col min="11274" max="11274" width="16.140625" style="78" bestFit="1" customWidth="1"/>
    <col min="11275" max="11277" width="13.28515625" style="78" bestFit="1" customWidth="1"/>
    <col min="11278" max="11278" width="14.140625" style="78" bestFit="1" customWidth="1"/>
    <col min="11279" max="11520" width="9.140625" style="78"/>
    <col min="11521" max="11521" width="51" style="78" customWidth="1"/>
    <col min="11522" max="11523" width="11.85546875" style="78" bestFit="1" customWidth="1"/>
    <col min="11524" max="11529" width="13.28515625" style="78" bestFit="1" customWidth="1"/>
    <col min="11530" max="11530" width="16.140625" style="78" bestFit="1" customWidth="1"/>
    <col min="11531" max="11533" width="13.28515625" style="78" bestFit="1" customWidth="1"/>
    <col min="11534" max="11534" width="14.140625" style="78" bestFit="1" customWidth="1"/>
    <col min="11535" max="11776" width="9.140625" style="78"/>
    <col min="11777" max="11777" width="51" style="78" customWidth="1"/>
    <col min="11778" max="11779" width="11.85546875" style="78" bestFit="1" customWidth="1"/>
    <col min="11780" max="11785" width="13.28515625" style="78" bestFit="1" customWidth="1"/>
    <col min="11786" max="11786" width="16.140625" style="78" bestFit="1" customWidth="1"/>
    <col min="11787" max="11789" width="13.28515625" style="78" bestFit="1" customWidth="1"/>
    <col min="11790" max="11790" width="14.140625" style="78" bestFit="1" customWidth="1"/>
    <col min="11791" max="12032" width="9.140625" style="78"/>
    <col min="12033" max="12033" width="51" style="78" customWidth="1"/>
    <col min="12034" max="12035" width="11.85546875" style="78" bestFit="1" customWidth="1"/>
    <col min="12036" max="12041" width="13.28515625" style="78" bestFit="1" customWidth="1"/>
    <col min="12042" max="12042" width="16.140625" style="78" bestFit="1" customWidth="1"/>
    <col min="12043" max="12045" width="13.28515625" style="78" bestFit="1" customWidth="1"/>
    <col min="12046" max="12046" width="14.140625" style="78" bestFit="1" customWidth="1"/>
    <col min="12047" max="12288" width="9.140625" style="78"/>
    <col min="12289" max="12289" width="51" style="78" customWidth="1"/>
    <col min="12290" max="12291" width="11.85546875" style="78" bestFit="1" customWidth="1"/>
    <col min="12292" max="12297" width="13.28515625" style="78" bestFit="1" customWidth="1"/>
    <col min="12298" max="12298" width="16.140625" style="78" bestFit="1" customWidth="1"/>
    <col min="12299" max="12301" width="13.28515625" style="78" bestFit="1" customWidth="1"/>
    <col min="12302" max="12302" width="14.140625" style="78" bestFit="1" customWidth="1"/>
    <col min="12303" max="12544" width="9.140625" style="78"/>
    <col min="12545" max="12545" width="51" style="78" customWidth="1"/>
    <col min="12546" max="12547" width="11.85546875" style="78" bestFit="1" customWidth="1"/>
    <col min="12548" max="12553" width="13.28515625" style="78" bestFit="1" customWidth="1"/>
    <col min="12554" max="12554" width="16.140625" style="78" bestFit="1" customWidth="1"/>
    <col min="12555" max="12557" width="13.28515625" style="78" bestFit="1" customWidth="1"/>
    <col min="12558" max="12558" width="14.140625" style="78" bestFit="1" customWidth="1"/>
    <col min="12559" max="12800" width="9.140625" style="78"/>
    <col min="12801" max="12801" width="51" style="78" customWidth="1"/>
    <col min="12802" max="12803" width="11.85546875" style="78" bestFit="1" customWidth="1"/>
    <col min="12804" max="12809" width="13.28515625" style="78" bestFit="1" customWidth="1"/>
    <col min="12810" max="12810" width="16.140625" style="78" bestFit="1" customWidth="1"/>
    <col min="12811" max="12813" width="13.28515625" style="78" bestFit="1" customWidth="1"/>
    <col min="12814" max="12814" width="14.140625" style="78" bestFit="1" customWidth="1"/>
    <col min="12815" max="13056" width="9.140625" style="78"/>
    <col min="13057" max="13057" width="51" style="78" customWidth="1"/>
    <col min="13058" max="13059" width="11.85546875" style="78" bestFit="1" customWidth="1"/>
    <col min="13060" max="13065" width="13.28515625" style="78" bestFit="1" customWidth="1"/>
    <col min="13066" max="13066" width="16.140625" style="78" bestFit="1" customWidth="1"/>
    <col min="13067" max="13069" width="13.28515625" style="78" bestFit="1" customWidth="1"/>
    <col min="13070" max="13070" width="14.140625" style="78" bestFit="1" customWidth="1"/>
    <col min="13071" max="13312" width="9.140625" style="78"/>
    <col min="13313" max="13313" width="51" style="78" customWidth="1"/>
    <col min="13314" max="13315" width="11.85546875" style="78" bestFit="1" customWidth="1"/>
    <col min="13316" max="13321" width="13.28515625" style="78" bestFit="1" customWidth="1"/>
    <col min="13322" max="13322" width="16.140625" style="78" bestFit="1" customWidth="1"/>
    <col min="13323" max="13325" width="13.28515625" style="78" bestFit="1" customWidth="1"/>
    <col min="13326" max="13326" width="14.140625" style="78" bestFit="1" customWidth="1"/>
    <col min="13327" max="13568" width="9.140625" style="78"/>
    <col min="13569" max="13569" width="51" style="78" customWidth="1"/>
    <col min="13570" max="13571" width="11.85546875" style="78" bestFit="1" customWidth="1"/>
    <col min="13572" max="13577" width="13.28515625" style="78" bestFit="1" customWidth="1"/>
    <col min="13578" max="13578" width="16.140625" style="78" bestFit="1" customWidth="1"/>
    <col min="13579" max="13581" width="13.28515625" style="78" bestFit="1" customWidth="1"/>
    <col min="13582" max="13582" width="14.140625" style="78" bestFit="1" customWidth="1"/>
    <col min="13583" max="13824" width="9.140625" style="78"/>
    <col min="13825" max="13825" width="51" style="78" customWidth="1"/>
    <col min="13826" max="13827" width="11.85546875" style="78" bestFit="1" customWidth="1"/>
    <col min="13828" max="13833" width="13.28515625" style="78" bestFit="1" customWidth="1"/>
    <col min="13834" max="13834" width="16.140625" style="78" bestFit="1" customWidth="1"/>
    <col min="13835" max="13837" width="13.28515625" style="78" bestFit="1" customWidth="1"/>
    <col min="13838" max="13838" width="14.140625" style="78" bestFit="1" customWidth="1"/>
    <col min="13839" max="14080" width="9.140625" style="78"/>
    <col min="14081" max="14081" width="51" style="78" customWidth="1"/>
    <col min="14082" max="14083" width="11.85546875" style="78" bestFit="1" customWidth="1"/>
    <col min="14084" max="14089" width="13.28515625" style="78" bestFit="1" customWidth="1"/>
    <col min="14090" max="14090" width="16.140625" style="78" bestFit="1" customWidth="1"/>
    <col min="14091" max="14093" width="13.28515625" style="78" bestFit="1" customWidth="1"/>
    <col min="14094" max="14094" width="14.140625" style="78" bestFit="1" customWidth="1"/>
    <col min="14095" max="14336" width="9.140625" style="78"/>
    <col min="14337" max="14337" width="51" style="78" customWidth="1"/>
    <col min="14338" max="14339" width="11.85546875" style="78" bestFit="1" customWidth="1"/>
    <col min="14340" max="14345" width="13.28515625" style="78" bestFit="1" customWidth="1"/>
    <col min="14346" max="14346" width="16.140625" style="78" bestFit="1" customWidth="1"/>
    <col min="14347" max="14349" width="13.28515625" style="78" bestFit="1" customWidth="1"/>
    <col min="14350" max="14350" width="14.140625" style="78" bestFit="1" customWidth="1"/>
    <col min="14351" max="14592" width="9.140625" style="78"/>
    <col min="14593" max="14593" width="51" style="78" customWidth="1"/>
    <col min="14594" max="14595" width="11.85546875" style="78" bestFit="1" customWidth="1"/>
    <col min="14596" max="14601" width="13.28515625" style="78" bestFit="1" customWidth="1"/>
    <col min="14602" max="14602" width="16.140625" style="78" bestFit="1" customWidth="1"/>
    <col min="14603" max="14605" width="13.28515625" style="78" bestFit="1" customWidth="1"/>
    <col min="14606" max="14606" width="14.140625" style="78" bestFit="1" customWidth="1"/>
    <col min="14607" max="14848" width="9.140625" style="78"/>
    <col min="14849" max="14849" width="51" style="78" customWidth="1"/>
    <col min="14850" max="14851" width="11.85546875" style="78" bestFit="1" customWidth="1"/>
    <col min="14852" max="14857" width="13.28515625" style="78" bestFit="1" customWidth="1"/>
    <col min="14858" max="14858" width="16.140625" style="78" bestFit="1" customWidth="1"/>
    <col min="14859" max="14861" width="13.28515625" style="78" bestFit="1" customWidth="1"/>
    <col min="14862" max="14862" width="14.140625" style="78" bestFit="1" customWidth="1"/>
    <col min="14863" max="15104" width="9.140625" style="78"/>
    <col min="15105" max="15105" width="51" style="78" customWidth="1"/>
    <col min="15106" max="15107" width="11.85546875" style="78" bestFit="1" customWidth="1"/>
    <col min="15108" max="15113" width="13.28515625" style="78" bestFit="1" customWidth="1"/>
    <col min="15114" max="15114" width="16.140625" style="78" bestFit="1" customWidth="1"/>
    <col min="15115" max="15117" width="13.28515625" style="78" bestFit="1" customWidth="1"/>
    <col min="15118" max="15118" width="14.140625" style="78" bestFit="1" customWidth="1"/>
    <col min="15119" max="15360" width="9.140625" style="78"/>
    <col min="15361" max="15361" width="51" style="78" customWidth="1"/>
    <col min="15362" max="15363" width="11.85546875" style="78" bestFit="1" customWidth="1"/>
    <col min="15364" max="15369" width="13.28515625" style="78" bestFit="1" customWidth="1"/>
    <col min="15370" max="15370" width="16.140625" style="78" bestFit="1" customWidth="1"/>
    <col min="15371" max="15373" width="13.28515625" style="78" bestFit="1" customWidth="1"/>
    <col min="15374" max="15374" width="14.140625" style="78" bestFit="1" customWidth="1"/>
    <col min="15375" max="15616" width="9.140625" style="78"/>
    <col min="15617" max="15617" width="51" style="78" customWidth="1"/>
    <col min="15618" max="15619" width="11.85546875" style="78" bestFit="1" customWidth="1"/>
    <col min="15620" max="15625" width="13.28515625" style="78" bestFit="1" customWidth="1"/>
    <col min="15626" max="15626" width="16.140625" style="78" bestFit="1" customWidth="1"/>
    <col min="15627" max="15629" width="13.28515625" style="78" bestFit="1" customWidth="1"/>
    <col min="15630" max="15630" width="14.140625" style="78" bestFit="1" customWidth="1"/>
    <col min="15631" max="15872" width="9.140625" style="78"/>
    <col min="15873" max="15873" width="51" style="78" customWidth="1"/>
    <col min="15874" max="15875" width="11.85546875" style="78" bestFit="1" customWidth="1"/>
    <col min="15876" max="15881" width="13.28515625" style="78" bestFit="1" customWidth="1"/>
    <col min="15882" max="15882" width="16.140625" style="78" bestFit="1" customWidth="1"/>
    <col min="15883" max="15885" width="13.28515625" style="78" bestFit="1" customWidth="1"/>
    <col min="15886" max="15886" width="14.140625" style="78" bestFit="1" customWidth="1"/>
    <col min="15887" max="16128" width="9.140625" style="78"/>
    <col min="16129" max="16129" width="51" style="78" customWidth="1"/>
    <col min="16130" max="16131" width="11.85546875" style="78" bestFit="1" customWidth="1"/>
    <col min="16132" max="16137" width="13.28515625" style="78" bestFit="1" customWidth="1"/>
    <col min="16138" max="16138" width="16.140625" style="78" bestFit="1" customWidth="1"/>
    <col min="16139" max="16141" width="13.28515625" style="78" bestFit="1" customWidth="1"/>
    <col min="16142" max="16142" width="14.140625" style="78" bestFit="1" customWidth="1"/>
    <col min="16143" max="16384" width="9.140625" style="78"/>
  </cols>
  <sheetData>
    <row r="1" spans="1:17" x14ac:dyDescent="0.25">
      <c r="A1" s="478"/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479"/>
    </row>
    <row r="2" spans="1:17" ht="16.5" thickBot="1" x14ac:dyDescent="0.3">
      <c r="A2" s="478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527"/>
      <c r="N2" s="527"/>
    </row>
    <row r="3" spans="1:17" x14ac:dyDescent="0.25">
      <c r="A3" s="528" t="s">
        <v>500</v>
      </c>
      <c r="B3" s="529"/>
      <c r="C3" s="529"/>
      <c r="D3" s="529"/>
      <c r="E3" s="529"/>
      <c r="F3" s="529"/>
      <c r="G3" s="529"/>
      <c r="H3" s="529"/>
      <c r="I3" s="529"/>
      <c r="J3" s="529"/>
      <c r="K3" s="529"/>
      <c r="L3" s="529"/>
      <c r="M3" s="529"/>
      <c r="N3" s="530"/>
    </row>
    <row r="4" spans="1:17" x14ac:dyDescent="0.25">
      <c r="A4" s="480"/>
      <c r="B4" s="481"/>
      <c r="C4" s="481"/>
      <c r="D4" s="481"/>
      <c r="E4" s="481"/>
      <c r="F4" s="481"/>
      <c r="G4" s="481"/>
      <c r="H4" s="481"/>
      <c r="I4" s="481"/>
      <c r="J4" s="481"/>
      <c r="K4" s="481"/>
      <c r="L4" s="481"/>
      <c r="M4" s="481"/>
      <c r="N4" s="482"/>
    </row>
    <row r="5" spans="1:17" s="486" customFormat="1" x14ac:dyDescent="0.25">
      <c r="A5" s="483" t="s">
        <v>275</v>
      </c>
      <c r="B5" s="484" t="s">
        <v>276</v>
      </c>
      <c r="C5" s="484" t="s">
        <v>277</v>
      </c>
      <c r="D5" s="484" t="s">
        <v>278</v>
      </c>
      <c r="E5" s="484" t="s">
        <v>279</v>
      </c>
      <c r="F5" s="484" t="s">
        <v>280</v>
      </c>
      <c r="G5" s="484" t="s">
        <v>281</v>
      </c>
      <c r="H5" s="484" t="s">
        <v>282</v>
      </c>
      <c r="I5" s="484" t="s">
        <v>283</v>
      </c>
      <c r="J5" s="484" t="s">
        <v>284</v>
      </c>
      <c r="K5" s="484" t="s">
        <v>285</v>
      </c>
      <c r="L5" s="484" t="s">
        <v>286</v>
      </c>
      <c r="M5" s="484" t="s">
        <v>287</v>
      </c>
      <c r="N5" s="485" t="s">
        <v>77</v>
      </c>
    </row>
    <row r="6" spans="1:17" x14ac:dyDescent="0.25">
      <c r="A6" s="483" t="s">
        <v>288</v>
      </c>
      <c r="B6" s="487">
        <v>106121012</v>
      </c>
      <c r="C6" s="487">
        <f t="shared" ref="C6:M6" si="0">B36</f>
        <v>102806781</v>
      </c>
      <c r="D6" s="487">
        <f t="shared" si="0"/>
        <v>98319640</v>
      </c>
      <c r="E6" s="487">
        <f t="shared" si="0"/>
        <v>99330231</v>
      </c>
      <c r="F6" s="487">
        <f t="shared" si="0"/>
        <v>98835038</v>
      </c>
      <c r="G6" s="487">
        <f t="shared" si="0"/>
        <v>94886819</v>
      </c>
      <c r="H6" s="487">
        <f t="shared" si="0"/>
        <v>91197258</v>
      </c>
      <c r="I6" s="487">
        <f t="shared" si="0"/>
        <v>88641418</v>
      </c>
      <c r="J6" s="487">
        <f t="shared" si="0"/>
        <v>87981784</v>
      </c>
      <c r="K6" s="487">
        <f t="shared" si="0"/>
        <v>9088069</v>
      </c>
      <c r="L6" s="487">
        <f t="shared" si="0"/>
        <v>8178741</v>
      </c>
      <c r="M6" s="487">
        <f t="shared" si="0"/>
        <v>7958487</v>
      </c>
      <c r="N6" s="488">
        <v>106121012</v>
      </c>
    </row>
    <row r="7" spans="1:17" ht="31.5" x14ac:dyDescent="0.25">
      <c r="A7" s="480" t="s">
        <v>289</v>
      </c>
      <c r="B7" s="489">
        <v>1857706</v>
      </c>
      <c r="C7" s="489">
        <v>1857706</v>
      </c>
      <c r="D7" s="489">
        <v>1857706</v>
      </c>
      <c r="E7" s="489">
        <v>1857706</v>
      </c>
      <c r="F7" s="489">
        <v>1857706</v>
      </c>
      <c r="G7" s="489">
        <v>1857706</v>
      </c>
      <c r="H7" s="489">
        <v>1857707</v>
      </c>
      <c r="I7" s="489">
        <v>1857707</v>
      </c>
      <c r="J7" s="489">
        <v>1857707</v>
      </c>
      <c r="K7" s="489">
        <v>1857707</v>
      </c>
      <c r="L7" s="489">
        <v>1857707</v>
      </c>
      <c r="M7" s="489">
        <v>1857706</v>
      </c>
      <c r="N7" s="488">
        <f>SUM(B7:M7)</f>
        <v>22292477</v>
      </c>
      <c r="O7" s="81">
        <f>'[2]1.sz.tábla '!C5</f>
        <v>23846951</v>
      </c>
      <c r="P7" s="81">
        <f>N7-O7</f>
        <v>-1554474</v>
      </c>
      <c r="Q7" s="81"/>
    </row>
    <row r="8" spans="1:17" x14ac:dyDescent="0.25">
      <c r="A8" s="480" t="s">
        <v>242</v>
      </c>
      <c r="B8" s="490">
        <v>50000</v>
      </c>
      <c r="C8" s="490">
        <v>50000</v>
      </c>
      <c r="D8" s="490">
        <v>400000</v>
      </c>
      <c r="E8" s="490">
        <v>50000</v>
      </c>
      <c r="F8" s="490">
        <v>700000</v>
      </c>
      <c r="G8" s="490">
        <v>50000</v>
      </c>
      <c r="H8" s="490">
        <v>50000</v>
      </c>
      <c r="I8" s="490">
        <v>450000</v>
      </c>
      <c r="J8" s="490">
        <v>50000</v>
      </c>
      <c r="K8" s="490">
        <v>652500</v>
      </c>
      <c r="L8" s="490">
        <v>400000</v>
      </c>
      <c r="M8" s="490">
        <v>50000</v>
      </c>
      <c r="N8" s="488">
        <f t="shared" ref="N8:N18" si="1">SUM(B8:M8)</f>
        <v>2952500</v>
      </c>
      <c r="O8" s="491">
        <f>'[2]1.sz.tábla '!C8</f>
        <v>4852500</v>
      </c>
      <c r="P8" s="81">
        <f t="shared" ref="P8:P34" si="2">N8-O8</f>
        <v>-1900000</v>
      </c>
      <c r="Q8" s="81"/>
    </row>
    <row r="9" spans="1:17" x14ac:dyDescent="0.25">
      <c r="A9" s="480" t="s">
        <v>290</v>
      </c>
      <c r="B9" s="490">
        <v>68000</v>
      </c>
      <c r="C9" s="490">
        <v>68000</v>
      </c>
      <c r="D9" s="490">
        <v>3300000</v>
      </c>
      <c r="E9" s="490">
        <v>200000</v>
      </c>
      <c r="F9" s="490">
        <v>1800000</v>
      </c>
      <c r="G9" s="490">
        <v>200000</v>
      </c>
      <c r="H9" s="490">
        <v>200000</v>
      </c>
      <c r="I9" s="490">
        <v>200000</v>
      </c>
      <c r="J9" s="490">
        <v>3300000</v>
      </c>
      <c r="K9" s="490">
        <v>226000</v>
      </c>
      <c r="L9" s="490">
        <v>400000</v>
      </c>
      <c r="M9" s="490">
        <v>638000</v>
      </c>
      <c r="N9" s="488">
        <f t="shared" si="1"/>
        <v>10600000</v>
      </c>
      <c r="O9" s="491">
        <f>'[2]1.sz.tábla '!C7</f>
        <v>10650000</v>
      </c>
      <c r="P9" s="81">
        <f t="shared" si="2"/>
        <v>-50000</v>
      </c>
      <c r="Q9" s="81"/>
    </row>
    <row r="10" spans="1:17" x14ac:dyDescent="0.25">
      <c r="A10" s="480" t="s">
        <v>291</v>
      </c>
      <c r="B10" s="490"/>
      <c r="C10" s="490"/>
      <c r="D10" s="490"/>
      <c r="E10" s="490"/>
      <c r="F10" s="490"/>
      <c r="G10" s="490"/>
      <c r="H10" s="490"/>
      <c r="I10" s="490"/>
      <c r="J10" s="490"/>
      <c r="K10" s="490"/>
      <c r="L10" s="490"/>
      <c r="M10" s="490"/>
      <c r="N10" s="488">
        <f t="shared" si="1"/>
        <v>0</v>
      </c>
      <c r="O10" s="81"/>
      <c r="P10" s="81">
        <f t="shared" si="2"/>
        <v>0</v>
      </c>
      <c r="Q10" s="81"/>
    </row>
    <row r="11" spans="1:17" x14ac:dyDescent="0.25">
      <c r="A11" s="492" t="s">
        <v>292</v>
      </c>
      <c r="B11" s="493">
        <f t="shared" ref="B11:M11" si="3">SUM(B7:B10)</f>
        <v>1975706</v>
      </c>
      <c r="C11" s="493">
        <f t="shared" si="3"/>
        <v>1975706</v>
      </c>
      <c r="D11" s="493">
        <f t="shared" si="3"/>
        <v>5557706</v>
      </c>
      <c r="E11" s="493">
        <f t="shared" si="3"/>
        <v>2107706</v>
      </c>
      <c r="F11" s="493">
        <f t="shared" si="3"/>
        <v>4357706</v>
      </c>
      <c r="G11" s="493">
        <f t="shared" si="3"/>
        <v>2107706</v>
      </c>
      <c r="H11" s="493">
        <f t="shared" si="3"/>
        <v>2107707</v>
      </c>
      <c r="I11" s="493">
        <f t="shared" si="3"/>
        <v>2507707</v>
      </c>
      <c r="J11" s="493">
        <f t="shared" si="3"/>
        <v>5207707</v>
      </c>
      <c r="K11" s="493">
        <f t="shared" si="3"/>
        <v>2736207</v>
      </c>
      <c r="L11" s="493">
        <f t="shared" si="3"/>
        <v>2657707</v>
      </c>
      <c r="M11" s="493">
        <f t="shared" si="3"/>
        <v>2545706</v>
      </c>
      <c r="N11" s="488">
        <f t="shared" si="1"/>
        <v>35844977</v>
      </c>
      <c r="O11" s="494">
        <f>SUM(O7:O10)</f>
        <v>39349451</v>
      </c>
      <c r="P11" s="81">
        <f t="shared" si="2"/>
        <v>-3504474</v>
      </c>
      <c r="Q11" s="81"/>
    </row>
    <row r="12" spans="1:17" ht="31.5" x14ac:dyDescent="0.25">
      <c r="A12" s="480" t="s">
        <v>293</v>
      </c>
      <c r="B12" s="490"/>
      <c r="C12" s="490"/>
      <c r="D12" s="490"/>
      <c r="E12" s="490"/>
      <c r="F12" s="490"/>
      <c r="G12" s="490"/>
      <c r="H12" s="490"/>
      <c r="I12" s="490"/>
      <c r="J12" s="490"/>
      <c r="K12" s="490"/>
      <c r="L12" s="490"/>
      <c r="M12" s="490"/>
      <c r="N12" s="488">
        <f t="shared" si="1"/>
        <v>0</v>
      </c>
      <c r="O12" s="81">
        <f>'[2]1.sz.tábla '!C6</f>
        <v>75000000</v>
      </c>
      <c r="P12" s="81">
        <f t="shared" si="2"/>
        <v>-75000000</v>
      </c>
      <c r="Q12" s="81"/>
    </row>
    <row r="13" spans="1:17" x14ac:dyDescent="0.25">
      <c r="A13" s="480" t="s">
        <v>294</v>
      </c>
      <c r="B13" s="490"/>
      <c r="C13" s="490"/>
      <c r="D13" s="490"/>
      <c r="E13" s="490"/>
      <c r="F13" s="490"/>
      <c r="G13" s="490"/>
      <c r="H13" s="490"/>
      <c r="I13" s="490"/>
      <c r="J13" s="490"/>
      <c r="K13" s="490"/>
      <c r="L13" s="490"/>
      <c r="M13" s="490"/>
      <c r="N13" s="488">
        <f t="shared" si="1"/>
        <v>0</v>
      </c>
      <c r="O13" s="81">
        <f>'[2]1.sz.tábla '!C9</f>
        <v>0</v>
      </c>
      <c r="P13" s="81">
        <f t="shared" si="2"/>
        <v>0</v>
      </c>
      <c r="Q13" s="81"/>
    </row>
    <row r="14" spans="1:17" x14ac:dyDescent="0.25">
      <c r="A14" s="480" t="s">
        <v>295</v>
      </c>
      <c r="B14" s="490"/>
      <c r="C14" s="490"/>
      <c r="D14" s="490"/>
      <c r="E14" s="490"/>
      <c r="F14" s="490"/>
      <c r="G14" s="490"/>
      <c r="H14" s="490"/>
      <c r="I14" s="490"/>
      <c r="J14" s="490"/>
      <c r="K14" s="490"/>
      <c r="L14" s="490"/>
      <c r="M14" s="490"/>
      <c r="N14" s="488">
        <f t="shared" si="1"/>
        <v>0</v>
      </c>
      <c r="O14" s="81">
        <f>'[2]1.sz.tábla '!C11</f>
        <v>0</v>
      </c>
      <c r="P14" s="81">
        <f t="shared" si="2"/>
        <v>0</v>
      </c>
      <c r="Q14" s="81"/>
    </row>
    <row r="15" spans="1:17" x14ac:dyDescent="0.25">
      <c r="A15" s="492" t="s">
        <v>296</v>
      </c>
      <c r="B15" s="493">
        <f t="shared" ref="B15:M15" si="4">SUM(B12:B14)</f>
        <v>0</v>
      </c>
      <c r="C15" s="493">
        <f t="shared" si="4"/>
        <v>0</v>
      </c>
      <c r="D15" s="493">
        <f t="shared" si="4"/>
        <v>0</v>
      </c>
      <c r="E15" s="493">
        <f t="shared" si="4"/>
        <v>0</v>
      </c>
      <c r="F15" s="493">
        <f t="shared" si="4"/>
        <v>0</v>
      </c>
      <c r="G15" s="493">
        <f t="shared" si="4"/>
        <v>0</v>
      </c>
      <c r="H15" s="493">
        <f t="shared" si="4"/>
        <v>0</v>
      </c>
      <c r="I15" s="493">
        <f t="shared" si="4"/>
        <v>0</v>
      </c>
      <c r="J15" s="493">
        <f t="shared" si="4"/>
        <v>0</v>
      </c>
      <c r="K15" s="493">
        <f t="shared" si="4"/>
        <v>0</v>
      </c>
      <c r="L15" s="493">
        <f t="shared" si="4"/>
        <v>0</v>
      </c>
      <c r="M15" s="493">
        <f t="shared" si="4"/>
        <v>0</v>
      </c>
      <c r="N15" s="488">
        <f t="shared" si="1"/>
        <v>0</v>
      </c>
      <c r="O15" s="495">
        <f>SUM(O12:O14)</f>
        <v>75000000</v>
      </c>
      <c r="P15" s="81">
        <f t="shared" si="2"/>
        <v>-75000000</v>
      </c>
      <c r="Q15" s="81"/>
    </row>
    <row r="16" spans="1:17" s="486" customFormat="1" x14ac:dyDescent="0.25">
      <c r="A16" s="483" t="s">
        <v>11</v>
      </c>
      <c r="B16" s="496">
        <f t="shared" ref="B16:M16" si="5">SUM(B11,B15)</f>
        <v>1975706</v>
      </c>
      <c r="C16" s="496">
        <f t="shared" si="5"/>
        <v>1975706</v>
      </c>
      <c r="D16" s="496">
        <f t="shared" si="5"/>
        <v>5557706</v>
      </c>
      <c r="E16" s="496">
        <f t="shared" si="5"/>
        <v>2107706</v>
      </c>
      <c r="F16" s="496">
        <f t="shared" si="5"/>
        <v>4357706</v>
      </c>
      <c r="G16" s="496">
        <f t="shared" si="5"/>
        <v>2107706</v>
      </c>
      <c r="H16" s="496">
        <f t="shared" si="5"/>
        <v>2107707</v>
      </c>
      <c r="I16" s="496">
        <f t="shared" si="5"/>
        <v>2507707</v>
      </c>
      <c r="J16" s="496">
        <f t="shared" si="5"/>
        <v>5207707</v>
      </c>
      <c r="K16" s="496">
        <f t="shared" si="5"/>
        <v>2736207</v>
      </c>
      <c r="L16" s="496">
        <f t="shared" si="5"/>
        <v>2657707</v>
      </c>
      <c r="M16" s="496">
        <f t="shared" si="5"/>
        <v>2545706</v>
      </c>
      <c r="N16" s="488">
        <f t="shared" si="1"/>
        <v>35844977</v>
      </c>
      <c r="O16" s="494">
        <f>O11+O15</f>
        <v>114349451</v>
      </c>
      <c r="P16" s="81">
        <f t="shared" si="2"/>
        <v>-78504474</v>
      </c>
      <c r="Q16" s="81"/>
    </row>
    <row r="17" spans="1:17" ht="31.5" x14ac:dyDescent="0.25">
      <c r="A17" s="480" t="s">
        <v>297</v>
      </c>
      <c r="B17" s="496">
        <v>72564</v>
      </c>
      <c r="C17" s="496">
        <v>72564</v>
      </c>
      <c r="D17" s="496">
        <v>72564</v>
      </c>
      <c r="E17" s="496">
        <v>108846</v>
      </c>
      <c r="F17" s="496">
        <v>108846</v>
      </c>
      <c r="G17" s="496">
        <v>108846</v>
      </c>
      <c r="H17" s="496">
        <v>108846</v>
      </c>
      <c r="I17" s="496"/>
      <c r="J17" s="496"/>
      <c r="K17" s="496"/>
      <c r="L17" s="496"/>
      <c r="M17" s="496"/>
      <c r="N17" s="488">
        <f t="shared" si="1"/>
        <v>653076</v>
      </c>
      <c r="O17" s="81">
        <f>'[2]1.sz.tábla '!C14</f>
        <v>1058076</v>
      </c>
      <c r="P17" s="81">
        <f t="shared" si="2"/>
        <v>-405000</v>
      </c>
      <c r="Q17" s="81"/>
    </row>
    <row r="18" spans="1:17" x14ac:dyDescent="0.25">
      <c r="A18" s="480" t="s">
        <v>298</v>
      </c>
      <c r="B18" s="490">
        <v>100876000</v>
      </c>
      <c r="C18" s="490"/>
      <c r="D18" s="490"/>
      <c r="E18" s="490"/>
      <c r="F18" s="490"/>
      <c r="G18" s="490"/>
      <c r="H18" s="490"/>
      <c r="I18" s="490"/>
      <c r="J18" s="490"/>
      <c r="K18" s="490"/>
      <c r="L18" s="490"/>
      <c r="M18" s="490"/>
      <c r="N18" s="488">
        <f t="shared" si="1"/>
        <v>100876000</v>
      </c>
      <c r="O18" s="81">
        <f>'[2]1.sz.tábla '!C13</f>
        <v>37329264</v>
      </c>
      <c r="P18" s="81">
        <f t="shared" si="2"/>
        <v>63546736</v>
      </c>
      <c r="Q18" s="81"/>
    </row>
    <row r="19" spans="1:17" x14ac:dyDescent="0.25">
      <c r="A19" s="483" t="s">
        <v>14</v>
      </c>
      <c r="B19" s="89">
        <f>SUM(B16:B18)</f>
        <v>102924270</v>
      </c>
      <c r="C19" s="89">
        <f t="shared" ref="C19:M19" si="6">SUM(C16:C18)</f>
        <v>2048270</v>
      </c>
      <c r="D19" s="89">
        <f t="shared" si="6"/>
        <v>5630270</v>
      </c>
      <c r="E19" s="89">
        <f t="shared" si="6"/>
        <v>2216552</v>
      </c>
      <c r="F19" s="89">
        <f t="shared" si="6"/>
        <v>4466552</v>
      </c>
      <c r="G19" s="89">
        <f t="shared" si="6"/>
        <v>2216552</v>
      </c>
      <c r="H19" s="89">
        <f t="shared" si="6"/>
        <v>2216553</v>
      </c>
      <c r="I19" s="89">
        <f t="shared" si="6"/>
        <v>2507707</v>
      </c>
      <c r="J19" s="89">
        <f t="shared" si="6"/>
        <v>5207707</v>
      </c>
      <c r="K19" s="89">
        <f t="shared" si="6"/>
        <v>2736207</v>
      </c>
      <c r="L19" s="89">
        <f t="shared" si="6"/>
        <v>2657707</v>
      </c>
      <c r="M19" s="89">
        <f t="shared" si="6"/>
        <v>2545706</v>
      </c>
      <c r="N19" s="497">
        <f>SUM(N16:N18)</f>
        <v>137374053</v>
      </c>
      <c r="O19" s="494">
        <f>O16+O17+O18</f>
        <v>152736791</v>
      </c>
      <c r="P19" s="81">
        <f t="shared" si="2"/>
        <v>-15362738</v>
      </c>
      <c r="Q19" s="81"/>
    </row>
    <row r="20" spans="1:17" x14ac:dyDescent="0.25">
      <c r="A20" s="480" t="s">
        <v>299</v>
      </c>
      <c r="B20" s="490">
        <v>502200</v>
      </c>
      <c r="C20" s="490">
        <v>521700</v>
      </c>
      <c r="D20" s="490">
        <v>521700</v>
      </c>
      <c r="E20" s="490">
        <v>521700</v>
      </c>
      <c r="F20" s="490">
        <v>613230</v>
      </c>
      <c r="G20" s="490">
        <v>613230</v>
      </c>
      <c r="H20" s="490">
        <v>702239</v>
      </c>
      <c r="I20" s="490">
        <v>613230</v>
      </c>
      <c r="J20" s="490">
        <v>368040</v>
      </c>
      <c r="K20" s="490">
        <v>368040</v>
      </c>
      <c r="L20" s="490">
        <v>368040</v>
      </c>
      <c r="M20" s="490">
        <v>1415480</v>
      </c>
      <c r="N20" s="498">
        <f>SUM(B20:M20)</f>
        <v>7128829</v>
      </c>
      <c r="O20" s="499">
        <f>'[2]3.sz.tábla '!C6</f>
        <v>7872540</v>
      </c>
      <c r="P20" s="81">
        <f t="shared" si="2"/>
        <v>-743711</v>
      </c>
      <c r="Q20" s="81"/>
    </row>
    <row r="21" spans="1:17" x14ac:dyDescent="0.25">
      <c r="A21" s="480" t="s">
        <v>300</v>
      </c>
      <c r="B21" s="490">
        <v>90512</v>
      </c>
      <c r="C21" s="490">
        <v>94026</v>
      </c>
      <c r="D21" s="490">
        <v>94026</v>
      </c>
      <c r="E21" s="490">
        <v>94026</v>
      </c>
      <c r="F21" s="490">
        <v>110522</v>
      </c>
      <c r="G21" s="490">
        <v>110522</v>
      </c>
      <c r="H21" s="490">
        <v>126565</v>
      </c>
      <c r="I21" s="490">
        <v>110522</v>
      </c>
      <c r="J21" s="490">
        <v>66332</v>
      </c>
      <c r="K21" s="490">
        <v>66332</v>
      </c>
      <c r="L21" s="490">
        <v>66332</v>
      </c>
      <c r="M21" s="490">
        <v>255112</v>
      </c>
      <c r="N21" s="498">
        <f t="shared" ref="N21:N33" si="7">SUM(B21:M21)</f>
        <v>1284829</v>
      </c>
      <c r="O21" s="499">
        <f>'[2]3.sz.tábla '!C7</f>
        <v>1776142</v>
      </c>
      <c r="P21" s="81">
        <f t="shared" si="2"/>
        <v>-491313</v>
      </c>
      <c r="Q21" s="81"/>
    </row>
    <row r="22" spans="1:17" x14ac:dyDescent="0.25">
      <c r="A22" s="480" t="s">
        <v>301</v>
      </c>
      <c r="B22" s="490">
        <v>260000</v>
      </c>
      <c r="C22" s="490">
        <v>800000</v>
      </c>
      <c r="D22" s="490">
        <v>300000</v>
      </c>
      <c r="E22" s="490">
        <v>300000</v>
      </c>
      <c r="F22" s="490">
        <v>1575000</v>
      </c>
      <c r="G22" s="490">
        <v>1575000</v>
      </c>
      <c r="H22" s="490">
        <v>1575000</v>
      </c>
      <c r="I22" s="490">
        <v>1575000</v>
      </c>
      <c r="J22" s="490">
        <v>1575000</v>
      </c>
      <c r="K22" s="490">
        <v>1575000</v>
      </c>
      <c r="L22" s="490">
        <v>1575000</v>
      </c>
      <c r="M22" s="490">
        <v>1575000</v>
      </c>
      <c r="N22" s="498">
        <f t="shared" si="7"/>
        <v>14260000</v>
      </c>
      <c r="O22" s="499">
        <f>'[2]3.sz.tábla '!C8</f>
        <v>13500000</v>
      </c>
      <c r="P22" s="81">
        <f t="shared" si="2"/>
        <v>760000</v>
      </c>
      <c r="Q22" s="81"/>
    </row>
    <row r="23" spans="1:17" x14ac:dyDescent="0.25">
      <c r="A23" s="480" t="s">
        <v>302</v>
      </c>
      <c r="B23" s="490">
        <v>100000</v>
      </c>
      <c r="C23" s="490">
        <v>20000</v>
      </c>
      <c r="D23" s="490">
        <v>50000</v>
      </c>
      <c r="E23" s="490">
        <v>50000</v>
      </c>
      <c r="F23" s="490">
        <v>100000</v>
      </c>
      <c r="G23" s="490">
        <v>100000</v>
      </c>
      <c r="H23" s="490">
        <v>100000</v>
      </c>
      <c r="I23" s="490">
        <v>100000</v>
      </c>
      <c r="J23" s="490">
        <v>100000</v>
      </c>
      <c r="K23" s="490">
        <v>100000</v>
      </c>
      <c r="L23" s="490">
        <v>100000</v>
      </c>
      <c r="M23" s="490">
        <v>965000</v>
      </c>
      <c r="N23" s="498">
        <f t="shared" si="7"/>
        <v>1885000</v>
      </c>
      <c r="O23" s="499">
        <f>'[2]3.sz.tábla '!C23</f>
        <v>1943000</v>
      </c>
      <c r="P23" s="81">
        <f t="shared" si="2"/>
        <v>-58000</v>
      </c>
      <c r="Q23" s="81"/>
    </row>
    <row r="24" spans="1:17" x14ac:dyDescent="0.25">
      <c r="A24" s="480" t="s">
        <v>303</v>
      </c>
      <c r="B24" s="490"/>
      <c r="C24" s="490"/>
      <c r="D24" s="490"/>
      <c r="E24" s="490"/>
      <c r="F24" s="490"/>
      <c r="G24" s="490">
        <v>50000</v>
      </c>
      <c r="H24" s="490"/>
      <c r="I24" s="490"/>
      <c r="J24" s="490">
        <v>50000</v>
      </c>
      <c r="K24" s="490"/>
      <c r="L24" s="490"/>
      <c r="M24" s="490"/>
      <c r="N24" s="498">
        <f t="shared" si="7"/>
        <v>100000</v>
      </c>
      <c r="O24" s="499">
        <f>'[2]4.sz.tábla'!C10</f>
        <v>230000</v>
      </c>
      <c r="P24" s="81">
        <f t="shared" si="2"/>
        <v>-130000</v>
      </c>
      <c r="Q24" s="81"/>
    </row>
    <row r="25" spans="1:17" x14ac:dyDescent="0.25">
      <c r="A25" s="480" t="s">
        <v>304</v>
      </c>
      <c r="B25" s="490">
        <v>25000</v>
      </c>
      <c r="C25" s="490"/>
      <c r="D25" s="490">
        <v>2305768</v>
      </c>
      <c r="E25" s="490">
        <v>768589</v>
      </c>
      <c r="F25" s="490">
        <v>768589</v>
      </c>
      <c r="G25" s="490">
        <f>768589+422342+100000</f>
        <v>1290931</v>
      </c>
      <c r="H25" s="490">
        <v>768589</v>
      </c>
      <c r="I25" s="490">
        <v>768589</v>
      </c>
      <c r="J25" s="490">
        <v>768589</v>
      </c>
      <c r="K25" s="490">
        <f>768589+100000+25000+4</f>
        <v>893593</v>
      </c>
      <c r="L25" s="490">
        <v>768589</v>
      </c>
      <c r="M25" s="490">
        <v>768589</v>
      </c>
      <c r="N25" s="498">
        <f t="shared" si="7"/>
        <v>9895415</v>
      </c>
      <c r="O25" s="499">
        <f>'[2]4.sz.tábla'!C4</f>
        <v>7522891</v>
      </c>
      <c r="P25" s="81">
        <f t="shared" si="2"/>
        <v>2372524</v>
      </c>
      <c r="Q25" s="81"/>
    </row>
    <row r="26" spans="1:17" x14ac:dyDescent="0.25">
      <c r="A26" s="480" t="s">
        <v>17</v>
      </c>
      <c r="B26" s="490">
        <v>3885359</v>
      </c>
      <c r="C26" s="490"/>
      <c r="D26" s="490"/>
      <c r="E26" s="490"/>
      <c r="F26" s="490"/>
      <c r="G26" s="490"/>
      <c r="H26" s="490"/>
      <c r="I26" s="490"/>
      <c r="J26" s="490"/>
      <c r="K26" s="490"/>
      <c r="L26" s="490"/>
      <c r="M26" s="490"/>
      <c r="N26" s="498">
        <f t="shared" si="7"/>
        <v>3885359</v>
      </c>
      <c r="O26" s="499">
        <f>'[2]1.sz.tábla '!C26</f>
        <v>3097542</v>
      </c>
      <c r="P26" s="81">
        <f t="shared" si="2"/>
        <v>787817</v>
      </c>
      <c r="Q26" s="81"/>
    </row>
    <row r="27" spans="1:17" x14ac:dyDescent="0.25">
      <c r="A27" s="492" t="s">
        <v>305</v>
      </c>
      <c r="B27" s="493">
        <f>SUM(B20:B26)</f>
        <v>4863071</v>
      </c>
      <c r="C27" s="493">
        <f t="shared" ref="C27:M27" si="8">SUM(C20:C26)</f>
        <v>1435726</v>
      </c>
      <c r="D27" s="493">
        <f t="shared" si="8"/>
        <v>3271494</v>
      </c>
      <c r="E27" s="493">
        <f t="shared" si="8"/>
        <v>1734315</v>
      </c>
      <c r="F27" s="493">
        <f t="shared" si="8"/>
        <v>3167341</v>
      </c>
      <c r="G27" s="493">
        <f t="shared" si="8"/>
        <v>3739683</v>
      </c>
      <c r="H27" s="493">
        <f t="shared" si="8"/>
        <v>3272393</v>
      </c>
      <c r="I27" s="493">
        <f t="shared" si="8"/>
        <v>3167341</v>
      </c>
      <c r="J27" s="493">
        <f t="shared" si="8"/>
        <v>2927961</v>
      </c>
      <c r="K27" s="493">
        <f t="shared" si="8"/>
        <v>3002965</v>
      </c>
      <c r="L27" s="493">
        <f t="shared" si="8"/>
        <v>2877961</v>
      </c>
      <c r="M27" s="493">
        <f t="shared" si="8"/>
        <v>4979181</v>
      </c>
      <c r="N27" s="498">
        <f>SUM(B27:M27)</f>
        <v>38439432</v>
      </c>
      <c r="O27" s="494">
        <f>SUM(O20:O26)</f>
        <v>35942115</v>
      </c>
      <c r="P27" s="81">
        <f t="shared" si="2"/>
        <v>2497317</v>
      </c>
      <c r="Q27" s="81"/>
    </row>
    <row r="28" spans="1:17" x14ac:dyDescent="0.25">
      <c r="A28" s="480" t="s">
        <v>94</v>
      </c>
      <c r="B28" s="490"/>
      <c r="C28" s="490">
        <v>1525474</v>
      </c>
      <c r="D28" s="490">
        <v>60000</v>
      </c>
      <c r="E28" s="490">
        <v>300000</v>
      </c>
      <c r="F28" s="490">
        <v>5000000</v>
      </c>
      <c r="G28" s="490">
        <f>170000+600000+100000</f>
        <v>870000</v>
      </c>
      <c r="H28" s="490">
        <v>1500000</v>
      </c>
      <c r="I28" s="490"/>
      <c r="J28" s="490"/>
      <c r="K28" s="490"/>
      <c r="L28" s="490"/>
      <c r="M28" s="490">
        <v>280000</v>
      </c>
      <c r="N28" s="498">
        <f>SUM(B28:M28)</f>
        <v>9535474</v>
      </c>
      <c r="O28" s="499">
        <f>'[2]5. sz. tábla'!C4</f>
        <v>20770000</v>
      </c>
      <c r="P28" s="81">
        <f t="shared" si="2"/>
        <v>-11234526</v>
      </c>
      <c r="Q28" s="81"/>
    </row>
    <row r="29" spans="1:17" x14ac:dyDescent="0.25">
      <c r="A29" s="480" t="s">
        <v>95</v>
      </c>
      <c r="B29" s="490">
        <v>252000</v>
      </c>
      <c r="C29" s="490">
        <v>3326781</v>
      </c>
      <c r="D29" s="490">
        <f>305000+120000+323850+265430</f>
        <v>1014280</v>
      </c>
      <c r="E29" s="490">
        <v>430000</v>
      </c>
      <c r="F29" s="490"/>
      <c r="G29" s="490">
        <f>749000+300000</f>
        <v>1049000</v>
      </c>
      <c r="H29" s="490"/>
      <c r="I29" s="490"/>
      <c r="J29" s="490">
        <v>81173461</v>
      </c>
      <c r="K29" s="490">
        <f>900000-257430</f>
        <v>642570</v>
      </c>
      <c r="L29" s="490"/>
      <c r="M29" s="490"/>
      <c r="N29" s="498">
        <f t="shared" si="7"/>
        <v>87888092</v>
      </c>
      <c r="O29" s="499">
        <f>'[2]5. sz. tábla'!C16</f>
        <v>94204000</v>
      </c>
      <c r="P29" s="81">
        <f t="shared" si="2"/>
        <v>-6315908</v>
      </c>
      <c r="Q29" s="81"/>
    </row>
    <row r="30" spans="1:17" x14ac:dyDescent="0.25">
      <c r="A30" s="480" t="s">
        <v>124</v>
      </c>
      <c r="B30" s="490"/>
      <c r="C30" s="490"/>
      <c r="D30" s="490">
        <v>26475</v>
      </c>
      <c r="E30" s="490"/>
      <c r="F30" s="490"/>
      <c r="G30" s="490"/>
      <c r="H30" s="490"/>
      <c r="I30" s="490"/>
      <c r="J30" s="490"/>
      <c r="K30" s="490"/>
      <c r="L30" s="490"/>
      <c r="M30" s="490"/>
      <c r="N30" s="498">
        <f t="shared" si="7"/>
        <v>26475</v>
      </c>
      <c r="O30" s="499">
        <f>'[2]5. sz. tábla'!C23</f>
        <v>27600</v>
      </c>
      <c r="P30" s="81">
        <f t="shared" si="2"/>
        <v>-1125</v>
      </c>
      <c r="Q30" s="81"/>
    </row>
    <row r="31" spans="1:17" x14ac:dyDescent="0.25">
      <c r="A31" s="492" t="s">
        <v>306</v>
      </c>
      <c r="B31" s="493">
        <f>B28+B29+B30</f>
        <v>252000</v>
      </c>
      <c r="C31" s="493">
        <f t="shared" ref="C31:L31" si="9">SUM(C28:C30)</f>
        <v>4852255</v>
      </c>
      <c r="D31" s="493">
        <f t="shared" si="9"/>
        <v>1100755</v>
      </c>
      <c r="E31" s="493">
        <f t="shared" si="9"/>
        <v>730000</v>
      </c>
      <c r="F31" s="493">
        <f t="shared" si="9"/>
        <v>5000000</v>
      </c>
      <c r="G31" s="493">
        <f t="shared" si="9"/>
        <v>1919000</v>
      </c>
      <c r="H31" s="493">
        <f t="shared" si="9"/>
        <v>1500000</v>
      </c>
      <c r="I31" s="493">
        <f t="shared" si="9"/>
        <v>0</v>
      </c>
      <c r="J31" s="493">
        <f t="shared" si="9"/>
        <v>81173461</v>
      </c>
      <c r="K31" s="493">
        <f t="shared" si="9"/>
        <v>642570</v>
      </c>
      <c r="L31" s="493">
        <f t="shared" si="9"/>
        <v>0</v>
      </c>
      <c r="M31" s="493">
        <f>SUM(M28:M30)</f>
        <v>280000</v>
      </c>
      <c r="N31" s="498">
        <f>SUM(B31:M31)</f>
        <v>97450041</v>
      </c>
      <c r="O31" s="494">
        <f>SUM(O28:O30)</f>
        <v>115001600</v>
      </c>
      <c r="P31" s="81">
        <f t="shared" si="2"/>
        <v>-17551559</v>
      </c>
      <c r="Q31" s="81"/>
    </row>
    <row r="32" spans="1:17" x14ac:dyDescent="0.25">
      <c r="A32" s="483" t="s">
        <v>20</v>
      </c>
      <c r="B32" s="496">
        <f>SUM(B31,B27)</f>
        <v>5115071</v>
      </c>
      <c r="C32" s="496">
        <f t="shared" ref="C32:M32" si="10">SUM(C31,C27)</f>
        <v>6287981</v>
      </c>
      <c r="D32" s="496">
        <f t="shared" si="10"/>
        <v>4372249</v>
      </c>
      <c r="E32" s="496">
        <f t="shared" si="10"/>
        <v>2464315</v>
      </c>
      <c r="F32" s="496">
        <f t="shared" si="10"/>
        <v>8167341</v>
      </c>
      <c r="G32" s="496">
        <f t="shared" si="10"/>
        <v>5658683</v>
      </c>
      <c r="H32" s="496">
        <f t="shared" si="10"/>
        <v>4772393</v>
      </c>
      <c r="I32" s="496">
        <f t="shared" si="10"/>
        <v>3167341</v>
      </c>
      <c r="J32" s="496">
        <f t="shared" si="10"/>
        <v>84101422</v>
      </c>
      <c r="K32" s="496">
        <f t="shared" si="10"/>
        <v>3645535</v>
      </c>
      <c r="L32" s="496">
        <f t="shared" si="10"/>
        <v>2877961</v>
      </c>
      <c r="M32" s="496">
        <f t="shared" si="10"/>
        <v>5259181</v>
      </c>
      <c r="N32" s="498">
        <f>SUM(B32:M32)</f>
        <v>135889473</v>
      </c>
      <c r="O32" s="494">
        <f>O27+O31</f>
        <v>150943715</v>
      </c>
      <c r="P32" s="81">
        <f t="shared" si="2"/>
        <v>-15054242</v>
      </c>
      <c r="Q32" s="81"/>
    </row>
    <row r="33" spans="1:17" ht="31.5" x14ac:dyDescent="0.25">
      <c r="A33" s="483" t="s">
        <v>307</v>
      </c>
      <c r="B33" s="496">
        <v>247430</v>
      </c>
      <c r="C33" s="496">
        <v>247430</v>
      </c>
      <c r="D33" s="496">
        <v>247430</v>
      </c>
      <c r="E33" s="496">
        <v>247430</v>
      </c>
      <c r="F33" s="496">
        <v>247430</v>
      </c>
      <c r="G33" s="496">
        <v>247430</v>
      </c>
      <c r="H33" s="496"/>
      <c r="I33" s="496"/>
      <c r="J33" s="496"/>
      <c r="K33" s="496"/>
      <c r="L33" s="496"/>
      <c r="M33" s="496"/>
      <c r="N33" s="498">
        <f t="shared" si="7"/>
        <v>1484580</v>
      </c>
      <c r="O33" s="499">
        <f>'[2]5. sz. tábla'!C25</f>
        <v>1793076</v>
      </c>
      <c r="P33" s="81">
        <f t="shared" si="2"/>
        <v>-308496</v>
      </c>
      <c r="Q33" s="81"/>
    </row>
    <row r="34" spans="1:17" x14ac:dyDescent="0.25">
      <c r="A34" s="483" t="s">
        <v>23</v>
      </c>
      <c r="B34" s="496">
        <f>SUM(B32:B33)</f>
        <v>5362501</v>
      </c>
      <c r="C34" s="496">
        <f t="shared" ref="C34:M34" si="11">SUM(C32:C33)</f>
        <v>6535411</v>
      </c>
      <c r="D34" s="496">
        <f t="shared" si="11"/>
        <v>4619679</v>
      </c>
      <c r="E34" s="496">
        <f t="shared" si="11"/>
        <v>2711745</v>
      </c>
      <c r="F34" s="496">
        <f t="shared" si="11"/>
        <v>8414771</v>
      </c>
      <c r="G34" s="496">
        <f t="shared" si="11"/>
        <v>5906113</v>
      </c>
      <c r="H34" s="496">
        <f t="shared" si="11"/>
        <v>4772393</v>
      </c>
      <c r="I34" s="496">
        <f t="shared" si="11"/>
        <v>3167341</v>
      </c>
      <c r="J34" s="496">
        <f t="shared" si="11"/>
        <v>84101422</v>
      </c>
      <c r="K34" s="496">
        <f t="shared" si="11"/>
        <v>3645535</v>
      </c>
      <c r="L34" s="496">
        <f t="shared" si="11"/>
        <v>2877961</v>
      </c>
      <c r="M34" s="496">
        <f t="shared" si="11"/>
        <v>5259181</v>
      </c>
      <c r="N34" s="498">
        <f>SUM(B34:M34)</f>
        <v>137374053</v>
      </c>
      <c r="O34" s="494">
        <f>O32+O33</f>
        <v>152736791</v>
      </c>
      <c r="P34" s="81">
        <f t="shared" si="2"/>
        <v>-15362738</v>
      </c>
      <c r="Q34" s="81"/>
    </row>
    <row r="35" spans="1:17" x14ac:dyDescent="0.25">
      <c r="A35" s="483" t="s">
        <v>308</v>
      </c>
      <c r="B35" s="496"/>
      <c r="C35" s="496"/>
      <c r="D35" s="496"/>
      <c r="E35" s="496"/>
      <c r="F35" s="496"/>
      <c r="G35" s="496"/>
      <c r="H35" s="496"/>
      <c r="I35" s="496"/>
      <c r="J35" s="496"/>
      <c r="K35" s="496"/>
      <c r="L35" s="496"/>
      <c r="M35" s="496"/>
      <c r="N35" s="498">
        <f>SUM(B35:M35)</f>
        <v>0</v>
      </c>
    </row>
    <row r="36" spans="1:17" ht="16.5" thickBot="1" x14ac:dyDescent="0.3">
      <c r="A36" s="500" t="s">
        <v>309</v>
      </c>
      <c r="B36" s="501">
        <f>B6+B16+B17-B34</f>
        <v>102806781</v>
      </c>
      <c r="C36" s="501">
        <f t="shared" ref="C36:M36" si="12">C6+C16+C17-C34</f>
        <v>98319640</v>
      </c>
      <c r="D36" s="501">
        <f t="shared" si="12"/>
        <v>99330231</v>
      </c>
      <c r="E36" s="501">
        <f t="shared" si="12"/>
        <v>98835038</v>
      </c>
      <c r="F36" s="501">
        <f t="shared" si="12"/>
        <v>94886819</v>
      </c>
      <c r="G36" s="501">
        <f t="shared" si="12"/>
        <v>91197258</v>
      </c>
      <c r="H36" s="501">
        <f t="shared" si="12"/>
        <v>88641418</v>
      </c>
      <c r="I36" s="501">
        <f t="shared" si="12"/>
        <v>87981784</v>
      </c>
      <c r="J36" s="501">
        <f t="shared" si="12"/>
        <v>9088069</v>
      </c>
      <c r="K36" s="501">
        <f t="shared" si="12"/>
        <v>8178741</v>
      </c>
      <c r="L36" s="501">
        <f t="shared" si="12"/>
        <v>7958487</v>
      </c>
      <c r="M36" s="501">
        <f t="shared" si="12"/>
        <v>5245012</v>
      </c>
      <c r="N36" s="502">
        <f>+N6+N16+N17-N34</f>
        <v>5245012</v>
      </c>
      <c r="O36" s="81">
        <f>O19-O34</f>
        <v>0</v>
      </c>
    </row>
    <row r="38" spans="1:17" x14ac:dyDescent="0.25">
      <c r="N38" s="494"/>
    </row>
  </sheetData>
  <mergeCells count="2">
    <mergeCell ref="M2:N2"/>
    <mergeCell ref="A3:N3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&amp;L&amp;"Times New Roman,Normál"&amp;12Vászoly Község Önkormányzata&amp;C&amp;"Times New Roman,Normál"&amp;12 8. melléklet
Az önkormányzat 2018. évi költségvetéséről szóló 5/2018. (II. 16.) önkormányzati rendelethez</oddHeader>
  </headerFooter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12</vt:i4>
      </vt:variant>
    </vt:vector>
  </HeadingPairs>
  <TitlesOfParts>
    <vt:vector size="27" baseType="lpstr">
      <vt:lpstr>1.sz.tábla </vt:lpstr>
      <vt:lpstr>2.sz.tábla</vt:lpstr>
      <vt:lpstr>2a. tábla</vt:lpstr>
      <vt:lpstr>3.sz.tábla </vt:lpstr>
      <vt:lpstr>4.sz.tábla</vt:lpstr>
      <vt:lpstr>5. sz. tábla</vt:lpstr>
      <vt:lpstr>6. sz. tábla</vt:lpstr>
      <vt:lpstr>7. sz. tábla</vt:lpstr>
      <vt:lpstr>8. sz. tábla</vt:lpstr>
      <vt:lpstr>9. sz. stabilitási terv</vt:lpstr>
      <vt:lpstr>10.sz. tábla</vt:lpstr>
      <vt:lpstr>11.sz. tábla</vt:lpstr>
      <vt:lpstr>12. sz. EU profjektek</vt:lpstr>
      <vt:lpstr>13. sz. tábla</vt:lpstr>
      <vt:lpstr>14. sz. tábla</vt:lpstr>
      <vt:lpstr>'2.sz.tábla'!Nyomtatási_cím</vt:lpstr>
      <vt:lpstr>'1.sz.tábla '!Nyomtatási_terület</vt:lpstr>
      <vt:lpstr>'10.sz. tábla'!Nyomtatási_terület</vt:lpstr>
      <vt:lpstr>'14. sz. tábla'!Nyomtatási_terület</vt:lpstr>
      <vt:lpstr>'2.sz.tábla'!Nyomtatási_terület</vt:lpstr>
      <vt:lpstr>'2a. tábla'!Nyomtatási_terület</vt:lpstr>
      <vt:lpstr>'3.sz.tábla '!Nyomtatási_terület</vt:lpstr>
      <vt:lpstr>'4.sz.tábla'!Nyomtatási_terület</vt:lpstr>
      <vt:lpstr>'5. sz. tábla'!Nyomtatási_terület</vt:lpstr>
      <vt:lpstr>'6. sz. tábla'!Nyomtatási_terület</vt:lpstr>
      <vt:lpstr>'7. sz. tábla'!Nyomtatási_terület</vt:lpstr>
      <vt:lpstr>'8. sz. tábla'!Nyomtatási_terület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Répásy Ildikó</dc:creator>
  <cp:lastModifiedBy>Hossó Erika</cp:lastModifiedBy>
  <cp:lastPrinted>2018-03-12T07:26:31Z</cp:lastPrinted>
  <dcterms:created xsi:type="dcterms:W3CDTF">2014-05-27T12:51:39Z</dcterms:created>
  <dcterms:modified xsi:type="dcterms:W3CDTF">2018-03-12T07:28:57Z</dcterms:modified>
</cp:coreProperties>
</file>