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1.1.sz.mell." sheetId="1" r:id="rId1"/>
  </sheets>
  <externalReferences>
    <externalReference r:id="rId2"/>
  </externalReferences>
  <definedNames>
    <definedName name="_xlnm.Print_Area" localSheetId="0">'1.1.sz.mell.'!$A$1:$K$161</definedName>
  </definedNames>
  <calcPr calcId="125725"/>
</workbook>
</file>

<file path=xl/calcChain.xml><?xml version="1.0" encoding="utf-8"?>
<calcChain xmlns="http://schemas.openxmlformats.org/spreadsheetml/2006/main">
  <c r="C3" i="1"/>
  <c r="C6"/>
  <c r="D6"/>
  <c r="E6"/>
  <c r="F6"/>
  <c r="G6"/>
  <c r="H6"/>
  <c r="I6"/>
  <c r="J7"/>
  <c r="K7" s="1"/>
  <c r="J8"/>
  <c r="K8" s="1"/>
  <c r="J9"/>
  <c r="K9" s="1"/>
  <c r="J10"/>
  <c r="K10" s="1"/>
  <c r="J11"/>
  <c r="K11" s="1"/>
  <c r="J12"/>
  <c r="K12" s="1"/>
  <c r="C13"/>
  <c r="D13"/>
  <c r="E13"/>
  <c r="F13"/>
  <c r="G13"/>
  <c r="H13"/>
  <c r="I13"/>
  <c r="J14"/>
  <c r="K14" s="1"/>
  <c r="J15"/>
  <c r="K15" s="1"/>
  <c r="J16"/>
  <c r="K16"/>
  <c r="J17"/>
  <c r="K17" s="1"/>
  <c r="J18"/>
  <c r="K18"/>
  <c r="J19"/>
  <c r="K19" s="1"/>
  <c r="C20"/>
  <c r="D20"/>
  <c r="E20"/>
  <c r="F20"/>
  <c r="G20"/>
  <c r="H20"/>
  <c r="I20"/>
  <c r="J21"/>
  <c r="J22"/>
  <c r="K22" s="1"/>
  <c r="J23"/>
  <c r="K23" s="1"/>
  <c r="J24"/>
  <c r="K24" s="1"/>
  <c r="J25"/>
  <c r="K25" s="1"/>
  <c r="J26"/>
  <c r="K26" s="1"/>
  <c r="C27"/>
  <c r="D27"/>
  <c r="E27"/>
  <c r="F27"/>
  <c r="G27"/>
  <c r="H27"/>
  <c r="I27"/>
  <c r="J28"/>
  <c r="J29"/>
  <c r="K29"/>
  <c r="J30"/>
  <c r="K30" s="1"/>
  <c r="J31"/>
  <c r="K31" s="1"/>
  <c r="J32"/>
  <c r="K32" s="1"/>
  <c r="J33"/>
  <c r="K33" s="1"/>
  <c r="J34"/>
  <c r="K34" s="1"/>
  <c r="C35"/>
  <c r="D35"/>
  <c r="E35"/>
  <c r="F35"/>
  <c r="G35"/>
  <c r="H35"/>
  <c r="H63" s="1"/>
  <c r="I35"/>
  <c r="J36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C47"/>
  <c r="D47"/>
  <c r="E47"/>
  <c r="F47"/>
  <c r="G47"/>
  <c r="H47"/>
  <c r="I47"/>
  <c r="J48"/>
  <c r="K48" s="1"/>
  <c r="J49"/>
  <c r="K49" s="1"/>
  <c r="J50"/>
  <c r="K50"/>
  <c r="J51"/>
  <c r="K51" s="1"/>
  <c r="J52"/>
  <c r="K52"/>
  <c r="C53"/>
  <c r="D53"/>
  <c r="E53"/>
  <c r="F53"/>
  <c r="G53"/>
  <c r="H53"/>
  <c r="I53"/>
  <c r="J54"/>
  <c r="K54" s="1"/>
  <c r="J55"/>
  <c r="K55" s="1"/>
  <c r="J56"/>
  <c r="K56" s="1"/>
  <c r="J57"/>
  <c r="K57" s="1"/>
  <c r="C58"/>
  <c r="D58"/>
  <c r="E58"/>
  <c r="F58"/>
  <c r="G58"/>
  <c r="H58"/>
  <c r="I58"/>
  <c r="J59"/>
  <c r="K59"/>
  <c r="J60"/>
  <c r="K60" s="1"/>
  <c r="J61"/>
  <c r="K61" s="1"/>
  <c r="J62"/>
  <c r="K62" s="1"/>
  <c r="D63"/>
  <c r="C64"/>
  <c r="D64"/>
  <c r="E64"/>
  <c r="F64"/>
  <c r="G64"/>
  <c r="H64"/>
  <c r="I64"/>
  <c r="J65"/>
  <c r="J66"/>
  <c r="K66"/>
  <c r="J67"/>
  <c r="K67" s="1"/>
  <c r="C68"/>
  <c r="D68"/>
  <c r="E68"/>
  <c r="F68"/>
  <c r="G68"/>
  <c r="H68"/>
  <c r="I68"/>
  <c r="J69"/>
  <c r="J68" s="1"/>
  <c r="J70"/>
  <c r="K70" s="1"/>
  <c r="J71"/>
  <c r="K71" s="1"/>
  <c r="J72"/>
  <c r="K72" s="1"/>
  <c r="C73"/>
  <c r="D73"/>
  <c r="E73"/>
  <c r="F73"/>
  <c r="G73"/>
  <c r="H73"/>
  <c r="I73"/>
  <c r="J74"/>
  <c r="J75"/>
  <c r="K75" s="1"/>
  <c r="C76"/>
  <c r="D76"/>
  <c r="E76"/>
  <c r="F76"/>
  <c r="G76"/>
  <c r="H76"/>
  <c r="I76"/>
  <c r="J77"/>
  <c r="K77" s="1"/>
  <c r="K76" s="1"/>
  <c r="J78"/>
  <c r="K78" s="1"/>
  <c r="J79"/>
  <c r="K79" s="1"/>
  <c r="C80"/>
  <c r="D80"/>
  <c r="E80"/>
  <c r="F80"/>
  <c r="G80"/>
  <c r="H80"/>
  <c r="I80"/>
  <c r="J81"/>
  <c r="J82"/>
  <c r="K82" s="1"/>
  <c r="J83"/>
  <c r="K83" s="1"/>
  <c r="J84"/>
  <c r="K84"/>
  <c r="J85"/>
  <c r="K85" s="1"/>
  <c r="J86"/>
  <c r="K86"/>
  <c r="F87"/>
  <c r="K91"/>
  <c r="K159" s="1"/>
  <c r="C92"/>
  <c r="D95"/>
  <c r="D130" s="1"/>
  <c r="F95"/>
  <c r="G95"/>
  <c r="H95"/>
  <c r="H130" s="1"/>
  <c r="I95"/>
  <c r="J96"/>
  <c r="K96" s="1"/>
  <c r="J97"/>
  <c r="K97" s="1"/>
  <c r="J98"/>
  <c r="K98" s="1"/>
  <c r="J99"/>
  <c r="K99" s="1"/>
  <c r="C100"/>
  <c r="C95" s="1"/>
  <c r="C130" s="1"/>
  <c r="D100"/>
  <c r="E100"/>
  <c r="E95" s="1"/>
  <c r="J101"/>
  <c r="K101" s="1"/>
  <c r="J102"/>
  <c r="K102" s="1"/>
  <c r="J103"/>
  <c r="K103"/>
  <c r="J104"/>
  <c r="K104" s="1"/>
  <c r="J105"/>
  <c r="K105"/>
  <c r="J106"/>
  <c r="K106" s="1"/>
  <c r="J107"/>
  <c r="K107" s="1"/>
  <c r="J108"/>
  <c r="K108" s="1"/>
  <c r="J109"/>
  <c r="K109" s="1"/>
  <c r="J110"/>
  <c r="K110" s="1"/>
  <c r="J111"/>
  <c r="K111"/>
  <c r="J112"/>
  <c r="K112" s="1"/>
  <c r="C113"/>
  <c r="J113"/>
  <c r="K113" s="1"/>
  <c r="J114"/>
  <c r="K114" s="1"/>
  <c r="J115"/>
  <c r="K115" s="1"/>
  <c r="C116"/>
  <c r="D116"/>
  <c r="E116"/>
  <c r="F116"/>
  <c r="G116"/>
  <c r="H116"/>
  <c r="I116"/>
  <c r="I130" s="1"/>
  <c r="I156" s="1"/>
  <c r="J117"/>
  <c r="K117"/>
  <c r="J118"/>
  <c r="K118" s="1"/>
  <c r="J119"/>
  <c r="K119" s="1"/>
  <c r="J120"/>
  <c r="K120" s="1"/>
  <c r="J121"/>
  <c r="K121" s="1"/>
  <c r="J122"/>
  <c r="K122" s="1"/>
  <c r="J123"/>
  <c r="K123"/>
  <c r="J124"/>
  <c r="K124" s="1"/>
  <c r="J125"/>
  <c r="K125"/>
  <c r="J126"/>
  <c r="K126" s="1"/>
  <c r="J127"/>
  <c r="K127" s="1"/>
  <c r="J128"/>
  <c r="K128" s="1"/>
  <c r="J129"/>
  <c r="K129" s="1"/>
  <c r="F130"/>
  <c r="G130"/>
  <c r="C131"/>
  <c r="D131"/>
  <c r="E131"/>
  <c r="F131"/>
  <c r="G131"/>
  <c r="H131"/>
  <c r="I131"/>
  <c r="J132"/>
  <c r="K132"/>
  <c r="J133"/>
  <c r="K133" s="1"/>
  <c r="J134"/>
  <c r="K134" s="1"/>
  <c r="C135"/>
  <c r="D135"/>
  <c r="D155" s="1"/>
  <c r="E135"/>
  <c r="F135"/>
  <c r="G135"/>
  <c r="H135"/>
  <c r="H155" s="1"/>
  <c r="I135"/>
  <c r="J136"/>
  <c r="K136" s="1"/>
  <c r="J137"/>
  <c r="K137" s="1"/>
  <c r="J138"/>
  <c r="K138" s="1"/>
  <c r="J139"/>
  <c r="K139" s="1"/>
  <c r="J140"/>
  <c r="K140" s="1"/>
  <c r="J141"/>
  <c r="K141" s="1"/>
  <c r="C142"/>
  <c r="D142"/>
  <c r="E142"/>
  <c r="F142"/>
  <c r="G142"/>
  <c r="H142"/>
  <c r="I142"/>
  <c r="J143"/>
  <c r="K143"/>
  <c r="J144"/>
  <c r="K144" s="1"/>
  <c r="J145"/>
  <c r="K145"/>
  <c r="J146"/>
  <c r="K146" s="1"/>
  <c r="C147"/>
  <c r="D147"/>
  <c r="E147"/>
  <c r="F147"/>
  <c r="G147"/>
  <c r="H147"/>
  <c r="I147"/>
  <c r="J148"/>
  <c r="J149"/>
  <c r="K149" s="1"/>
  <c r="J150"/>
  <c r="K150" s="1"/>
  <c r="J151"/>
  <c r="K151" s="1"/>
  <c r="J152"/>
  <c r="K152" s="1"/>
  <c r="J153"/>
  <c r="K153" s="1"/>
  <c r="J154"/>
  <c r="K154"/>
  <c r="E155"/>
  <c r="I155"/>
  <c r="H156" l="1"/>
  <c r="F156"/>
  <c r="J20"/>
  <c r="C63"/>
  <c r="C160" s="1"/>
  <c r="J116"/>
  <c r="G155"/>
  <c r="G156" s="1"/>
  <c r="C155"/>
  <c r="K116"/>
  <c r="E130"/>
  <c r="E156" s="1"/>
  <c r="J80"/>
  <c r="J73"/>
  <c r="H87"/>
  <c r="H88" s="1"/>
  <c r="D87"/>
  <c r="D88" s="1"/>
  <c r="I63"/>
  <c r="E63"/>
  <c r="F63"/>
  <c r="F160" s="1"/>
  <c r="J147"/>
  <c r="D156"/>
  <c r="I87"/>
  <c r="I161" s="1"/>
  <c r="E87"/>
  <c r="E161" s="1"/>
  <c r="G63"/>
  <c r="G160" s="1"/>
  <c r="J64"/>
  <c r="J27"/>
  <c r="F155"/>
  <c r="F161" s="1"/>
  <c r="G87"/>
  <c r="C87"/>
  <c r="C161" s="1"/>
  <c r="J35"/>
  <c r="G88"/>
  <c r="I160"/>
  <c r="F88"/>
  <c r="K142"/>
  <c r="K131"/>
  <c r="H161"/>
  <c r="D161"/>
  <c r="K58"/>
  <c r="K53"/>
  <c r="K6"/>
  <c r="K47"/>
  <c r="K13"/>
  <c r="K135"/>
  <c r="C156"/>
  <c r="G161"/>
  <c r="J135"/>
  <c r="J76"/>
  <c r="J53"/>
  <c r="J6"/>
  <c r="K148"/>
  <c r="K147" s="1"/>
  <c r="J142"/>
  <c r="J131"/>
  <c r="J100"/>
  <c r="K100" s="1"/>
  <c r="K95" s="1"/>
  <c r="K130" s="1"/>
  <c r="K69"/>
  <c r="K68" s="1"/>
  <c r="J58"/>
  <c r="J47"/>
  <c r="K36"/>
  <c r="K35" s="1"/>
  <c r="K21"/>
  <c r="K20" s="1"/>
  <c r="J13"/>
  <c r="H160"/>
  <c r="D160"/>
  <c r="K81"/>
  <c r="K80" s="1"/>
  <c r="K74"/>
  <c r="K73" s="1"/>
  <c r="K65"/>
  <c r="K64" s="1"/>
  <c r="K28"/>
  <c r="K27" s="1"/>
  <c r="C88" l="1"/>
  <c r="I88"/>
  <c r="J87"/>
  <c r="E160"/>
  <c r="J155"/>
  <c r="E88"/>
  <c r="J161"/>
  <c r="J63"/>
  <c r="K87"/>
  <c r="J95"/>
  <c r="J130" s="1"/>
  <c r="K63"/>
  <c r="K155"/>
  <c r="J88" l="1"/>
  <c r="J160"/>
  <c r="K156"/>
  <c r="K161"/>
  <c r="J156"/>
  <c r="K88"/>
  <c r="K160"/>
</calcChain>
</file>

<file path=xl/sharedStrings.xml><?xml version="1.0" encoding="utf-8"?>
<sst xmlns="http://schemas.openxmlformats.org/spreadsheetml/2006/main" count="344" uniqueCount="286">
  <si>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</si>
  <si>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</si>
  <si>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</si>
  <si>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</si>
  <si>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</si>
  <si>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</si>
  <si>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</si>
  <si>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</si>
  <si>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</si>
  <si>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</si>
  <si>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</si>
  <si>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</si>
  <si>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</si>
  <si>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</si>
  <si>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</si>
  <si>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</si>
  <si>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</si>
  <si>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</si>
  <si>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</si>
  <si>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</si>
  <si>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</si>
  <si>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</si>
  <si>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</si>
  <si>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</si>
  <si>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</si>
  <si>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</si>
  <si>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</si>
  <si>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</si>
  <si>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</si>
  <si>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</si>
  <si>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</si>
  <si>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</si>
  <si>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</si>
  <si>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</si>
  <si>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</si>
  <si>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</si>
  <si>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</si>
  <si>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</si>
  <si>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</si>
  <si>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</si>
  <si>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</si>
  <si>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</si>
  <si>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</si>
  <si>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</si>
  <si>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</si>
  <si>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</si>
  <si>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</si>
  <si>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</si>
  <si>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</si>
  <si>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</si>
  <si>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</si>
  <si>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</si>
  <si>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</si>
  <si>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</si>
  <si>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</si>
  <si>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</si>
  <si>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</si>
  <si>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</si>
  <si>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</si>
  <si>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</si>
  <si>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</si>
  <si>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</si>
  <si>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</si>
  <si>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</si>
  <si>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</si>
  <si>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</si>
  <si>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</si>
  <si>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</si>
  <si>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</si>
  <si>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</si>
  <si>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</si>
  <si>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</si>
  <si>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</si>
  <si>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</si>
  <si>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</si>
  <si>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</si>
  <si>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</si>
  <si>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</si>
  <si>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</si>
  <si>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</si>
  <si>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</si>
  <si>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</si>
  <si>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</si>
  <si>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</si>
  <si>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</si>
  <si>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</si>
  <si>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</si>
  <si>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</si>
  <si>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</si>
  <si>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</si>
  <si>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</si>
  <si>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</si>
  <si>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</si>
  <si>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</si>
  <si>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</si>
  <si>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</si>
  <si>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</si>
  <si>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</si>
  <si>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</si>
  <si>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</si>
  <si>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</si>
  <si>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</si>
  <si>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</si>
  <si>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</si>
  <si>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</si>
  <si>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</si>
  <si>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</si>
  <si>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</si>
  <si>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</si>
  <si>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</si>
  <si>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</si>
  <si>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</si>
  <si>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</si>
  <si>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</si>
  <si>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</si>
  <si>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</si>
  <si>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</si>
  <si>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</si>
  <si>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</si>
  <si>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</si>
  <si>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</si>
  <si>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</si>
  <si>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</si>
  <si>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</si>
  <si>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</si>
  <si>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</si>
  <si>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</si>
  <si>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</si>
  <si>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</si>
  <si>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</si>
  <si>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</si>
  <si>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</si>
  <si>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</si>
  <si>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</si>
  <si>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</si>
  <si>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</si>
  <si>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</si>
  <si>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2. számú módosítás utáni előirányzat</t>
  </si>
  <si>
    <t>Módosítások összesen</t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</si>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</sst>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right" vertical="center"/>
    </xf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7" xfId="0" quotePrefix="1" applyNumberFormat="1" applyFont="1" applyBorder="1" applyAlignment="1" applyProtection="1">
      <alignment horizontal="right" vertical="center" wrapText="1" indent="1"/>
    </xf>
    <xf numFmtId="0" fontId="8" fillId="0" borderId="8" xfId="0" applyFont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1" xfId="0" applyNumberFormat="1" applyFont="1" applyBorder="1" applyAlignment="1" applyProtection="1">
      <alignment horizontal="right" vertical="center" wrapText="1" indent="1"/>
    </xf>
    <xf numFmtId="164" fontId="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1" applyFont="1" applyFill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9" fillId="0" borderId="7" xfId="0" applyNumberFormat="1" applyFont="1" applyBorder="1" applyAlignment="1" applyProtection="1">
      <alignment horizontal="righ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6" xfId="1" applyFont="1" applyFill="1" applyBorder="1" applyAlignment="1" applyProtection="1">
      <alignment horizontal="left" vertical="center" wrapText="1" indent="6"/>
    </xf>
    <xf numFmtId="0" fontId="13" fillId="0" borderId="18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</xf>
    <xf numFmtId="164" fontId="2" fillId="0" borderId="8" xfId="1" applyNumberFormat="1" applyFont="1" applyFill="1" applyBorder="1" applyAlignment="1" applyProtection="1">
      <alignment horizontal="righ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</xf>
    <xf numFmtId="0" fontId="2" fillId="0" borderId="8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1" applyFont="1" applyFill="1" applyBorder="1" applyAlignment="1" applyProtection="1">
      <alignment horizontal="left" vertical="center" wrapText="1" indent="7"/>
    </xf>
    <xf numFmtId="49" fontId="12" fillId="0" borderId="29" xfId="1" applyNumberFormat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49" fontId="12" fillId="0" borderId="36" xfId="1" applyNumberFormat="1" applyFont="1" applyFill="1" applyBorder="1" applyAlignment="1" applyProtection="1">
      <alignment horizontal="lef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39" xfId="1" applyNumberFormat="1" applyFont="1" applyFill="1" applyBorder="1" applyAlignment="1" applyProtection="1">
      <alignment horizontal="right" vertical="center" wrapText="1" indent="1"/>
    </xf>
    <xf numFmtId="0" fontId="2" fillId="0" borderId="38" xfId="1" applyFont="1" applyFill="1" applyBorder="1" applyAlignment="1" applyProtection="1">
      <alignment vertical="center" wrapText="1"/>
    </xf>
    <xf numFmtId="0" fontId="2" fillId="0" borderId="40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164" fontId="2" fillId="0" borderId="6" xfId="0" applyNumberFormat="1" applyFont="1" applyBorder="1" applyAlignment="1" applyProtection="1">
      <alignment horizontal="center" vertical="center" wrapText="1"/>
    </xf>
    <xf numFmtId="0" fontId="2" fillId="0" borderId="41" xfId="1" applyFont="1" applyFill="1" applyBorder="1" applyAlignment="1" applyProtection="1">
      <alignment horizontal="center" vertical="center" wrapText="1"/>
    </xf>
    <xf numFmtId="0" fontId="2" fillId="0" borderId="38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28" xfId="1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27" xfId="1" applyFont="1" applyFill="1" applyBorder="1" applyAlignment="1" applyProtection="1">
      <alignment horizontal="center" vertical="center" wrapText="1"/>
      <protection locked="0"/>
    </xf>
    <xf numFmtId="0" fontId="15" fillId="0" borderId="42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/>
    <xf numFmtId="0" fontId="4" fillId="0" borderId="5" xfId="0" applyFont="1" applyFill="1" applyBorder="1" applyAlignment="1" applyProtection="1">
      <alignment horizontal="right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wrapText="1"/>
    </xf>
    <xf numFmtId="0" fontId="9" fillId="0" borderId="9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left" wrapText="1" indent="1"/>
    </xf>
    <xf numFmtId="0" fontId="13" fillId="0" borderId="30" xfId="0" applyFont="1" applyBorder="1" applyAlignment="1" applyProtection="1">
      <alignment wrapText="1"/>
    </xf>
    <xf numFmtId="0" fontId="13" fillId="0" borderId="16" xfId="0" applyFont="1" applyBorder="1" applyAlignment="1" applyProtection="1">
      <alignment horizontal="left" wrapText="1" indent="1"/>
    </xf>
    <xf numFmtId="0" fontId="13" fillId="0" borderId="17" xfId="0" applyFont="1" applyBorder="1" applyAlignment="1" applyProtection="1">
      <alignment wrapTex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left" wrapText="1" indent="1"/>
    </xf>
    <xf numFmtId="0" fontId="13" fillId="0" borderId="13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left" wrapText="1" indent="1"/>
    </xf>
    <xf numFmtId="164" fontId="12" fillId="0" borderId="31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6" xfId="0" applyNumberFormat="1" applyFont="1" applyBorder="1" applyAlignment="1" applyProtection="1">
      <alignment horizontal="center" vertical="center" wrapText="1"/>
    </xf>
    <xf numFmtId="0" fontId="2" fillId="0" borderId="40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15" fillId="0" borderId="44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</xf>
    <xf numFmtId="0" fontId="15" fillId="0" borderId="43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/>
    </xf>
    <xf numFmtId="164" fontId="18" fillId="0" borderId="0" xfId="1" applyNumberFormat="1" applyFont="1" applyFill="1" applyBorder="1" applyAlignment="1" applyProtection="1">
      <alignment horizontal="center" vertical="center"/>
    </xf>
    <xf numFmtId="164" fontId="5" fillId="0" borderId="5" xfId="1" applyNumberFormat="1" applyFont="1" applyFill="1" applyBorder="1" applyAlignment="1" applyProtection="1">
      <alignment horizontal="left" vertical="center"/>
    </xf>
    <xf numFmtId="164" fontId="5" fillId="0" borderId="5" xfId="1" applyNumberFormat="1" applyFont="1" applyFill="1" applyBorder="1" applyAlignment="1" applyProtection="1">
      <alignment horizontal="left"/>
    </xf>
    <xf numFmtId="0" fontId="15" fillId="0" borderId="40" xfId="1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 applyProtection="1">
      <alignment horizontal="center" vertical="center" wrapText="1"/>
    </xf>
    <xf numFmtId="0" fontId="15" fillId="0" borderId="38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.2.K&#246;lts&#233;gvet&#233;si%20rendelet%20m&#243;dos&#237;t&#225;sa_levelek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2.sz.mell. "/>
      <sheetName val="2.1.sz.mell  "/>
      <sheetName val="2.2.sz.mell  "/>
      <sheetName val="ELLENŐRZÉS-1.sz.2.a.sz.2.b.sz."/>
      <sheetName val="6.sz.mell."/>
      <sheetName val="7.sz.mell. "/>
      <sheetName val="9.1. sz. mell"/>
      <sheetName val="9.1.1. sz. mell"/>
      <sheetName val="9.2. sz. mell"/>
      <sheetName val="9.2.1. sz. mell "/>
      <sheetName val="9.3. sz. mell "/>
      <sheetName val="9.3.1. sz. mell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O161"/>
  <sheetViews>
    <sheetView tabSelected="1" view="pageLayout" topLeftCell="E180" zoomScaleNormal="110" zoomScaleSheetLayoutView="100" workbookViewId="0">
      <selection activeCell="E110" sqref="E110"/>
    </sheetView>
  </sheetViews>
  <sheetFormatPr defaultRowHeight="15.75"/>
  <cols>
    <col min="1" max="1" width="9.5" style="3" customWidth="1"/>
    <col min="2" max="2" width="59.6640625" style="3" customWidth="1"/>
    <col min="3" max="3" width="21.83203125" style="2" customWidth="1"/>
    <col min="4" max="11" width="21.83203125" style="1" customWidth="1"/>
    <col min="12" max="16384" width="9.33203125" style="1"/>
  </cols>
  <sheetData>
    <row r="1" spans="1:11" ht="15.95" customHeight="1">
      <c r="A1" s="150" t="s">
        <v>285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5.95" customHeight="1" thickBot="1">
      <c r="A2" s="151" t="s">
        <v>284</v>
      </c>
      <c r="B2" s="151"/>
      <c r="C2" s="144"/>
      <c r="K2" s="144" t="s">
        <v>283</v>
      </c>
    </row>
    <row r="3" spans="1:11">
      <c r="A3" s="153" t="s">
        <v>147</v>
      </c>
      <c r="B3" s="155" t="s">
        <v>282</v>
      </c>
      <c r="C3" s="145" t="str">
        <f>+CONCATENATE(LEFT([1]ÖSSZEFÜGGÉSEK!A6,4),". évi")</f>
        <v>2018. évi</v>
      </c>
      <c r="D3" s="146"/>
      <c r="E3" s="147"/>
      <c r="F3" s="147"/>
      <c r="G3" s="147"/>
      <c r="H3" s="147"/>
      <c r="I3" s="147"/>
      <c r="J3" s="147"/>
      <c r="K3" s="148"/>
    </row>
    <row r="4" spans="1:11" ht="28.5" thickBot="1">
      <c r="A4" s="154"/>
      <c r="B4" s="156"/>
      <c r="C4" s="100" t="s">
        <v>145</v>
      </c>
      <c r="D4" s="99" t="s">
        <v>144</v>
      </c>
      <c r="E4" s="99" t="s">
        <v>143</v>
      </c>
      <c r="F4" s="99" t="s">
        <v>142</v>
      </c>
      <c r="G4" s="98" t="s">
        <v>141</v>
      </c>
      <c r="H4" s="98" t="s">
        <v>140</v>
      </c>
      <c r="I4" s="98" t="s">
        <v>139</v>
      </c>
      <c r="J4" s="98" t="s">
        <v>138</v>
      </c>
      <c r="K4" s="97" t="s">
        <v>137</v>
      </c>
    </row>
    <row r="5" spans="1:11" s="91" customFormat="1" ht="12" customHeight="1" thickBot="1">
      <c r="A5" s="143" t="s">
        <v>136</v>
      </c>
      <c r="B5" s="94" t="s">
        <v>135</v>
      </c>
      <c r="C5" s="94" t="s">
        <v>134</v>
      </c>
      <c r="D5" s="94" t="s">
        <v>133</v>
      </c>
      <c r="E5" s="93" t="s">
        <v>132</v>
      </c>
      <c r="F5" s="93" t="s">
        <v>131</v>
      </c>
      <c r="G5" s="93" t="s">
        <v>130</v>
      </c>
      <c r="H5" s="93" t="s">
        <v>129</v>
      </c>
      <c r="I5" s="93" t="s">
        <v>128</v>
      </c>
      <c r="J5" s="93" t="s">
        <v>127</v>
      </c>
      <c r="K5" s="142" t="s">
        <v>126</v>
      </c>
    </row>
    <row r="6" spans="1:11" s="10" customFormat="1" ht="12" customHeight="1" thickBot="1">
      <c r="A6" s="7" t="s">
        <v>125</v>
      </c>
      <c r="B6" s="126" t="s">
        <v>281</v>
      </c>
      <c r="C6" s="48">
        <f t="shared" ref="C6:K6" si="0">+C7+C8+C9+C10+C11+C12</f>
        <v>295176323</v>
      </c>
      <c r="D6" s="5">
        <f t="shared" si="0"/>
        <v>0</v>
      </c>
      <c r="E6" s="5">
        <f t="shared" si="0"/>
        <v>4484584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4484584</v>
      </c>
      <c r="K6" s="4">
        <f t="shared" si="0"/>
        <v>299660907</v>
      </c>
    </row>
    <row r="7" spans="1:11" s="10" customFormat="1" ht="12" customHeight="1">
      <c r="A7" s="34" t="s">
        <v>123</v>
      </c>
      <c r="B7" s="120" t="s">
        <v>280</v>
      </c>
      <c r="C7" s="60">
        <v>111142834</v>
      </c>
      <c r="D7" s="58"/>
      <c r="E7" s="58"/>
      <c r="F7" s="58"/>
      <c r="G7" s="58"/>
      <c r="H7" s="58"/>
      <c r="I7" s="58"/>
      <c r="J7" s="57">
        <f t="shared" ref="J7:J12" si="1">D7+E7+F7+G6:G7+H7+I7</f>
        <v>0</v>
      </c>
      <c r="K7" s="20">
        <f t="shared" ref="K7:K12" si="2">C7+J7</f>
        <v>111142834</v>
      </c>
    </row>
    <row r="8" spans="1:11" s="10" customFormat="1" ht="12" customHeight="1">
      <c r="A8" s="73" t="s">
        <v>121</v>
      </c>
      <c r="B8" s="118" t="s">
        <v>279</v>
      </c>
      <c r="C8" s="56">
        <v>67490033</v>
      </c>
      <c r="D8" s="37"/>
      <c r="E8" s="58"/>
      <c r="F8" s="58"/>
      <c r="G8" s="58"/>
      <c r="H8" s="58"/>
      <c r="I8" s="58"/>
      <c r="J8" s="57">
        <f t="shared" si="1"/>
        <v>0</v>
      </c>
      <c r="K8" s="20">
        <f t="shared" si="2"/>
        <v>67490033</v>
      </c>
    </row>
    <row r="9" spans="1:11" s="10" customFormat="1" ht="12" customHeight="1">
      <c r="A9" s="73" t="s">
        <v>119</v>
      </c>
      <c r="B9" s="118" t="s">
        <v>278</v>
      </c>
      <c r="C9" s="56">
        <v>112885626</v>
      </c>
      <c r="D9" s="37"/>
      <c r="E9" s="58">
        <v>1724483</v>
      </c>
      <c r="F9" s="58"/>
      <c r="G9" s="58"/>
      <c r="H9" s="58"/>
      <c r="I9" s="58"/>
      <c r="J9" s="57">
        <f t="shared" si="1"/>
        <v>1724483</v>
      </c>
      <c r="K9" s="20">
        <f t="shared" si="2"/>
        <v>114610109</v>
      </c>
    </row>
    <row r="10" spans="1:11" s="10" customFormat="1" ht="12" customHeight="1">
      <c r="A10" s="73" t="s">
        <v>117</v>
      </c>
      <c r="B10" s="118" t="s">
        <v>277</v>
      </c>
      <c r="C10" s="56">
        <v>3657830</v>
      </c>
      <c r="D10" s="37"/>
      <c r="E10" s="58">
        <v>146268</v>
      </c>
      <c r="F10" s="58"/>
      <c r="G10" s="58"/>
      <c r="H10" s="58"/>
      <c r="I10" s="58"/>
      <c r="J10" s="57">
        <f t="shared" si="1"/>
        <v>146268</v>
      </c>
      <c r="K10" s="20">
        <f t="shared" si="2"/>
        <v>3804098</v>
      </c>
    </row>
    <row r="11" spans="1:11" s="10" customFormat="1" ht="12" customHeight="1">
      <c r="A11" s="73" t="s">
        <v>276</v>
      </c>
      <c r="B11" s="54" t="s">
        <v>275</v>
      </c>
      <c r="C11" s="56"/>
      <c r="D11" s="37"/>
      <c r="E11" s="58">
        <v>2613833</v>
      </c>
      <c r="F11" s="58"/>
      <c r="G11" s="58"/>
      <c r="H11" s="58"/>
      <c r="I11" s="58"/>
      <c r="J11" s="57">
        <f t="shared" si="1"/>
        <v>2613833</v>
      </c>
      <c r="K11" s="20">
        <f t="shared" si="2"/>
        <v>2613833</v>
      </c>
    </row>
    <row r="12" spans="1:11" s="10" customFormat="1" ht="12" customHeight="1" thickBot="1">
      <c r="A12" s="77" t="s">
        <v>113</v>
      </c>
      <c r="B12" s="55" t="s">
        <v>274</v>
      </c>
      <c r="C12" s="56"/>
      <c r="D12" s="37"/>
      <c r="E12" s="58"/>
      <c r="F12" s="58"/>
      <c r="G12" s="58"/>
      <c r="H12" s="58"/>
      <c r="I12" s="58"/>
      <c r="J12" s="57">
        <f t="shared" si="1"/>
        <v>0</v>
      </c>
      <c r="K12" s="20">
        <f t="shared" si="2"/>
        <v>0</v>
      </c>
    </row>
    <row r="13" spans="1:11" s="10" customFormat="1" ht="12" customHeight="1" thickBot="1">
      <c r="A13" s="7" t="s">
        <v>1</v>
      </c>
      <c r="B13" s="112" t="s">
        <v>273</v>
      </c>
      <c r="C13" s="48">
        <f t="shared" ref="C13:K13" si="3">+C14+C15+C16+C17+C18</f>
        <v>191152875</v>
      </c>
      <c r="D13" s="5">
        <f t="shared" si="3"/>
        <v>1302856</v>
      </c>
      <c r="E13" s="5">
        <f t="shared" si="3"/>
        <v>30706788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32009644</v>
      </c>
      <c r="K13" s="4">
        <f t="shared" si="3"/>
        <v>223162519</v>
      </c>
    </row>
    <row r="14" spans="1:11" s="10" customFormat="1" ht="12" customHeight="1">
      <c r="A14" s="34" t="s">
        <v>84</v>
      </c>
      <c r="B14" s="120" t="s">
        <v>272</v>
      </c>
      <c r="C14" s="60"/>
      <c r="D14" s="58"/>
      <c r="E14" s="58"/>
      <c r="F14" s="58"/>
      <c r="G14" s="58"/>
      <c r="H14" s="58"/>
      <c r="I14" s="58"/>
      <c r="J14" s="57">
        <f t="shared" ref="J14:J19" si="4">D14+E14+F14+G13:G14+H14+I14</f>
        <v>0</v>
      </c>
      <c r="K14" s="20">
        <f t="shared" ref="K14:K19" si="5">C14+J14</f>
        <v>0</v>
      </c>
    </row>
    <row r="15" spans="1:11" s="10" customFormat="1" ht="12" customHeight="1">
      <c r="A15" s="73" t="s">
        <v>82</v>
      </c>
      <c r="B15" s="118" t="s">
        <v>271</v>
      </c>
      <c r="C15" s="56"/>
      <c r="D15" s="37"/>
      <c r="E15" s="58"/>
      <c r="F15" s="58"/>
      <c r="G15" s="58"/>
      <c r="H15" s="58"/>
      <c r="I15" s="58"/>
      <c r="J15" s="57">
        <f t="shared" si="4"/>
        <v>0</v>
      </c>
      <c r="K15" s="20">
        <f t="shared" si="5"/>
        <v>0</v>
      </c>
    </row>
    <row r="16" spans="1:11" s="10" customFormat="1" ht="12" customHeight="1">
      <c r="A16" s="73" t="s">
        <v>80</v>
      </c>
      <c r="B16" s="118" t="s">
        <v>270</v>
      </c>
      <c r="C16" s="56"/>
      <c r="D16" s="37"/>
      <c r="E16" s="58"/>
      <c r="F16" s="58"/>
      <c r="G16" s="58"/>
      <c r="H16" s="58"/>
      <c r="I16" s="58"/>
      <c r="J16" s="57">
        <f t="shared" si="4"/>
        <v>0</v>
      </c>
      <c r="K16" s="20">
        <f t="shared" si="5"/>
        <v>0</v>
      </c>
    </row>
    <row r="17" spans="1:11" s="10" customFormat="1" ht="12" customHeight="1">
      <c r="A17" s="73" t="s">
        <v>78</v>
      </c>
      <c r="B17" s="118" t="s">
        <v>269</v>
      </c>
      <c r="C17" s="56"/>
      <c r="D17" s="37"/>
      <c r="E17" s="58"/>
      <c r="F17" s="58"/>
      <c r="G17" s="58"/>
      <c r="H17" s="58"/>
      <c r="I17" s="58"/>
      <c r="J17" s="57">
        <f t="shared" si="4"/>
        <v>0</v>
      </c>
      <c r="K17" s="20">
        <f t="shared" si="5"/>
        <v>0</v>
      </c>
    </row>
    <row r="18" spans="1:11" s="10" customFormat="1" ht="12" customHeight="1">
      <c r="A18" s="73" t="s">
        <v>76</v>
      </c>
      <c r="B18" s="118" t="s">
        <v>268</v>
      </c>
      <c r="C18" s="56">
        <v>191152875</v>
      </c>
      <c r="D18" s="37">
        <v>1302856</v>
      </c>
      <c r="E18" s="58">
        <v>30706788</v>
      </c>
      <c r="F18" s="58"/>
      <c r="G18" s="58"/>
      <c r="H18" s="58"/>
      <c r="I18" s="58"/>
      <c r="J18" s="57">
        <f t="shared" si="4"/>
        <v>32009644</v>
      </c>
      <c r="K18" s="20">
        <f t="shared" si="5"/>
        <v>223162519</v>
      </c>
    </row>
    <row r="19" spans="1:11" s="10" customFormat="1" ht="12" customHeight="1" thickBot="1">
      <c r="A19" s="77" t="s">
        <v>74</v>
      </c>
      <c r="B19" s="55" t="s">
        <v>267</v>
      </c>
      <c r="C19" s="75"/>
      <c r="D19" s="30"/>
      <c r="E19" s="129"/>
      <c r="F19" s="129"/>
      <c r="G19" s="129"/>
      <c r="H19" s="129"/>
      <c r="I19" s="129"/>
      <c r="J19" s="57">
        <f t="shared" si="4"/>
        <v>0</v>
      </c>
      <c r="K19" s="20">
        <f t="shared" si="5"/>
        <v>0</v>
      </c>
    </row>
    <row r="20" spans="1:11" s="10" customFormat="1" ht="12" customHeight="1" thickBot="1">
      <c r="A20" s="7" t="s">
        <v>58</v>
      </c>
      <c r="B20" s="126" t="s">
        <v>266</v>
      </c>
      <c r="C20" s="48">
        <f t="shared" ref="C20:K20" si="6">+C21+C22+C23+C24+C25</f>
        <v>164915859</v>
      </c>
      <c r="D20" s="5">
        <f t="shared" si="6"/>
        <v>0</v>
      </c>
      <c r="E20" s="5">
        <f t="shared" si="6"/>
        <v>500000</v>
      </c>
      <c r="F20" s="5">
        <f t="shared" si="6"/>
        <v>0</v>
      </c>
      <c r="G20" s="5">
        <f t="shared" si="6"/>
        <v>0</v>
      </c>
      <c r="H20" s="5">
        <f t="shared" si="6"/>
        <v>0</v>
      </c>
      <c r="I20" s="5">
        <f t="shared" si="6"/>
        <v>0</v>
      </c>
      <c r="J20" s="5">
        <f t="shared" si="6"/>
        <v>500000</v>
      </c>
      <c r="K20" s="4">
        <f t="shared" si="6"/>
        <v>165415859</v>
      </c>
    </row>
    <row r="21" spans="1:11" s="10" customFormat="1" ht="12" customHeight="1">
      <c r="A21" s="34" t="s">
        <v>265</v>
      </c>
      <c r="B21" s="120" t="s">
        <v>264</v>
      </c>
      <c r="C21" s="60"/>
      <c r="D21" s="58"/>
      <c r="E21" s="58"/>
      <c r="F21" s="58"/>
      <c r="G21" s="58"/>
      <c r="H21" s="58"/>
      <c r="I21" s="58"/>
      <c r="J21" s="57">
        <f t="shared" ref="J21:J26" si="7">D21+E21+F21+G20:G21+H21+I21</f>
        <v>0</v>
      </c>
      <c r="K21" s="20">
        <f t="shared" ref="K21:K26" si="8">C21+J21</f>
        <v>0</v>
      </c>
    </row>
    <row r="22" spans="1:11" s="10" customFormat="1" ht="12" customHeight="1">
      <c r="A22" s="73" t="s">
        <v>263</v>
      </c>
      <c r="B22" s="118" t="s">
        <v>262</v>
      </c>
      <c r="C22" s="56"/>
      <c r="D22" s="37"/>
      <c r="E22" s="58"/>
      <c r="F22" s="58"/>
      <c r="G22" s="58"/>
      <c r="H22" s="58"/>
      <c r="I22" s="58"/>
      <c r="J22" s="57">
        <f t="shared" si="7"/>
        <v>0</v>
      </c>
      <c r="K22" s="20">
        <f t="shared" si="8"/>
        <v>0</v>
      </c>
    </row>
    <row r="23" spans="1:11" s="10" customFormat="1" ht="12" customHeight="1">
      <c r="A23" s="73" t="s">
        <v>261</v>
      </c>
      <c r="B23" s="118" t="s">
        <v>260</v>
      </c>
      <c r="C23" s="56"/>
      <c r="D23" s="37"/>
      <c r="E23" s="58"/>
      <c r="F23" s="58"/>
      <c r="G23" s="58"/>
      <c r="H23" s="58"/>
      <c r="I23" s="58"/>
      <c r="J23" s="57">
        <f t="shared" si="7"/>
        <v>0</v>
      </c>
      <c r="K23" s="20">
        <f t="shared" si="8"/>
        <v>0</v>
      </c>
    </row>
    <row r="24" spans="1:11" s="10" customFormat="1" ht="12" customHeight="1">
      <c r="A24" s="73" t="s">
        <v>259</v>
      </c>
      <c r="B24" s="118" t="s">
        <v>258</v>
      </c>
      <c r="C24" s="56"/>
      <c r="D24" s="37"/>
      <c r="E24" s="58"/>
      <c r="F24" s="58"/>
      <c r="G24" s="58"/>
      <c r="H24" s="58"/>
      <c r="I24" s="58"/>
      <c r="J24" s="57">
        <f t="shared" si="7"/>
        <v>0</v>
      </c>
      <c r="K24" s="20">
        <f t="shared" si="8"/>
        <v>0</v>
      </c>
    </row>
    <row r="25" spans="1:11" s="10" customFormat="1" ht="12" customHeight="1">
      <c r="A25" s="73" t="s">
        <v>257</v>
      </c>
      <c r="B25" s="118" t="s">
        <v>256</v>
      </c>
      <c r="C25" s="56">
        <v>164915859</v>
      </c>
      <c r="D25" s="37"/>
      <c r="E25" s="58">
        <v>500000</v>
      </c>
      <c r="F25" s="58"/>
      <c r="G25" s="58"/>
      <c r="H25" s="58"/>
      <c r="I25" s="58"/>
      <c r="J25" s="57">
        <f t="shared" si="7"/>
        <v>500000</v>
      </c>
      <c r="K25" s="20">
        <f t="shared" si="8"/>
        <v>165415859</v>
      </c>
    </row>
    <row r="26" spans="1:11" s="10" customFormat="1" ht="12" customHeight="1" thickBot="1">
      <c r="A26" s="77" t="s">
        <v>255</v>
      </c>
      <c r="B26" s="140" t="s">
        <v>254</v>
      </c>
      <c r="C26" s="141"/>
      <c r="D26" s="30"/>
      <c r="E26" s="129"/>
      <c r="F26" s="129"/>
      <c r="G26" s="129"/>
      <c r="H26" s="129"/>
      <c r="I26" s="129"/>
      <c r="J26" s="128">
        <f t="shared" si="7"/>
        <v>0</v>
      </c>
      <c r="K26" s="20">
        <f t="shared" si="8"/>
        <v>0</v>
      </c>
    </row>
    <row r="27" spans="1:11" s="10" customFormat="1" ht="12" customHeight="1" thickBot="1">
      <c r="A27" s="7" t="s">
        <v>253</v>
      </c>
      <c r="B27" s="126" t="s">
        <v>252</v>
      </c>
      <c r="C27" s="46">
        <f>SUM(C28:C34)</f>
        <v>35844000</v>
      </c>
      <c r="D27" s="44">
        <f t="shared" ref="D27:K27" si="9">+D28+D29+D30+D31+D32+D33+D34</f>
        <v>0</v>
      </c>
      <c r="E27" s="44">
        <f t="shared" si="9"/>
        <v>0</v>
      </c>
      <c r="F27" s="44">
        <f t="shared" si="9"/>
        <v>0</v>
      </c>
      <c r="G27" s="44">
        <f t="shared" si="9"/>
        <v>0</v>
      </c>
      <c r="H27" s="44">
        <f t="shared" si="9"/>
        <v>0</v>
      </c>
      <c r="I27" s="44">
        <f t="shared" si="9"/>
        <v>0</v>
      </c>
      <c r="J27" s="44">
        <f t="shared" si="9"/>
        <v>0</v>
      </c>
      <c r="K27" s="43">
        <f t="shared" si="9"/>
        <v>35844000</v>
      </c>
    </row>
    <row r="28" spans="1:11" s="10" customFormat="1" ht="12" customHeight="1">
      <c r="A28" s="34" t="s">
        <v>54</v>
      </c>
      <c r="B28" s="120" t="s">
        <v>251</v>
      </c>
      <c r="C28" s="60"/>
      <c r="D28" s="57"/>
      <c r="E28" s="57"/>
      <c r="F28" s="57"/>
      <c r="G28" s="57"/>
      <c r="H28" s="57"/>
      <c r="I28" s="57"/>
      <c r="J28" s="57">
        <f t="shared" ref="J28:J34" si="10">D28+E28+F28+G27:G28+H28+I28</f>
        <v>0</v>
      </c>
      <c r="K28" s="20">
        <f t="shared" ref="K28:K34" si="11">C28+J28</f>
        <v>0</v>
      </c>
    </row>
    <row r="29" spans="1:11" s="10" customFormat="1" ht="12" customHeight="1">
      <c r="A29" s="73" t="s">
        <v>52</v>
      </c>
      <c r="B29" s="118" t="s">
        <v>250</v>
      </c>
      <c r="C29" s="56"/>
      <c r="D29" s="37"/>
      <c r="E29" s="58"/>
      <c r="F29" s="58"/>
      <c r="G29" s="58"/>
      <c r="H29" s="58"/>
      <c r="I29" s="58"/>
      <c r="J29" s="57">
        <f t="shared" si="10"/>
        <v>0</v>
      </c>
      <c r="K29" s="20">
        <f t="shared" si="11"/>
        <v>0</v>
      </c>
    </row>
    <row r="30" spans="1:11" s="10" customFormat="1" ht="12" customHeight="1">
      <c r="A30" s="73" t="s">
        <v>50</v>
      </c>
      <c r="B30" s="118" t="s">
        <v>249</v>
      </c>
      <c r="C30" s="56">
        <v>19850000</v>
      </c>
      <c r="D30" s="37"/>
      <c r="E30" s="58"/>
      <c r="F30" s="58"/>
      <c r="G30" s="58"/>
      <c r="H30" s="58"/>
      <c r="I30" s="58"/>
      <c r="J30" s="57">
        <f t="shared" si="10"/>
        <v>0</v>
      </c>
      <c r="K30" s="20">
        <f t="shared" si="11"/>
        <v>19850000</v>
      </c>
    </row>
    <row r="31" spans="1:11" s="10" customFormat="1" ht="12" customHeight="1">
      <c r="A31" s="73" t="s">
        <v>248</v>
      </c>
      <c r="B31" s="118" t="s">
        <v>247</v>
      </c>
      <c r="C31" s="56">
        <v>1100000</v>
      </c>
      <c r="D31" s="37"/>
      <c r="E31" s="58"/>
      <c r="F31" s="58"/>
      <c r="G31" s="58"/>
      <c r="H31" s="58"/>
      <c r="I31" s="58"/>
      <c r="J31" s="57">
        <f t="shared" si="10"/>
        <v>0</v>
      </c>
      <c r="K31" s="20">
        <f t="shared" si="11"/>
        <v>1100000</v>
      </c>
    </row>
    <row r="32" spans="1:11" s="10" customFormat="1" ht="12" customHeight="1">
      <c r="A32" s="73" t="s">
        <v>246</v>
      </c>
      <c r="B32" s="118" t="s">
        <v>245</v>
      </c>
      <c r="C32" s="56">
        <v>6600000</v>
      </c>
      <c r="D32" s="37"/>
      <c r="E32" s="58"/>
      <c r="F32" s="58"/>
      <c r="G32" s="58"/>
      <c r="H32" s="58"/>
      <c r="I32" s="58"/>
      <c r="J32" s="57">
        <f t="shared" si="10"/>
        <v>0</v>
      </c>
      <c r="K32" s="20">
        <f t="shared" si="11"/>
        <v>6600000</v>
      </c>
    </row>
    <row r="33" spans="1:11" s="10" customFormat="1" ht="12" customHeight="1">
      <c r="A33" s="73" t="s">
        <v>244</v>
      </c>
      <c r="B33" s="118" t="s">
        <v>243</v>
      </c>
      <c r="C33" s="56">
        <v>7308000</v>
      </c>
      <c r="D33" s="37"/>
      <c r="E33" s="58"/>
      <c r="F33" s="58"/>
      <c r="G33" s="58"/>
      <c r="H33" s="58"/>
      <c r="I33" s="58"/>
      <c r="J33" s="57">
        <f t="shared" si="10"/>
        <v>0</v>
      </c>
      <c r="K33" s="20">
        <f t="shared" si="11"/>
        <v>7308000</v>
      </c>
    </row>
    <row r="34" spans="1:11" s="10" customFormat="1" ht="12" customHeight="1" thickBot="1">
      <c r="A34" s="77" t="s">
        <v>242</v>
      </c>
      <c r="B34" s="140" t="s">
        <v>241</v>
      </c>
      <c r="C34" s="75">
        <v>986000</v>
      </c>
      <c r="D34" s="30"/>
      <c r="E34" s="129"/>
      <c r="F34" s="129"/>
      <c r="G34" s="129"/>
      <c r="H34" s="129"/>
      <c r="I34" s="129"/>
      <c r="J34" s="128">
        <f t="shared" si="10"/>
        <v>0</v>
      </c>
      <c r="K34" s="20">
        <f t="shared" si="11"/>
        <v>986000</v>
      </c>
    </row>
    <row r="35" spans="1:11" s="10" customFormat="1" ht="12" customHeight="1" thickBot="1">
      <c r="A35" s="7" t="s">
        <v>48</v>
      </c>
      <c r="B35" s="126" t="s">
        <v>240</v>
      </c>
      <c r="C35" s="48">
        <f t="shared" ref="C35:K35" si="12">SUM(C36:C46)</f>
        <v>42034532</v>
      </c>
      <c r="D35" s="5">
        <f t="shared" si="12"/>
        <v>0</v>
      </c>
      <c r="E35" s="5">
        <f t="shared" si="12"/>
        <v>0</v>
      </c>
      <c r="F35" s="5">
        <f t="shared" si="12"/>
        <v>0</v>
      </c>
      <c r="G35" s="5">
        <f t="shared" si="12"/>
        <v>0</v>
      </c>
      <c r="H35" s="5">
        <f t="shared" si="12"/>
        <v>0</v>
      </c>
      <c r="I35" s="5">
        <f t="shared" si="12"/>
        <v>0</v>
      </c>
      <c r="J35" s="5">
        <f t="shared" si="12"/>
        <v>0</v>
      </c>
      <c r="K35" s="4">
        <f t="shared" si="12"/>
        <v>42034532</v>
      </c>
    </row>
    <row r="36" spans="1:11" s="10" customFormat="1" ht="12" customHeight="1">
      <c r="A36" s="34" t="s">
        <v>46</v>
      </c>
      <c r="B36" s="120" t="s">
        <v>239</v>
      </c>
      <c r="C36" s="60">
        <v>1500000</v>
      </c>
      <c r="D36" s="58"/>
      <c r="E36" s="58"/>
      <c r="F36" s="58"/>
      <c r="G36" s="58"/>
      <c r="H36" s="58"/>
      <c r="I36" s="58"/>
      <c r="J36" s="57">
        <f t="shared" ref="J36:J46" si="13">D36+E36+F36+G35:G36+H36+I36</f>
        <v>0</v>
      </c>
      <c r="K36" s="20">
        <f t="shared" ref="K36:K46" si="14">C36+J36</f>
        <v>1500000</v>
      </c>
    </row>
    <row r="37" spans="1:11" s="10" customFormat="1" ht="12" customHeight="1">
      <c r="A37" s="73" t="s">
        <v>44</v>
      </c>
      <c r="B37" s="118" t="s">
        <v>238</v>
      </c>
      <c r="C37" s="56">
        <v>17220464</v>
      </c>
      <c r="D37" s="37"/>
      <c r="E37" s="58"/>
      <c r="F37" s="58"/>
      <c r="G37" s="58"/>
      <c r="H37" s="58"/>
      <c r="I37" s="58"/>
      <c r="J37" s="57">
        <f t="shared" si="13"/>
        <v>0</v>
      </c>
      <c r="K37" s="20">
        <f t="shared" si="14"/>
        <v>17220464</v>
      </c>
    </row>
    <row r="38" spans="1:11" s="10" customFormat="1" ht="12" customHeight="1">
      <c r="A38" s="73" t="s">
        <v>42</v>
      </c>
      <c r="B38" s="118" t="s">
        <v>237</v>
      </c>
      <c r="C38" s="56">
        <v>3600000</v>
      </c>
      <c r="D38" s="37"/>
      <c r="E38" s="58"/>
      <c r="F38" s="58"/>
      <c r="G38" s="58"/>
      <c r="H38" s="58"/>
      <c r="I38" s="58"/>
      <c r="J38" s="57">
        <f t="shared" si="13"/>
        <v>0</v>
      </c>
      <c r="K38" s="20">
        <f t="shared" si="14"/>
        <v>3600000</v>
      </c>
    </row>
    <row r="39" spans="1:11" s="10" customFormat="1" ht="12" customHeight="1">
      <c r="A39" s="73" t="s">
        <v>40</v>
      </c>
      <c r="B39" s="118" t="s">
        <v>236</v>
      </c>
      <c r="C39" s="56"/>
      <c r="D39" s="37"/>
      <c r="E39" s="58"/>
      <c r="F39" s="58"/>
      <c r="G39" s="58"/>
      <c r="H39" s="58"/>
      <c r="I39" s="58"/>
      <c r="J39" s="57">
        <f t="shared" si="13"/>
        <v>0</v>
      </c>
      <c r="K39" s="20">
        <f t="shared" si="14"/>
        <v>0</v>
      </c>
    </row>
    <row r="40" spans="1:11" s="10" customFormat="1" ht="12" customHeight="1">
      <c r="A40" s="73" t="s">
        <v>38</v>
      </c>
      <c r="B40" s="118" t="s">
        <v>235</v>
      </c>
      <c r="C40" s="56">
        <v>13690240</v>
      </c>
      <c r="D40" s="37"/>
      <c r="E40" s="58"/>
      <c r="F40" s="58"/>
      <c r="G40" s="58"/>
      <c r="H40" s="58"/>
      <c r="I40" s="58"/>
      <c r="J40" s="57">
        <f t="shared" si="13"/>
        <v>0</v>
      </c>
      <c r="K40" s="20">
        <f t="shared" si="14"/>
        <v>13690240</v>
      </c>
    </row>
    <row r="41" spans="1:11" s="10" customFormat="1" ht="12" customHeight="1">
      <c r="A41" s="73" t="s">
        <v>36</v>
      </c>
      <c r="B41" s="118" t="s">
        <v>234</v>
      </c>
      <c r="C41" s="56">
        <v>6023828</v>
      </c>
      <c r="D41" s="37"/>
      <c r="E41" s="58"/>
      <c r="F41" s="58"/>
      <c r="G41" s="58"/>
      <c r="H41" s="58"/>
      <c r="I41" s="58"/>
      <c r="J41" s="57">
        <f t="shared" si="13"/>
        <v>0</v>
      </c>
      <c r="K41" s="20">
        <f t="shared" si="14"/>
        <v>6023828</v>
      </c>
    </row>
    <row r="42" spans="1:11" s="10" customFormat="1" ht="12" customHeight="1">
      <c r="A42" s="73" t="s">
        <v>233</v>
      </c>
      <c r="B42" s="118" t="s">
        <v>232</v>
      </c>
      <c r="C42" s="56"/>
      <c r="D42" s="37"/>
      <c r="E42" s="58"/>
      <c r="F42" s="58"/>
      <c r="G42" s="58"/>
      <c r="H42" s="58"/>
      <c r="I42" s="58"/>
      <c r="J42" s="57">
        <f t="shared" si="13"/>
        <v>0</v>
      </c>
      <c r="K42" s="20">
        <f t="shared" si="14"/>
        <v>0</v>
      </c>
    </row>
    <row r="43" spans="1:11" s="10" customFormat="1" ht="12" customHeight="1">
      <c r="A43" s="73" t="s">
        <v>231</v>
      </c>
      <c r="B43" s="118" t="s">
        <v>230</v>
      </c>
      <c r="C43" s="56"/>
      <c r="D43" s="37"/>
      <c r="E43" s="58"/>
      <c r="F43" s="58"/>
      <c r="G43" s="58"/>
      <c r="H43" s="58"/>
      <c r="I43" s="58"/>
      <c r="J43" s="57">
        <f t="shared" si="13"/>
        <v>0</v>
      </c>
      <c r="K43" s="20">
        <f t="shared" si="14"/>
        <v>0</v>
      </c>
    </row>
    <row r="44" spans="1:11" s="10" customFormat="1" ht="12" customHeight="1">
      <c r="A44" s="73" t="s">
        <v>229</v>
      </c>
      <c r="B44" s="118" t="s">
        <v>228</v>
      </c>
      <c r="C44" s="116"/>
      <c r="D44" s="115"/>
      <c r="E44" s="136"/>
      <c r="F44" s="136"/>
      <c r="G44" s="136"/>
      <c r="H44" s="136"/>
      <c r="I44" s="136"/>
      <c r="J44" s="135">
        <f t="shared" si="13"/>
        <v>0</v>
      </c>
      <c r="K44" s="20">
        <f t="shared" si="14"/>
        <v>0</v>
      </c>
    </row>
    <row r="45" spans="1:11" s="10" customFormat="1" ht="12" customHeight="1">
      <c r="A45" s="77" t="s">
        <v>227</v>
      </c>
      <c r="B45" s="140" t="s">
        <v>226</v>
      </c>
      <c r="C45" s="134"/>
      <c r="D45" s="133"/>
      <c r="E45" s="132"/>
      <c r="F45" s="132"/>
      <c r="G45" s="132"/>
      <c r="H45" s="132"/>
      <c r="I45" s="132"/>
      <c r="J45" s="131">
        <f t="shared" si="13"/>
        <v>0</v>
      </c>
      <c r="K45" s="20">
        <f t="shared" si="14"/>
        <v>0</v>
      </c>
    </row>
    <row r="46" spans="1:11" s="10" customFormat="1" ht="12" customHeight="1" thickBot="1">
      <c r="A46" s="77" t="s">
        <v>225</v>
      </c>
      <c r="B46" s="55" t="s">
        <v>224</v>
      </c>
      <c r="C46" s="134"/>
      <c r="D46" s="133"/>
      <c r="E46" s="139"/>
      <c r="F46" s="139"/>
      <c r="G46" s="139"/>
      <c r="H46" s="139"/>
      <c r="I46" s="139"/>
      <c r="J46" s="138">
        <f t="shared" si="13"/>
        <v>0</v>
      </c>
      <c r="K46" s="20">
        <f t="shared" si="14"/>
        <v>0</v>
      </c>
    </row>
    <row r="47" spans="1:11" s="10" customFormat="1" ht="12" customHeight="1" thickBot="1">
      <c r="A47" s="7" t="s">
        <v>34</v>
      </c>
      <c r="B47" s="126" t="s">
        <v>223</v>
      </c>
      <c r="C47" s="48">
        <f t="shared" ref="C47:K47" si="15">SUM(C48:C52)</f>
        <v>0</v>
      </c>
      <c r="D47" s="5">
        <f t="shared" si="15"/>
        <v>0</v>
      </c>
      <c r="E47" s="5">
        <f t="shared" si="15"/>
        <v>0</v>
      </c>
      <c r="F47" s="5">
        <f t="shared" si="15"/>
        <v>0</v>
      </c>
      <c r="G47" s="5">
        <f t="shared" si="15"/>
        <v>0</v>
      </c>
      <c r="H47" s="5">
        <f t="shared" si="15"/>
        <v>0</v>
      </c>
      <c r="I47" s="5">
        <f t="shared" si="15"/>
        <v>0</v>
      </c>
      <c r="J47" s="5">
        <f t="shared" si="15"/>
        <v>0</v>
      </c>
      <c r="K47" s="4">
        <f t="shared" si="15"/>
        <v>0</v>
      </c>
    </row>
    <row r="48" spans="1:11" s="10" customFormat="1" ht="12" customHeight="1">
      <c r="A48" s="34" t="s">
        <v>32</v>
      </c>
      <c r="B48" s="120" t="s">
        <v>222</v>
      </c>
      <c r="C48" s="137"/>
      <c r="D48" s="136"/>
      <c r="E48" s="136"/>
      <c r="F48" s="136"/>
      <c r="G48" s="136"/>
      <c r="H48" s="136"/>
      <c r="I48" s="136"/>
      <c r="J48" s="135">
        <f>D48+E48+F48+G47:G48+H48+I48</f>
        <v>0</v>
      </c>
      <c r="K48" s="130">
        <f>C48+J48</f>
        <v>0</v>
      </c>
    </row>
    <row r="49" spans="1:11" s="10" customFormat="1" ht="12" customHeight="1">
      <c r="A49" s="73" t="s">
        <v>30</v>
      </c>
      <c r="B49" s="118" t="s">
        <v>221</v>
      </c>
      <c r="C49" s="116"/>
      <c r="D49" s="115"/>
      <c r="E49" s="136"/>
      <c r="F49" s="136"/>
      <c r="G49" s="136"/>
      <c r="H49" s="136"/>
      <c r="I49" s="136"/>
      <c r="J49" s="135">
        <f>D49+E49+F49+G48:G49+H49+I49</f>
        <v>0</v>
      </c>
      <c r="K49" s="130">
        <f>C49+J49</f>
        <v>0</v>
      </c>
    </row>
    <row r="50" spans="1:11" s="10" customFormat="1" ht="12" customHeight="1">
      <c r="A50" s="73" t="s">
        <v>28</v>
      </c>
      <c r="B50" s="118" t="s">
        <v>220</v>
      </c>
      <c r="C50" s="116"/>
      <c r="D50" s="115"/>
      <c r="E50" s="136"/>
      <c r="F50" s="136"/>
      <c r="G50" s="136"/>
      <c r="H50" s="136"/>
      <c r="I50" s="136"/>
      <c r="J50" s="135">
        <f>D50+E50+F50+G49:G50+H50+I50</f>
        <v>0</v>
      </c>
      <c r="K50" s="130">
        <f>C50+J50</f>
        <v>0</v>
      </c>
    </row>
    <row r="51" spans="1:11" s="10" customFormat="1" ht="12" customHeight="1">
      <c r="A51" s="73" t="s">
        <v>26</v>
      </c>
      <c r="B51" s="118" t="s">
        <v>219</v>
      </c>
      <c r="C51" s="116"/>
      <c r="D51" s="115"/>
      <c r="E51" s="136"/>
      <c r="F51" s="136"/>
      <c r="G51" s="136"/>
      <c r="H51" s="136"/>
      <c r="I51" s="136"/>
      <c r="J51" s="135">
        <f>D51+E51+F51+G50:G51+H51+I51</f>
        <v>0</v>
      </c>
      <c r="K51" s="130">
        <f>C51+J51</f>
        <v>0</v>
      </c>
    </row>
    <row r="52" spans="1:11" s="10" customFormat="1" ht="12" customHeight="1" thickBot="1">
      <c r="A52" s="77" t="s">
        <v>218</v>
      </c>
      <c r="B52" s="55" t="s">
        <v>217</v>
      </c>
      <c r="C52" s="134"/>
      <c r="D52" s="133"/>
      <c r="E52" s="132"/>
      <c r="F52" s="132"/>
      <c r="G52" s="132"/>
      <c r="H52" s="132"/>
      <c r="I52" s="132"/>
      <c r="J52" s="131">
        <f>D52+E52+F52+G51:G52+H52+I52</f>
        <v>0</v>
      </c>
      <c r="K52" s="130">
        <f>C52+J52</f>
        <v>0</v>
      </c>
    </row>
    <row r="53" spans="1:11" s="10" customFormat="1" ht="12" customHeight="1" thickBot="1">
      <c r="A53" s="7" t="s">
        <v>216</v>
      </c>
      <c r="B53" s="126" t="s">
        <v>215</v>
      </c>
      <c r="C53" s="48">
        <f t="shared" ref="C53:K53" si="16">SUM(C54:C56)</f>
        <v>3596255</v>
      </c>
      <c r="D53" s="5">
        <f t="shared" si="16"/>
        <v>0</v>
      </c>
      <c r="E53" s="5">
        <f t="shared" si="16"/>
        <v>0</v>
      </c>
      <c r="F53" s="5">
        <f t="shared" si="16"/>
        <v>0</v>
      </c>
      <c r="G53" s="5">
        <f t="shared" si="16"/>
        <v>0</v>
      </c>
      <c r="H53" s="5">
        <f t="shared" si="16"/>
        <v>0</v>
      </c>
      <c r="I53" s="5">
        <f t="shared" si="16"/>
        <v>0</v>
      </c>
      <c r="J53" s="5">
        <f t="shared" si="16"/>
        <v>0</v>
      </c>
      <c r="K53" s="4">
        <f t="shared" si="16"/>
        <v>3596255</v>
      </c>
    </row>
    <row r="54" spans="1:11" s="10" customFormat="1" ht="12" customHeight="1">
      <c r="A54" s="34" t="s">
        <v>22</v>
      </c>
      <c r="B54" s="120" t="s">
        <v>214</v>
      </c>
      <c r="C54" s="60"/>
      <c r="D54" s="58"/>
      <c r="E54" s="58"/>
      <c r="F54" s="58"/>
      <c r="G54" s="58"/>
      <c r="H54" s="58"/>
      <c r="I54" s="58"/>
      <c r="J54" s="57">
        <f>D54+E54+F54+G53:G54+H54+I54</f>
        <v>0</v>
      </c>
      <c r="K54" s="20">
        <f>C54+J54</f>
        <v>0</v>
      </c>
    </row>
    <row r="55" spans="1:11" s="10" customFormat="1" ht="12" customHeight="1">
      <c r="A55" s="73" t="s">
        <v>20</v>
      </c>
      <c r="B55" s="118" t="s">
        <v>213</v>
      </c>
      <c r="C55" s="56"/>
      <c r="D55" s="37"/>
      <c r="E55" s="58"/>
      <c r="F55" s="58"/>
      <c r="G55" s="58"/>
      <c r="H55" s="58"/>
      <c r="I55" s="58"/>
      <c r="J55" s="57">
        <f>D55+E55+F55+G54:G55+H55+I55</f>
        <v>0</v>
      </c>
      <c r="K55" s="20">
        <f>C55+J55</f>
        <v>0</v>
      </c>
    </row>
    <row r="56" spans="1:11" s="10" customFormat="1" ht="12" customHeight="1">
      <c r="A56" s="73" t="s">
        <v>18</v>
      </c>
      <c r="B56" s="118" t="s">
        <v>212</v>
      </c>
      <c r="C56" s="56">
        <v>3596255</v>
      </c>
      <c r="D56" s="37"/>
      <c r="E56" s="58"/>
      <c r="F56" s="58"/>
      <c r="G56" s="58"/>
      <c r="H56" s="58"/>
      <c r="I56" s="58"/>
      <c r="J56" s="57">
        <f>D56+E56+F56+G55:G56+H56+I56</f>
        <v>0</v>
      </c>
      <c r="K56" s="20">
        <f>C56+J56</f>
        <v>3596255</v>
      </c>
    </row>
    <row r="57" spans="1:11" s="10" customFormat="1" ht="12" customHeight="1" thickBot="1">
      <c r="A57" s="77" t="s">
        <v>16</v>
      </c>
      <c r="B57" s="55" t="s">
        <v>211</v>
      </c>
      <c r="C57" s="75"/>
      <c r="D57" s="30"/>
      <c r="E57" s="129"/>
      <c r="F57" s="129"/>
      <c r="G57" s="129"/>
      <c r="H57" s="129"/>
      <c r="I57" s="129"/>
      <c r="J57" s="128">
        <f>D57+E57+F57+G56:G57+H57+I57</f>
        <v>0</v>
      </c>
      <c r="K57" s="20">
        <f>C57+J57</f>
        <v>0</v>
      </c>
    </row>
    <row r="58" spans="1:11" s="10" customFormat="1" ht="12" customHeight="1" thickBot="1">
      <c r="A58" s="7" t="s">
        <v>12</v>
      </c>
      <c r="B58" s="112" t="s">
        <v>210</v>
      </c>
      <c r="C58" s="48">
        <f t="shared" ref="C58:K58" si="17">SUM(C59:C61)</f>
        <v>0</v>
      </c>
      <c r="D58" s="5">
        <f t="shared" si="17"/>
        <v>0</v>
      </c>
      <c r="E58" s="5">
        <f t="shared" si="17"/>
        <v>0</v>
      </c>
      <c r="F58" s="5">
        <f t="shared" si="17"/>
        <v>0</v>
      </c>
      <c r="G58" s="5">
        <f t="shared" si="17"/>
        <v>0</v>
      </c>
      <c r="H58" s="5">
        <f t="shared" si="17"/>
        <v>0</v>
      </c>
      <c r="I58" s="5">
        <f t="shared" si="17"/>
        <v>0</v>
      </c>
      <c r="J58" s="5">
        <f t="shared" si="17"/>
        <v>0</v>
      </c>
      <c r="K58" s="4">
        <f t="shared" si="17"/>
        <v>0</v>
      </c>
    </row>
    <row r="59" spans="1:11" s="10" customFormat="1" ht="12" customHeight="1">
      <c r="A59" s="34" t="s">
        <v>209</v>
      </c>
      <c r="B59" s="120" t="s">
        <v>208</v>
      </c>
      <c r="C59" s="116"/>
      <c r="D59" s="115"/>
      <c r="E59" s="115"/>
      <c r="F59" s="115"/>
      <c r="G59" s="115"/>
      <c r="H59" s="115"/>
      <c r="I59" s="115"/>
      <c r="J59" s="114">
        <f>D59+E59+F59+G58:G59+H59+I59</f>
        <v>0</v>
      </c>
      <c r="K59" s="113">
        <f>C59+J59</f>
        <v>0</v>
      </c>
    </row>
    <row r="60" spans="1:11" s="10" customFormat="1" ht="12" customHeight="1">
      <c r="A60" s="73" t="s">
        <v>207</v>
      </c>
      <c r="B60" s="118" t="s">
        <v>206</v>
      </c>
      <c r="C60" s="116"/>
      <c r="D60" s="115"/>
      <c r="E60" s="115"/>
      <c r="F60" s="115"/>
      <c r="G60" s="115"/>
      <c r="H60" s="115"/>
      <c r="I60" s="115"/>
      <c r="J60" s="114">
        <f>D60+E60+F60+G59:G60+H60+I60</f>
        <v>0</v>
      </c>
      <c r="K60" s="113">
        <f>C60+J60</f>
        <v>0</v>
      </c>
    </row>
    <row r="61" spans="1:11" s="10" customFormat="1" ht="12" customHeight="1">
      <c r="A61" s="73" t="s">
        <v>205</v>
      </c>
      <c r="B61" s="118" t="s">
        <v>204</v>
      </c>
      <c r="C61" s="116"/>
      <c r="D61" s="115"/>
      <c r="E61" s="115"/>
      <c r="F61" s="115"/>
      <c r="G61" s="115"/>
      <c r="H61" s="115"/>
      <c r="I61" s="115"/>
      <c r="J61" s="114">
        <f>D61+E61+F61+G60:G61+H61+I61</f>
        <v>0</v>
      </c>
      <c r="K61" s="113">
        <f>C61+J61</f>
        <v>0</v>
      </c>
    </row>
    <row r="62" spans="1:11" s="10" customFormat="1" ht="12" customHeight="1" thickBot="1">
      <c r="A62" s="77" t="s">
        <v>203</v>
      </c>
      <c r="B62" s="55" t="s">
        <v>202</v>
      </c>
      <c r="C62" s="116"/>
      <c r="D62" s="115"/>
      <c r="E62" s="115"/>
      <c r="F62" s="115"/>
      <c r="G62" s="115"/>
      <c r="H62" s="115"/>
      <c r="I62" s="115"/>
      <c r="J62" s="114">
        <f>D62+E62+F62+G61:G62+H62+I62</f>
        <v>0</v>
      </c>
      <c r="K62" s="113">
        <f>C62+J62</f>
        <v>0</v>
      </c>
    </row>
    <row r="63" spans="1:11" s="10" customFormat="1" ht="12" customHeight="1" thickBot="1">
      <c r="A63" s="127" t="s">
        <v>201</v>
      </c>
      <c r="B63" s="126" t="s">
        <v>200</v>
      </c>
      <c r="C63" s="46">
        <f t="shared" ref="C63:K63" si="18">+C6+C13+C20+C27+C35+C47+C53+C58</f>
        <v>732719844</v>
      </c>
      <c r="D63" s="44">
        <f t="shared" si="18"/>
        <v>1302856</v>
      </c>
      <c r="E63" s="44">
        <f t="shared" si="18"/>
        <v>35691372</v>
      </c>
      <c r="F63" s="44">
        <f t="shared" si="18"/>
        <v>0</v>
      </c>
      <c r="G63" s="44">
        <f t="shared" si="18"/>
        <v>0</v>
      </c>
      <c r="H63" s="44">
        <f t="shared" si="18"/>
        <v>0</v>
      </c>
      <c r="I63" s="44">
        <f t="shared" si="18"/>
        <v>0</v>
      </c>
      <c r="J63" s="44">
        <f t="shared" si="18"/>
        <v>36994228</v>
      </c>
      <c r="K63" s="43">
        <f t="shared" si="18"/>
        <v>769714072</v>
      </c>
    </row>
    <row r="64" spans="1:11" s="10" customFormat="1" ht="12" customHeight="1" thickBot="1">
      <c r="A64" s="109" t="s">
        <v>199</v>
      </c>
      <c r="B64" s="112" t="s">
        <v>198</v>
      </c>
      <c r="C64" s="48">
        <f t="shared" ref="C64:K64" si="19">SUM(C65:C67)</f>
        <v>0</v>
      </c>
      <c r="D64" s="5">
        <f t="shared" si="19"/>
        <v>0</v>
      </c>
      <c r="E64" s="5">
        <f t="shared" si="19"/>
        <v>0</v>
      </c>
      <c r="F64" s="5">
        <f t="shared" si="19"/>
        <v>0</v>
      </c>
      <c r="G64" s="5">
        <f t="shared" si="19"/>
        <v>0</v>
      </c>
      <c r="H64" s="5">
        <f t="shared" si="19"/>
        <v>0</v>
      </c>
      <c r="I64" s="5">
        <f t="shared" si="19"/>
        <v>0</v>
      </c>
      <c r="J64" s="5">
        <f t="shared" si="19"/>
        <v>0</v>
      </c>
      <c r="K64" s="4">
        <f t="shared" si="19"/>
        <v>0</v>
      </c>
    </row>
    <row r="65" spans="1:11" s="10" customFormat="1" ht="12" customHeight="1">
      <c r="A65" s="34" t="s">
        <v>197</v>
      </c>
      <c r="B65" s="120" t="s">
        <v>196</v>
      </c>
      <c r="C65" s="116"/>
      <c r="D65" s="115"/>
      <c r="E65" s="115"/>
      <c r="F65" s="115"/>
      <c r="G65" s="115"/>
      <c r="H65" s="115"/>
      <c r="I65" s="115"/>
      <c r="J65" s="114">
        <f>D65+E65+F65+G64:G65+H65+I65</f>
        <v>0</v>
      </c>
      <c r="K65" s="113">
        <f>C65+J65</f>
        <v>0</v>
      </c>
    </row>
    <row r="66" spans="1:11" s="10" customFormat="1" ht="12" customHeight="1">
      <c r="A66" s="73" t="s">
        <v>195</v>
      </c>
      <c r="B66" s="118" t="s">
        <v>194</v>
      </c>
      <c r="C66" s="116"/>
      <c r="D66" s="115"/>
      <c r="E66" s="115"/>
      <c r="F66" s="115"/>
      <c r="G66" s="115"/>
      <c r="H66" s="115"/>
      <c r="I66" s="115"/>
      <c r="J66" s="114">
        <f>D66+E66+F66+G65:G66+H66+I66</f>
        <v>0</v>
      </c>
      <c r="K66" s="113">
        <f>C66+J66</f>
        <v>0</v>
      </c>
    </row>
    <row r="67" spans="1:11" s="10" customFormat="1" ht="12" customHeight="1" thickBot="1">
      <c r="A67" s="77" t="s">
        <v>193</v>
      </c>
      <c r="B67" s="125" t="s">
        <v>192</v>
      </c>
      <c r="C67" s="116"/>
      <c r="D67" s="115"/>
      <c r="E67" s="115"/>
      <c r="F67" s="115"/>
      <c r="G67" s="115"/>
      <c r="H67" s="115"/>
      <c r="I67" s="115"/>
      <c r="J67" s="114">
        <f>D67+E67+F67+G66:G67+H67+I67</f>
        <v>0</v>
      </c>
      <c r="K67" s="113">
        <f>C67+J67</f>
        <v>0</v>
      </c>
    </row>
    <row r="68" spans="1:11" s="10" customFormat="1" ht="12" customHeight="1" thickBot="1">
      <c r="A68" s="109" t="s">
        <v>191</v>
      </c>
      <c r="B68" s="112" t="s">
        <v>190</v>
      </c>
      <c r="C68" s="48">
        <f t="shared" ref="C68:K68" si="20">SUM(C69:C72)</f>
        <v>0</v>
      </c>
      <c r="D68" s="5">
        <f t="shared" si="20"/>
        <v>0</v>
      </c>
      <c r="E68" s="5">
        <f t="shared" si="20"/>
        <v>0</v>
      </c>
      <c r="F68" s="5">
        <f t="shared" si="20"/>
        <v>0</v>
      </c>
      <c r="G68" s="5">
        <f t="shared" si="20"/>
        <v>0</v>
      </c>
      <c r="H68" s="5">
        <f t="shared" si="20"/>
        <v>0</v>
      </c>
      <c r="I68" s="5">
        <f t="shared" si="20"/>
        <v>0</v>
      </c>
      <c r="J68" s="5">
        <f t="shared" si="20"/>
        <v>0</v>
      </c>
      <c r="K68" s="4">
        <f t="shared" si="20"/>
        <v>0</v>
      </c>
    </row>
    <row r="69" spans="1:11" s="10" customFormat="1" ht="12" customHeight="1">
      <c r="A69" s="34" t="s">
        <v>189</v>
      </c>
      <c r="B69" s="124" t="s">
        <v>188</v>
      </c>
      <c r="C69" s="116"/>
      <c r="D69" s="115"/>
      <c r="E69" s="115"/>
      <c r="F69" s="115"/>
      <c r="G69" s="115"/>
      <c r="H69" s="115"/>
      <c r="I69" s="115"/>
      <c r="J69" s="114">
        <f>D69+E69+F69+G68:G69+H69+I69</f>
        <v>0</v>
      </c>
      <c r="K69" s="113">
        <f>C69+J69</f>
        <v>0</v>
      </c>
    </row>
    <row r="70" spans="1:11" s="10" customFormat="1" ht="12" customHeight="1">
      <c r="A70" s="73" t="s">
        <v>187</v>
      </c>
      <c r="B70" s="124" t="s">
        <v>186</v>
      </c>
      <c r="C70" s="116"/>
      <c r="D70" s="115"/>
      <c r="E70" s="115"/>
      <c r="F70" s="115"/>
      <c r="G70" s="115"/>
      <c r="H70" s="115"/>
      <c r="I70" s="115"/>
      <c r="J70" s="114">
        <f>D70+E70+F70+G69:G70+H70+I70</f>
        <v>0</v>
      </c>
      <c r="K70" s="113">
        <f>C70+J70</f>
        <v>0</v>
      </c>
    </row>
    <row r="71" spans="1:11" s="10" customFormat="1" ht="12" customHeight="1">
      <c r="A71" s="73" t="s">
        <v>185</v>
      </c>
      <c r="B71" s="124" t="s">
        <v>184</v>
      </c>
      <c r="C71" s="116"/>
      <c r="D71" s="115"/>
      <c r="E71" s="115"/>
      <c r="F71" s="115"/>
      <c r="G71" s="115"/>
      <c r="H71" s="115"/>
      <c r="I71" s="115"/>
      <c r="J71" s="114">
        <f>D71+E71+F71+G70:G71+H71+I71</f>
        <v>0</v>
      </c>
      <c r="K71" s="113">
        <f>C71+J71</f>
        <v>0</v>
      </c>
    </row>
    <row r="72" spans="1:11" s="10" customFormat="1" ht="12" customHeight="1" thickBot="1">
      <c r="A72" s="77" t="s">
        <v>183</v>
      </c>
      <c r="B72" s="123" t="s">
        <v>182</v>
      </c>
      <c r="C72" s="116"/>
      <c r="D72" s="115"/>
      <c r="E72" s="115"/>
      <c r="F72" s="115"/>
      <c r="G72" s="115"/>
      <c r="H72" s="115"/>
      <c r="I72" s="115"/>
      <c r="J72" s="114">
        <f>D72+E72+F72+G71:G72+H72+I72</f>
        <v>0</v>
      </c>
      <c r="K72" s="113">
        <f>C72+J72</f>
        <v>0</v>
      </c>
    </row>
    <row r="73" spans="1:11" s="10" customFormat="1" ht="12" customHeight="1" thickBot="1">
      <c r="A73" s="109" t="s">
        <v>181</v>
      </c>
      <c r="B73" s="112" t="s">
        <v>180</v>
      </c>
      <c r="C73" s="48">
        <f t="shared" ref="C73:K73" si="21">SUM(C74:C75)</f>
        <v>509359850</v>
      </c>
      <c r="D73" s="5">
        <f t="shared" si="21"/>
        <v>0</v>
      </c>
      <c r="E73" s="5">
        <f t="shared" si="21"/>
        <v>-9051083</v>
      </c>
      <c r="F73" s="5">
        <f t="shared" si="21"/>
        <v>0</v>
      </c>
      <c r="G73" s="5">
        <f t="shared" si="21"/>
        <v>0</v>
      </c>
      <c r="H73" s="5">
        <f t="shared" si="21"/>
        <v>0</v>
      </c>
      <c r="I73" s="5">
        <f t="shared" si="21"/>
        <v>0</v>
      </c>
      <c r="J73" s="5">
        <f t="shared" si="21"/>
        <v>-9051083</v>
      </c>
      <c r="K73" s="4">
        <f t="shared" si="21"/>
        <v>500308767</v>
      </c>
    </row>
    <row r="74" spans="1:11" s="10" customFormat="1" ht="12" customHeight="1">
      <c r="A74" s="34" t="s">
        <v>179</v>
      </c>
      <c r="B74" s="120" t="s">
        <v>178</v>
      </c>
      <c r="C74" s="116">
        <v>509359850</v>
      </c>
      <c r="D74" s="115"/>
      <c r="E74" s="115">
        <v>-9051083</v>
      </c>
      <c r="F74" s="115"/>
      <c r="G74" s="115"/>
      <c r="H74" s="115"/>
      <c r="I74" s="115"/>
      <c r="J74" s="114">
        <f>D74+E74+F74+G73:G74+H74+I74</f>
        <v>-9051083</v>
      </c>
      <c r="K74" s="113">
        <f>C74+J74</f>
        <v>500308767</v>
      </c>
    </row>
    <row r="75" spans="1:11" s="10" customFormat="1" ht="12" customHeight="1" thickBot="1">
      <c r="A75" s="77" t="s">
        <v>177</v>
      </c>
      <c r="B75" s="55" t="s">
        <v>176</v>
      </c>
      <c r="C75" s="116"/>
      <c r="D75" s="115"/>
      <c r="E75" s="115"/>
      <c r="F75" s="115"/>
      <c r="G75" s="115"/>
      <c r="H75" s="115"/>
      <c r="I75" s="115"/>
      <c r="J75" s="114">
        <f>D75+E75+F75+G74:G75+H75+I75</f>
        <v>0</v>
      </c>
      <c r="K75" s="113">
        <f>C75+J75</f>
        <v>0</v>
      </c>
    </row>
    <row r="76" spans="1:11" s="10" customFormat="1" ht="12" customHeight="1" thickBot="1">
      <c r="A76" s="109" t="s">
        <v>175</v>
      </c>
      <c r="B76" s="112" t="s">
        <v>174</v>
      </c>
      <c r="C76" s="48">
        <f t="shared" ref="C76:K76" si="22">SUM(C77:C79)</f>
        <v>10855627</v>
      </c>
      <c r="D76" s="5">
        <f t="shared" si="22"/>
        <v>0</v>
      </c>
      <c r="E76" s="5">
        <f t="shared" si="22"/>
        <v>0</v>
      </c>
      <c r="F76" s="5">
        <f t="shared" si="22"/>
        <v>0</v>
      </c>
      <c r="G76" s="5">
        <f t="shared" si="22"/>
        <v>0</v>
      </c>
      <c r="H76" s="5">
        <f t="shared" si="22"/>
        <v>0</v>
      </c>
      <c r="I76" s="5">
        <f t="shared" si="22"/>
        <v>0</v>
      </c>
      <c r="J76" s="5">
        <f t="shared" si="22"/>
        <v>0</v>
      </c>
      <c r="K76" s="4">
        <f t="shared" si="22"/>
        <v>10855627</v>
      </c>
    </row>
    <row r="77" spans="1:11" s="10" customFormat="1" ht="12" customHeight="1">
      <c r="A77" s="34" t="s">
        <v>173</v>
      </c>
      <c r="B77" s="120" t="s">
        <v>172</v>
      </c>
      <c r="C77" s="116">
        <v>10855627</v>
      </c>
      <c r="D77" s="115"/>
      <c r="E77" s="115"/>
      <c r="F77" s="115"/>
      <c r="G77" s="115"/>
      <c r="H77" s="115"/>
      <c r="I77" s="115"/>
      <c r="J77" s="114">
        <f>D77+E77+F77+G76:G77+H77+I77</f>
        <v>0</v>
      </c>
      <c r="K77" s="113">
        <f>C77+J77</f>
        <v>10855627</v>
      </c>
    </row>
    <row r="78" spans="1:11" s="10" customFormat="1" ht="12" customHeight="1">
      <c r="A78" s="73" t="s">
        <v>171</v>
      </c>
      <c r="B78" s="118" t="s">
        <v>170</v>
      </c>
      <c r="C78" s="116"/>
      <c r="D78" s="115"/>
      <c r="E78" s="115"/>
      <c r="F78" s="115"/>
      <c r="G78" s="115"/>
      <c r="H78" s="115"/>
      <c r="I78" s="115"/>
      <c r="J78" s="114">
        <f>D78+E78+F78+G77:G78+H78+I78</f>
        <v>0</v>
      </c>
      <c r="K78" s="113">
        <f>C78+J78</f>
        <v>0</v>
      </c>
    </row>
    <row r="79" spans="1:11" s="10" customFormat="1" ht="12" customHeight="1" thickBot="1">
      <c r="A79" s="77" t="s">
        <v>169</v>
      </c>
      <c r="B79" s="55" t="s">
        <v>168</v>
      </c>
      <c r="C79" s="122"/>
      <c r="D79" s="115"/>
      <c r="E79" s="115"/>
      <c r="F79" s="115"/>
      <c r="G79" s="115"/>
      <c r="H79" s="115"/>
      <c r="I79" s="115"/>
      <c r="J79" s="114">
        <f>D79+E79+F79+G78:G79+H79+I79</f>
        <v>0</v>
      </c>
      <c r="K79" s="113">
        <f>C79+J79</f>
        <v>0</v>
      </c>
    </row>
    <row r="80" spans="1:11" s="10" customFormat="1" ht="12" customHeight="1" thickBot="1">
      <c r="A80" s="109" t="s">
        <v>167</v>
      </c>
      <c r="B80" s="112" t="s">
        <v>166</v>
      </c>
      <c r="C80" s="48">
        <f t="shared" ref="C80:K80" si="23">SUM(C81:C84)</f>
        <v>0</v>
      </c>
      <c r="D80" s="5">
        <f t="shared" si="23"/>
        <v>0</v>
      </c>
      <c r="E80" s="5">
        <f t="shared" si="23"/>
        <v>0</v>
      </c>
      <c r="F80" s="5">
        <f t="shared" si="23"/>
        <v>0</v>
      </c>
      <c r="G80" s="5">
        <f t="shared" si="23"/>
        <v>0</v>
      </c>
      <c r="H80" s="5">
        <f t="shared" si="23"/>
        <v>0</v>
      </c>
      <c r="I80" s="5">
        <f t="shared" si="23"/>
        <v>0</v>
      </c>
      <c r="J80" s="5">
        <f t="shared" si="23"/>
        <v>0</v>
      </c>
      <c r="K80" s="4">
        <f t="shared" si="23"/>
        <v>0</v>
      </c>
    </row>
    <row r="81" spans="1:11" s="10" customFormat="1" ht="12" customHeight="1">
      <c r="A81" s="121" t="s">
        <v>165</v>
      </c>
      <c r="B81" s="120" t="s">
        <v>164</v>
      </c>
      <c r="C81" s="116"/>
      <c r="D81" s="115"/>
      <c r="E81" s="115"/>
      <c r="F81" s="115"/>
      <c r="G81" s="115"/>
      <c r="H81" s="115"/>
      <c r="I81" s="115"/>
      <c r="J81" s="114">
        <f t="shared" ref="J81:J86" si="24">D81+E81+F81+G80:G81+H81+I81</f>
        <v>0</v>
      </c>
      <c r="K81" s="113">
        <f t="shared" ref="K81:K86" si="25">C81+J81</f>
        <v>0</v>
      </c>
    </row>
    <row r="82" spans="1:11" s="10" customFormat="1" ht="12" customHeight="1">
      <c r="A82" s="119" t="s">
        <v>163</v>
      </c>
      <c r="B82" s="118" t="s">
        <v>162</v>
      </c>
      <c r="C82" s="116"/>
      <c r="D82" s="115"/>
      <c r="E82" s="115"/>
      <c r="F82" s="115"/>
      <c r="G82" s="115"/>
      <c r="H82" s="115"/>
      <c r="I82" s="115"/>
      <c r="J82" s="114">
        <f t="shared" si="24"/>
        <v>0</v>
      </c>
      <c r="K82" s="113">
        <f t="shared" si="25"/>
        <v>0</v>
      </c>
    </row>
    <row r="83" spans="1:11" s="10" customFormat="1" ht="12" customHeight="1">
      <c r="A83" s="119" t="s">
        <v>161</v>
      </c>
      <c r="B83" s="118" t="s">
        <v>160</v>
      </c>
      <c r="C83" s="116"/>
      <c r="D83" s="115"/>
      <c r="E83" s="115"/>
      <c r="F83" s="115"/>
      <c r="G83" s="115"/>
      <c r="H83" s="115"/>
      <c r="I83" s="115"/>
      <c r="J83" s="114">
        <f t="shared" si="24"/>
        <v>0</v>
      </c>
      <c r="K83" s="113">
        <f t="shared" si="25"/>
        <v>0</v>
      </c>
    </row>
    <row r="84" spans="1:11" s="10" customFormat="1" ht="12" customHeight="1" thickBot="1">
      <c r="A84" s="117" t="s">
        <v>159</v>
      </c>
      <c r="B84" s="55" t="s">
        <v>158</v>
      </c>
      <c r="C84" s="116"/>
      <c r="D84" s="115"/>
      <c r="E84" s="115"/>
      <c r="F84" s="115"/>
      <c r="G84" s="115"/>
      <c r="H84" s="115"/>
      <c r="I84" s="115"/>
      <c r="J84" s="114">
        <f t="shared" si="24"/>
        <v>0</v>
      </c>
      <c r="K84" s="113">
        <f t="shared" si="25"/>
        <v>0</v>
      </c>
    </row>
    <row r="85" spans="1:11" s="10" customFormat="1" ht="12" customHeight="1" thickBot="1">
      <c r="A85" s="109" t="s">
        <v>157</v>
      </c>
      <c r="B85" s="112" t="s">
        <v>156</v>
      </c>
      <c r="C85" s="111"/>
      <c r="D85" s="110"/>
      <c r="E85" s="110"/>
      <c r="F85" s="110"/>
      <c r="G85" s="110"/>
      <c r="H85" s="110"/>
      <c r="I85" s="110"/>
      <c r="J85" s="5">
        <f t="shared" si="24"/>
        <v>0</v>
      </c>
      <c r="K85" s="4">
        <f t="shared" si="25"/>
        <v>0</v>
      </c>
    </row>
    <row r="86" spans="1:11" s="10" customFormat="1" ht="13.5" customHeight="1" thickBot="1">
      <c r="A86" s="109" t="s">
        <v>155</v>
      </c>
      <c r="B86" s="112" t="s">
        <v>154</v>
      </c>
      <c r="C86" s="111"/>
      <c r="D86" s="110"/>
      <c r="E86" s="110"/>
      <c r="F86" s="110"/>
      <c r="G86" s="110"/>
      <c r="H86" s="110"/>
      <c r="I86" s="110"/>
      <c r="J86" s="5">
        <f t="shared" si="24"/>
        <v>0</v>
      </c>
      <c r="K86" s="4">
        <f t="shared" si="25"/>
        <v>0</v>
      </c>
    </row>
    <row r="87" spans="1:11" s="10" customFormat="1" ht="15.75" customHeight="1" thickBot="1">
      <c r="A87" s="109" t="s">
        <v>153</v>
      </c>
      <c r="B87" s="108" t="s">
        <v>152</v>
      </c>
      <c r="C87" s="46">
        <f t="shared" ref="C87:K87" si="26">+C64+C68+C73+C76+C80+C86+C85</f>
        <v>520215477</v>
      </c>
      <c r="D87" s="44">
        <f t="shared" si="26"/>
        <v>0</v>
      </c>
      <c r="E87" s="44">
        <f t="shared" si="26"/>
        <v>-9051083</v>
      </c>
      <c r="F87" s="44">
        <f t="shared" si="26"/>
        <v>0</v>
      </c>
      <c r="G87" s="44">
        <f t="shared" si="26"/>
        <v>0</v>
      </c>
      <c r="H87" s="44">
        <f t="shared" si="26"/>
        <v>0</v>
      </c>
      <c r="I87" s="44">
        <f t="shared" si="26"/>
        <v>0</v>
      </c>
      <c r="J87" s="44">
        <f t="shared" si="26"/>
        <v>-9051083</v>
      </c>
      <c r="K87" s="43">
        <f t="shared" si="26"/>
        <v>511164394</v>
      </c>
    </row>
    <row r="88" spans="1:11" s="10" customFormat="1" ht="25.5" customHeight="1" thickBot="1">
      <c r="A88" s="107" t="s">
        <v>151</v>
      </c>
      <c r="B88" s="106" t="s">
        <v>150</v>
      </c>
      <c r="C88" s="46">
        <f t="shared" ref="C88:K88" si="27">+C63+C87</f>
        <v>1252935321</v>
      </c>
      <c r="D88" s="44">
        <f t="shared" si="27"/>
        <v>1302856</v>
      </c>
      <c r="E88" s="44">
        <f t="shared" si="27"/>
        <v>26640289</v>
      </c>
      <c r="F88" s="44">
        <f t="shared" si="27"/>
        <v>0</v>
      </c>
      <c r="G88" s="44">
        <f t="shared" si="27"/>
        <v>0</v>
      </c>
      <c r="H88" s="44">
        <f t="shared" si="27"/>
        <v>0</v>
      </c>
      <c r="I88" s="44">
        <f t="shared" si="27"/>
        <v>0</v>
      </c>
      <c r="J88" s="44">
        <f t="shared" si="27"/>
        <v>27943145</v>
      </c>
      <c r="K88" s="43">
        <f t="shared" si="27"/>
        <v>1280878466</v>
      </c>
    </row>
    <row r="89" spans="1:11" s="10" customFormat="1" ht="30.75" customHeight="1">
      <c r="A89" s="105"/>
      <c r="B89" s="104"/>
      <c r="C89" s="103"/>
    </row>
    <row r="90" spans="1:11" ht="16.5" customHeight="1">
      <c r="A90" s="150" t="s">
        <v>149</v>
      </c>
      <c r="B90" s="150"/>
      <c r="C90" s="150"/>
      <c r="D90" s="150"/>
      <c r="E90" s="150"/>
      <c r="F90" s="150"/>
      <c r="G90" s="150"/>
      <c r="H90" s="150"/>
      <c r="I90" s="150"/>
      <c r="J90" s="150"/>
      <c r="K90" s="150"/>
    </row>
    <row r="91" spans="1:11" s="101" customFormat="1" ht="16.5" customHeight="1" thickBot="1">
      <c r="A91" s="152" t="s">
        <v>148</v>
      </c>
      <c r="B91" s="152"/>
      <c r="C91" s="102"/>
      <c r="K91" s="102" t="str">
        <f>K2</f>
        <v>Forintban!</v>
      </c>
    </row>
    <row r="92" spans="1:11">
      <c r="A92" s="153" t="s">
        <v>147</v>
      </c>
      <c r="B92" s="155" t="s">
        <v>146</v>
      </c>
      <c r="C92" s="145" t="str">
        <f>+CONCATENATE(LEFT([1]ÖSSZEFÜGGÉSEK!A6,4),". évi")</f>
        <v>2018. évi</v>
      </c>
      <c r="D92" s="146"/>
      <c r="E92" s="147"/>
      <c r="F92" s="147"/>
      <c r="G92" s="147"/>
      <c r="H92" s="147"/>
      <c r="I92" s="147"/>
      <c r="J92" s="147"/>
      <c r="K92" s="148"/>
    </row>
    <row r="93" spans="1:11" ht="28.5" thickBot="1">
      <c r="A93" s="154"/>
      <c r="B93" s="156"/>
      <c r="C93" s="100" t="s">
        <v>145</v>
      </c>
      <c r="D93" s="99" t="s">
        <v>144</v>
      </c>
      <c r="E93" s="99" t="s">
        <v>143</v>
      </c>
      <c r="F93" s="99" t="s">
        <v>142</v>
      </c>
      <c r="G93" s="98" t="s">
        <v>141</v>
      </c>
      <c r="H93" s="98" t="s">
        <v>140</v>
      </c>
      <c r="I93" s="98" t="s">
        <v>139</v>
      </c>
      <c r="J93" s="98" t="s">
        <v>138</v>
      </c>
      <c r="K93" s="97" t="s">
        <v>137</v>
      </c>
    </row>
    <row r="94" spans="1:11" s="91" customFormat="1" ht="12" customHeight="1" thickBot="1">
      <c r="A94" s="96" t="s">
        <v>136</v>
      </c>
      <c r="B94" s="95" t="s">
        <v>135</v>
      </c>
      <c r="C94" s="95" t="s">
        <v>134</v>
      </c>
      <c r="D94" s="94" t="s">
        <v>133</v>
      </c>
      <c r="E94" s="93" t="s">
        <v>132</v>
      </c>
      <c r="F94" s="93" t="s">
        <v>131</v>
      </c>
      <c r="G94" s="93" t="s">
        <v>130</v>
      </c>
      <c r="H94" s="93" t="s">
        <v>129</v>
      </c>
      <c r="I94" s="93" t="s">
        <v>128</v>
      </c>
      <c r="J94" s="93" t="s">
        <v>127</v>
      </c>
      <c r="K94" s="92" t="s">
        <v>126</v>
      </c>
    </row>
    <row r="95" spans="1:11" ht="12" customHeight="1" thickBot="1">
      <c r="A95" s="90" t="s">
        <v>125</v>
      </c>
      <c r="B95" s="89" t="s">
        <v>124</v>
      </c>
      <c r="C95" s="88">
        <f t="shared" ref="C95:K95" si="28">C96+C97+C98+C99+C100+C113</f>
        <v>576804366</v>
      </c>
      <c r="D95" s="87">
        <f t="shared" si="28"/>
        <v>1302856</v>
      </c>
      <c r="E95" s="87">
        <f t="shared" si="28"/>
        <v>45664740</v>
      </c>
      <c r="F95" s="87">
        <f t="shared" si="28"/>
        <v>0</v>
      </c>
      <c r="G95" s="87">
        <f t="shared" si="28"/>
        <v>0</v>
      </c>
      <c r="H95" s="87">
        <f t="shared" si="28"/>
        <v>0</v>
      </c>
      <c r="I95" s="87">
        <f t="shared" si="28"/>
        <v>0</v>
      </c>
      <c r="J95" s="87">
        <f t="shared" si="28"/>
        <v>46967596</v>
      </c>
      <c r="K95" s="86">
        <f t="shared" si="28"/>
        <v>623771962</v>
      </c>
    </row>
    <row r="96" spans="1:11" ht="12" customHeight="1">
      <c r="A96" s="85" t="s">
        <v>123</v>
      </c>
      <c r="B96" s="84" t="s">
        <v>122</v>
      </c>
      <c r="C96" s="83">
        <v>294805064</v>
      </c>
      <c r="D96" s="82">
        <v>930000</v>
      </c>
      <c r="E96" s="82">
        <v>33094788</v>
      </c>
      <c r="F96" s="82"/>
      <c r="G96" s="82"/>
      <c r="H96" s="82"/>
      <c r="I96" s="82"/>
      <c r="J96" s="81">
        <f t="shared" ref="J96:J115" si="29">D96+E96+F96+G95:G96+H96+I96</f>
        <v>34024788</v>
      </c>
      <c r="K96" s="80">
        <f t="shared" ref="K96:K115" si="30">C96+J96</f>
        <v>328829852</v>
      </c>
    </row>
    <row r="97" spans="1:11" ht="12" customHeight="1">
      <c r="A97" s="73" t="s">
        <v>121</v>
      </c>
      <c r="B97" s="61" t="s">
        <v>120</v>
      </c>
      <c r="C97" s="56">
        <v>43712707</v>
      </c>
      <c r="D97" s="37">
        <v>185798</v>
      </c>
      <c r="E97" s="37">
        <v>4210266</v>
      </c>
      <c r="F97" s="37"/>
      <c r="G97" s="37"/>
      <c r="H97" s="37"/>
      <c r="I97" s="37"/>
      <c r="J97" s="36">
        <f t="shared" si="29"/>
        <v>4396064</v>
      </c>
      <c r="K97" s="35">
        <f t="shared" si="30"/>
        <v>48108771</v>
      </c>
    </row>
    <row r="98" spans="1:11" ht="12" customHeight="1">
      <c r="A98" s="73" t="s">
        <v>119</v>
      </c>
      <c r="B98" s="61" t="s">
        <v>118</v>
      </c>
      <c r="C98" s="75">
        <v>154683682</v>
      </c>
      <c r="D98" s="30">
        <v>187058</v>
      </c>
      <c r="E98" s="30">
        <v>4600677</v>
      </c>
      <c r="F98" s="30"/>
      <c r="G98" s="30"/>
      <c r="H98" s="30"/>
      <c r="I98" s="30"/>
      <c r="J98" s="29">
        <f t="shared" si="29"/>
        <v>4787735</v>
      </c>
      <c r="K98" s="28">
        <f t="shared" si="30"/>
        <v>159471417</v>
      </c>
    </row>
    <row r="99" spans="1:11" ht="12" customHeight="1">
      <c r="A99" s="73" t="s">
        <v>117</v>
      </c>
      <c r="B99" s="74" t="s">
        <v>116</v>
      </c>
      <c r="C99" s="75">
        <v>36831000</v>
      </c>
      <c r="D99" s="30"/>
      <c r="E99" s="30">
        <v>1733550</v>
      </c>
      <c r="F99" s="30"/>
      <c r="G99" s="30"/>
      <c r="H99" s="30"/>
      <c r="I99" s="30"/>
      <c r="J99" s="29">
        <f t="shared" si="29"/>
        <v>1733550</v>
      </c>
      <c r="K99" s="28">
        <f t="shared" si="30"/>
        <v>38564550</v>
      </c>
    </row>
    <row r="100" spans="1:11" ht="12" customHeight="1">
      <c r="A100" s="73" t="s">
        <v>115</v>
      </c>
      <c r="B100" s="79" t="s">
        <v>114</v>
      </c>
      <c r="C100" s="75">
        <f>SUM(C101:C112)</f>
        <v>45771913</v>
      </c>
      <c r="D100" s="75">
        <f>SUM(D101:D112)</f>
        <v>0</v>
      </c>
      <c r="E100" s="75">
        <f>SUM(E101:E112)</f>
        <v>2025459</v>
      </c>
      <c r="F100" s="30"/>
      <c r="G100" s="30"/>
      <c r="H100" s="30"/>
      <c r="I100" s="30"/>
      <c r="J100" s="29">
        <f t="shared" si="29"/>
        <v>2025459</v>
      </c>
      <c r="K100" s="28">
        <f t="shared" si="30"/>
        <v>47797372</v>
      </c>
    </row>
    <row r="101" spans="1:11" ht="12" customHeight="1">
      <c r="A101" s="73" t="s">
        <v>113</v>
      </c>
      <c r="B101" s="61" t="s">
        <v>112</v>
      </c>
      <c r="C101" s="75"/>
      <c r="D101" s="30"/>
      <c r="E101" s="30"/>
      <c r="F101" s="30"/>
      <c r="G101" s="30"/>
      <c r="H101" s="30"/>
      <c r="I101" s="30"/>
      <c r="J101" s="29">
        <f t="shared" si="29"/>
        <v>0</v>
      </c>
      <c r="K101" s="28">
        <f t="shared" si="30"/>
        <v>0</v>
      </c>
    </row>
    <row r="102" spans="1:11" ht="12" customHeight="1">
      <c r="A102" s="73" t="s">
        <v>111</v>
      </c>
      <c r="B102" s="76" t="s">
        <v>110</v>
      </c>
      <c r="C102" s="75"/>
      <c r="D102" s="30"/>
      <c r="E102" s="30"/>
      <c r="F102" s="30"/>
      <c r="G102" s="30"/>
      <c r="H102" s="30"/>
      <c r="I102" s="30"/>
      <c r="J102" s="29">
        <f t="shared" si="29"/>
        <v>0</v>
      </c>
      <c r="K102" s="28">
        <f t="shared" si="30"/>
        <v>0</v>
      </c>
    </row>
    <row r="103" spans="1:11" ht="12" customHeight="1">
      <c r="A103" s="73" t="s">
        <v>109</v>
      </c>
      <c r="B103" s="76" t="s">
        <v>108</v>
      </c>
      <c r="C103" s="75">
        <v>1268909</v>
      </c>
      <c r="D103" s="30"/>
      <c r="E103" s="30"/>
      <c r="F103" s="30"/>
      <c r="G103" s="30"/>
      <c r="H103" s="30"/>
      <c r="I103" s="30"/>
      <c r="J103" s="29">
        <f t="shared" si="29"/>
        <v>0</v>
      </c>
      <c r="K103" s="28">
        <f t="shared" si="30"/>
        <v>1268909</v>
      </c>
    </row>
    <row r="104" spans="1:11" ht="12" customHeight="1">
      <c r="A104" s="73" t="s">
        <v>107</v>
      </c>
      <c r="B104" s="78" t="s">
        <v>106</v>
      </c>
      <c r="C104" s="75"/>
      <c r="D104" s="30"/>
      <c r="E104" s="30"/>
      <c r="F104" s="30"/>
      <c r="G104" s="30"/>
      <c r="H104" s="30"/>
      <c r="I104" s="30"/>
      <c r="J104" s="29">
        <f t="shared" si="29"/>
        <v>0</v>
      </c>
      <c r="K104" s="28">
        <f t="shared" si="30"/>
        <v>0</v>
      </c>
    </row>
    <row r="105" spans="1:11" ht="12" customHeight="1">
      <c r="A105" s="73" t="s">
        <v>105</v>
      </c>
      <c r="B105" s="52" t="s">
        <v>104</v>
      </c>
      <c r="C105" s="75"/>
      <c r="D105" s="30"/>
      <c r="E105" s="30"/>
      <c r="F105" s="30"/>
      <c r="G105" s="30"/>
      <c r="H105" s="30"/>
      <c r="I105" s="30"/>
      <c r="J105" s="29">
        <f t="shared" si="29"/>
        <v>0</v>
      </c>
      <c r="K105" s="28">
        <f t="shared" si="30"/>
        <v>0</v>
      </c>
    </row>
    <row r="106" spans="1:11" ht="12" customHeight="1">
      <c r="A106" s="73" t="s">
        <v>103</v>
      </c>
      <c r="B106" s="52" t="s">
        <v>69</v>
      </c>
      <c r="C106" s="75"/>
      <c r="D106" s="30"/>
      <c r="E106" s="30"/>
      <c r="F106" s="30"/>
      <c r="G106" s="30"/>
      <c r="H106" s="30"/>
      <c r="I106" s="30"/>
      <c r="J106" s="29">
        <f t="shared" si="29"/>
        <v>0</v>
      </c>
      <c r="K106" s="28">
        <f t="shared" si="30"/>
        <v>0</v>
      </c>
    </row>
    <row r="107" spans="1:11" ht="12" customHeight="1">
      <c r="A107" s="73" t="s">
        <v>102</v>
      </c>
      <c r="B107" s="78" t="s">
        <v>101</v>
      </c>
      <c r="C107" s="75">
        <v>25303004</v>
      </c>
      <c r="D107" s="30"/>
      <c r="E107" s="30">
        <v>1725459</v>
      </c>
      <c r="F107" s="30"/>
      <c r="G107" s="30"/>
      <c r="H107" s="30"/>
      <c r="I107" s="30"/>
      <c r="J107" s="29">
        <f t="shared" si="29"/>
        <v>1725459</v>
      </c>
      <c r="K107" s="28">
        <f t="shared" si="30"/>
        <v>27028463</v>
      </c>
    </row>
    <row r="108" spans="1:11" ht="12" customHeight="1">
      <c r="A108" s="73" t="s">
        <v>100</v>
      </c>
      <c r="B108" s="78" t="s">
        <v>99</v>
      </c>
      <c r="C108" s="75"/>
      <c r="D108" s="30"/>
      <c r="E108" s="30"/>
      <c r="F108" s="30"/>
      <c r="G108" s="30"/>
      <c r="H108" s="30"/>
      <c r="I108" s="30"/>
      <c r="J108" s="29">
        <f t="shared" si="29"/>
        <v>0</v>
      </c>
      <c r="K108" s="28">
        <f t="shared" si="30"/>
        <v>0</v>
      </c>
    </row>
    <row r="109" spans="1:11" ht="12" customHeight="1">
      <c r="A109" s="73" t="s">
        <v>98</v>
      </c>
      <c r="B109" s="52" t="s">
        <v>63</v>
      </c>
      <c r="C109" s="75"/>
      <c r="D109" s="30"/>
      <c r="E109" s="30"/>
      <c r="F109" s="30"/>
      <c r="G109" s="30"/>
      <c r="H109" s="30"/>
      <c r="I109" s="30"/>
      <c r="J109" s="29">
        <f t="shared" si="29"/>
        <v>0</v>
      </c>
      <c r="K109" s="28">
        <f t="shared" si="30"/>
        <v>0</v>
      </c>
    </row>
    <row r="110" spans="1:11" ht="12" customHeight="1">
      <c r="A110" s="42" t="s">
        <v>97</v>
      </c>
      <c r="B110" s="76" t="s">
        <v>96</v>
      </c>
      <c r="C110" s="75"/>
      <c r="D110" s="30"/>
      <c r="E110" s="30"/>
      <c r="F110" s="30"/>
      <c r="G110" s="30"/>
      <c r="H110" s="30"/>
      <c r="I110" s="30"/>
      <c r="J110" s="29">
        <f t="shared" si="29"/>
        <v>0</v>
      </c>
      <c r="K110" s="28">
        <f t="shared" si="30"/>
        <v>0</v>
      </c>
    </row>
    <row r="111" spans="1:11" ht="12" customHeight="1">
      <c r="A111" s="73" t="s">
        <v>95</v>
      </c>
      <c r="B111" s="76" t="s">
        <v>94</v>
      </c>
      <c r="C111" s="75"/>
      <c r="D111" s="30"/>
      <c r="E111" s="30"/>
      <c r="F111" s="30"/>
      <c r="G111" s="30"/>
      <c r="H111" s="30"/>
      <c r="I111" s="30"/>
      <c r="J111" s="29">
        <f t="shared" si="29"/>
        <v>0</v>
      </c>
      <c r="K111" s="28">
        <f t="shared" si="30"/>
        <v>0</v>
      </c>
    </row>
    <row r="112" spans="1:11" ht="12" customHeight="1">
      <c r="A112" s="77" t="s">
        <v>93</v>
      </c>
      <c r="B112" s="76" t="s">
        <v>92</v>
      </c>
      <c r="C112" s="75">
        <v>19200000</v>
      </c>
      <c r="D112" s="30"/>
      <c r="E112" s="30">
        <v>300000</v>
      </c>
      <c r="F112" s="30"/>
      <c r="G112" s="30"/>
      <c r="H112" s="30"/>
      <c r="I112" s="30"/>
      <c r="J112" s="29">
        <f t="shared" si="29"/>
        <v>300000</v>
      </c>
      <c r="K112" s="28">
        <f t="shared" si="30"/>
        <v>19500000</v>
      </c>
    </row>
    <row r="113" spans="1:11" ht="12" customHeight="1">
      <c r="A113" s="73" t="s">
        <v>91</v>
      </c>
      <c r="B113" s="74" t="s">
        <v>90</v>
      </c>
      <c r="C113" s="56">
        <f>SUM(C114:C115)</f>
        <v>1000000</v>
      </c>
      <c r="D113" s="37"/>
      <c r="E113" s="37"/>
      <c r="F113" s="37"/>
      <c r="G113" s="37"/>
      <c r="H113" s="37"/>
      <c r="I113" s="37"/>
      <c r="J113" s="36">
        <f t="shared" si="29"/>
        <v>0</v>
      </c>
      <c r="K113" s="35">
        <f t="shared" si="30"/>
        <v>1000000</v>
      </c>
    </row>
    <row r="114" spans="1:11" ht="12" customHeight="1">
      <c r="A114" s="73" t="s">
        <v>89</v>
      </c>
      <c r="B114" s="61" t="s">
        <v>88</v>
      </c>
      <c r="C114" s="56">
        <v>500000</v>
      </c>
      <c r="D114" s="37"/>
      <c r="E114" s="37"/>
      <c r="F114" s="37"/>
      <c r="G114" s="37"/>
      <c r="H114" s="37"/>
      <c r="I114" s="37"/>
      <c r="J114" s="36">
        <f t="shared" si="29"/>
        <v>0</v>
      </c>
      <c r="K114" s="35">
        <f t="shared" si="30"/>
        <v>500000</v>
      </c>
    </row>
    <row r="115" spans="1:11" ht="12" customHeight="1" thickBot="1">
      <c r="A115" s="72" t="s">
        <v>87</v>
      </c>
      <c r="B115" s="71" t="s">
        <v>86</v>
      </c>
      <c r="C115" s="70">
        <v>500000</v>
      </c>
      <c r="D115" s="69"/>
      <c r="E115" s="69"/>
      <c r="F115" s="69"/>
      <c r="G115" s="69"/>
      <c r="H115" s="69"/>
      <c r="I115" s="69"/>
      <c r="J115" s="68">
        <f t="shared" si="29"/>
        <v>0</v>
      </c>
      <c r="K115" s="67">
        <f t="shared" si="30"/>
        <v>500000</v>
      </c>
    </row>
    <row r="116" spans="1:11" ht="12" customHeight="1" thickBot="1">
      <c r="A116" s="66" t="s">
        <v>1</v>
      </c>
      <c r="B116" s="65" t="s">
        <v>85</v>
      </c>
      <c r="C116" s="64">
        <f t="shared" ref="C116:K116" si="31">+C117+C119+C121</f>
        <v>665275328</v>
      </c>
      <c r="D116" s="5">
        <f t="shared" si="31"/>
        <v>0</v>
      </c>
      <c r="E116" s="63">
        <f t="shared" si="31"/>
        <v>-19024451</v>
      </c>
      <c r="F116" s="63">
        <f t="shared" si="31"/>
        <v>0</v>
      </c>
      <c r="G116" s="63">
        <f t="shared" si="31"/>
        <v>0</v>
      </c>
      <c r="H116" s="63">
        <f t="shared" si="31"/>
        <v>0</v>
      </c>
      <c r="I116" s="63">
        <f t="shared" si="31"/>
        <v>0</v>
      </c>
      <c r="J116" s="63">
        <f t="shared" si="31"/>
        <v>-19024451</v>
      </c>
      <c r="K116" s="62">
        <f t="shared" si="31"/>
        <v>646250877</v>
      </c>
    </row>
    <row r="117" spans="1:11" ht="12" customHeight="1">
      <c r="A117" s="34" t="s">
        <v>84</v>
      </c>
      <c r="B117" s="61" t="s">
        <v>83</v>
      </c>
      <c r="C117" s="60">
        <v>510091434</v>
      </c>
      <c r="D117" s="59"/>
      <c r="E117" s="58">
        <v>-16212676</v>
      </c>
      <c r="F117" s="58"/>
      <c r="G117" s="58"/>
      <c r="H117" s="58"/>
      <c r="I117" s="58"/>
      <c r="J117" s="57">
        <f t="shared" ref="J117:J129" si="32">D117+E117+F117+G116:G117+H117+I117</f>
        <v>-16212676</v>
      </c>
      <c r="K117" s="20">
        <f t="shared" ref="K117:K129" si="33">C117+J117</f>
        <v>493878758</v>
      </c>
    </row>
    <row r="118" spans="1:11" ht="12" customHeight="1">
      <c r="A118" s="34" t="s">
        <v>82</v>
      </c>
      <c r="B118" s="49" t="s">
        <v>81</v>
      </c>
      <c r="C118" s="60">
        <v>393345326</v>
      </c>
      <c r="D118" s="59"/>
      <c r="E118" s="58"/>
      <c r="F118" s="58"/>
      <c r="G118" s="58"/>
      <c r="H118" s="58"/>
      <c r="I118" s="58"/>
      <c r="J118" s="57">
        <f t="shared" si="32"/>
        <v>0</v>
      </c>
      <c r="K118" s="20">
        <f t="shared" si="33"/>
        <v>393345326</v>
      </c>
    </row>
    <row r="119" spans="1:11" ht="12" customHeight="1">
      <c r="A119" s="34" t="s">
        <v>80</v>
      </c>
      <c r="B119" s="49" t="s">
        <v>79</v>
      </c>
      <c r="C119" s="56">
        <v>155183894</v>
      </c>
      <c r="D119" s="31"/>
      <c r="E119" s="37">
        <v>-2811775</v>
      </c>
      <c r="F119" s="37"/>
      <c r="G119" s="37"/>
      <c r="H119" s="37"/>
      <c r="I119" s="37"/>
      <c r="J119" s="36">
        <f t="shared" si="32"/>
        <v>-2811775</v>
      </c>
      <c r="K119" s="35">
        <f t="shared" si="33"/>
        <v>152372119</v>
      </c>
    </row>
    <row r="120" spans="1:11" ht="12" customHeight="1">
      <c r="A120" s="34" t="s">
        <v>78</v>
      </c>
      <c r="B120" s="49" t="s">
        <v>77</v>
      </c>
      <c r="C120" s="32">
        <v>121712648</v>
      </c>
      <c r="D120" s="31"/>
      <c r="E120" s="37"/>
      <c r="F120" s="37"/>
      <c r="G120" s="37"/>
      <c r="H120" s="37"/>
      <c r="I120" s="37"/>
      <c r="J120" s="36">
        <f t="shared" si="32"/>
        <v>0</v>
      </c>
      <c r="K120" s="35">
        <f t="shared" si="33"/>
        <v>121712648</v>
      </c>
    </row>
    <row r="121" spans="1:11" ht="12" customHeight="1">
      <c r="A121" s="34" t="s">
        <v>76</v>
      </c>
      <c r="B121" s="55" t="s">
        <v>75</v>
      </c>
      <c r="C121" s="32"/>
      <c r="D121" s="31"/>
      <c r="E121" s="37"/>
      <c r="F121" s="37"/>
      <c r="G121" s="37"/>
      <c r="H121" s="37"/>
      <c r="I121" s="37"/>
      <c r="J121" s="36">
        <f t="shared" si="32"/>
        <v>0</v>
      </c>
      <c r="K121" s="35">
        <f t="shared" si="33"/>
        <v>0</v>
      </c>
    </row>
    <row r="122" spans="1:11" ht="12" customHeight="1">
      <c r="A122" s="34" t="s">
        <v>74</v>
      </c>
      <c r="B122" s="54" t="s">
        <v>73</v>
      </c>
      <c r="C122" s="32"/>
      <c r="D122" s="31"/>
      <c r="E122" s="37"/>
      <c r="F122" s="37"/>
      <c r="G122" s="37"/>
      <c r="H122" s="37"/>
      <c r="I122" s="37"/>
      <c r="J122" s="36">
        <f t="shared" si="32"/>
        <v>0</v>
      </c>
      <c r="K122" s="35">
        <f t="shared" si="33"/>
        <v>0</v>
      </c>
    </row>
    <row r="123" spans="1:11" ht="12" customHeight="1">
      <c r="A123" s="34" t="s">
        <v>72</v>
      </c>
      <c r="B123" s="53" t="s">
        <v>71</v>
      </c>
      <c r="C123" s="32"/>
      <c r="D123" s="31"/>
      <c r="E123" s="37"/>
      <c r="F123" s="37"/>
      <c r="G123" s="37"/>
      <c r="H123" s="37"/>
      <c r="I123" s="37"/>
      <c r="J123" s="36">
        <f t="shared" si="32"/>
        <v>0</v>
      </c>
      <c r="K123" s="35">
        <f t="shared" si="33"/>
        <v>0</v>
      </c>
    </row>
    <row r="124" spans="1:11" ht="22.5">
      <c r="A124" s="34" t="s">
        <v>70</v>
      </c>
      <c r="B124" s="52" t="s">
        <v>69</v>
      </c>
      <c r="C124" s="32"/>
      <c r="D124" s="31"/>
      <c r="E124" s="37"/>
      <c r="F124" s="37"/>
      <c r="G124" s="37"/>
      <c r="H124" s="37"/>
      <c r="I124" s="37"/>
      <c r="J124" s="36">
        <f t="shared" si="32"/>
        <v>0</v>
      </c>
      <c r="K124" s="35">
        <f t="shared" si="33"/>
        <v>0</v>
      </c>
    </row>
    <row r="125" spans="1:11" ht="12" customHeight="1">
      <c r="A125" s="34" t="s">
        <v>68</v>
      </c>
      <c r="B125" s="52" t="s">
        <v>67</v>
      </c>
      <c r="C125" s="32"/>
      <c r="D125" s="31"/>
      <c r="E125" s="37"/>
      <c r="F125" s="37"/>
      <c r="G125" s="37"/>
      <c r="H125" s="37"/>
      <c r="I125" s="37"/>
      <c r="J125" s="36">
        <f t="shared" si="32"/>
        <v>0</v>
      </c>
      <c r="K125" s="35">
        <f t="shared" si="33"/>
        <v>0</v>
      </c>
    </row>
    <row r="126" spans="1:11" ht="12" customHeight="1">
      <c r="A126" s="34" t="s">
        <v>66</v>
      </c>
      <c r="B126" s="52" t="s">
        <v>65</v>
      </c>
      <c r="C126" s="32"/>
      <c r="D126" s="31"/>
      <c r="E126" s="37"/>
      <c r="F126" s="37"/>
      <c r="G126" s="37"/>
      <c r="H126" s="37"/>
      <c r="I126" s="37"/>
      <c r="J126" s="36">
        <f t="shared" si="32"/>
        <v>0</v>
      </c>
      <c r="K126" s="35">
        <f t="shared" si="33"/>
        <v>0</v>
      </c>
    </row>
    <row r="127" spans="1:11" ht="12" customHeight="1">
      <c r="A127" s="34" t="s">
        <v>64</v>
      </c>
      <c r="B127" s="52" t="s">
        <v>63</v>
      </c>
      <c r="C127" s="32"/>
      <c r="D127" s="31"/>
      <c r="E127" s="37"/>
      <c r="F127" s="37"/>
      <c r="G127" s="37"/>
      <c r="H127" s="37"/>
      <c r="I127" s="37"/>
      <c r="J127" s="36">
        <f t="shared" si="32"/>
        <v>0</v>
      </c>
      <c r="K127" s="35">
        <f t="shared" si="33"/>
        <v>0</v>
      </c>
    </row>
    <row r="128" spans="1:11" ht="12" customHeight="1">
      <c r="A128" s="34" t="s">
        <v>62</v>
      </c>
      <c r="B128" s="52" t="s">
        <v>61</v>
      </c>
      <c r="C128" s="32"/>
      <c r="D128" s="31"/>
      <c r="E128" s="37"/>
      <c r="F128" s="37"/>
      <c r="G128" s="37"/>
      <c r="H128" s="37"/>
      <c r="I128" s="37"/>
      <c r="J128" s="36">
        <f t="shared" si="32"/>
        <v>0</v>
      </c>
      <c r="K128" s="35">
        <f t="shared" si="33"/>
        <v>0</v>
      </c>
    </row>
    <row r="129" spans="1:11" ht="23.25" thickBot="1">
      <c r="A129" s="42" t="s">
        <v>60</v>
      </c>
      <c r="B129" s="52" t="s">
        <v>59</v>
      </c>
      <c r="C129" s="51"/>
      <c r="D129" s="50"/>
      <c r="E129" s="30"/>
      <c r="F129" s="30"/>
      <c r="G129" s="30"/>
      <c r="H129" s="30"/>
      <c r="I129" s="30"/>
      <c r="J129" s="29">
        <f t="shared" si="32"/>
        <v>0</v>
      </c>
      <c r="K129" s="28">
        <f t="shared" si="33"/>
        <v>0</v>
      </c>
    </row>
    <row r="130" spans="1:11" ht="12" customHeight="1" thickBot="1">
      <c r="A130" s="7" t="s">
        <v>58</v>
      </c>
      <c r="B130" s="19" t="s">
        <v>57</v>
      </c>
      <c r="C130" s="48">
        <f t="shared" ref="C130:K130" si="34">+C95+C116</f>
        <v>1242079694</v>
      </c>
      <c r="D130" s="47">
        <f t="shared" si="34"/>
        <v>1302856</v>
      </c>
      <c r="E130" s="5">
        <f t="shared" si="34"/>
        <v>26640289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5">
        <f t="shared" si="34"/>
        <v>27943145</v>
      </c>
      <c r="K130" s="4">
        <f t="shared" si="34"/>
        <v>1270022839</v>
      </c>
    </row>
    <row r="131" spans="1:11" ht="12" customHeight="1" thickBot="1">
      <c r="A131" s="7" t="s">
        <v>56</v>
      </c>
      <c r="B131" s="19" t="s">
        <v>55</v>
      </c>
      <c r="C131" s="48">
        <f t="shared" ref="C131:K131" si="35">+C132+C133+C134</f>
        <v>0</v>
      </c>
      <c r="D131" s="47">
        <f t="shared" si="35"/>
        <v>0</v>
      </c>
      <c r="E131" s="5">
        <f t="shared" si="35"/>
        <v>0</v>
      </c>
      <c r="F131" s="5">
        <f t="shared" si="35"/>
        <v>0</v>
      </c>
      <c r="G131" s="5">
        <f t="shared" si="35"/>
        <v>0</v>
      </c>
      <c r="H131" s="5">
        <f t="shared" si="35"/>
        <v>0</v>
      </c>
      <c r="I131" s="5">
        <f t="shared" si="35"/>
        <v>0</v>
      </c>
      <c r="J131" s="5">
        <f t="shared" si="35"/>
        <v>0</v>
      </c>
      <c r="K131" s="4">
        <f t="shared" si="35"/>
        <v>0</v>
      </c>
    </row>
    <row r="132" spans="1:11" ht="12" customHeight="1">
      <c r="A132" s="34" t="s">
        <v>54</v>
      </c>
      <c r="B132" s="49" t="s">
        <v>53</v>
      </c>
      <c r="C132" s="32"/>
      <c r="D132" s="31"/>
      <c r="E132" s="37"/>
      <c r="F132" s="37"/>
      <c r="G132" s="37"/>
      <c r="H132" s="37"/>
      <c r="I132" s="37"/>
      <c r="J132" s="36">
        <f>D132+E132+F132+G131:G132+H132+I132</f>
        <v>0</v>
      </c>
      <c r="K132" s="35">
        <f>C132+J132</f>
        <v>0</v>
      </c>
    </row>
    <row r="133" spans="1:11" ht="12" customHeight="1">
      <c r="A133" s="34" t="s">
        <v>52</v>
      </c>
      <c r="B133" s="49" t="s">
        <v>51</v>
      </c>
      <c r="C133" s="32"/>
      <c r="D133" s="31"/>
      <c r="E133" s="37"/>
      <c r="F133" s="37"/>
      <c r="G133" s="37"/>
      <c r="H133" s="37"/>
      <c r="I133" s="37"/>
      <c r="J133" s="36">
        <f>D133+E133+F133+G132:G133+H133+I133</f>
        <v>0</v>
      </c>
      <c r="K133" s="35">
        <f>C133+J133</f>
        <v>0</v>
      </c>
    </row>
    <row r="134" spans="1:11" ht="12" customHeight="1" thickBot="1">
      <c r="A134" s="42" t="s">
        <v>50</v>
      </c>
      <c r="B134" s="49" t="s">
        <v>49</v>
      </c>
      <c r="C134" s="32"/>
      <c r="D134" s="31"/>
      <c r="E134" s="37"/>
      <c r="F134" s="37"/>
      <c r="G134" s="37"/>
      <c r="H134" s="37"/>
      <c r="I134" s="37"/>
      <c r="J134" s="36">
        <f>D134+E134+F134+G133:G134+H134+I134</f>
        <v>0</v>
      </c>
      <c r="K134" s="35">
        <f>C134+J134</f>
        <v>0</v>
      </c>
    </row>
    <row r="135" spans="1:11" ht="12" customHeight="1" thickBot="1">
      <c r="A135" s="7" t="s">
        <v>48</v>
      </c>
      <c r="B135" s="19" t="s">
        <v>47</v>
      </c>
      <c r="C135" s="48">
        <f t="shared" ref="C135:K135" si="36">SUM(C136:C141)</f>
        <v>0</v>
      </c>
      <c r="D135" s="47">
        <f t="shared" si="36"/>
        <v>0</v>
      </c>
      <c r="E135" s="5">
        <f t="shared" si="36"/>
        <v>0</v>
      </c>
      <c r="F135" s="5">
        <f t="shared" si="36"/>
        <v>0</v>
      </c>
      <c r="G135" s="5">
        <f t="shared" si="36"/>
        <v>0</v>
      </c>
      <c r="H135" s="5">
        <f t="shared" si="36"/>
        <v>0</v>
      </c>
      <c r="I135" s="5">
        <f t="shared" si="36"/>
        <v>0</v>
      </c>
      <c r="J135" s="5">
        <f t="shared" si="36"/>
        <v>0</v>
      </c>
      <c r="K135" s="4">
        <f t="shared" si="36"/>
        <v>0</v>
      </c>
    </row>
    <row r="136" spans="1:11" ht="12" customHeight="1">
      <c r="A136" s="34" t="s">
        <v>46</v>
      </c>
      <c r="B136" s="33" t="s">
        <v>45</v>
      </c>
      <c r="C136" s="32"/>
      <c r="D136" s="31"/>
      <c r="E136" s="37"/>
      <c r="F136" s="37"/>
      <c r="G136" s="37"/>
      <c r="H136" s="37"/>
      <c r="I136" s="37"/>
      <c r="J136" s="36">
        <f t="shared" ref="J136:J141" si="37">D136+E136+F136+G135:G136+H136+I136</f>
        <v>0</v>
      </c>
      <c r="K136" s="35">
        <f t="shared" ref="K136:K141" si="38">C136+J136</f>
        <v>0</v>
      </c>
    </row>
    <row r="137" spans="1:11" ht="12" customHeight="1">
      <c r="A137" s="34" t="s">
        <v>44</v>
      </c>
      <c r="B137" s="33" t="s">
        <v>43</v>
      </c>
      <c r="C137" s="32"/>
      <c r="D137" s="31"/>
      <c r="E137" s="37"/>
      <c r="F137" s="37"/>
      <c r="G137" s="37"/>
      <c r="H137" s="37"/>
      <c r="I137" s="37"/>
      <c r="J137" s="36">
        <f t="shared" si="37"/>
        <v>0</v>
      </c>
      <c r="K137" s="35">
        <f t="shared" si="38"/>
        <v>0</v>
      </c>
    </row>
    <row r="138" spans="1:11" ht="12" customHeight="1">
      <c r="A138" s="34" t="s">
        <v>42</v>
      </c>
      <c r="B138" s="33" t="s">
        <v>41</v>
      </c>
      <c r="C138" s="32"/>
      <c r="D138" s="31"/>
      <c r="E138" s="37"/>
      <c r="F138" s="37"/>
      <c r="G138" s="37"/>
      <c r="H138" s="37"/>
      <c r="I138" s="37"/>
      <c r="J138" s="36">
        <f t="shared" si="37"/>
        <v>0</v>
      </c>
      <c r="K138" s="35">
        <f t="shared" si="38"/>
        <v>0</v>
      </c>
    </row>
    <row r="139" spans="1:11" ht="12" customHeight="1">
      <c r="A139" s="34" t="s">
        <v>40</v>
      </c>
      <c r="B139" s="33" t="s">
        <v>39</v>
      </c>
      <c r="C139" s="32"/>
      <c r="D139" s="31"/>
      <c r="E139" s="37"/>
      <c r="F139" s="37"/>
      <c r="G139" s="37"/>
      <c r="H139" s="37"/>
      <c r="I139" s="37"/>
      <c r="J139" s="36">
        <f t="shared" si="37"/>
        <v>0</v>
      </c>
      <c r="K139" s="35">
        <f t="shared" si="38"/>
        <v>0</v>
      </c>
    </row>
    <row r="140" spans="1:11" ht="12" customHeight="1">
      <c r="A140" s="34" t="s">
        <v>38</v>
      </c>
      <c r="B140" s="33" t="s">
        <v>37</v>
      </c>
      <c r="C140" s="32"/>
      <c r="D140" s="31"/>
      <c r="E140" s="37"/>
      <c r="F140" s="37"/>
      <c r="G140" s="37"/>
      <c r="H140" s="37"/>
      <c r="I140" s="37"/>
      <c r="J140" s="36">
        <f t="shared" si="37"/>
        <v>0</v>
      </c>
      <c r="K140" s="35">
        <f t="shared" si="38"/>
        <v>0</v>
      </c>
    </row>
    <row r="141" spans="1:11" ht="12" customHeight="1" thickBot="1">
      <c r="A141" s="42" t="s">
        <v>36</v>
      </c>
      <c r="B141" s="33" t="s">
        <v>35</v>
      </c>
      <c r="C141" s="32"/>
      <c r="D141" s="31"/>
      <c r="E141" s="37"/>
      <c r="F141" s="37"/>
      <c r="G141" s="37"/>
      <c r="H141" s="37"/>
      <c r="I141" s="37"/>
      <c r="J141" s="36">
        <f t="shared" si="37"/>
        <v>0</v>
      </c>
      <c r="K141" s="35">
        <f t="shared" si="38"/>
        <v>0</v>
      </c>
    </row>
    <row r="142" spans="1:11" ht="12" customHeight="1" thickBot="1">
      <c r="A142" s="7" t="s">
        <v>34</v>
      </c>
      <c r="B142" s="19" t="s">
        <v>33</v>
      </c>
      <c r="C142" s="46">
        <f t="shared" ref="C142:K142" si="39">+C143+C144+C145+C146</f>
        <v>10855627</v>
      </c>
      <c r="D142" s="45">
        <f t="shared" si="39"/>
        <v>0</v>
      </c>
      <c r="E142" s="44">
        <f t="shared" si="39"/>
        <v>0</v>
      </c>
      <c r="F142" s="44">
        <f t="shared" si="39"/>
        <v>0</v>
      </c>
      <c r="G142" s="44">
        <f t="shared" si="39"/>
        <v>0</v>
      </c>
      <c r="H142" s="44">
        <f t="shared" si="39"/>
        <v>0</v>
      </c>
      <c r="I142" s="44">
        <f t="shared" si="39"/>
        <v>0</v>
      </c>
      <c r="J142" s="44">
        <f t="shared" si="39"/>
        <v>0</v>
      </c>
      <c r="K142" s="43">
        <f t="shared" si="39"/>
        <v>10855627</v>
      </c>
    </row>
    <row r="143" spans="1:11" ht="12" customHeight="1">
      <c r="A143" s="34" t="s">
        <v>32</v>
      </c>
      <c r="B143" s="33" t="s">
        <v>31</v>
      </c>
      <c r="C143" s="32"/>
      <c r="D143" s="31"/>
      <c r="E143" s="37"/>
      <c r="F143" s="37"/>
      <c r="G143" s="37"/>
      <c r="H143" s="37"/>
      <c r="I143" s="37"/>
      <c r="J143" s="36">
        <f>D143+E143+F143+G142:G143+H143+I143</f>
        <v>0</v>
      </c>
      <c r="K143" s="35">
        <f>C143+J143</f>
        <v>0</v>
      </c>
    </row>
    <row r="144" spans="1:11" ht="12" customHeight="1">
      <c r="A144" s="34" t="s">
        <v>30</v>
      </c>
      <c r="B144" s="33" t="s">
        <v>29</v>
      </c>
      <c r="C144" s="32">
        <v>10855627</v>
      </c>
      <c r="D144" s="31"/>
      <c r="E144" s="37"/>
      <c r="F144" s="37"/>
      <c r="G144" s="37"/>
      <c r="H144" s="37"/>
      <c r="I144" s="37"/>
      <c r="J144" s="36">
        <f>D144+E144+F144+G143:G144+H144+I144</f>
        <v>0</v>
      </c>
      <c r="K144" s="35">
        <f>C144+J144</f>
        <v>10855627</v>
      </c>
    </row>
    <row r="145" spans="1:15" ht="12" customHeight="1">
      <c r="A145" s="34" t="s">
        <v>28</v>
      </c>
      <c r="B145" s="33" t="s">
        <v>27</v>
      </c>
      <c r="C145" s="32"/>
      <c r="D145" s="31"/>
      <c r="E145" s="37"/>
      <c r="F145" s="37"/>
      <c r="G145" s="37"/>
      <c r="H145" s="37"/>
      <c r="I145" s="37"/>
      <c r="J145" s="36">
        <f>D145+E145+F145+G144:G145+H145+I145</f>
        <v>0</v>
      </c>
      <c r="K145" s="35">
        <f>C145+J145</f>
        <v>0</v>
      </c>
    </row>
    <row r="146" spans="1:15" ht="12" customHeight="1" thickBot="1">
      <c r="A146" s="42" t="s">
        <v>26</v>
      </c>
      <c r="B146" s="41" t="s">
        <v>25</v>
      </c>
      <c r="C146" s="32"/>
      <c r="D146" s="31"/>
      <c r="E146" s="37"/>
      <c r="F146" s="37"/>
      <c r="G146" s="37"/>
      <c r="H146" s="37"/>
      <c r="I146" s="37"/>
      <c r="J146" s="36">
        <f>D146+E146+F146+G145:G146+H146+I146</f>
        <v>0</v>
      </c>
      <c r="K146" s="35">
        <f>C146+J146</f>
        <v>0</v>
      </c>
    </row>
    <row r="147" spans="1:15" ht="12" customHeight="1" thickBot="1">
      <c r="A147" s="7" t="s">
        <v>24</v>
      </c>
      <c r="B147" s="19" t="s">
        <v>23</v>
      </c>
      <c r="C147" s="40">
        <f t="shared" ref="C147:K147" si="40">SUM(C148:C152)</f>
        <v>0</v>
      </c>
      <c r="D147" s="39">
        <f t="shared" si="40"/>
        <v>0</v>
      </c>
      <c r="E147" s="26">
        <f t="shared" si="40"/>
        <v>0</v>
      </c>
      <c r="F147" s="26">
        <f t="shared" si="40"/>
        <v>0</v>
      </c>
      <c r="G147" s="26">
        <f t="shared" si="40"/>
        <v>0</v>
      </c>
      <c r="H147" s="26">
        <f t="shared" si="40"/>
        <v>0</v>
      </c>
      <c r="I147" s="26">
        <f t="shared" si="40"/>
        <v>0</v>
      </c>
      <c r="J147" s="26">
        <f t="shared" si="40"/>
        <v>0</v>
      </c>
      <c r="K147" s="38">
        <f t="shared" si="40"/>
        <v>0</v>
      </c>
    </row>
    <row r="148" spans="1:15" ht="12" customHeight="1">
      <c r="A148" s="34" t="s">
        <v>22</v>
      </c>
      <c r="B148" s="33" t="s">
        <v>21</v>
      </c>
      <c r="C148" s="32"/>
      <c r="D148" s="31"/>
      <c r="E148" s="37"/>
      <c r="F148" s="37"/>
      <c r="G148" s="37"/>
      <c r="H148" s="37"/>
      <c r="I148" s="37"/>
      <c r="J148" s="36">
        <f t="shared" ref="J148:J154" si="41">D148+E148+F148+G147:G148+H148+I148</f>
        <v>0</v>
      </c>
      <c r="K148" s="35">
        <f t="shared" ref="K148:K153" si="42">C148+J148</f>
        <v>0</v>
      </c>
    </row>
    <row r="149" spans="1:15" ht="12" customHeight="1">
      <c r="A149" s="34" t="s">
        <v>20</v>
      </c>
      <c r="B149" s="33" t="s">
        <v>19</v>
      </c>
      <c r="C149" s="32"/>
      <c r="D149" s="31"/>
      <c r="E149" s="37"/>
      <c r="F149" s="37"/>
      <c r="G149" s="37"/>
      <c r="H149" s="37"/>
      <c r="I149" s="37"/>
      <c r="J149" s="36">
        <f t="shared" si="41"/>
        <v>0</v>
      </c>
      <c r="K149" s="35">
        <f t="shared" si="42"/>
        <v>0</v>
      </c>
    </row>
    <row r="150" spans="1:15" ht="12" customHeight="1">
      <c r="A150" s="34" t="s">
        <v>18</v>
      </c>
      <c r="B150" s="33" t="s">
        <v>17</v>
      </c>
      <c r="C150" s="32"/>
      <c r="D150" s="31"/>
      <c r="E150" s="37"/>
      <c r="F150" s="37"/>
      <c r="G150" s="37"/>
      <c r="H150" s="37"/>
      <c r="I150" s="37"/>
      <c r="J150" s="36">
        <f t="shared" si="41"/>
        <v>0</v>
      </c>
      <c r="K150" s="35">
        <f t="shared" si="42"/>
        <v>0</v>
      </c>
    </row>
    <row r="151" spans="1:15" ht="12" customHeight="1">
      <c r="A151" s="34" t="s">
        <v>16</v>
      </c>
      <c r="B151" s="33" t="s">
        <v>15</v>
      </c>
      <c r="C151" s="32"/>
      <c r="D151" s="31"/>
      <c r="E151" s="37"/>
      <c r="F151" s="37"/>
      <c r="G151" s="37"/>
      <c r="H151" s="37"/>
      <c r="I151" s="37"/>
      <c r="J151" s="36">
        <f t="shared" si="41"/>
        <v>0</v>
      </c>
      <c r="K151" s="35">
        <f t="shared" si="42"/>
        <v>0</v>
      </c>
    </row>
    <row r="152" spans="1:15" ht="12" customHeight="1" thickBot="1">
      <c r="A152" s="34" t="s">
        <v>14</v>
      </c>
      <c r="B152" s="33" t="s">
        <v>13</v>
      </c>
      <c r="C152" s="32"/>
      <c r="D152" s="31"/>
      <c r="E152" s="30"/>
      <c r="F152" s="30"/>
      <c r="G152" s="30"/>
      <c r="H152" s="30"/>
      <c r="I152" s="30"/>
      <c r="J152" s="29">
        <f t="shared" si="41"/>
        <v>0</v>
      </c>
      <c r="K152" s="28">
        <f t="shared" si="42"/>
        <v>0</v>
      </c>
    </row>
    <row r="153" spans="1:15" ht="12" customHeight="1" thickBot="1">
      <c r="A153" s="7" t="s">
        <v>12</v>
      </c>
      <c r="B153" s="19" t="s">
        <v>11</v>
      </c>
      <c r="C153" s="24"/>
      <c r="D153" s="23"/>
      <c r="E153" s="27"/>
      <c r="F153" s="27"/>
      <c r="G153" s="27"/>
      <c r="H153" s="27"/>
      <c r="I153" s="27"/>
      <c r="J153" s="26">
        <f t="shared" si="41"/>
        <v>0</v>
      </c>
      <c r="K153" s="25">
        <f t="shared" si="42"/>
        <v>0</v>
      </c>
    </row>
    <row r="154" spans="1:15" ht="12" customHeight="1" thickBot="1">
      <c r="A154" s="7" t="s">
        <v>10</v>
      </c>
      <c r="B154" s="19" t="s">
        <v>9</v>
      </c>
      <c r="C154" s="24"/>
      <c r="D154" s="23"/>
      <c r="E154" s="22"/>
      <c r="F154" s="22"/>
      <c r="G154" s="22"/>
      <c r="H154" s="22"/>
      <c r="I154" s="22"/>
      <c r="J154" s="21">
        <f t="shared" si="41"/>
        <v>0</v>
      </c>
      <c r="K154" s="20">
        <f>C154+D154</f>
        <v>0</v>
      </c>
    </row>
    <row r="155" spans="1:15" ht="15" customHeight="1" thickBot="1">
      <c r="A155" s="7" t="s">
        <v>8</v>
      </c>
      <c r="B155" s="19" t="s">
        <v>7</v>
      </c>
      <c r="C155" s="14">
        <f t="shared" ref="C155:J155" si="43">+C131+C135+C142+C147+C153+C154</f>
        <v>10855627</v>
      </c>
      <c r="D155" s="13">
        <f t="shared" si="43"/>
        <v>0</v>
      </c>
      <c r="E155" s="12">
        <f t="shared" si="43"/>
        <v>0</v>
      </c>
      <c r="F155" s="12">
        <f t="shared" si="43"/>
        <v>0</v>
      </c>
      <c r="G155" s="12">
        <f t="shared" si="43"/>
        <v>0</v>
      </c>
      <c r="H155" s="12">
        <f t="shared" si="43"/>
        <v>0</v>
      </c>
      <c r="I155" s="12">
        <f t="shared" si="43"/>
        <v>0</v>
      </c>
      <c r="J155" s="12">
        <f t="shared" si="43"/>
        <v>0</v>
      </c>
      <c r="K155" s="11">
        <f>C155+J155</f>
        <v>10855627</v>
      </c>
      <c r="L155" s="18"/>
      <c r="M155" s="17"/>
      <c r="N155" s="17"/>
      <c r="O155" s="17"/>
    </row>
    <row r="156" spans="1:15" s="10" customFormat="1" ht="12.95" customHeight="1" thickBot="1">
      <c r="A156" s="16" t="s">
        <v>6</v>
      </c>
      <c r="B156" s="15" t="s">
        <v>5</v>
      </c>
      <c r="C156" s="14">
        <f t="shared" ref="C156:K156" si="44">+C130+C155</f>
        <v>1252935321</v>
      </c>
      <c r="D156" s="13">
        <f t="shared" si="44"/>
        <v>1302856</v>
      </c>
      <c r="E156" s="12">
        <f t="shared" si="44"/>
        <v>26640289</v>
      </c>
      <c r="F156" s="12">
        <f t="shared" si="44"/>
        <v>0</v>
      </c>
      <c r="G156" s="12">
        <f t="shared" si="44"/>
        <v>0</v>
      </c>
      <c r="H156" s="12">
        <f t="shared" si="44"/>
        <v>0</v>
      </c>
      <c r="I156" s="12">
        <f t="shared" si="44"/>
        <v>0</v>
      </c>
      <c r="J156" s="12">
        <f t="shared" si="44"/>
        <v>27943145</v>
      </c>
      <c r="K156" s="11">
        <f t="shared" si="44"/>
        <v>1280878466</v>
      </c>
    </row>
    <row r="157" spans="1:15" ht="7.5" customHeight="1"/>
    <row r="158" spans="1:15">
      <c r="A158" s="149" t="s">
        <v>4</v>
      </c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</row>
    <row r="159" spans="1:15" ht="15" customHeight="1" thickBot="1">
      <c r="A159" s="151" t="s">
        <v>3</v>
      </c>
      <c r="B159" s="151"/>
      <c r="C159" s="9"/>
      <c r="K159" s="9" t="str">
        <f>K91</f>
        <v>Forintban!</v>
      </c>
    </row>
    <row r="160" spans="1:15" ht="25.5" customHeight="1" thickBot="1">
      <c r="A160" s="7">
        <v>1</v>
      </c>
      <c r="B160" s="6" t="s">
        <v>2</v>
      </c>
      <c r="C160" s="8">
        <f t="shared" ref="C160:K160" si="45">+C63-C130</f>
        <v>-509359850</v>
      </c>
      <c r="D160" s="5">
        <f t="shared" si="45"/>
        <v>0</v>
      </c>
      <c r="E160" s="5">
        <f t="shared" si="45"/>
        <v>9051083</v>
      </c>
      <c r="F160" s="5">
        <f t="shared" si="45"/>
        <v>0</v>
      </c>
      <c r="G160" s="5">
        <f t="shared" si="45"/>
        <v>0</v>
      </c>
      <c r="H160" s="5">
        <f t="shared" si="45"/>
        <v>0</v>
      </c>
      <c r="I160" s="5">
        <f t="shared" si="45"/>
        <v>0</v>
      </c>
      <c r="J160" s="5">
        <f t="shared" si="45"/>
        <v>9051083</v>
      </c>
      <c r="K160" s="4">
        <f t="shared" si="45"/>
        <v>-500308767</v>
      </c>
    </row>
    <row r="161" spans="1:11" ht="32.25" customHeight="1" thickBot="1">
      <c r="A161" s="7" t="s">
        <v>1</v>
      </c>
      <c r="B161" s="6" t="s">
        <v>0</v>
      </c>
      <c r="C161" s="5">
        <f t="shared" ref="C161:K161" si="46">+C87-C155</f>
        <v>509359850</v>
      </c>
      <c r="D161" s="5">
        <f t="shared" si="46"/>
        <v>0</v>
      </c>
      <c r="E161" s="5">
        <f t="shared" si="46"/>
        <v>-9051083</v>
      </c>
      <c r="F161" s="5">
        <f t="shared" si="46"/>
        <v>0</v>
      </c>
      <c r="G161" s="5">
        <f t="shared" si="46"/>
        <v>0</v>
      </c>
      <c r="H161" s="5">
        <f t="shared" si="46"/>
        <v>0</v>
      </c>
      <c r="I161" s="5">
        <f t="shared" si="46"/>
        <v>0</v>
      </c>
      <c r="J161" s="5">
        <f t="shared" si="46"/>
        <v>-9051083</v>
      </c>
      <c r="K161" s="4">
        <f t="shared" si="46"/>
        <v>500308767</v>
      </c>
    </row>
  </sheetData>
  <sheetProtection selectLockedCells="1" selectUnlockedCells="1"/>
  <mergeCells count="12">
    <mergeCell ref="A159:B159"/>
    <mergeCell ref="A3:A4"/>
    <mergeCell ref="B3:B4"/>
    <mergeCell ref="C3:K3"/>
    <mergeCell ref="A92:A93"/>
    <mergeCell ref="B92:B93"/>
    <mergeCell ref="C92:K92"/>
    <mergeCell ref="A158:K158"/>
    <mergeCell ref="A1:K1"/>
    <mergeCell ref="A90:K90"/>
    <mergeCell ref="A2:B2"/>
    <mergeCell ref="A91:B91"/>
  </mergeCells>
  <printOptions horizontalCentered="1"/>
  <pageMargins left="0.78740157480314965" right="0.78740157480314965" top="1.4566929133858268" bottom="0.86614173228346458" header="0.78740157480314965" footer="0.59055118110236227"/>
  <pageSetup paperSize="8" scale="32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8/2018.
 (VIII.04.) önkormányzati rendelethez  </oddHeader>
  </headerFooter>
  <rowBreaks count="1" manualBreakCount="1"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2018-08-02T12:28:08Z</dcterms:created>
  <dcterms:modified xsi:type="dcterms:W3CDTF">2018-08-02T12:45:43Z</dcterms:modified>
</cp:coreProperties>
</file>