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1. M." sheetId="19" r:id="rId1"/>
    <sheet name="2.M." sheetId="22" r:id="rId2"/>
    <sheet name="3.M." sheetId="23" r:id="rId3"/>
    <sheet name="4.M." sheetId="5" r:id="rId4"/>
    <sheet name="5.M." sheetId="20" r:id="rId5"/>
    <sheet name="6.M" sheetId="12" r:id="rId6"/>
    <sheet name="7.M" sheetId="18" r:id="rId7"/>
    <sheet name="8.M" sheetId="16" r:id="rId8"/>
    <sheet name="9.M" sheetId="17" r:id="rId9"/>
    <sheet name="10.M nem kell 2016-ban" sheetId="21" r:id="rId10"/>
  </sheets>
  <definedNames>
    <definedName name="_xlnm.Print_Area" localSheetId="0">'1. M.'!$A$1:$E$39</definedName>
    <definedName name="_xlnm.Print_Area" localSheetId="1">'2.M.'!$A$1:$E$73</definedName>
    <definedName name="_xlnm.Print_Area" localSheetId="2">'3.M.'!$A$1:$D$28</definedName>
  </definedNames>
  <calcPr calcId="125725"/>
</workbook>
</file>

<file path=xl/calcChain.xml><?xml version="1.0" encoding="utf-8"?>
<calcChain xmlns="http://schemas.openxmlformats.org/spreadsheetml/2006/main">
  <c r="E51" i="20"/>
  <c r="E47"/>
  <c r="D52" s="1"/>
  <c r="J38" s="1"/>
  <c r="E40"/>
  <c r="I18"/>
  <c r="J23" s="1"/>
  <c r="J17"/>
  <c r="E13"/>
  <c r="D41" s="1"/>
  <c r="J21" s="1"/>
  <c r="J52" s="1"/>
  <c r="J7"/>
  <c r="E22" i="17"/>
  <c r="D22"/>
  <c r="C22"/>
  <c r="C23"/>
  <c r="D23"/>
  <c r="B16"/>
  <c r="C11" i="5"/>
  <c r="D11"/>
  <c r="B11"/>
  <c r="C13"/>
  <c r="D13"/>
  <c r="C12"/>
  <c r="D12"/>
  <c r="B12"/>
  <c r="B13"/>
  <c r="C38" i="19"/>
  <c r="E38"/>
  <c r="E10" i="18"/>
  <c r="Q16"/>
  <c r="Q13"/>
  <c r="C7" i="5"/>
  <c r="D7"/>
  <c r="B7"/>
  <c r="E34" i="19" l="1"/>
  <c r="C34"/>
  <c r="C28" i="23"/>
  <c r="D28"/>
  <c r="O14" i="12"/>
  <c r="D70" i="22"/>
  <c r="C70"/>
  <c r="E67"/>
  <c r="C67"/>
  <c r="E61"/>
  <c r="E64" s="1"/>
  <c r="C61"/>
  <c r="C64" s="1"/>
  <c r="E55"/>
  <c r="E60" s="1"/>
  <c r="D55"/>
  <c r="C55"/>
  <c r="D47"/>
  <c r="D60" s="1"/>
  <c r="C47"/>
  <c r="D42"/>
  <c r="C42"/>
  <c r="C60" s="1"/>
  <c r="D38"/>
  <c r="D41" s="1"/>
  <c r="C38"/>
  <c r="C41" s="1"/>
  <c r="D36"/>
  <c r="C36"/>
  <c r="D21"/>
  <c r="D30" s="1"/>
  <c r="C21"/>
  <c r="C30" s="1"/>
  <c r="D20"/>
  <c r="C20"/>
  <c r="D13"/>
  <c r="D17" s="1"/>
  <c r="D37" s="1"/>
  <c r="C13"/>
  <c r="C17" s="1"/>
  <c r="D9"/>
  <c r="C9"/>
  <c r="D7"/>
  <c r="D10" s="1"/>
  <c r="C7"/>
  <c r="D38" i="19"/>
  <c r="D31"/>
  <c r="D25"/>
  <c r="D23"/>
  <c r="D21"/>
  <c r="D19"/>
  <c r="C23"/>
  <c r="F20" i="18"/>
  <c r="G20"/>
  <c r="H20"/>
  <c r="I20"/>
  <c r="J20"/>
  <c r="K20"/>
  <c r="L20"/>
  <c r="M20"/>
  <c r="N20"/>
  <c r="O20"/>
  <c r="F10"/>
  <c r="G10"/>
  <c r="H10"/>
  <c r="I10"/>
  <c r="J10"/>
  <c r="K10"/>
  <c r="L10"/>
  <c r="M10"/>
  <c r="N10"/>
  <c r="O10"/>
  <c r="Q5"/>
  <c r="D4" i="19"/>
  <c r="C4"/>
  <c r="O9" i="12"/>
  <c r="O15" s="1"/>
  <c r="Q19" i="18"/>
  <c r="E20"/>
  <c r="E21" i="17"/>
  <c r="D21"/>
  <c r="C21"/>
  <c r="B22"/>
  <c r="B13"/>
  <c r="B7"/>
  <c r="E35" i="19"/>
  <c r="E39" s="1"/>
  <c r="D15"/>
  <c r="D9"/>
  <c r="C15"/>
  <c r="C9"/>
  <c r="Q12" i="18"/>
  <c r="Q14"/>
  <c r="Q15"/>
  <c r="Q17"/>
  <c r="Q18"/>
  <c r="Q6"/>
  <c r="Q7"/>
  <c r="Q8"/>
  <c r="Q9"/>
  <c r="G9" i="12"/>
  <c r="G7"/>
  <c r="G11" s="1"/>
  <c r="C19" i="19"/>
  <c r="C21"/>
  <c r="C25"/>
  <c r="C31"/>
  <c r="E4" i="17"/>
  <c r="E5"/>
  <c r="E6"/>
  <c r="D4"/>
  <c r="D5"/>
  <c r="D6"/>
  <c r="C4"/>
  <c r="C5"/>
  <c r="C6"/>
  <c r="E18"/>
  <c r="E19"/>
  <c r="E17"/>
  <c r="E15"/>
  <c r="E14"/>
  <c r="E9"/>
  <c r="E10"/>
  <c r="E11"/>
  <c r="E12"/>
  <c r="E8"/>
  <c r="E3"/>
  <c r="D15"/>
  <c r="D18"/>
  <c r="D19"/>
  <c r="D17"/>
  <c r="D14"/>
  <c r="D16" s="1"/>
  <c r="D9"/>
  <c r="D10"/>
  <c r="D11"/>
  <c r="D12"/>
  <c r="D8"/>
  <c r="D3"/>
  <c r="C18"/>
  <c r="C19"/>
  <c r="C17"/>
  <c r="C15"/>
  <c r="C14"/>
  <c r="C9"/>
  <c r="C10"/>
  <c r="C11"/>
  <c r="C12"/>
  <c r="C8"/>
  <c r="C3"/>
  <c r="B20"/>
  <c r="C14" i="19"/>
  <c r="C17"/>
  <c r="C26"/>
  <c r="C35" s="1"/>
  <c r="C39" s="1"/>
  <c r="D14"/>
  <c r="D17" s="1"/>
  <c r="D35" s="1"/>
  <c r="D39" s="1"/>
  <c r="D26"/>
  <c r="P20" i="18" l="1"/>
  <c r="Q20"/>
  <c r="P10"/>
  <c r="Q10"/>
  <c r="E16" i="17"/>
  <c r="E7"/>
  <c r="E23" s="1"/>
  <c r="E13"/>
  <c r="C16"/>
  <c r="D7"/>
  <c r="D68" i="22"/>
  <c r="D71" s="1"/>
  <c r="C13" i="17"/>
  <c r="C10" i="22"/>
  <c r="C37"/>
  <c r="E68"/>
  <c r="E71" s="1"/>
  <c r="C20" i="17"/>
  <c r="C24" s="1"/>
  <c r="E20"/>
  <c r="E24" s="1"/>
  <c r="D20"/>
  <c r="B24"/>
  <c r="B23"/>
  <c r="D13"/>
  <c r="C7"/>
  <c r="C68" i="22"/>
  <c r="C71" s="1"/>
  <c r="D24" i="17" l="1"/>
</calcChain>
</file>

<file path=xl/sharedStrings.xml><?xml version="1.0" encoding="utf-8"?>
<sst xmlns="http://schemas.openxmlformats.org/spreadsheetml/2006/main" count="490" uniqueCount="351">
  <si>
    <t>1.</t>
  </si>
  <si>
    <t>2.</t>
  </si>
  <si>
    <t>Megnevezés</t>
  </si>
  <si>
    <t>Költségvetési bevételek</t>
  </si>
  <si>
    <t>Költségvetési kiadások</t>
  </si>
  <si>
    <t>Költségvetési hiány</t>
  </si>
  <si>
    <t>Tárgyévi kiadások</t>
  </si>
  <si>
    <t>Tárgyévi bevételek</t>
  </si>
  <si>
    <t xml:space="preserve"> /adatok e Ft-ban/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</si>
  <si>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</si>
  <si>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</si>
  <si>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</si>
  <si>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</si>
  <si>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</si>
  <si>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</si>
  <si>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</si>
  <si>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</si>
  <si>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</si>
  <si>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</si>
  <si>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</si>
  <si>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</si>
  <si>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</si>
  <si>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>Gépjárműadó</t>
  </si>
  <si>
    <t>Egyéb közhatalmi bevételek</t>
  </si>
  <si>
    <t>B3</t>
  </si>
  <si>
    <t>Kamatbevétel</t>
  </si>
  <si>
    <t>B4</t>
  </si>
  <si>
    <t>B7</t>
  </si>
  <si>
    <t>B1-B7</t>
  </si>
  <si>
    <t>Előző év költségvetési maradványának igénybevétele</t>
  </si>
  <si>
    <t>B8</t>
  </si>
  <si>
    <t>TÁRGYÉVI BEVÉTELEK ÖSSZESEN:</t>
  </si>
  <si>
    <t>Tervezett előirányzat</t>
  </si>
  <si>
    <t xml:space="preserve">                                                                                 ( Adatok ezer Ft- ban ) 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</si>
  <si>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</si>
  <si>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</si>
  <si>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</si>
  <si>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</si>
  <si>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</si>
  <si>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</si>
  <si>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</si>
  <si>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</si>
  <si>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</si>
  <si>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</si>
  <si>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</si>
  <si>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</si>
  <si>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</si>
  <si>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</si>
  <si>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</si>
  <si>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</si>
  <si>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Egyéb nem intézményi ellátások</t>
  </si>
  <si>
    <t>K4</t>
  </si>
  <si>
    <t>Egyéb működési célú támogatások államháztartáson belülre</t>
  </si>
  <si>
    <t xml:space="preserve"> -Óvoda finanszírozás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</si>
  <si>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</si>
  <si>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</si>
  <si>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</si>
  <si>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</si>
  <si>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</si>
  <si>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</si>
  <si>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Beruházási célú előzetesen felszámított általános forgalmi adó</t>
  </si>
  <si>
    <t>K6</t>
  </si>
  <si>
    <t>K7</t>
  </si>
  <si>
    <t xml:space="preserve">Költségvetési kiadások </t>
  </si>
  <si>
    <t>K1-K8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</si>
  <si>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</si>
  <si>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</si>
  <si>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</si>
  <si>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</si>
  <si>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</si>
  <si>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</si>
  <si>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</si>
  <si>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</si>
  <si>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</si>
  <si>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</si>
  <si>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</si>
  <si>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</si>
  <si>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</si>
  <si>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</si>
  <si>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</si>
  <si>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</si>
  <si>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</si>
  <si>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</si>
  <si>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</si>
  <si>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</si>
  <si>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</si>
  <si>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</si>
  <si>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</si>
  <si>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</si>
  <si>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</si>
  <si>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Törvény szerinti illetmények, munkabérek</t>
  </si>
  <si>
    <t>BEVÉTELEK</t>
  </si>
  <si>
    <t>KIADÁSOK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</si>
  <si>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</si>
  <si>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</si>
  <si>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</si>
  <si>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</si>
  <si>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</si>
  <si>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</si>
  <si>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Felhalmozási költségvetési kiadások</t>
  </si>
  <si>
    <t>KIADÁSOK ÖSSZESEN:</t>
  </si>
  <si>
    <t>Finanszírozási bevételek                                    B8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</si>
  <si>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</si>
  <si>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</si>
  <si>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</si>
  <si>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</si>
  <si>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</si>
  <si>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</si>
  <si>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</si>
  <si>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</si>
  <si>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</si>
  <si>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</si>
  <si>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Ebből:</t>
  </si>
  <si>
    <t>Gépjárműadó elengedés és kedvezmény</t>
  </si>
  <si>
    <t>Vagyoni típusu adók</t>
  </si>
  <si>
    <t>Termékek és szolgáltatások adói</t>
  </si>
  <si>
    <t>Talajterhelési díj</t>
  </si>
  <si>
    <t>Talajterhelési díj kedvezmény</t>
  </si>
  <si>
    <t>Bevételi  forrás  megnevezése</t>
  </si>
  <si>
    <t xml:space="preserve">                             Költségvetési mérleg közgazdasági tagolásban (adatok e Ft-ban)</t>
  </si>
  <si>
    <t>Kimutatás az önkormányzat által nyújtott közvetett támogatásokról (adatok e Ft-ban)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</si>
  <si>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</si>
  <si>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</si>
  <si>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</si>
  <si>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</si>
  <si>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Rovatrend</t>
  </si>
  <si>
    <t>Finanszírozási bevételek</t>
  </si>
  <si>
    <t>Bevételek összesen</t>
  </si>
  <si>
    <t>Kiadások összesen</t>
  </si>
  <si>
    <t xml:space="preserve"> - Helyi iparűzési adó</t>
  </si>
  <si>
    <t>Értékesítési és forgalmi adók</t>
  </si>
  <si>
    <t xml:space="preserve"> -Lakásépítési kölcsön visszatérülés háztartásoktól</t>
  </si>
  <si>
    <t>Költségvetési egyenleg megállapítása, hiány finanszírozásának módja, többlet felhasználása - 4. melléklet</t>
  </si>
  <si>
    <t>Vagyoni típusú adókból közvetett támogatások</t>
  </si>
  <si>
    <t>Kommunális adó</t>
  </si>
  <si>
    <t>Termékek és szolgáltatások adóihoz tartozó közvetett támogatások</t>
  </si>
  <si>
    <t>III.</t>
  </si>
  <si>
    <t>Értékesítési és forgalmi adókhoz kapcsolódó közvetett támogatások</t>
  </si>
  <si>
    <t>Helyi iparűzési adó</t>
  </si>
  <si>
    <t>Maradvány felhalmozási célú igénybevétele</t>
  </si>
  <si>
    <t xml:space="preserve">                                            Előirányzat-felhasználási ütemterv</t>
  </si>
  <si>
    <t>Kiküldetések kiadásai (belföldi kiküldetés)</t>
  </si>
  <si>
    <t xml:space="preserve"> - Biztosítási díjak (KGFB; Casco; Vagyonbiztosítás)</t>
  </si>
  <si>
    <t xml:space="preserve"> - Jogcímekhez kapcsolódó kiegészítés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</si>
  <si>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</si>
  <si>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</si>
  <si>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</si>
  <si>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</si>
  <si>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Fizetendő általános forgalmi adó</t>
  </si>
  <si>
    <t xml:space="preserve"> - Helytörténeti és Községszépítő Egyesület Egervár (Stúdió) támogatása  </t>
  </si>
  <si>
    <t xml:space="preserve"> - Fogorvosi ügyelet hozzájárulás</t>
  </si>
  <si>
    <t xml:space="preserve"> - Változó kamatozású betét tartalékba helyezése  </t>
  </si>
  <si>
    <t xml:space="preserve"> - Felújítási célú előzetesen felszámított áfa   </t>
  </si>
  <si>
    <t>Felújítások</t>
  </si>
  <si>
    <t xml:space="preserve"> - Telefon</t>
  </si>
  <si>
    <t xml:space="preserve"> - Pénzügyi szolgáltatások kiadásai (bankköltség)</t>
  </si>
  <si>
    <t xml:space="preserve"> - Céltartalék -tartalék a Vízműtől átvett pénzeszköz elkülönítésére</t>
  </si>
  <si>
    <t>Tárgyi eszközök beszerzése, létesítése</t>
  </si>
  <si>
    <t>6. melléklet</t>
  </si>
  <si>
    <t>7. melléklet</t>
  </si>
  <si>
    <t>8. melléklet</t>
  </si>
  <si>
    <t>Költségvetési évet követő három év keretszámai (adatok e Ft-ban) - 9. melléklet</t>
  </si>
  <si>
    <t>Költségvetési elsz.szla.:</t>
  </si>
  <si>
    <t>Nyitó egyenleg:</t>
  </si>
  <si>
    <t>Bevételek:</t>
  </si>
  <si>
    <t>állami támogatás</t>
  </si>
  <si>
    <t>Pénztár:</t>
  </si>
  <si>
    <t>Kártya alszámla:</t>
  </si>
  <si>
    <t xml:space="preserve"> - Rászoruló gyermekek szünidei étleztetésének támogatása </t>
  </si>
  <si>
    <t>Egyéb működési célú támogatások bevételei államháztartáson belülről</t>
  </si>
  <si>
    <t>Választott tisztségviselők juttatásai</t>
  </si>
  <si>
    <t xml:space="preserve"> - Hulladékgyűjtés</t>
  </si>
  <si>
    <t xml:space="preserve"> -Iskolai étkeztetés</t>
  </si>
  <si>
    <t xml:space="preserve"> - Gősfai Polgárőr  Egyesület támogatása </t>
  </si>
  <si>
    <t>K9</t>
  </si>
  <si>
    <t>Finanszírozási kiadások</t>
  </si>
  <si>
    <t>Államháztartáson belüli megelőlegezések visszafizetése</t>
  </si>
  <si>
    <t>Vásárolt élelmezés ( Rászoruló gyermekek szünidei étleztetésének támogatása )</t>
  </si>
  <si>
    <t>Államháztatáson belüli megelőlegezések visszafizetése</t>
  </si>
  <si>
    <t>Finanszírozási kiadások összesen</t>
  </si>
  <si>
    <t>K8</t>
  </si>
  <si>
    <t>Európai Uniós forrásból finanszírozott támogatással megvalósuló projektek bevételei, kiadásai, az azokhoz történő hozzájárulás (adatok e Ft-ban) - 10. melléklet</t>
  </si>
  <si>
    <t>2016. évi visszatérítendő támogatások EU-s projekthez kapcsolódóan</t>
  </si>
  <si>
    <t>Projekt megnevezése</t>
  </si>
  <si>
    <t>2016. évi várható bevétel (e Ft)</t>
  </si>
  <si>
    <t>2016. évi várható kiadás (e Ft)</t>
  </si>
  <si>
    <t xml:space="preserve"> -</t>
  </si>
  <si>
    <t xml:space="preserve"> - </t>
  </si>
  <si>
    <t>Szolgáltatások ellenértéke (temető igénybevételi díj, közterület használat, bérleti díj)</t>
  </si>
  <si>
    <t xml:space="preserve"> - Lakott külterülettel kapcsolatos feladatok támogatása</t>
  </si>
  <si>
    <t>Gősfa Község Önkormányzatának 2017. évi bevételi előirányzatai működési és felhalmozási cél szerinti bontásban             (adatok e Ft-ban)  - 1. melléklet</t>
  </si>
  <si>
    <t>Gősfa Község Önkormányzatának 2017. évi  költségvetési kiadásai működési és felhalmozási cél szerinti bontásban és létszám előirányzata                                   (adatok e Ft-ban) - 2. melléklet</t>
  </si>
  <si>
    <t>2017. évi eredeti előirányzat</t>
  </si>
  <si>
    <t>2017. évi erdeti eir. Összesen</t>
  </si>
  <si>
    <t>2017. évi eredeti eir. Működési</t>
  </si>
  <si>
    <t xml:space="preserve">2017. évi eredeti eir. Felhalmozási </t>
  </si>
  <si>
    <t>Január</t>
  </si>
  <si>
    <t>Február</t>
  </si>
  <si>
    <t>Április</t>
  </si>
  <si>
    <t>Május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</si>
  <si>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</si>
  <si>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</si>
  <si>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</si>
  <si>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</si>
  <si>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</si>
  <si>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</si>
  <si>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</si>
  <si>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-Közfoglalkoztatottak bér- és járulék támogatása</t>
  </si>
  <si>
    <t xml:space="preserve"> -Észak -Zaláért Egyesület</t>
  </si>
  <si>
    <t xml:space="preserve"> -Zalai Falvakért Egyesület</t>
  </si>
  <si>
    <t xml:space="preserve"> - Göcsej-Zala mente Egyesület tagdíj hozzájárulás</t>
  </si>
  <si>
    <t xml:space="preserve">Szakmai tevékenységet segítő szolgáltatások </t>
  </si>
  <si>
    <t>Szakmai anyagok beszerzése</t>
  </si>
  <si>
    <t xml:space="preserve"> - Söjtöri Intézményfenntartó Társulás szociális alapszolgáltatás</t>
  </si>
  <si>
    <t xml:space="preserve"> - Gősfa Kultúrájáért Egyesület</t>
  </si>
  <si>
    <t xml:space="preserve"> - Önkormányzat által saját hatáskörben adott pénzügyi ellátás  </t>
  </si>
  <si>
    <t xml:space="preserve"> - Szociális célú tüzelőanyag beszerzés</t>
  </si>
  <si>
    <t xml:space="preserve"> - Adópótlék, adóbírság</t>
  </si>
  <si>
    <t xml:space="preserve"> - Gépjárműadó</t>
  </si>
  <si>
    <t xml:space="preserve"> - Magánszemélyek kommunális adója</t>
  </si>
  <si>
    <t xml:space="preserve"> - Felújítások   </t>
  </si>
  <si>
    <t>Egyéb költségtérítés</t>
  </si>
  <si>
    <t>2017. évi költségvetés elfogadásáig teljesített bevételek és kiadások kimutatása</t>
  </si>
  <si>
    <t>MINDÖSSZESEN:</t>
  </si>
  <si>
    <t xml:space="preserve"> - céltartalék</t>
  </si>
  <si>
    <t xml:space="preserve"> - általános tartalék</t>
  </si>
  <si>
    <t>Zöldterület-kezelés</t>
  </si>
  <si>
    <t>066010</t>
  </si>
  <si>
    <t>Önk. Funkicóra nem sorolható bevételei áht-én kívülről</t>
  </si>
  <si>
    <t>900020</t>
  </si>
  <si>
    <t>Civil szervezetek működési támogatása</t>
  </si>
  <si>
    <t>084031</t>
  </si>
  <si>
    <t>Könyvtári állomány gyarapítása</t>
  </si>
  <si>
    <t>082042</t>
  </si>
  <si>
    <t>Falugondnoki, tanyagondnoki szolgáltatás</t>
  </si>
  <si>
    <t>107055</t>
  </si>
  <si>
    <t>Közutak, hidak, alagutak üzemeltetése, fenntartása</t>
  </si>
  <si>
    <t>045160</t>
  </si>
  <si>
    <t>Köztemető - fenntartás és - működtetés</t>
  </si>
  <si>
    <t>013320</t>
  </si>
  <si>
    <t>Közművelődés-kulturális alapú gazdaságfejlesztés</t>
  </si>
  <si>
    <t>082094</t>
  </si>
  <si>
    <t xml:space="preserve">Hosszabb időtartamú közfoglalkoztatás </t>
  </si>
  <si>
    <t>041233</t>
  </si>
  <si>
    <t>Házi segítségnyújtás</t>
  </si>
  <si>
    <t>107052</t>
  </si>
  <si>
    <t>Egyéb szociális pénzbeli ellátások, támogatások</t>
  </si>
  <si>
    <t>107060</t>
  </si>
  <si>
    <t>Fogorvosi alapellátás</t>
  </si>
  <si>
    <t>072311</t>
  </si>
  <si>
    <t>Háziorvosi ügyeleti ellátás</t>
  </si>
  <si>
    <t>072112</t>
  </si>
  <si>
    <t>Köznevelési intézmény 1-4. évfolyamán tanulók nevelésével, oktatásával összefüggő működtetési feladatok</t>
  </si>
  <si>
    <t>091211</t>
  </si>
  <si>
    <t xml:space="preserve">Óvodai nevelés, ellátás működtetési feladatai </t>
  </si>
  <si>
    <t>091140</t>
  </si>
  <si>
    <t>Önkormányzatok elszámolásai a központi költségvetéssel</t>
  </si>
  <si>
    <t>018010</t>
  </si>
  <si>
    <t>Város-, községgazdálkodási egyéb szolgáltatások</t>
  </si>
  <si>
    <t>066020</t>
  </si>
  <si>
    <t>Közvilágítás</t>
  </si>
  <si>
    <t>064010</t>
  </si>
  <si>
    <t>Önkormányzatok és önkormányzati hivatalok jogalkotó és általános igazgatási tevékenysége</t>
  </si>
  <si>
    <t>011130</t>
  </si>
  <si>
    <t>Önkormányzati vagyonnal való gazdálkodással kapcsolatos feladatok (önkormányzati tulajdonú üzlethelyiségek, irodák, más ingatlanok hasznosítása)</t>
  </si>
  <si>
    <t>013350</t>
  </si>
  <si>
    <t>Nem veszélyes (települési) hulladék vegyes (ömlesztett) begyűjtése, szállítása, átrakása</t>
  </si>
  <si>
    <t>051030</t>
  </si>
  <si>
    <t>Szennyvíz gyűjtése, tisztítása, elhelyezése</t>
  </si>
  <si>
    <t>052020</t>
  </si>
  <si>
    <t>I. Kiadások és bevételek kormányzati funkcióként</t>
  </si>
  <si>
    <t>Kiadás 2017. évi eredeti előirányzata</t>
  </si>
  <si>
    <t>Bevétel 2017. évi eredeti előirányzata</t>
  </si>
  <si>
    <t>2017. évi kormányzati funkció elnevezése</t>
  </si>
  <si>
    <t>2017. évi kormányzati funkció</t>
  </si>
  <si>
    <t>Helyi önkormányzat bevételei és kiadásai kormányzati funkciók szerinti bontásban (adatok e Ft-ban)- 3. melléklet</t>
  </si>
  <si>
    <t>Költségvetési többlet</t>
  </si>
  <si>
    <t xml:space="preserve">  -</t>
  </si>
  <si>
    <t>Március</t>
  </si>
  <si>
    <t>Befektetési jegyek</t>
  </si>
  <si>
    <t xml:space="preserve"> - Befektetési jegyek</t>
  </si>
  <si>
    <t>Előző évek pénzmaradványának igénybevétele utáni többlet / hiány</t>
  </si>
  <si>
    <t>Költségvetési elsz. szla:</t>
  </si>
  <si>
    <t>Közfoglalkoztatási tám.átvezetése</t>
  </si>
  <si>
    <t>Ellátmány felvétel</t>
  </si>
  <si>
    <t>Temető igénybevételi díj</t>
  </si>
  <si>
    <t>Gépjárműadó átvezetése</t>
  </si>
  <si>
    <t>Bevételek mindösszesen:</t>
  </si>
  <si>
    <t>Zalavíz KPA kompenzáció</t>
  </si>
  <si>
    <t>2016. évi pénzeszköz-átadási megállapodás Zalavíz</t>
  </si>
  <si>
    <t>Kiadások</t>
  </si>
  <si>
    <t>Autómentes nap támogatása</t>
  </si>
  <si>
    <t>Bérek kifizetése</t>
  </si>
  <si>
    <t>Bírósági letét visszautalása</t>
  </si>
  <si>
    <t>Tiszteletdíj, költségátalány</t>
  </si>
  <si>
    <t>Közterület használati díj</t>
  </si>
  <si>
    <t>Útiköltség térítés</t>
  </si>
  <si>
    <t>Egyéb anyagbeszerzés</t>
  </si>
  <si>
    <t>Települési támogatás</t>
  </si>
  <si>
    <t xml:space="preserve"> </t>
  </si>
  <si>
    <t>Munkaruha (Gáspárné Tóth Eszter)</t>
  </si>
  <si>
    <t>Koszorú</t>
  </si>
  <si>
    <t>Ellátmány felvét</t>
  </si>
  <si>
    <t>Kiadások mindösszesen:</t>
  </si>
  <si>
    <t>Önkormányzati utak kezelésével kapcsolatos díj</t>
  </si>
  <si>
    <t>Záró egyenleg /2017.02.14./:</t>
  </si>
  <si>
    <t>Ügyvédi díj, perköltség</t>
  </si>
  <si>
    <t>Vagyonnyilatkozattételi nyomtatványcsomag</t>
  </si>
  <si>
    <t>Egyenlegek alakulása:</t>
  </si>
  <si>
    <t>Vagyon- és felelősségbiztosítási díj</t>
  </si>
  <si>
    <t>Fogorvosi ügyelet</t>
  </si>
  <si>
    <t>Gősfa lekötött betét:</t>
  </si>
  <si>
    <t>Bankköltség</t>
  </si>
  <si>
    <t>Falugondnoki autó kötelező biztosítása</t>
  </si>
  <si>
    <t>Magánszemélyek kommunális adója:</t>
  </si>
  <si>
    <t>Áramdíj</t>
  </si>
  <si>
    <t>Vállalkozók kommunális adója:</t>
  </si>
  <si>
    <t>Ivóvíz, szennyvízdíj</t>
  </si>
  <si>
    <t>Illeték beszedési számla:</t>
  </si>
  <si>
    <t>Vakok és gyengénlátók támogatása</t>
  </si>
  <si>
    <t>Bírság számla:</t>
  </si>
  <si>
    <t>Átvezetés kártya alszámlára</t>
  </si>
  <si>
    <t>Késedelmi pótlék:</t>
  </si>
  <si>
    <t>Átvezetés szennyvíz alszámlára</t>
  </si>
  <si>
    <t>Talajterhelési díj:</t>
  </si>
  <si>
    <t>Közvilágítás karbantartási díj</t>
  </si>
  <si>
    <t>Idegen bevételi számla:</t>
  </si>
  <si>
    <t>Kiadói tevékenység (Észak-Nyugat Zala Újság)</t>
  </si>
  <si>
    <t>Jövedéki adó beszedési számla:</t>
  </si>
  <si>
    <t>Állami hozzájárulások számla:</t>
  </si>
  <si>
    <t>Áfa befizetés</t>
  </si>
  <si>
    <t>Termőföld bérbeadási számla:</t>
  </si>
  <si>
    <t>Telefon szolg.</t>
  </si>
  <si>
    <t>Egyéb bevételek beszedési számla:</t>
  </si>
  <si>
    <t>Oktatás (Közfoglalkoztatottak)</t>
  </si>
  <si>
    <t>Gépjárműadó beszedési számla:</t>
  </si>
  <si>
    <t>Honlap karbantartás</t>
  </si>
  <si>
    <t>Gősfa szennyvízhasználati díj:</t>
  </si>
  <si>
    <t>GöcsejZala Mente Leader Egyesület tagdíja</t>
  </si>
  <si>
    <t>Gősfa vízhasználati díj:</t>
  </si>
  <si>
    <t>Égéstermék elvezetők ellenőrzése, tisztítása</t>
  </si>
  <si>
    <t>Helytörténeti és Községszépítő Egyesület támogatása</t>
  </si>
  <si>
    <t>Közfoglalkoztatási számla:</t>
  </si>
  <si>
    <t>Viziközmű beruházási számla</t>
  </si>
  <si>
    <t>Iparűzési adó beszedési számla</t>
  </si>
  <si>
    <t>EMVA számla</t>
  </si>
  <si>
    <t>Bankkártya:</t>
  </si>
  <si>
    <t>Átvezetési bevétel</t>
  </si>
  <si>
    <t>Üzemanyag</t>
  </si>
  <si>
    <t>Záró pénzkészlet /2017.02.14./</t>
  </si>
  <si>
    <t>OTP tőkegarantált bef.jegy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</si>
</sst>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9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24"/>
      <name val="Garamond"/>
      <family val="1"/>
      <charset val="238"/>
    </font>
    <font>
      <sz val="24"/>
      <name val="Garamond"/>
      <family val="1"/>
      <charset val="238"/>
    </font>
    <font>
      <b/>
      <i/>
      <sz val="24"/>
      <name val="Garamond"/>
      <family val="1"/>
      <charset val="238"/>
    </font>
    <font>
      <i/>
      <sz val="24"/>
      <name val="Garamond"/>
      <family val="1"/>
      <charset val="238"/>
    </font>
    <font>
      <b/>
      <sz val="26"/>
      <name val="Garamond"/>
      <family val="1"/>
      <charset val="238"/>
    </font>
    <font>
      <b/>
      <i/>
      <u/>
      <sz val="24"/>
      <name val="Garamond"/>
      <family val="1"/>
      <charset val="238"/>
    </font>
    <font>
      <i/>
      <u/>
      <sz val="24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i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indexed="8"/>
      <name val="Arial "/>
      <charset val="238"/>
    </font>
    <font>
      <sz val="10"/>
      <color indexed="8"/>
      <name val="Garamond"/>
      <family val="1"/>
      <charset val="238"/>
    </font>
    <font>
      <b/>
      <i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1" fillId="0" borderId="0"/>
    <xf numFmtId="0" fontId="47" fillId="0" borderId="0"/>
    <xf numFmtId="0" fontId="2" fillId="0" borderId="0"/>
    <xf numFmtId="0" fontId="2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543">
    <xf numFmtId="0" fontId="0" fillId="0" borderId="0" xfId="0"/>
    <xf numFmtId="0" fontId="1" fillId="0" borderId="0" xfId="37"/>
    <xf numFmtId="0" fontId="1" fillId="0" borderId="0" xfId="37" applyBorder="1"/>
    <xf numFmtId="3" fontId="1" fillId="0" borderId="0" xfId="37" applyNumberFormat="1" applyBorder="1"/>
    <xf numFmtId="3" fontId="1" fillId="0" borderId="0" xfId="37" applyNumberFormat="1"/>
    <xf numFmtId="0" fontId="19" fillId="0" borderId="0" xfId="37" applyFont="1" applyBorder="1" applyAlignment="1">
      <alignment vertical="center" wrapText="1"/>
    </xf>
    <xf numFmtId="0" fontId="19" fillId="0" borderId="0" xfId="37" applyFont="1" applyBorder="1" applyAlignment="1">
      <alignment horizontal="center"/>
    </xf>
    <xf numFmtId="0" fontId="20" fillId="0" borderId="0" xfId="37" applyFont="1"/>
    <xf numFmtId="0" fontId="20" fillId="0" borderId="0" xfId="37" applyFont="1" applyBorder="1" applyAlignment="1">
      <alignment horizontal="centerContinuous"/>
    </xf>
    <xf numFmtId="0" fontId="20" fillId="0" borderId="0" xfId="37" applyFont="1" applyBorder="1" applyAlignment="1">
      <alignment horizontal="center"/>
    </xf>
    <xf numFmtId="0" fontId="20" fillId="0" borderId="0" xfId="37" applyFont="1" applyBorder="1" applyAlignment="1">
      <alignment horizontal="left"/>
    </xf>
    <xf numFmtId="0" fontId="20" fillId="0" borderId="0" xfId="37" applyFont="1" applyBorder="1"/>
    <xf numFmtId="0" fontId="22" fillId="0" borderId="0" xfId="37" applyFont="1"/>
    <xf numFmtId="0" fontId="22" fillId="0" borderId="0" xfId="37" applyFont="1" applyBorder="1"/>
    <xf numFmtId="0" fontId="2" fillId="0" borderId="0" xfId="39"/>
    <xf numFmtId="0" fontId="23" fillId="0" borderId="0" xfId="39" applyFont="1"/>
    <xf numFmtId="0" fontId="25" fillId="0" borderId="10" xfId="37" applyFont="1" applyFill="1" applyBorder="1" applyAlignment="1">
      <alignment wrapText="1"/>
    </xf>
    <xf numFmtId="0" fontId="24" fillId="0" borderId="11" xfId="37" applyFont="1" applyFill="1" applyBorder="1"/>
    <xf numFmtId="0" fontId="24" fillId="0" borderId="12" xfId="37" applyFont="1" applyFill="1" applyBorder="1"/>
    <xf numFmtId="0" fontId="24" fillId="0" borderId="13" xfId="37" applyFont="1" applyFill="1" applyBorder="1"/>
    <xf numFmtId="0" fontId="24" fillId="0" borderId="14" xfId="37" applyFont="1" applyFill="1" applyBorder="1" applyAlignment="1">
      <alignment horizontal="center" wrapText="1"/>
    </xf>
    <xf numFmtId="0" fontId="24" fillId="0" borderId="15" xfId="37" applyFont="1" applyFill="1" applyBorder="1" applyAlignment="1">
      <alignment horizontal="center"/>
    </xf>
    <xf numFmtId="0" fontId="24" fillId="0" borderId="16" xfId="37" applyFont="1" applyFill="1" applyBorder="1" applyAlignment="1">
      <alignment horizontal="center"/>
    </xf>
    <xf numFmtId="0" fontId="25" fillId="0" borderId="17" xfId="37" applyFont="1" applyFill="1" applyBorder="1" applyAlignment="1">
      <alignment vertical="center" wrapText="1"/>
    </xf>
    <xf numFmtId="0" fontId="25" fillId="0" borderId="18" xfId="37" applyFont="1" applyFill="1" applyBorder="1" applyAlignment="1">
      <alignment wrapText="1"/>
    </xf>
    <xf numFmtId="3" fontId="25" fillId="0" borderId="18" xfId="37" applyNumberFormat="1" applyFont="1" applyFill="1" applyBorder="1" applyAlignment="1">
      <alignment horizontal="left"/>
    </xf>
    <xf numFmtId="0" fontId="25" fillId="0" borderId="17" xfId="37" applyFont="1" applyFill="1" applyBorder="1" applyAlignment="1">
      <alignment horizontal="right" vertical="center" wrapText="1"/>
    </xf>
    <xf numFmtId="3" fontId="25" fillId="0" borderId="19" xfId="37" applyNumberFormat="1" applyFont="1" applyFill="1" applyBorder="1"/>
    <xf numFmtId="3" fontId="24" fillId="0" borderId="18" xfId="37" applyNumberFormat="1" applyFont="1" applyFill="1" applyBorder="1"/>
    <xf numFmtId="3" fontId="24" fillId="0" borderId="19" xfId="37" applyNumberFormat="1" applyFont="1" applyFill="1" applyBorder="1"/>
    <xf numFmtId="0" fontId="24" fillId="0" borderId="17" xfId="37" applyFont="1" applyFill="1" applyBorder="1" applyAlignment="1">
      <alignment vertical="center"/>
    </xf>
    <xf numFmtId="0" fontId="24" fillId="0" borderId="18" xfId="37" applyFont="1" applyFill="1" applyBorder="1"/>
    <xf numFmtId="0" fontId="25" fillId="0" borderId="17" xfId="37" applyFont="1" applyFill="1" applyBorder="1" applyAlignment="1">
      <alignment horizontal="right" vertical="center"/>
    </xf>
    <xf numFmtId="0" fontId="25" fillId="0" borderId="18" xfId="37" applyFont="1" applyFill="1" applyBorder="1"/>
    <xf numFmtId="0" fontId="24" fillId="0" borderId="11" xfId="37" applyFont="1" applyFill="1" applyBorder="1" applyAlignment="1">
      <alignment vertical="center" wrapText="1"/>
    </xf>
    <xf numFmtId="0" fontId="24" fillId="0" borderId="20" xfId="37" applyFont="1" applyFill="1" applyBorder="1" applyAlignment="1">
      <alignment horizontal="center" wrapText="1"/>
    </xf>
    <xf numFmtId="3" fontId="24" fillId="0" borderId="20" xfId="37" applyNumberFormat="1" applyFont="1" applyFill="1" applyBorder="1"/>
    <xf numFmtId="3" fontId="25" fillId="0" borderId="21" xfId="37" applyNumberFormat="1" applyFont="1" applyFill="1" applyBorder="1"/>
    <xf numFmtId="0" fontId="25" fillId="0" borderId="22" xfId="37" applyFont="1" applyFill="1" applyBorder="1" applyAlignment="1">
      <alignment vertical="center" wrapText="1"/>
    </xf>
    <xf numFmtId="0" fontId="25" fillId="0" borderId="23" xfId="37" applyFont="1" applyFill="1" applyBorder="1" applyAlignment="1">
      <alignment horizontal="center" wrapText="1"/>
    </xf>
    <xf numFmtId="3" fontId="25" fillId="0" borderId="23" xfId="37" applyNumberFormat="1" applyFont="1" applyFill="1" applyBorder="1"/>
    <xf numFmtId="0" fontId="25" fillId="0" borderId="23" xfId="37" applyFont="1" applyFill="1" applyBorder="1"/>
    <xf numFmtId="0" fontId="25" fillId="0" borderId="24" xfId="37" applyFont="1" applyFill="1" applyBorder="1" applyAlignment="1">
      <alignment horizontal="right" vertical="center" wrapText="1"/>
    </xf>
    <xf numFmtId="0" fontId="25" fillId="0" borderId="25" xfId="37" applyFont="1" applyFill="1" applyBorder="1" applyAlignment="1">
      <alignment wrapText="1"/>
    </xf>
    <xf numFmtId="3" fontId="25" fillId="0" borderId="25" xfId="37" applyNumberFormat="1" applyFont="1" applyFill="1" applyBorder="1" applyAlignment="1">
      <alignment horizontal="left" vertical="center"/>
    </xf>
    <xf numFmtId="0" fontId="25" fillId="0" borderId="25" xfId="37" applyFont="1" applyFill="1" applyBorder="1" applyAlignment="1">
      <alignment horizontal="left"/>
    </xf>
    <xf numFmtId="0" fontId="26" fillId="0" borderId="19" xfId="37" applyFont="1" applyFill="1" applyBorder="1" applyAlignment="1">
      <alignment horizontal="right"/>
    </xf>
    <xf numFmtId="0" fontId="26" fillId="0" borderId="18" xfId="37" applyFont="1" applyFill="1" applyBorder="1" applyAlignment="1">
      <alignment wrapText="1"/>
    </xf>
    <xf numFmtId="3" fontId="26" fillId="0" borderId="18" xfId="37" applyNumberFormat="1" applyFont="1" applyFill="1" applyBorder="1" applyAlignment="1">
      <alignment horizontal="right"/>
    </xf>
    <xf numFmtId="0" fontId="29" fillId="0" borderId="17" xfId="37" applyFont="1" applyFill="1" applyBorder="1" applyAlignment="1">
      <alignment vertical="center"/>
    </xf>
    <xf numFmtId="0" fontId="29" fillId="0" borderId="18" xfId="37" applyFont="1" applyFill="1" applyBorder="1"/>
    <xf numFmtId="3" fontId="30" fillId="0" borderId="19" xfId="37" applyNumberFormat="1" applyFont="1" applyFill="1" applyBorder="1"/>
    <xf numFmtId="0" fontId="26" fillId="0" borderId="17" xfId="37" applyFont="1" applyFill="1" applyBorder="1" applyAlignment="1">
      <alignment vertical="center" wrapText="1"/>
    </xf>
    <xf numFmtId="0" fontId="34" fillId="0" borderId="0" xfId="37" applyFont="1" applyBorder="1" applyAlignment="1">
      <alignment horizontal="center"/>
    </xf>
    <xf numFmtId="0" fontId="33" fillId="0" borderId="0" xfId="37" applyFont="1"/>
    <xf numFmtId="0" fontId="34" fillId="0" borderId="26" xfId="37" applyFont="1" applyBorder="1"/>
    <xf numFmtId="0" fontId="33" fillId="0" borderId="27" xfId="37" applyFont="1" applyBorder="1"/>
    <xf numFmtId="0" fontId="34" fillId="0" borderId="0" xfId="37" applyFont="1" applyBorder="1"/>
    <xf numFmtId="0" fontId="34" fillId="0" borderId="11" xfId="37" applyFont="1" applyBorder="1"/>
    <xf numFmtId="0" fontId="34" fillId="0" borderId="20" xfId="37" applyFont="1" applyBorder="1" applyAlignment="1">
      <alignment horizontal="center" wrapText="1"/>
    </xf>
    <xf numFmtId="0" fontId="33" fillId="0" borderId="0" xfId="37" applyFont="1" applyBorder="1"/>
    <xf numFmtId="0" fontId="33" fillId="0" borderId="18" xfId="37" applyFont="1" applyFill="1" applyBorder="1"/>
    <xf numFmtId="3" fontId="33" fillId="0" borderId="18" xfId="37" applyNumberFormat="1" applyFont="1" applyFill="1" applyBorder="1"/>
    <xf numFmtId="3" fontId="33" fillId="0" borderId="0" xfId="37" applyNumberFormat="1" applyFont="1"/>
    <xf numFmtId="3" fontId="33" fillId="0" borderId="18" xfId="37" applyNumberFormat="1" applyFont="1" applyFill="1" applyBorder="1" applyAlignment="1">
      <alignment horizontal="left"/>
    </xf>
    <xf numFmtId="3" fontId="33" fillId="0" borderId="19" xfId="37" applyNumberFormat="1" applyFont="1" applyFill="1" applyBorder="1"/>
    <xf numFmtId="0" fontId="33" fillId="0" borderId="17" xfId="37" applyFont="1" applyFill="1" applyBorder="1"/>
    <xf numFmtId="0" fontId="33" fillId="0" borderId="10" xfId="37" applyFont="1" applyFill="1" applyBorder="1"/>
    <xf numFmtId="3" fontId="33" fillId="0" borderId="10" xfId="37" applyNumberFormat="1" applyFont="1" applyFill="1" applyBorder="1" applyAlignment="1">
      <alignment horizontal="left"/>
    </xf>
    <xf numFmtId="0" fontId="33" fillId="0" borderId="17" xfId="37" applyFont="1" applyFill="1" applyBorder="1" applyAlignment="1">
      <alignment horizontal="left" wrapText="1"/>
    </xf>
    <xf numFmtId="3" fontId="33" fillId="0" borderId="18" xfId="37" applyNumberFormat="1" applyFont="1" applyFill="1" applyBorder="1" applyAlignment="1">
      <alignment horizontal="right"/>
    </xf>
    <xf numFmtId="0" fontId="35" fillId="0" borderId="18" xfId="37" applyFont="1" applyBorder="1"/>
    <xf numFmtId="3" fontId="35" fillId="0" borderId="18" xfId="37" applyNumberFormat="1" applyFont="1" applyBorder="1"/>
    <xf numFmtId="0" fontId="35" fillId="0" borderId="17" xfId="37" applyFont="1" applyBorder="1" applyAlignment="1">
      <alignment wrapText="1"/>
    </xf>
    <xf numFmtId="3" fontId="36" fillId="0" borderId="19" xfId="37" applyNumberFormat="1" applyFont="1" applyBorder="1"/>
    <xf numFmtId="0" fontId="41" fillId="0" borderId="0" xfId="37" applyFont="1"/>
    <xf numFmtId="3" fontId="41" fillId="0" borderId="0" xfId="37" applyNumberFormat="1" applyFont="1"/>
    <xf numFmtId="0" fontId="32" fillId="0" borderId="18" xfId="37" applyFont="1" applyBorder="1" applyAlignment="1">
      <alignment horizontal="center" vertical="center" wrapText="1"/>
    </xf>
    <xf numFmtId="3" fontId="31" fillId="0" borderId="18" xfId="37" applyNumberFormat="1" applyFont="1" applyBorder="1" applyAlignment="1">
      <alignment horizontal="center"/>
    </xf>
    <xf numFmtId="3" fontId="33" fillId="0" borderId="18" xfId="37" applyNumberFormat="1" applyFont="1" applyBorder="1" applyAlignment="1">
      <alignment horizontal="center"/>
    </xf>
    <xf numFmtId="3" fontId="32" fillId="0" borderId="18" xfId="37" applyNumberFormat="1" applyFont="1" applyBorder="1" applyAlignment="1">
      <alignment horizontal="center"/>
    </xf>
    <xf numFmtId="0" fontId="41" fillId="0" borderId="0" xfId="37" applyFont="1" applyBorder="1"/>
    <xf numFmtId="0" fontId="40" fillId="0" borderId="0" xfId="37" applyFont="1" applyBorder="1"/>
    <xf numFmtId="0" fontId="42" fillId="0" borderId="0" xfId="37" applyFont="1" applyBorder="1" applyAlignment="1">
      <alignment horizontal="left"/>
    </xf>
    <xf numFmtId="3" fontId="42" fillId="0" borderId="0" xfId="37" applyNumberFormat="1" applyFont="1" applyBorder="1" applyAlignment="1">
      <alignment horizontal="center"/>
    </xf>
    <xf numFmtId="0" fontId="40" fillId="0" borderId="0" xfId="37" applyFont="1"/>
    <xf numFmtId="0" fontId="41" fillId="0" borderId="0" xfId="37" applyFont="1" applyAlignment="1">
      <alignment horizontal="center"/>
    </xf>
    <xf numFmtId="3" fontId="39" fillId="0" borderId="18" xfId="39" applyNumberFormat="1" applyFont="1" applyBorder="1" applyAlignment="1">
      <alignment horizontal="right" wrapText="1"/>
    </xf>
    <xf numFmtId="3" fontId="37" fillId="0" borderId="18" xfId="39" applyNumberFormat="1" applyFont="1" applyBorder="1" applyAlignment="1">
      <alignment horizontal="right" wrapText="1"/>
    </xf>
    <xf numFmtId="0" fontId="37" fillId="0" borderId="18" xfId="39" applyFont="1" applyBorder="1" applyAlignment="1">
      <alignment horizontal="center" wrapText="1"/>
    </xf>
    <xf numFmtId="3" fontId="39" fillId="0" borderId="18" xfId="39" applyNumberFormat="1" applyFont="1" applyBorder="1" applyAlignment="1">
      <alignment wrapText="1"/>
    </xf>
    <xf numFmtId="0" fontId="33" fillId="0" borderId="17" xfId="37" applyFont="1" applyFill="1" applyBorder="1" applyAlignment="1">
      <alignment horizontal="right" wrapText="1"/>
    </xf>
    <xf numFmtId="3" fontId="25" fillId="0" borderId="30" xfId="37" applyNumberFormat="1" applyFont="1" applyFill="1" applyBorder="1"/>
    <xf numFmtId="3" fontId="25" fillId="0" borderId="31" xfId="37" applyNumberFormat="1" applyFont="1" applyFill="1" applyBorder="1" applyAlignment="1">
      <alignment horizontal="left" vertical="center"/>
    </xf>
    <xf numFmtId="3" fontId="29" fillId="0" borderId="32" xfId="37" applyNumberFormat="1" applyFont="1" applyFill="1" applyBorder="1"/>
    <xf numFmtId="0" fontId="2" fillId="0" borderId="0" xfId="39" applyFont="1"/>
    <xf numFmtId="0" fontId="47" fillId="0" borderId="0" xfId="38"/>
    <xf numFmtId="0" fontId="47" fillId="0" borderId="0" xfId="38" applyFill="1"/>
    <xf numFmtId="0" fontId="47" fillId="0" borderId="0" xfId="38" applyAlignment="1">
      <alignment wrapText="1"/>
    </xf>
    <xf numFmtId="0" fontId="32" fillId="0" borderId="17" xfId="37" applyFont="1" applyBorder="1" applyAlignment="1">
      <alignment horizontal="center" vertical="center" wrapText="1"/>
    </xf>
    <xf numFmtId="0" fontId="32" fillId="0" borderId="19" xfId="37" applyFont="1" applyBorder="1" applyAlignment="1">
      <alignment horizontal="center" vertical="center" wrapText="1"/>
    </xf>
    <xf numFmtId="0" fontId="31" fillId="0" borderId="17" xfId="37" applyFont="1" applyBorder="1"/>
    <xf numFmtId="3" fontId="31" fillId="0" borderId="19" xfId="37" applyNumberFormat="1" applyFont="1" applyBorder="1" applyAlignment="1">
      <alignment horizontal="center"/>
    </xf>
    <xf numFmtId="3" fontId="33" fillId="0" borderId="19" xfId="37" applyNumberFormat="1" applyFont="1" applyBorder="1" applyAlignment="1">
      <alignment horizontal="center"/>
    </xf>
    <xf numFmtId="0" fontId="31" fillId="0" borderId="17" xfId="37" applyFont="1" applyBorder="1" applyAlignment="1">
      <alignment wrapText="1"/>
    </xf>
    <xf numFmtId="0" fontId="32" fillId="0" borderId="17" xfId="37" applyFont="1" applyBorder="1"/>
    <xf numFmtId="0" fontId="32" fillId="0" borderId="24" xfId="37" applyFont="1" applyBorder="1"/>
    <xf numFmtId="3" fontId="32" fillId="0" borderId="25" xfId="37" applyNumberFormat="1" applyFont="1" applyBorder="1" applyAlignment="1">
      <alignment horizontal="center"/>
    </xf>
    <xf numFmtId="0" fontId="37" fillId="0" borderId="17" xfId="39" applyFont="1" applyBorder="1" applyAlignment="1">
      <alignment horizontal="center" wrapText="1"/>
    </xf>
    <xf numFmtId="0" fontId="37" fillId="0" borderId="19" xfId="39" applyFont="1" applyBorder="1" applyAlignment="1">
      <alignment horizontal="center" wrapText="1"/>
    </xf>
    <xf numFmtId="0" fontId="39" fillId="0" borderId="17" xfId="39" applyFont="1" applyBorder="1" applyAlignment="1">
      <alignment wrapText="1"/>
    </xf>
    <xf numFmtId="3" fontId="39" fillId="0" borderId="19" xfId="39" applyNumberFormat="1" applyFont="1" applyBorder="1" applyAlignment="1">
      <alignment wrapText="1"/>
    </xf>
    <xf numFmtId="0" fontId="37" fillId="0" borderId="17" xfId="39" applyFont="1" applyBorder="1" applyAlignment="1">
      <alignment wrapText="1"/>
    </xf>
    <xf numFmtId="3" fontId="37" fillId="0" borderId="19" xfId="39" applyNumberFormat="1" applyFont="1" applyBorder="1" applyAlignment="1">
      <alignment horizontal="right" wrapText="1"/>
    </xf>
    <xf numFmtId="3" fontId="39" fillId="0" borderId="19" xfId="39" applyNumberFormat="1" applyFont="1" applyBorder="1" applyAlignment="1">
      <alignment horizontal="right" wrapText="1"/>
    </xf>
    <xf numFmtId="0" fontId="44" fillId="0" borderId="17" xfId="39" applyFont="1" applyBorder="1" applyAlignment="1">
      <alignment wrapText="1"/>
    </xf>
    <xf numFmtId="0" fontId="44" fillId="0" borderId="24" xfId="39" applyFont="1" applyBorder="1" applyAlignment="1">
      <alignment wrapText="1"/>
    </xf>
    <xf numFmtId="3" fontId="37" fillId="0" borderId="25" xfId="39" applyNumberFormat="1" applyFont="1" applyBorder="1" applyAlignment="1">
      <alignment horizontal="right" wrapText="1"/>
    </xf>
    <xf numFmtId="3" fontId="37" fillId="0" borderId="31" xfId="39" applyNumberFormat="1" applyFont="1" applyBorder="1" applyAlignment="1">
      <alignment horizontal="right" wrapText="1"/>
    </xf>
    <xf numFmtId="0" fontId="40" fillId="0" borderId="42" xfId="37" applyFont="1" applyBorder="1"/>
    <xf numFmtId="0" fontId="41" fillId="0" borderId="35" xfId="37" applyFont="1" applyBorder="1" applyAlignment="1">
      <alignment horizontal="center"/>
    </xf>
    <xf numFmtId="0" fontId="41" fillId="0" borderId="36" xfId="37" applyFont="1" applyBorder="1"/>
    <xf numFmtId="0" fontId="41" fillId="0" borderId="17" xfId="37" applyFont="1" applyBorder="1" applyAlignment="1">
      <alignment horizontal="center"/>
    </xf>
    <xf numFmtId="0" fontId="41" fillId="0" borderId="17" xfId="37" applyFont="1" applyFill="1" applyBorder="1" applyAlignment="1">
      <alignment horizontal="center"/>
    </xf>
    <xf numFmtId="0" fontId="37" fillId="0" borderId="3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/>
    </xf>
    <xf numFmtId="0" fontId="37" fillId="0" borderId="18" xfId="0" applyFont="1" applyBorder="1"/>
    <xf numFmtId="0" fontId="39" fillId="0" borderId="18" xfId="0" applyFont="1" applyBorder="1" applyAlignment="1">
      <alignment vertical="center" wrapText="1"/>
    </xf>
    <xf numFmtId="3" fontId="39" fillId="0" borderId="18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5" fillId="0" borderId="0" xfId="0" applyFont="1" applyBorder="1"/>
    <xf numFmtId="0" fontId="46" fillId="0" borderId="0" xfId="0" applyFont="1"/>
    <xf numFmtId="0" fontId="41" fillId="0" borderId="18" xfId="37" applyFont="1" applyBorder="1" applyAlignment="1">
      <alignment horizontal="center"/>
    </xf>
    <xf numFmtId="0" fontId="42" fillId="0" borderId="43" xfId="37" applyFont="1" applyBorder="1" applyAlignment="1">
      <alignment horizontal="center"/>
    </xf>
    <xf numFmtId="0" fontId="41" fillId="0" borderId="18" xfId="37" applyFont="1" applyBorder="1" applyAlignment="1"/>
    <xf numFmtId="3" fontId="41" fillId="0" borderId="18" xfId="37" applyNumberFormat="1" applyFont="1" applyBorder="1" applyAlignment="1"/>
    <xf numFmtId="3" fontId="43" fillId="0" borderId="18" xfId="37" applyNumberFormat="1" applyFont="1" applyBorder="1" applyAlignment="1"/>
    <xf numFmtId="3" fontId="41" fillId="0" borderId="18" xfId="37" applyNumberFormat="1" applyFont="1" applyFill="1" applyBorder="1" applyAlignment="1"/>
    <xf numFmtId="3" fontId="43" fillId="0" borderId="25" xfId="37" applyNumberFormat="1" applyFont="1" applyBorder="1" applyAlignment="1"/>
    <xf numFmtId="0" fontId="20" fillId="0" borderId="0" xfId="37" applyFont="1" applyFill="1" applyBorder="1" applyAlignment="1">
      <alignment horizontal="centerContinuous"/>
    </xf>
    <xf numFmtId="0" fontId="20" fillId="0" borderId="0" xfId="37" applyFont="1" applyFill="1" applyBorder="1" applyAlignment="1">
      <alignment horizontal="left"/>
    </xf>
    <xf numFmtId="0" fontId="20" fillId="0" borderId="0" xfId="37" applyFont="1" applyFill="1"/>
    <xf numFmtId="49" fontId="25" fillId="0" borderId="17" xfId="37" applyNumberFormat="1" applyFont="1" applyFill="1" applyBorder="1" applyAlignment="1">
      <alignment horizontal="right" vertical="center" wrapText="1"/>
    </xf>
    <xf numFmtId="49" fontId="25" fillId="0" borderId="18" xfId="37" applyNumberFormat="1" applyFont="1" applyFill="1" applyBorder="1" applyAlignment="1">
      <alignment wrapText="1"/>
    </xf>
    <xf numFmtId="0" fontId="24" fillId="0" borderId="19" xfId="37" applyFont="1" applyFill="1" applyBorder="1" applyAlignment="1">
      <alignment horizontal="right"/>
    </xf>
    <xf numFmtId="0" fontId="26" fillId="0" borderId="17" xfId="37" applyFont="1" applyFill="1" applyBorder="1" applyAlignment="1">
      <alignment horizontal="left" vertical="center" wrapText="1"/>
    </xf>
    <xf numFmtId="0" fontId="26" fillId="0" borderId="19" xfId="37" applyFont="1" applyFill="1" applyBorder="1" applyAlignment="1">
      <alignment horizontal="center"/>
    </xf>
    <xf numFmtId="0" fontId="24" fillId="0" borderId="19" xfId="37" applyFont="1" applyFill="1" applyBorder="1" applyAlignment="1">
      <alignment horizontal="center"/>
    </xf>
    <xf numFmtId="0" fontId="25" fillId="0" borderId="22" xfId="37" applyFont="1" applyFill="1" applyBorder="1" applyAlignment="1">
      <alignment horizontal="right" wrapText="1"/>
    </xf>
    <xf numFmtId="0" fontId="25" fillId="0" borderId="15" xfId="37" applyFont="1" applyFill="1" applyBorder="1"/>
    <xf numFmtId="0" fontId="25" fillId="0" borderId="15" xfId="37" applyFont="1" applyFill="1" applyBorder="1" applyAlignment="1">
      <alignment horizontal="left"/>
    </xf>
    <xf numFmtId="0" fontId="25" fillId="0" borderId="0" xfId="37" applyFont="1" applyFill="1" applyBorder="1" applyAlignment="1">
      <alignment horizontal="centerContinuous"/>
    </xf>
    <xf numFmtId="0" fontId="25" fillId="0" borderId="0" xfId="37" applyFont="1" applyFill="1" applyBorder="1" applyAlignment="1">
      <alignment horizontal="left"/>
    </xf>
    <xf numFmtId="0" fontId="25" fillId="0" borderId="0" xfId="37" applyFont="1" applyFill="1"/>
    <xf numFmtId="0" fontId="20" fillId="0" borderId="0" xfId="37" applyFont="1" applyFill="1" applyBorder="1" applyAlignment="1">
      <alignment horizontal="center"/>
    </xf>
    <xf numFmtId="0" fontId="20" fillId="0" borderId="0" xfId="37" applyFont="1" applyFill="1" applyBorder="1"/>
    <xf numFmtId="3" fontId="24" fillId="0" borderId="44" xfId="37" applyNumberFormat="1" applyFont="1" applyBorder="1"/>
    <xf numFmtId="3" fontId="24" fillId="0" borderId="18" xfId="37" applyNumberFormat="1" applyFont="1" applyBorder="1"/>
    <xf numFmtId="0" fontId="33" fillId="0" borderId="22" xfId="37" applyFont="1" applyFill="1" applyBorder="1" applyAlignment="1">
      <alignment horizontal="right"/>
    </xf>
    <xf numFmtId="0" fontId="34" fillId="0" borderId="23" xfId="37" applyFont="1" applyFill="1" applyBorder="1"/>
    <xf numFmtId="3" fontId="33" fillId="0" borderId="23" xfId="37" applyNumberFormat="1" applyFont="1" applyFill="1" applyBorder="1" applyAlignment="1">
      <alignment horizontal="left"/>
    </xf>
    <xf numFmtId="3" fontId="33" fillId="0" borderId="30" xfId="37" applyNumberFormat="1" applyFont="1" applyFill="1" applyBorder="1"/>
    <xf numFmtId="0" fontId="34" fillId="0" borderId="0" xfId="37" applyFont="1" applyFill="1" applyBorder="1"/>
    <xf numFmtId="0" fontId="33" fillId="0" borderId="0" xfId="37" applyFont="1" applyFill="1"/>
    <xf numFmtId="0" fontId="34" fillId="0" borderId="17" xfId="37" applyFont="1" applyFill="1" applyBorder="1"/>
    <xf numFmtId="3" fontId="34" fillId="0" borderId="18" xfId="37" applyNumberFormat="1" applyFont="1" applyFill="1" applyBorder="1"/>
    <xf numFmtId="3" fontId="34" fillId="0" borderId="19" xfId="37" applyNumberFormat="1" applyFont="1" applyFill="1" applyBorder="1"/>
    <xf numFmtId="0" fontId="33" fillId="0" borderId="0" xfId="37" applyFont="1" applyFill="1" applyBorder="1"/>
    <xf numFmtId="0" fontId="33" fillId="0" borderId="17" xfId="37" applyFont="1" applyFill="1" applyBorder="1" applyAlignment="1">
      <alignment horizontal="right"/>
    </xf>
    <xf numFmtId="0" fontId="34" fillId="0" borderId="18" xfId="37" applyFont="1" applyFill="1" applyBorder="1"/>
    <xf numFmtId="0" fontId="34" fillId="0" borderId="28" xfId="37" applyFont="1" applyFill="1" applyBorder="1"/>
    <xf numFmtId="3" fontId="34" fillId="0" borderId="10" xfId="37" applyNumberFormat="1" applyFont="1" applyFill="1" applyBorder="1"/>
    <xf numFmtId="3" fontId="34" fillId="0" borderId="29" xfId="37" applyNumberFormat="1" applyFont="1" applyFill="1" applyBorder="1"/>
    <xf numFmtId="0" fontId="34" fillId="0" borderId="11" xfId="37" applyFont="1" applyFill="1" applyBorder="1"/>
    <xf numFmtId="0" fontId="34" fillId="0" borderId="20" xfId="37" applyFont="1" applyFill="1" applyBorder="1" applyAlignment="1">
      <alignment horizontal="center"/>
    </xf>
    <xf numFmtId="3" fontId="34" fillId="0" borderId="20" xfId="37" applyNumberFormat="1" applyFont="1" applyFill="1" applyBorder="1"/>
    <xf numFmtId="3" fontId="34" fillId="0" borderId="21" xfId="37" applyNumberFormat="1" applyFont="1" applyFill="1" applyBorder="1"/>
    <xf numFmtId="0" fontId="33" fillId="0" borderId="28" xfId="37" applyFont="1" applyFill="1" applyBorder="1" applyAlignment="1">
      <alignment horizontal="right"/>
    </xf>
    <xf numFmtId="0" fontId="34" fillId="0" borderId="10" xfId="37" applyFont="1" applyFill="1" applyBorder="1"/>
    <xf numFmtId="0" fontId="34" fillId="0" borderId="11" xfId="37" applyFont="1" applyFill="1" applyBorder="1" applyAlignment="1">
      <alignment wrapText="1"/>
    </xf>
    <xf numFmtId="0" fontId="33" fillId="0" borderId="23" xfId="37" applyFont="1" applyFill="1" applyBorder="1"/>
    <xf numFmtId="0" fontId="34" fillId="0" borderId="45" xfId="37" applyFont="1" applyFill="1" applyBorder="1" applyAlignment="1">
      <alignment horizontal="center"/>
    </xf>
    <xf numFmtId="3" fontId="34" fillId="0" borderId="46" xfId="37" applyNumberFormat="1" applyFont="1" applyFill="1" applyBorder="1"/>
    <xf numFmtId="3" fontId="33" fillId="0" borderId="45" xfId="37" applyNumberFormat="1" applyFont="1" applyFill="1" applyBorder="1"/>
    <xf numFmtId="0" fontId="33" fillId="0" borderId="47" xfId="37" applyFont="1" applyFill="1" applyBorder="1" applyAlignment="1">
      <alignment wrapText="1"/>
    </xf>
    <xf numFmtId="0" fontId="33" fillId="0" borderId="22" xfId="37" applyFont="1" applyFill="1" applyBorder="1"/>
    <xf numFmtId="3" fontId="33" fillId="0" borderId="23" xfId="37" applyNumberFormat="1" applyFont="1" applyFill="1" applyBorder="1"/>
    <xf numFmtId="3" fontId="33" fillId="0" borderId="19" xfId="37" applyNumberFormat="1" applyFont="1" applyFill="1" applyBorder="1" applyAlignment="1">
      <alignment horizontal="left"/>
    </xf>
    <xf numFmtId="0" fontId="33" fillId="0" borderId="17" xfId="37" applyFont="1" applyFill="1" applyBorder="1" applyAlignment="1">
      <alignment wrapText="1"/>
    </xf>
    <xf numFmtId="0" fontId="35" fillId="0" borderId="22" xfId="37" applyFont="1" applyFill="1" applyBorder="1" applyAlignment="1">
      <alignment wrapText="1"/>
    </xf>
    <xf numFmtId="0" fontId="35" fillId="0" borderId="23" xfId="37" applyFont="1" applyFill="1" applyBorder="1"/>
    <xf numFmtId="3" fontId="35" fillId="0" borderId="23" xfId="37" applyNumberFormat="1" applyFont="1" applyFill="1" applyBorder="1"/>
    <xf numFmtId="3" fontId="36" fillId="0" borderId="30" xfId="37" applyNumberFormat="1" applyFont="1" applyFill="1" applyBorder="1"/>
    <xf numFmtId="0" fontId="34" fillId="0" borderId="18" xfId="37" applyFont="1" applyFill="1" applyBorder="1" applyAlignment="1">
      <alignment horizontal="right"/>
    </xf>
    <xf numFmtId="0" fontId="34" fillId="0" borderId="0" xfId="37" applyFont="1" applyFill="1" applyBorder="1" applyAlignment="1">
      <alignment horizontal="right"/>
    </xf>
    <xf numFmtId="0" fontId="33" fillId="0" borderId="0" xfId="37" applyFont="1" applyFill="1" applyAlignment="1">
      <alignment horizontal="right"/>
    </xf>
    <xf numFmtId="0" fontId="34" fillId="0" borderId="18" xfId="37" applyFont="1" applyFill="1" applyBorder="1" applyAlignment="1">
      <alignment horizontal="center"/>
    </xf>
    <xf numFmtId="0" fontId="33" fillId="0" borderId="24" xfId="37" applyFont="1" applyFill="1" applyBorder="1" applyAlignment="1">
      <alignment horizontal="right" wrapText="1"/>
    </xf>
    <xf numFmtId="0" fontId="34" fillId="0" borderId="25" xfId="37" applyFont="1" applyFill="1" applyBorder="1" applyAlignment="1">
      <alignment horizontal="center"/>
    </xf>
    <xf numFmtId="3" fontId="33" fillId="0" borderId="25" xfId="37" applyNumberFormat="1" applyFont="1" applyFill="1" applyBorder="1" applyAlignment="1">
      <alignment horizontal="left"/>
    </xf>
    <xf numFmtId="3" fontId="33" fillId="0" borderId="31" xfId="37" applyNumberFormat="1" applyFont="1" applyFill="1" applyBorder="1"/>
    <xf numFmtId="0" fontId="40" fillId="0" borderId="17" xfId="37" applyFont="1" applyFill="1" applyBorder="1"/>
    <xf numFmtId="0" fontId="40" fillId="0" borderId="18" xfId="37" applyFont="1" applyFill="1" applyBorder="1"/>
    <xf numFmtId="3" fontId="40" fillId="0" borderId="18" xfId="37" applyNumberFormat="1" applyFont="1" applyFill="1" applyBorder="1"/>
    <xf numFmtId="3" fontId="34" fillId="0" borderId="30" xfId="37" applyNumberFormat="1" applyFont="1" applyFill="1" applyBorder="1"/>
    <xf numFmtId="0" fontId="40" fillId="0" borderId="17" xfId="37" applyFont="1" applyFill="1" applyBorder="1" applyAlignment="1">
      <alignment horizontal="right" wrapText="1"/>
    </xf>
    <xf numFmtId="3" fontId="40" fillId="0" borderId="18" xfId="37" applyNumberFormat="1" applyFont="1" applyFill="1" applyBorder="1" applyAlignment="1">
      <alignment horizontal="left"/>
    </xf>
    <xf numFmtId="0" fontId="40" fillId="0" borderId="22" xfId="37" applyFont="1" applyFill="1" applyBorder="1" applyAlignment="1">
      <alignment horizontal="right" wrapText="1"/>
    </xf>
    <xf numFmtId="0" fontId="40" fillId="0" borderId="23" xfId="37" applyFont="1" applyFill="1" applyBorder="1"/>
    <xf numFmtId="3" fontId="40" fillId="0" borderId="23" xfId="37" applyNumberFormat="1" applyFont="1" applyFill="1" applyBorder="1" applyAlignment="1">
      <alignment horizontal="left"/>
    </xf>
    <xf numFmtId="0" fontId="35" fillId="0" borderId="0" xfId="37" applyFont="1" applyFill="1" applyBorder="1"/>
    <xf numFmtId="0" fontId="36" fillId="0" borderId="0" xfId="37" applyFont="1" applyFill="1"/>
    <xf numFmtId="0" fontId="25" fillId="0" borderId="22" xfId="37" applyFont="1" applyFill="1" applyBorder="1" applyAlignment="1">
      <alignment horizontal="right" vertical="center" wrapText="1"/>
    </xf>
    <xf numFmtId="0" fontId="25" fillId="0" borderId="23" xfId="37" applyFont="1" applyFill="1" applyBorder="1" applyAlignment="1">
      <alignment wrapText="1"/>
    </xf>
    <xf numFmtId="3" fontId="25" fillId="0" borderId="23" xfId="37" applyNumberFormat="1" applyFont="1" applyFill="1" applyBorder="1" applyAlignment="1">
      <alignment horizontal="left"/>
    </xf>
    <xf numFmtId="3" fontId="24" fillId="0" borderId="30" xfId="37" applyNumberFormat="1" applyFont="1" applyFill="1" applyBorder="1"/>
    <xf numFmtId="0" fontId="19" fillId="0" borderId="0" xfId="37" applyFont="1" applyFill="1" applyBorder="1"/>
    <xf numFmtId="0" fontId="24" fillId="0" borderId="22" xfId="37" applyFont="1" applyFill="1" applyBorder="1" applyAlignment="1">
      <alignment vertical="center" wrapText="1"/>
    </xf>
    <xf numFmtId="0" fontId="24" fillId="0" borderId="23" xfId="37" applyFont="1" applyFill="1" applyBorder="1" applyAlignment="1">
      <alignment wrapText="1"/>
    </xf>
    <xf numFmtId="3" fontId="24" fillId="0" borderId="23" xfId="37" applyNumberFormat="1" applyFont="1" applyFill="1" applyBorder="1"/>
    <xf numFmtId="0" fontId="34" fillId="0" borderId="47" xfId="37" applyFont="1" applyFill="1" applyBorder="1"/>
    <xf numFmtId="3" fontId="34" fillId="0" borderId="45" xfId="37" applyNumberFormat="1" applyFont="1" applyFill="1" applyBorder="1"/>
    <xf numFmtId="3" fontId="34" fillId="0" borderId="18" xfId="37" applyNumberFormat="1" applyFont="1" applyFill="1" applyBorder="1" applyAlignment="1">
      <alignment horizontal="center"/>
    </xf>
    <xf numFmtId="0" fontId="33" fillId="0" borderId="28" xfId="37" applyFont="1" applyFill="1" applyBorder="1" applyAlignment="1">
      <alignment horizontal="right" wrapText="1"/>
    </xf>
    <xf numFmtId="3" fontId="34" fillId="0" borderId="10" xfId="37" applyNumberFormat="1" applyFont="1" applyFill="1" applyBorder="1" applyAlignment="1">
      <alignment horizontal="center"/>
    </xf>
    <xf numFmtId="0" fontId="34" fillId="0" borderId="11" xfId="37" applyFont="1" applyFill="1" applyBorder="1" applyAlignment="1">
      <alignment horizontal="left" wrapText="1"/>
    </xf>
    <xf numFmtId="3" fontId="34" fillId="0" borderId="20" xfId="37" applyNumberFormat="1" applyFont="1" applyFill="1" applyBorder="1" applyAlignment="1">
      <alignment horizontal="right"/>
    </xf>
    <xf numFmtId="3" fontId="34" fillId="0" borderId="20" xfId="37" applyNumberFormat="1" applyFont="1" applyFill="1" applyBorder="1" applyAlignment="1">
      <alignment horizontal="center"/>
    </xf>
    <xf numFmtId="3" fontId="34" fillId="0" borderId="19" xfId="37" applyNumberFormat="1" applyFont="1" applyFill="1" applyBorder="1" applyAlignment="1">
      <alignment horizontal="right"/>
    </xf>
    <xf numFmtId="3" fontId="34" fillId="0" borderId="48" xfId="37" applyNumberFormat="1" applyFont="1" applyFill="1" applyBorder="1" applyAlignment="1">
      <alignment horizontal="right"/>
    </xf>
    <xf numFmtId="0" fontId="34" fillId="0" borderId="49" xfId="37" applyFont="1" applyFill="1" applyBorder="1" applyAlignment="1">
      <alignment horizontal="left" wrapText="1"/>
    </xf>
    <xf numFmtId="0" fontId="34" fillId="0" borderId="50" xfId="37" applyFont="1" applyFill="1" applyBorder="1" applyAlignment="1">
      <alignment horizontal="center"/>
    </xf>
    <xf numFmtId="3" fontId="34" fillId="0" borderId="50" xfId="37" applyNumberFormat="1" applyFont="1" applyFill="1" applyBorder="1" applyAlignment="1">
      <alignment horizontal="right"/>
    </xf>
    <xf numFmtId="0" fontId="27" fillId="0" borderId="18" xfId="37" applyFont="1" applyFill="1" applyBorder="1" applyAlignment="1">
      <alignment wrapText="1"/>
    </xf>
    <xf numFmtId="3" fontId="25" fillId="0" borderId="19" xfId="37" applyNumberFormat="1" applyFont="1" applyFill="1" applyBorder="1" applyAlignment="1">
      <alignment horizontal="left"/>
    </xf>
    <xf numFmtId="3" fontId="25" fillId="0" borderId="18" xfId="37" applyNumberFormat="1" applyFont="1" applyFill="1" applyBorder="1"/>
    <xf numFmtId="0" fontId="25" fillId="0" borderId="28" xfId="37" applyFont="1" applyFill="1" applyBorder="1" applyAlignment="1">
      <alignment vertical="center" wrapText="1"/>
    </xf>
    <xf numFmtId="3" fontId="25" fillId="0" borderId="10" xfId="37" applyNumberFormat="1" applyFont="1" applyFill="1" applyBorder="1"/>
    <xf numFmtId="3" fontId="25" fillId="0" borderId="29" xfId="37" applyNumberFormat="1" applyFont="1" applyFill="1" applyBorder="1"/>
    <xf numFmtId="3" fontId="24" fillId="0" borderId="21" xfId="37" applyNumberFormat="1" applyFont="1" applyFill="1" applyBorder="1"/>
    <xf numFmtId="3" fontId="24" fillId="0" borderId="20" xfId="37" applyNumberFormat="1" applyFont="1" applyFill="1" applyBorder="1" applyAlignment="1">
      <alignment horizontal="right"/>
    </xf>
    <xf numFmtId="0" fontId="28" fillId="0" borderId="11" xfId="37" applyFont="1" applyFill="1" applyBorder="1" applyAlignment="1">
      <alignment vertical="center"/>
    </xf>
    <xf numFmtId="0" fontId="28" fillId="0" borderId="20" xfId="37" applyFont="1" applyFill="1" applyBorder="1"/>
    <xf numFmtId="3" fontId="28" fillId="0" borderId="20" xfId="37" applyNumberFormat="1" applyFont="1" applyFill="1" applyBorder="1"/>
    <xf numFmtId="3" fontId="28" fillId="0" borderId="21" xfId="37" applyNumberFormat="1" applyFont="1" applyFill="1" applyBorder="1"/>
    <xf numFmtId="0" fontId="21" fillId="0" borderId="0" xfId="37" applyFont="1" applyFill="1"/>
    <xf numFmtId="0" fontId="21" fillId="0" borderId="0" xfId="37" applyFont="1" applyFill="1" applyBorder="1"/>
    <xf numFmtId="0" fontId="34" fillId="0" borderId="23" xfId="37" applyFont="1" applyFill="1" applyBorder="1" applyAlignment="1">
      <alignment horizontal="center"/>
    </xf>
    <xf numFmtId="3" fontId="34" fillId="0" borderId="23" xfId="37" applyNumberFormat="1" applyFont="1" applyFill="1" applyBorder="1" applyAlignment="1">
      <alignment horizontal="center"/>
    </xf>
    <xf numFmtId="3" fontId="33" fillId="0" borderId="29" xfId="37" applyNumberFormat="1" applyFont="1" applyFill="1" applyBorder="1" applyAlignment="1">
      <alignment horizontal="left"/>
    </xf>
    <xf numFmtId="0" fontId="33" fillId="0" borderId="24" xfId="37" applyFont="1" applyFill="1" applyBorder="1" applyAlignment="1">
      <alignment horizontal="right"/>
    </xf>
    <xf numFmtId="0" fontId="33" fillId="0" borderId="25" xfId="37" applyFont="1" applyFill="1" applyBorder="1"/>
    <xf numFmtId="3" fontId="33" fillId="0" borderId="31" xfId="37" applyNumberFormat="1" applyFont="1" applyFill="1" applyBorder="1" applyAlignment="1">
      <alignment horizontal="left"/>
    </xf>
    <xf numFmtId="3" fontId="34" fillId="0" borderId="21" xfId="37" applyNumberFormat="1" applyFont="1" applyFill="1" applyBorder="1" applyAlignment="1">
      <alignment horizontal="right"/>
    </xf>
    <xf numFmtId="0" fontId="34" fillId="0" borderId="49" xfId="37" applyFont="1" applyFill="1" applyBorder="1"/>
    <xf numFmtId="3" fontId="34" fillId="0" borderId="50" xfId="37" applyNumberFormat="1" applyFont="1" applyFill="1" applyBorder="1"/>
    <xf numFmtId="0" fontId="34" fillId="0" borderId="23" xfId="37" applyFont="1" applyFill="1" applyBorder="1" applyAlignment="1">
      <alignment horizontal="right"/>
    </xf>
    <xf numFmtId="0" fontId="33" fillId="0" borderId="30" xfId="37" applyFont="1" applyFill="1" applyBorder="1" applyAlignment="1">
      <alignment horizontal="right"/>
    </xf>
    <xf numFmtId="0" fontId="33" fillId="0" borderId="24" xfId="37" applyFont="1" applyFill="1" applyBorder="1" applyAlignment="1">
      <alignment wrapText="1"/>
    </xf>
    <xf numFmtId="0" fontId="34" fillId="0" borderId="25" xfId="37" applyFont="1" applyFill="1" applyBorder="1" applyAlignment="1">
      <alignment horizontal="right"/>
    </xf>
    <xf numFmtId="0" fontId="33" fillId="0" borderId="31" xfId="37" applyFont="1" applyFill="1" applyBorder="1" applyAlignment="1">
      <alignment horizontal="right"/>
    </xf>
    <xf numFmtId="3" fontId="33" fillId="0" borderId="29" xfId="37" applyNumberFormat="1" applyFont="1" applyFill="1" applyBorder="1"/>
    <xf numFmtId="0" fontId="32" fillId="0" borderId="20" xfId="45" applyFont="1" applyBorder="1" applyAlignment="1">
      <alignment horizontal="center"/>
    </xf>
    <xf numFmtId="0" fontId="32" fillId="0" borderId="21" xfId="45" applyFont="1" applyBorder="1" applyAlignment="1">
      <alignment horizontal="center"/>
    </xf>
    <xf numFmtId="0" fontId="33" fillId="0" borderId="17" xfId="45" applyFont="1" applyFill="1" applyBorder="1" applyAlignment="1">
      <alignment horizontal="right"/>
    </xf>
    <xf numFmtId="3" fontId="33" fillId="0" borderId="18" xfId="45" applyNumberFormat="1" applyFont="1" applyFill="1" applyBorder="1" applyAlignment="1">
      <alignment horizontal="left"/>
    </xf>
    <xf numFmtId="0" fontId="31" fillId="0" borderId="17" xfId="45" applyFont="1" applyFill="1" applyBorder="1" applyAlignment="1">
      <alignment horizontal="right" wrapText="1"/>
    </xf>
    <xf numFmtId="3" fontId="31" fillId="0" borderId="18" xfId="45" applyNumberFormat="1" applyFont="1" applyFill="1" applyBorder="1" applyAlignment="1">
      <alignment horizontal="left"/>
    </xf>
    <xf numFmtId="0" fontId="33" fillId="0" borderId="17" xfId="45" applyFont="1" applyFill="1" applyBorder="1" applyAlignment="1">
      <alignment horizontal="right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top" wrapText="1"/>
    </xf>
    <xf numFmtId="0" fontId="37" fillId="0" borderId="18" xfId="0" applyFont="1" applyBorder="1" applyAlignment="1">
      <alignment horizontal="left" vertical="top" wrapText="1"/>
    </xf>
    <xf numFmtId="3" fontId="37" fillId="0" borderId="18" xfId="0" applyNumberFormat="1" applyFont="1" applyBorder="1" applyAlignment="1">
      <alignment horizontal="right" vertical="top" wrapText="1"/>
    </xf>
    <xf numFmtId="0" fontId="37" fillId="0" borderId="18" xfId="0" applyFont="1" applyBorder="1" applyAlignment="1">
      <alignment horizontal="center" vertical="top" wrapText="1"/>
    </xf>
    <xf numFmtId="0" fontId="37" fillId="0" borderId="18" xfId="0" applyFont="1" applyBorder="1" applyAlignment="1">
      <alignment vertical="top" wrapText="1"/>
    </xf>
    <xf numFmtId="0" fontId="37" fillId="0" borderId="19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9" fillId="0" borderId="18" xfId="0" applyFont="1" applyBorder="1" applyAlignment="1">
      <alignment vertical="top" wrapText="1"/>
    </xf>
    <xf numFmtId="3" fontId="39" fillId="0" borderId="18" xfId="0" applyNumberFormat="1" applyFont="1" applyBorder="1" applyAlignment="1">
      <alignment horizontal="right" vertical="top" wrapText="1"/>
    </xf>
    <xf numFmtId="0" fontId="39" fillId="0" borderId="18" xfId="0" applyFont="1" applyBorder="1" applyAlignment="1">
      <alignment horizontal="center" vertical="top" wrapText="1"/>
    </xf>
    <xf numFmtId="0" fontId="39" fillId="0" borderId="19" xfId="0" applyFont="1" applyBorder="1" applyAlignment="1">
      <alignment horizontal="center" vertical="top" wrapText="1"/>
    </xf>
    <xf numFmtId="0" fontId="39" fillId="0" borderId="17" xfId="0" applyFont="1" applyBorder="1"/>
    <xf numFmtId="0" fontId="39" fillId="0" borderId="18" xfId="0" applyFont="1" applyFill="1" applyBorder="1" applyAlignment="1">
      <alignment vertical="top" wrapText="1"/>
    </xf>
    <xf numFmtId="0" fontId="39" fillId="0" borderId="18" xfId="0" applyFont="1" applyBorder="1"/>
    <xf numFmtId="0" fontId="39" fillId="0" borderId="19" xfId="0" applyFont="1" applyBorder="1"/>
    <xf numFmtId="0" fontId="39" fillId="0" borderId="24" xfId="0" applyFont="1" applyFill="1" applyBorder="1" applyAlignment="1">
      <alignment horizontal="center" vertical="top" wrapText="1"/>
    </xf>
    <xf numFmtId="0" fontId="39" fillId="0" borderId="25" xfId="0" applyFont="1" applyFill="1" applyBorder="1" applyAlignment="1">
      <alignment vertical="top" wrapText="1"/>
    </xf>
    <xf numFmtId="3" fontId="39" fillId="0" borderId="25" xfId="0" applyNumberFormat="1" applyFont="1" applyFill="1" applyBorder="1" applyAlignment="1">
      <alignment horizontal="right" vertical="top" wrapText="1"/>
    </xf>
    <xf numFmtId="0" fontId="39" fillId="0" borderId="25" xfId="0" applyFont="1" applyFill="1" applyBorder="1" applyAlignment="1">
      <alignment horizontal="center" vertical="top" wrapText="1"/>
    </xf>
    <xf numFmtId="0" fontId="39" fillId="0" borderId="31" xfId="0" applyFont="1" applyFill="1" applyBorder="1" applyAlignment="1">
      <alignment horizontal="center" vertical="top" wrapText="1"/>
    </xf>
    <xf numFmtId="0" fontId="2" fillId="0" borderId="0" xfId="47"/>
    <xf numFmtId="0" fontId="2" fillId="24" borderId="0" xfId="47" applyFill="1"/>
    <xf numFmtId="0" fontId="49" fillId="0" borderId="0" xfId="47" applyFont="1"/>
    <xf numFmtId="3" fontId="37" fillId="0" borderId="21" xfId="47" applyNumberFormat="1" applyFont="1" applyBorder="1" applyAlignment="1">
      <alignment horizontal="right" wrapText="1"/>
    </xf>
    <xf numFmtId="3" fontId="37" fillId="0" borderId="20" xfId="47" applyNumberFormat="1" applyFont="1" applyBorder="1" applyAlignment="1">
      <alignment horizontal="right" wrapText="1"/>
    </xf>
    <xf numFmtId="164" fontId="32" fillId="24" borderId="29" xfId="46" applyNumberFormat="1" applyFont="1" applyFill="1" applyBorder="1" applyAlignment="1">
      <alignment horizontal="right" wrapText="1"/>
    </xf>
    <xf numFmtId="164" fontId="32" fillId="0" borderId="10" xfId="46" applyNumberFormat="1" applyFont="1" applyBorder="1" applyAlignment="1">
      <alignment wrapText="1"/>
    </xf>
    <xf numFmtId="0" fontId="32" fillId="0" borderId="10" xfId="47" applyFont="1" applyBorder="1" applyAlignment="1">
      <alignment wrapText="1"/>
    </xf>
    <xf numFmtId="49" fontId="31" fillId="0" borderId="28" xfId="47" applyNumberFormat="1" applyFont="1" applyBorder="1"/>
    <xf numFmtId="164" fontId="32" fillId="0" borderId="19" xfId="46" applyNumberFormat="1" applyFont="1" applyBorder="1" applyAlignment="1">
      <alignment horizontal="right" wrapText="1"/>
    </xf>
    <xf numFmtId="164" fontId="31" fillId="0" borderId="18" xfId="46" applyNumberFormat="1" applyFont="1" applyBorder="1" applyAlignment="1">
      <alignment wrapText="1"/>
    </xf>
    <xf numFmtId="0" fontId="32" fillId="0" borderId="18" xfId="47" applyFont="1" applyBorder="1" applyAlignment="1">
      <alignment wrapText="1"/>
    </xf>
    <xf numFmtId="49" fontId="31" fillId="0" borderId="17" xfId="47" applyNumberFormat="1" applyFont="1" applyBorder="1"/>
    <xf numFmtId="164" fontId="39" fillId="24" borderId="19" xfId="46" applyNumberFormat="1" applyFont="1" applyFill="1" applyBorder="1" applyAlignment="1">
      <alignment horizontal="right" wrapText="1"/>
    </xf>
    <xf numFmtId="164" fontId="39" fillId="0" borderId="18" xfId="46" applyNumberFormat="1" applyFont="1" applyBorder="1" applyAlignment="1">
      <alignment wrapText="1"/>
    </xf>
    <xf numFmtId="0" fontId="39" fillId="0" borderId="18" xfId="47" applyFont="1" applyBorder="1" applyAlignment="1">
      <alignment wrapText="1"/>
    </xf>
    <xf numFmtId="49" fontId="39" fillId="0" borderId="17" xfId="47" applyNumberFormat="1" applyFont="1" applyBorder="1"/>
    <xf numFmtId="164" fontId="39" fillId="0" borderId="18" xfId="46" applyNumberFormat="1" applyFont="1" applyBorder="1" applyAlignment="1">
      <alignment horizontal="right" wrapText="1"/>
    </xf>
    <xf numFmtId="49" fontId="39" fillId="0" borderId="17" xfId="47" applyNumberFormat="1" applyFont="1" applyBorder="1" applyAlignment="1">
      <alignment wrapText="1"/>
    </xf>
    <xf numFmtId="164" fontId="39" fillId="24" borderId="18" xfId="46" applyNumberFormat="1" applyFont="1" applyFill="1" applyBorder="1" applyAlignment="1">
      <alignment horizontal="right" wrapText="1"/>
    </xf>
    <xf numFmtId="164" fontId="39" fillId="24" borderId="19" xfId="46" applyNumberFormat="1" applyFont="1" applyFill="1" applyBorder="1" applyAlignment="1">
      <alignment horizontal="right" vertical="center" wrapText="1"/>
    </xf>
    <xf numFmtId="164" fontId="39" fillId="24" borderId="18" xfId="46" applyNumberFormat="1" applyFont="1" applyFill="1" applyBorder="1" applyAlignment="1">
      <alignment horizontal="right" vertical="center" wrapText="1"/>
    </xf>
    <xf numFmtId="164" fontId="40" fillId="24" borderId="19" xfId="46" applyNumberFormat="1" applyFont="1" applyFill="1" applyBorder="1" applyAlignment="1">
      <alignment horizontal="right" wrapText="1"/>
    </xf>
    <xf numFmtId="164" fontId="39" fillId="0" borderId="19" xfId="46" applyNumberFormat="1" applyFont="1" applyFill="1" applyBorder="1" applyAlignment="1">
      <alignment horizontal="right" wrapText="1"/>
    </xf>
    <xf numFmtId="164" fontId="40" fillId="0" borderId="18" xfId="46" applyNumberFormat="1" applyFont="1" applyFill="1" applyBorder="1" applyAlignment="1">
      <alignment horizontal="right" wrapText="1"/>
    </xf>
    <xf numFmtId="164" fontId="40" fillId="24" borderId="18" xfId="46" applyNumberFormat="1" applyFont="1" applyFill="1" applyBorder="1" applyAlignment="1">
      <alignment horizontal="right" wrapText="1"/>
    </xf>
    <xf numFmtId="164" fontId="39" fillId="0" borderId="18" xfId="46" applyNumberFormat="1" applyFont="1" applyFill="1" applyBorder="1" applyAlignment="1">
      <alignment horizontal="right" wrapText="1"/>
    </xf>
    <xf numFmtId="0" fontId="37" fillId="0" borderId="19" xfId="47" applyFont="1" applyBorder="1" applyAlignment="1">
      <alignment horizontal="center" vertical="center" wrapText="1"/>
    </xf>
    <xf numFmtId="0" fontId="37" fillId="0" borderId="18" xfId="47" applyFont="1" applyBorder="1" applyAlignment="1">
      <alignment horizontal="center" vertical="center" wrapText="1"/>
    </xf>
    <xf numFmtId="0" fontId="37" fillId="0" borderId="17" xfId="47" applyFont="1" applyBorder="1" applyAlignment="1">
      <alignment horizontal="center" wrapText="1"/>
    </xf>
    <xf numFmtId="0" fontId="31" fillId="0" borderId="18" xfId="0" applyFont="1" applyBorder="1" applyAlignment="1"/>
    <xf numFmtId="0" fontId="50" fillId="0" borderId="18" xfId="0" applyFont="1" applyBorder="1" applyAlignment="1"/>
    <xf numFmtId="3" fontId="41" fillId="0" borderId="18" xfId="37" applyNumberFormat="1" applyFont="1" applyBorder="1" applyAlignment="1">
      <alignment horizontal="center" vertical="center"/>
    </xf>
    <xf numFmtId="0" fontId="24" fillId="0" borderId="15" xfId="37" applyFont="1" applyFill="1" applyBorder="1" applyAlignment="1">
      <alignment horizontal="center" wrapText="1"/>
    </xf>
    <xf numFmtId="3" fontId="24" fillId="0" borderId="15" xfId="37" applyNumberFormat="1" applyFont="1" applyFill="1" applyBorder="1" applyAlignment="1">
      <alignment horizontal="right"/>
    </xf>
    <xf numFmtId="3" fontId="25" fillId="0" borderId="15" xfId="37" applyNumberFormat="1" applyFont="1" applyFill="1" applyBorder="1" applyAlignment="1">
      <alignment horizontal="left"/>
    </xf>
    <xf numFmtId="3" fontId="25" fillId="0" borderId="16" xfId="37" applyNumberFormat="1" applyFont="1" applyFill="1" applyBorder="1" applyAlignment="1">
      <alignment horizontal="left"/>
    </xf>
    <xf numFmtId="0" fontId="25" fillId="0" borderId="13" xfId="37" applyFont="1" applyFill="1" applyBorder="1" applyAlignment="1">
      <alignment vertical="center" wrapText="1"/>
    </xf>
    <xf numFmtId="0" fontId="52" fillId="0" borderId="27" xfId="0" applyFont="1" applyBorder="1"/>
    <xf numFmtId="0" fontId="52" fillId="0" borderId="34" xfId="0" applyFont="1" applyBorder="1"/>
    <xf numFmtId="0" fontId="52" fillId="0" borderId="0" xfId="0" applyFont="1" applyBorder="1"/>
    <xf numFmtId="3" fontId="51" fillId="0" borderId="0" xfId="0" applyNumberFormat="1" applyFont="1" applyBorder="1"/>
    <xf numFmtId="0" fontId="52" fillId="0" borderId="36" xfId="0" applyFont="1" applyBorder="1"/>
    <xf numFmtId="0" fontId="53" fillId="0" borderId="38" xfId="0" applyFont="1" applyBorder="1" applyAlignment="1">
      <alignment horizontal="right"/>
    </xf>
    <xf numFmtId="0" fontId="52" fillId="0" borderId="39" xfId="0" applyFont="1" applyBorder="1"/>
    <xf numFmtId="0" fontId="52" fillId="0" borderId="0" xfId="0" applyFont="1" applyBorder="1" applyAlignment="1">
      <alignment horizontal="right"/>
    </xf>
    <xf numFmtId="3" fontId="54" fillId="0" borderId="36" xfId="0" applyNumberFormat="1" applyFont="1" applyBorder="1"/>
    <xf numFmtId="0" fontId="52" fillId="0" borderId="27" xfId="0" applyFont="1" applyBorder="1" applyAlignment="1">
      <alignment horizontal="right"/>
    </xf>
    <xf numFmtId="3" fontId="54" fillId="0" borderId="34" xfId="0" applyNumberFormat="1" applyFont="1" applyBorder="1"/>
    <xf numFmtId="0" fontId="52" fillId="0" borderId="38" xfId="0" applyFont="1" applyBorder="1" applyAlignment="1">
      <alignment horizontal="right"/>
    </xf>
    <xf numFmtId="3" fontId="54" fillId="0" borderId="39" xfId="0" applyNumberFormat="1" applyFont="1" applyBorder="1"/>
    <xf numFmtId="3" fontId="54" fillId="0" borderId="36" xfId="0" applyNumberFormat="1" applyFont="1" applyBorder="1" applyAlignment="1"/>
    <xf numFmtId="0" fontId="51" fillId="0" borderId="27" xfId="0" applyFont="1" applyBorder="1" applyAlignment="1">
      <alignment horizontal="right"/>
    </xf>
    <xf numFmtId="3" fontId="55" fillId="0" borderId="34" xfId="0" applyNumberFormat="1" applyFont="1" applyBorder="1"/>
    <xf numFmtId="3" fontId="52" fillId="0" borderId="36" xfId="0" applyNumberFormat="1" applyFont="1" applyBorder="1"/>
    <xf numFmtId="0" fontId="52" fillId="0" borderId="0" xfId="0" applyFont="1" applyBorder="1" applyAlignment="1">
      <alignment horizontal="center"/>
    </xf>
    <xf numFmtId="3" fontId="52" fillId="0" borderId="39" xfId="0" applyNumberFormat="1" applyFont="1" applyBorder="1" applyAlignment="1"/>
    <xf numFmtId="0" fontId="54" fillId="0" borderId="0" xfId="0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3" fontId="57" fillId="0" borderId="34" xfId="0" applyNumberFormat="1" applyFont="1" applyBorder="1"/>
    <xf numFmtId="3" fontId="57" fillId="0" borderId="36" xfId="0" applyNumberFormat="1" applyFont="1" applyBorder="1"/>
    <xf numFmtId="0" fontId="52" fillId="0" borderId="38" xfId="0" applyFont="1" applyBorder="1"/>
    <xf numFmtId="3" fontId="52" fillId="0" borderId="39" xfId="0" applyNumberFormat="1" applyFont="1" applyBorder="1"/>
    <xf numFmtId="0" fontId="58" fillId="0" borderId="0" xfId="0" applyFont="1" applyBorder="1" applyAlignment="1"/>
    <xf numFmtId="0" fontId="58" fillId="0" borderId="27" xfId="0" applyFont="1" applyBorder="1"/>
    <xf numFmtId="0" fontId="58" fillId="0" borderId="38" xfId="0" applyFont="1" applyBorder="1"/>
    <xf numFmtId="0" fontId="58" fillId="0" borderId="0" xfId="0" applyFont="1" applyBorder="1"/>
    <xf numFmtId="3" fontId="55" fillId="0" borderId="36" xfId="0" applyNumberFormat="1" applyFont="1" applyBorder="1"/>
    <xf numFmtId="0" fontId="58" fillId="0" borderId="0" xfId="0" applyFont="1" applyBorder="1" applyAlignment="1">
      <alignment vertical="center"/>
    </xf>
    <xf numFmtId="3" fontId="54" fillId="0" borderId="36" xfId="0" applyNumberFormat="1" applyFont="1" applyBorder="1" applyAlignment="1">
      <alignment vertical="center"/>
    </xf>
    <xf numFmtId="3" fontId="51" fillId="0" borderId="38" xfId="0" applyNumberFormat="1" applyFont="1" applyBorder="1"/>
    <xf numFmtId="0" fontId="52" fillId="0" borderId="12" xfId="0" applyFont="1" applyBorder="1"/>
    <xf numFmtId="3" fontId="52" fillId="0" borderId="40" xfId="0" applyNumberFormat="1" applyFont="1" applyBorder="1"/>
    <xf numFmtId="0" fontId="54" fillId="0" borderId="0" xfId="0" applyFont="1" applyBorder="1"/>
    <xf numFmtId="0" fontId="52" fillId="27" borderId="0" xfId="0" applyFont="1" applyFill="1" applyBorder="1"/>
    <xf numFmtId="3" fontId="52" fillId="27" borderId="36" xfId="0" applyNumberFormat="1" applyFont="1" applyFill="1" applyBorder="1"/>
    <xf numFmtId="0" fontId="54" fillId="0" borderId="35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3" fontId="58" fillId="0" borderId="36" xfId="0" applyNumberFormat="1" applyFont="1" applyBorder="1"/>
    <xf numFmtId="0" fontId="51" fillId="0" borderId="0" xfId="0" applyFont="1" applyBorder="1" applyAlignment="1">
      <alignment horizontal="right"/>
    </xf>
    <xf numFmtId="3" fontId="52" fillId="0" borderId="34" xfId="0" applyNumberFormat="1" applyFont="1" applyBorder="1" applyAlignment="1"/>
    <xf numFmtId="3" fontId="55" fillId="0" borderId="40" xfId="0" applyNumberFormat="1" applyFont="1" applyBorder="1"/>
    <xf numFmtId="3" fontId="55" fillId="0" borderId="39" xfId="0" applyNumberFormat="1" applyFont="1" applyBorder="1"/>
    <xf numFmtId="3" fontId="51" fillId="27" borderId="38" xfId="0" applyNumberFormat="1" applyFont="1" applyFill="1" applyBorder="1"/>
    <xf numFmtId="3" fontId="51" fillId="27" borderId="39" xfId="0" applyNumberFormat="1" applyFont="1" applyFill="1" applyBorder="1"/>
    <xf numFmtId="0" fontId="24" fillId="0" borderId="41" xfId="37" applyFont="1" applyFill="1" applyBorder="1" applyAlignment="1">
      <alignment horizontal="center" vertical="center" wrapText="1"/>
    </xf>
    <xf numFmtId="0" fontId="24" fillId="0" borderId="12" xfId="37" applyFont="1" applyFill="1" applyBorder="1" applyAlignment="1">
      <alignment horizontal="center" vertical="center" wrapText="1"/>
    </xf>
    <xf numFmtId="0" fontId="24" fillId="0" borderId="40" xfId="37" applyFont="1" applyFill="1" applyBorder="1" applyAlignment="1">
      <alignment horizontal="center" vertical="center" wrapText="1"/>
    </xf>
    <xf numFmtId="0" fontId="24" fillId="0" borderId="51" xfId="37" applyFont="1" applyFill="1" applyBorder="1" applyAlignment="1">
      <alignment horizontal="center"/>
    </xf>
    <xf numFmtId="0" fontId="24" fillId="0" borderId="12" xfId="37" applyFont="1" applyFill="1" applyBorder="1" applyAlignment="1">
      <alignment horizontal="center"/>
    </xf>
    <xf numFmtId="0" fontId="24" fillId="0" borderId="40" xfId="37" applyFont="1" applyFill="1" applyBorder="1" applyAlignment="1">
      <alignment horizontal="center"/>
    </xf>
    <xf numFmtId="0" fontId="34" fillId="0" borderId="41" xfId="37" applyFont="1" applyBorder="1" applyAlignment="1">
      <alignment horizontal="center" vertical="center" wrapText="1"/>
    </xf>
    <xf numFmtId="0" fontId="34" fillId="0" borderId="12" xfId="37" applyFont="1" applyBorder="1" applyAlignment="1">
      <alignment horizontal="center" vertical="center" wrapText="1"/>
    </xf>
    <xf numFmtId="0" fontId="34" fillId="0" borderId="40" xfId="37" applyFont="1" applyBorder="1" applyAlignment="1">
      <alignment horizontal="center" vertical="center" wrapText="1"/>
    </xf>
    <xf numFmtId="0" fontId="33" fillId="0" borderId="33" xfId="37" applyFont="1" applyBorder="1" applyAlignment="1">
      <alignment horizontal="center" wrapText="1"/>
    </xf>
    <xf numFmtId="0" fontId="33" fillId="0" borderId="27" xfId="37" applyFont="1" applyBorder="1" applyAlignment="1">
      <alignment horizontal="center" wrapText="1"/>
    </xf>
    <xf numFmtId="0" fontId="33" fillId="0" borderId="34" xfId="37" applyFont="1" applyBorder="1" applyAlignment="1">
      <alignment horizontal="center" wrapText="1"/>
    </xf>
    <xf numFmtId="0" fontId="34" fillId="0" borderId="52" xfId="37" applyFont="1" applyBorder="1" applyAlignment="1">
      <alignment horizontal="center" wrapText="1"/>
    </xf>
    <xf numFmtId="0" fontId="31" fillId="0" borderId="27" xfId="45" applyFont="1" applyBorder="1" applyAlignment="1"/>
    <xf numFmtId="0" fontId="31" fillId="0" borderId="34" xfId="45" applyFont="1" applyBorder="1" applyAlignment="1"/>
    <xf numFmtId="0" fontId="37" fillId="0" borderId="47" xfId="47" applyFont="1" applyBorder="1" applyAlignment="1">
      <alignment horizontal="center" vertical="center"/>
    </xf>
    <xf numFmtId="0" fontId="37" fillId="0" borderId="45" xfId="47" applyFont="1" applyBorder="1" applyAlignment="1">
      <alignment horizontal="center" vertical="center"/>
    </xf>
    <xf numFmtId="0" fontId="37" fillId="0" borderId="46" xfId="47" applyFont="1" applyBorder="1" applyAlignment="1">
      <alignment horizontal="center" vertical="center"/>
    </xf>
    <xf numFmtId="0" fontId="38" fillId="0" borderId="17" xfId="47" applyFont="1" applyBorder="1" applyAlignment="1">
      <alignment wrapText="1"/>
    </xf>
    <xf numFmtId="0" fontId="38" fillId="0" borderId="18" xfId="47" applyFont="1" applyBorder="1" applyAlignment="1">
      <alignment wrapText="1"/>
    </xf>
    <xf numFmtId="0" fontId="38" fillId="0" borderId="19" xfId="47" applyFont="1" applyBorder="1" applyAlignment="1">
      <alignment wrapText="1"/>
    </xf>
    <xf numFmtId="0" fontId="37" fillId="0" borderId="11" xfId="47" applyFont="1" applyBorder="1" applyAlignment="1">
      <alignment wrapText="1"/>
    </xf>
    <xf numFmtId="0" fontId="37" fillId="0" borderId="20" xfId="47" applyFont="1" applyBorder="1" applyAlignment="1">
      <alignment wrapText="1"/>
    </xf>
    <xf numFmtId="0" fontId="32" fillId="0" borderId="47" xfId="37" applyFont="1" applyBorder="1" applyAlignment="1">
      <alignment horizontal="center"/>
    </xf>
    <xf numFmtId="0" fontId="32" fillId="0" borderId="45" xfId="37" applyFont="1" applyBorder="1" applyAlignment="1">
      <alignment horizontal="center"/>
    </xf>
    <xf numFmtId="0" fontId="32" fillId="0" borderId="46" xfId="37" applyFont="1" applyBorder="1" applyAlignment="1">
      <alignment horizontal="center"/>
    </xf>
    <xf numFmtId="0" fontId="31" fillId="0" borderId="17" xfId="37" applyFont="1" applyBorder="1" applyAlignment="1">
      <alignment horizontal="center" wrapText="1"/>
    </xf>
    <xf numFmtId="0" fontId="31" fillId="0" borderId="18" xfId="37" applyFont="1" applyBorder="1" applyAlignment="1">
      <alignment horizontal="center" wrapText="1"/>
    </xf>
    <xf numFmtId="0" fontId="31" fillId="0" borderId="19" xfId="37" applyFont="1" applyBorder="1" applyAlignment="1">
      <alignment horizontal="center" wrapText="1"/>
    </xf>
    <xf numFmtId="0" fontId="32" fillId="0" borderId="17" xfId="37" applyFont="1" applyBorder="1" applyAlignment="1">
      <alignment horizontal="center" wrapText="1"/>
    </xf>
    <xf numFmtId="0" fontId="41" fillId="0" borderId="18" xfId="37" applyFont="1" applyBorder="1" applyAlignment="1">
      <alignment horizontal="center" wrapText="1"/>
    </xf>
    <xf numFmtId="0" fontId="41" fillId="0" borderId="19" xfId="37" applyFont="1" applyBorder="1" applyAlignment="1">
      <alignment horizontal="center" wrapText="1"/>
    </xf>
    <xf numFmtId="0" fontId="51" fillId="0" borderId="37" xfId="0" applyFont="1" applyBorder="1" applyAlignment="1">
      <alignment horizontal="left"/>
    </xf>
    <xf numFmtId="0" fontId="51" fillId="0" borderId="38" xfId="0" applyFont="1" applyBorder="1" applyAlignment="1">
      <alignment horizontal="left"/>
    </xf>
    <xf numFmtId="0" fontId="51" fillId="27" borderId="37" xfId="0" applyFont="1" applyFill="1" applyBorder="1" applyAlignment="1">
      <alignment horizontal="left"/>
    </xf>
    <xf numFmtId="0" fontId="51" fillId="27" borderId="38" xfId="0" applyFont="1" applyFill="1" applyBorder="1" applyAlignment="1">
      <alignment horizontal="left"/>
    </xf>
    <xf numFmtId="0" fontId="54" fillId="0" borderId="35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53" fillId="28" borderId="35" xfId="0" applyFont="1" applyFill="1" applyBorder="1" applyAlignment="1">
      <alignment horizontal="right"/>
    </xf>
    <xf numFmtId="0" fontId="53" fillId="28" borderId="0" xfId="0" applyFont="1" applyFill="1" applyBorder="1" applyAlignment="1">
      <alignment horizontal="right"/>
    </xf>
    <xf numFmtId="0" fontId="54" fillId="0" borderId="35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2" fillId="0" borderId="33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0" fontId="51" fillId="0" borderId="41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37" xfId="0" applyFont="1" applyBorder="1" applyAlignment="1">
      <alignment horizontal="right"/>
    </xf>
    <xf numFmtId="0" fontId="51" fillId="0" borderId="38" xfId="0" applyFont="1" applyBorder="1" applyAlignment="1">
      <alignment horizontal="right"/>
    </xf>
    <xf numFmtId="0" fontId="51" fillId="0" borderId="33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0" fontId="51" fillId="0" borderId="35" xfId="0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0" fontId="51" fillId="26" borderId="35" xfId="0" applyFont="1" applyFill="1" applyBorder="1" applyAlignment="1">
      <alignment horizontal="left"/>
    </xf>
    <xf numFmtId="0" fontId="51" fillId="26" borderId="0" xfId="0" applyFont="1" applyFill="1" applyBorder="1" applyAlignment="1">
      <alignment horizontal="left"/>
    </xf>
    <xf numFmtId="0" fontId="51" fillId="0" borderId="35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3" fillId="28" borderId="37" xfId="0" applyFont="1" applyFill="1" applyBorder="1" applyAlignment="1">
      <alignment horizontal="right"/>
    </xf>
    <xf numFmtId="0" fontId="53" fillId="28" borderId="38" xfId="0" applyFont="1" applyFill="1" applyBorder="1" applyAlignment="1">
      <alignment horizontal="right"/>
    </xf>
    <xf numFmtId="0" fontId="54" fillId="0" borderId="35" xfId="0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0" fontId="51" fillId="0" borderId="35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8" fillId="0" borderId="35" xfId="0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52" fillId="0" borderId="35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1" fillId="27" borderId="35" xfId="0" applyFont="1" applyFill="1" applyBorder="1" applyAlignment="1">
      <alignment horizontal="right"/>
    </xf>
    <xf numFmtId="0" fontId="51" fillId="27" borderId="0" xfId="0" applyFont="1" applyFill="1" applyBorder="1" applyAlignment="1">
      <alignment horizontal="right"/>
    </xf>
    <xf numFmtId="0" fontId="54" fillId="0" borderId="3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0" fontId="52" fillId="0" borderId="41" xfId="0" applyFont="1" applyBorder="1" applyAlignment="1">
      <alignment horizontal="right"/>
    </xf>
    <xf numFmtId="0" fontId="52" fillId="0" borderId="12" xfId="0" applyFont="1" applyBorder="1" applyAlignment="1">
      <alignment horizontal="right"/>
    </xf>
    <xf numFmtId="0" fontId="53" fillId="27" borderId="37" xfId="0" applyFont="1" applyFill="1" applyBorder="1" applyAlignment="1">
      <alignment horizontal="right"/>
    </xf>
    <xf numFmtId="0" fontId="53" fillId="27" borderId="38" xfId="0" applyFont="1" applyFill="1" applyBorder="1" applyAlignment="1">
      <alignment horizontal="right"/>
    </xf>
    <xf numFmtId="0" fontId="54" fillId="0" borderId="33" xfId="0" applyFont="1" applyBorder="1" applyAlignment="1">
      <alignment horizontal="right"/>
    </xf>
    <xf numFmtId="0" fontId="54" fillId="0" borderId="27" xfId="0" applyFont="1" applyBorder="1" applyAlignment="1">
      <alignment horizontal="right"/>
    </xf>
    <xf numFmtId="0" fontId="54" fillId="0" borderId="37" xfId="0" applyFont="1" applyBorder="1" applyAlignment="1">
      <alignment horizontal="right"/>
    </xf>
    <xf numFmtId="0" fontId="54" fillId="0" borderId="38" xfId="0" applyFont="1" applyBorder="1" applyAlignment="1">
      <alignment horizontal="right"/>
    </xf>
    <xf numFmtId="0" fontId="52" fillId="0" borderId="35" xfId="0" applyFont="1" applyBorder="1" applyAlignment="1">
      <alignment horizontal="right"/>
    </xf>
    <xf numFmtId="0" fontId="52" fillId="0" borderId="0" xfId="0" applyFont="1" applyBorder="1" applyAlignment="1">
      <alignment horizontal="right"/>
    </xf>
    <xf numFmtId="0" fontId="52" fillId="0" borderId="35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37" xfId="0" applyFont="1" applyBorder="1" applyAlignment="1">
      <alignment horizontal="right"/>
    </xf>
    <xf numFmtId="0" fontId="52" fillId="0" borderId="38" xfId="0" applyFont="1" applyBorder="1" applyAlignment="1">
      <alignment horizontal="right"/>
    </xf>
    <xf numFmtId="0" fontId="48" fillId="0" borderId="38" xfId="38" applyFont="1" applyBorder="1" applyAlignment="1">
      <alignment horizontal="center" vertical="center"/>
    </xf>
    <xf numFmtId="0" fontId="51" fillId="25" borderId="33" xfId="0" applyFont="1" applyFill="1" applyBorder="1" applyAlignment="1">
      <alignment horizontal="left"/>
    </xf>
    <xf numFmtId="0" fontId="51" fillId="25" borderId="27" xfId="0" applyFont="1" applyFill="1" applyBorder="1" applyAlignment="1">
      <alignment horizontal="left"/>
    </xf>
    <xf numFmtId="0" fontId="51" fillId="26" borderId="33" xfId="0" applyFont="1" applyFill="1" applyBorder="1" applyAlignment="1">
      <alignment horizontal="left"/>
    </xf>
    <xf numFmtId="0" fontId="51" fillId="26" borderId="27" xfId="0" applyFont="1" applyFill="1" applyBorder="1" applyAlignment="1">
      <alignment horizontal="left"/>
    </xf>
    <xf numFmtId="0" fontId="40" fillId="0" borderId="17" xfId="37" applyFont="1" applyBorder="1" applyAlignment="1">
      <alignment horizontal="center"/>
    </xf>
    <xf numFmtId="0" fontId="40" fillId="0" borderId="18" xfId="37" applyFont="1" applyBorder="1" applyAlignment="1">
      <alignment horizontal="center"/>
    </xf>
    <xf numFmtId="0" fontId="40" fillId="0" borderId="18" xfId="37" applyFont="1" applyBorder="1" applyAlignment="1">
      <alignment horizontal="left" vertical="center"/>
    </xf>
    <xf numFmtId="0" fontId="42" fillId="0" borderId="47" xfId="37" applyFont="1" applyBorder="1" applyAlignment="1">
      <alignment horizontal="left"/>
    </xf>
    <xf numFmtId="0" fontId="42" fillId="0" borderId="45" xfId="37" applyFont="1" applyBorder="1" applyAlignment="1">
      <alignment horizontal="left"/>
    </xf>
    <xf numFmtId="0" fontId="42" fillId="0" borderId="54" xfId="37" applyFont="1" applyBorder="1" applyAlignment="1">
      <alignment horizontal="left"/>
    </xf>
    <xf numFmtId="0" fontId="42" fillId="0" borderId="55" xfId="37" applyFont="1" applyBorder="1" applyAlignment="1">
      <alignment horizontal="left"/>
    </xf>
    <xf numFmtId="0" fontId="42" fillId="0" borderId="56" xfId="37" applyFont="1" applyBorder="1" applyAlignment="1">
      <alignment horizontal="left"/>
    </xf>
    <xf numFmtId="3" fontId="40" fillId="0" borderId="18" xfId="37" applyNumberFormat="1" applyFont="1" applyBorder="1" applyAlignment="1">
      <alignment horizontal="center"/>
    </xf>
    <xf numFmtId="3" fontId="40" fillId="0" borderId="19" xfId="37" applyNumberFormat="1" applyFont="1" applyBorder="1" applyAlignment="1">
      <alignment horizontal="center"/>
    </xf>
    <xf numFmtId="0" fontId="40" fillId="0" borderId="18" xfId="37" applyFont="1" applyBorder="1" applyAlignment="1">
      <alignment horizontal="left" wrapText="1"/>
    </xf>
    <xf numFmtId="0" fontId="42" fillId="0" borderId="24" xfId="37" applyFont="1" applyBorder="1" applyAlignment="1">
      <alignment horizontal="left"/>
    </xf>
    <xf numFmtId="0" fontId="42" fillId="0" borderId="25" xfId="37" applyFont="1" applyBorder="1" applyAlignment="1">
      <alignment horizontal="left"/>
    </xf>
    <xf numFmtId="3" fontId="42" fillId="0" borderId="25" xfId="37" applyNumberFormat="1" applyFont="1" applyBorder="1" applyAlignment="1">
      <alignment horizontal="center"/>
    </xf>
    <xf numFmtId="3" fontId="42" fillId="0" borderId="31" xfId="37" applyNumberFormat="1" applyFont="1" applyBorder="1" applyAlignment="1">
      <alignment horizontal="center"/>
    </xf>
    <xf numFmtId="0" fontId="40" fillId="0" borderId="45" xfId="37" applyFont="1" applyBorder="1" applyAlignment="1">
      <alignment horizontal="center"/>
    </xf>
    <xf numFmtId="0" fontId="40" fillId="0" borderId="46" xfId="37" applyFont="1" applyBorder="1" applyAlignment="1">
      <alignment horizontal="center"/>
    </xf>
    <xf numFmtId="0" fontId="40" fillId="0" borderId="18" xfId="37" applyFont="1" applyBorder="1" applyAlignment="1">
      <alignment horizontal="left" vertical="center" wrapText="1"/>
    </xf>
    <xf numFmtId="0" fontId="42" fillId="0" borderId="12" xfId="37" applyFont="1" applyFill="1" applyBorder="1" applyAlignment="1">
      <alignment horizontal="center" vertical="center"/>
    </xf>
    <xf numFmtId="0" fontId="42" fillId="0" borderId="40" xfId="37" applyFont="1" applyFill="1" applyBorder="1" applyAlignment="1">
      <alignment horizontal="center" vertical="center"/>
    </xf>
    <xf numFmtId="0" fontId="40" fillId="0" borderId="19" xfId="37" applyFont="1" applyBorder="1" applyAlignment="1">
      <alignment horizontal="center"/>
    </xf>
    <xf numFmtId="0" fontId="42" fillId="0" borderId="41" xfId="37" applyFont="1" applyFill="1" applyBorder="1" applyAlignment="1">
      <alignment horizontal="center" vertical="center"/>
    </xf>
    <xf numFmtId="0" fontId="39" fillId="0" borderId="12" xfId="0" applyFont="1" applyFill="1" applyBorder="1" applyAlignment="1"/>
    <xf numFmtId="0" fontId="42" fillId="0" borderId="17" xfId="37" applyFont="1" applyBorder="1" applyAlignment="1">
      <alignment horizontal="left"/>
    </xf>
    <xf numFmtId="0" fontId="42" fillId="0" borderId="18" xfId="37" applyFont="1" applyBorder="1" applyAlignment="1">
      <alignment horizontal="left"/>
    </xf>
    <xf numFmtId="3" fontId="42" fillId="0" borderId="18" xfId="37" applyNumberFormat="1" applyFont="1" applyBorder="1" applyAlignment="1">
      <alignment horizontal="center"/>
    </xf>
    <xf numFmtId="0" fontId="42" fillId="0" borderId="31" xfId="37" applyFont="1" applyBorder="1" applyAlignment="1">
      <alignment horizontal="center"/>
    </xf>
    <xf numFmtId="0" fontId="42" fillId="0" borderId="19" xfId="37" applyFont="1" applyBorder="1" applyAlignment="1">
      <alignment horizontal="center"/>
    </xf>
    <xf numFmtId="3" fontId="40" fillId="0" borderId="32" xfId="37" applyNumberFormat="1" applyFont="1" applyBorder="1" applyAlignment="1">
      <alignment horizontal="center"/>
    </xf>
    <xf numFmtId="3" fontId="40" fillId="0" borderId="53" xfId="37" applyNumberFormat="1" applyFont="1" applyBorder="1" applyAlignment="1">
      <alignment horizontal="center"/>
    </xf>
    <xf numFmtId="0" fontId="42" fillId="0" borderId="55" xfId="37" applyFont="1" applyBorder="1" applyAlignment="1">
      <alignment horizontal="center"/>
    </xf>
    <xf numFmtId="0" fontId="42" fillId="0" borderId="56" xfId="37" applyFont="1" applyBorder="1" applyAlignment="1">
      <alignment horizontal="center"/>
    </xf>
    <xf numFmtId="3" fontId="42" fillId="0" borderId="32" xfId="37" applyNumberFormat="1" applyFont="1" applyBorder="1" applyAlignment="1">
      <alignment horizontal="center"/>
    </xf>
    <xf numFmtId="3" fontId="42" fillId="0" borderId="53" xfId="37" applyNumberFormat="1" applyFont="1" applyBorder="1" applyAlignment="1">
      <alignment horizontal="center"/>
    </xf>
    <xf numFmtId="3" fontId="41" fillId="0" borderId="32" xfId="37" applyNumberFormat="1" applyFont="1" applyBorder="1" applyAlignment="1">
      <alignment horizontal="center"/>
    </xf>
    <xf numFmtId="3" fontId="41" fillId="0" borderId="53" xfId="37" applyNumberFormat="1" applyFont="1" applyBorder="1" applyAlignment="1">
      <alignment horizontal="center"/>
    </xf>
    <xf numFmtId="0" fontId="41" fillId="0" borderId="32" xfId="37" applyFont="1" applyBorder="1" applyAlignment="1">
      <alignment horizontal="left"/>
    </xf>
    <xf numFmtId="0" fontId="41" fillId="0" borderId="55" xfId="37" applyFont="1" applyBorder="1" applyAlignment="1">
      <alignment horizontal="left"/>
    </xf>
    <xf numFmtId="0" fontId="41" fillId="0" borderId="56" xfId="37" applyFont="1" applyBorder="1" applyAlignment="1">
      <alignment horizontal="left"/>
    </xf>
    <xf numFmtId="3" fontId="43" fillId="0" borderId="57" xfId="37" applyNumberFormat="1" applyFont="1" applyBorder="1" applyAlignment="1">
      <alignment horizontal="center"/>
    </xf>
    <xf numFmtId="3" fontId="43" fillId="0" borderId="58" xfId="37" applyNumberFormat="1" applyFont="1" applyBorder="1" applyAlignment="1">
      <alignment horizontal="center"/>
    </xf>
    <xf numFmtId="3" fontId="41" fillId="0" borderId="32" xfId="37" applyNumberFormat="1" applyFont="1" applyFill="1" applyBorder="1" applyAlignment="1">
      <alignment horizontal="center"/>
    </xf>
    <xf numFmtId="3" fontId="41" fillId="0" borderId="53" xfId="37" applyNumberFormat="1" applyFont="1" applyFill="1" applyBorder="1" applyAlignment="1">
      <alignment horizontal="center"/>
    </xf>
    <xf numFmtId="0" fontId="41" fillId="0" borderId="32" xfId="37" applyFont="1" applyBorder="1" applyAlignment="1">
      <alignment horizontal="left" wrapText="1"/>
    </xf>
    <xf numFmtId="0" fontId="41" fillId="0" borderId="55" xfId="37" applyFont="1" applyBorder="1" applyAlignment="1">
      <alignment horizontal="left" wrapText="1"/>
    </xf>
    <xf numFmtId="0" fontId="41" fillId="0" borderId="56" xfId="37" applyFont="1" applyBorder="1" applyAlignment="1">
      <alignment horizontal="left" wrapText="1"/>
    </xf>
    <xf numFmtId="0" fontId="43" fillId="0" borderId="59" xfId="37" applyFont="1" applyBorder="1" applyAlignment="1">
      <alignment horizontal="left"/>
    </xf>
    <xf numFmtId="0" fontId="43" fillId="0" borderId="60" xfId="37" applyFont="1" applyBorder="1" applyAlignment="1">
      <alignment horizontal="left"/>
    </xf>
    <xf numFmtId="0" fontId="43" fillId="0" borderId="61" xfId="37" applyFont="1" applyBorder="1" applyAlignment="1">
      <alignment horizontal="left"/>
    </xf>
    <xf numFmtId="3" fontId="43" fillId="0" borderId="32" xfId="37" applyNumberFormat="1" applyFont="1" applyBorder="1" applyAlignment="1">
      <alignment horizontal="center"/>
    </xf>
    <xf numFmtId="3" fontId="43" fillId="0" borderId="53" xfId="37" applyNumberFormat="1" applyFont="1" applyBorder="1" applyAlignment="1">
      <alignment horizontal="center"/>
    </xf>
    <xf numFmtId="0" fontId="43" fillId="0" borderId="54" xfId="37" applyFont="1" applyBorder="1" applyAlignment="1">
      <alignment horizontal="center"/>
    </xf>
    <xf numFmtId="0" fontId="43" fillId="0" borderId="55" xfId="37" applyFont="1" applyBorder="1" applyAlignment="1">
      <alignment horizontal="center"/>
    </xf>
    <xf numFmtId="0" fontId="43" fillId="0" borderId="56" xfId="37" applyFont="1" applyBorder="1" applyAlignment="1">
      <alignment horizontal="center"/>
    </xf>
    <xf numFmtId="0" fontId="41" fillId="0" borderId="32" xfId="37" applyFont="1" applyBorder="1" applyAlignment="1">
      <alignment horizontal="center"/>
    </xf>
    <xf numFmtId="0" fontId="41" fillId="0" borderId="55" xfId="37" applyFont="1" applyBorder="1" applyAlignment="1">
      <alignment horizontal="center"/>
    </xf>
    <xf numFmtId="0" fontId="41" fillId="0" borderId="53" xfId="37" applyFont="1" applyBorder="1" applyAlignment="1">
      <alignment horizontal="center"/>
    </xf>
    <xf numFmtId="0" fontId="43" fillId="0" borderId="54" xfId="37" applyFont="1" applyBorder="1" applyAlignment="1">
      <alignment horizontal="left"/>
    </xf>
    <xf numFmtId="0" fontId="43" fillId="0" borderId="55" xfId="37" applyFont="1" applyBorder="1" applyAlignment="1">
      <alignment horizontal="left"/>
    </xf>
    <xf numFmtId="0" fontId="43" fillId="0" borderId="56" xfId="37" applyFont="1" applyBorder="1" applyAlignment="1">
      <alignment horizontal="left"/>
    </xf>
    <xf numFmtId="0" fontId="43" fillId="0" borderId="43" xfId="37" applyFont="1" applyBorder="1" applyAlignment="1">
      <alignment horizontal="center"/>
    </xf>
    <xf numFmtId="0" fontId="42" fillId="0" borderId="62" xfId="37" applyFont="1" applyBorder="1" applyAlignment="1">
      <alignment horizontal="center"/>
    </xf>
    <xf numFmtId="0" fontId="42" fillId="0" borderId="43" xfId="37" applyFont="1" applyBorder="1" applyAlignment="1">
      <alignment horizontal="center"/>
    </xf>
    <xf numFmtId="0" fontId="41" fillId="0" borderId="56" xfId="37" applyFont="1" applyBorder="1" applyAlignment="1">
      <alignment horizontal="center"/>
    </xf>
    <xf numFmtId="0" fontId="37" fillId="0" borderId="47" xfId="0" applyFont="1" applyBorder="1" applyAlignment="1">
      <alignment horizontal="center" vertical="center"/>
    </xf>
    <xf numFmtId="0" fontId="39" fillId="0" borderId="45" xfId="0" applyFont="1" applyBorder="1" applyAlignment="1">
      <alignment vertical="center"/>
    </xf>
    <xf numFmtId="0" fontId="39" fillId="0" borderId="46" xfId="0" applyFont="1" applyBorder="1" applyAlignment="1">
      <alignment vertical="center"/>
    </xf>
    <xf numFmtId="0" fontId="37" fillId="0" borderId="17" xfId="0" applyFont="1" applyBorder="1" applyAlignment="1">
      <alignment horizontal="right"/>
    </xf>
    <xf numFmtId="0" fontId="37" fillId="0" borderId="18" xfId="0" applyFont="1" applyBorder="1" applyAlignment="1"/>
    <xf numFmtId="0" fontId="37" fillId="0" borderId="19" xfId="0" applyFont="1" applyBorder="1" applyAlignment="1"/>
    <xf numFmtId="0" fontId="38" fillId="0" borderId="47" xfId="39" applyFont="1" applyBorder="1" applyAlignment="1">
      <alignment horizontal="center" vertical="center" wrapText="1"/>
    </xf>
    <xf numFmtId="0" fontId="38" fillId="0" borderId="45" xfId="39" applyFont="1" applyBorder="1" applyAlignment="1">
      <alignment horizontal="center" vertical="center" wrapText="1"/>
    </xf>
    <xf numFmtId="0" fontId="38" fillId="0" borderId="46" xfId="39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46" builtinId="3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rmál 3" xfId="38"/>
    <cellStyle name="Normál 4" xfId="45"/>
    <cellStyle name="Normál_5. sz. m." xfId="39"/>
    <cellStyle name="Normál_7. sz. m." xfId="47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topLeftCell="A28" zoomScale="60" zoomScaleNormal="60" workbookViewId="0">
      <selection activeCell="D7" sqref="D7"/>
    </sheetView>
  </sheetViews>
  <sheetFormatPr defaultColWidth="9.109375" defaultRowHeight="13.2"/>
  <cols>
    <col min="1" max="1" width="91.88671875" style="1" customWidth="1"/>
    <col min="2" max="2" width="29.44140625" style="1" customWidth="1"/>
    <col min="3" max="3" width="39.109375" style="1" customWidth="1"/>
    <col min="4" max="4" width="36.88671875" style="1" customWidth="1"/>
    <col min="5" max="5" width="33.5546875" style="1" customWidth="1"/>
    <col min="6" max="6" width="11.109375" style="1" customWidth="1"/>
    <col min="7" max="8" width="10.109375" style="1" customWidth="1"/>
    <col min="9" max="9" width="8.5546875" style="1" customWidth="1"/>
    <col min="10" max="12" width="30.44140625" style="1" customWidth="1"/>
    <col min="13" max="16384" width="9.109375" style="1"/>
  </cols>
  <sheetData>
    <row r="1" spans="1:12" s="7" customFormat="1" ht="60.75" customHeight="1" thickBot="1">
      <c r="A1" s="379" t="s">
        <v>190</v>
      </c>
      <c r="B1" s="380"/>
      <c r="C1" s="380"/>
      <c r="D1" s="380"/>
      <c r="E1" s="381"/>
      <c r="F1" s="5"/>
      <c r="G1" s="6"/>
      <c r="H1" s="6"/>
      <c r="I1" s="6"/>
      <c r="J1" s="6"/>
      <c r="K1" s="6"/>
      <c r="L1" s="6"/>
    </row>
    <row r="2" spans="1:12" s="7" customFormat="1" ht="31.8" thickBot="1">
      <c r="A2" s="17" t="s">
        <v>118</v>
      </c>
      <c r="B2" s="18"/>
      <c r="C2" s="382" t="s">
        <v>32</v>
      </c>
      <c r="D2" s="383"/>
      <c r="E2" s="384"/>
      <c r="F2" s="6"/>
      <c r="G2" s="8"/>
      <c r="H2" s="9"/>
      <c r="I2" s="8"/>
      <c r="J2" s="10"/>
      <c r="K2" s="8"/>
      <c r="L2" s="8"/>
    </row>
    <row r="3" spans="1:12" s="7" customFormat="1" ht="31.2">
      <c r="A3" s="19" t="s">
        <v>9</v>
      </c>
      <c r="B3" s="20" t="s">
        <v>10</v>
      </c>
      <c r="C3" s="21" t="s">
        <v>11</v>
      </c>
      <c r="D3" s="21" t="s">
        <v>12</v>
      </c>
      <c r="E3" s="22" t="s">
        <v>13</v>
      </c>
      <c r="F3" s="8"/>
      <c r="G3" s="8"/>
      <c r="H3" s="8"/>
      <c r="I3" s="10"/>
      <c r="J3" s="8"/>
      <c r="K3" s="8"/>
    </row>
    <row r="4" spans="1:12" s="143" customFormat="1" ht="62.4">
      <c r="A4" s="52" t="s">
        <v>14</v>
      </c>
      <c r="B4" s="47"/>
      <c r="C4" s="48">
        <f>SUM(C5:C8)</f>
        <v>9197</v>
      </c>
      <c r="D4" s="48">
        <f>SUM(D5:D8)</f>
        <v>9197</v>
      </c>
      <c r="E4" s="46"/>
      <c r="F4" s="141"/>
      <c r="G4" s="141"/>
      <c r="H4" s="141"/>
      <c r="I4" s="142"/>
      <c r="J4" s="141"/>
      <c r="K4" s="141"/>
    </row>
    <row r="5" spans="1:12" s="143" customFormat="1" ht="93.6">
      <c r="A5" s="144" t="s">
        <v>15</v>
      </c>
      <c r="B5" s="145"/>
      <c r="C5" s="25">
        <v>2690</v>
      </c>
      <c r="D5" s="25">
        <v>2690</v>
      </c>
      <c r="E5" s="146"/>
      <c r="F5" s="141"/>
      <c r="G5" s="141"/>
      <c r="H5" s="141"/>
      <c r="I5" s="142"/>
      <c r="J5" s="141"/>
      <c r="K5" s="141"/>
    </row>
    <row r="6" spans="1:12" s="143" customFormat="1" ht="31.2">
      <c r="A6" s="144" t="s">
        <v>16</v>
      </c>
      <c r="B6" s="145"/>
      <c r="C6" s="25">
        <v>5000</v>
      </c>
      <c r="D6" s="25">
        <v>5000</v>
      </c>
      <c r="E6" s="146"/>
      <c r="F6" s="141"/>
      <c r="G6" s="141"/>
      <c r="H6" s="141"/>
      <c r="I6" s="142"/>
      <c r="J6" s="141"/>
      <c r="K6" s="141"/>
    </row>
    <row r="7" spans="1:12" s="143" customFormat="1" ht="63.75" customHeight="1">
      <c r="A7" s="144" t="s">
        <v>143</v>
      </c>
      <c r="B7" s="145"/>
      <c r="C7" s="25">
        <v>1403</v>
      </c>
      <c r="D7" s="25">
        <v>1403</v>
      </c>
      <c r="E7" s="146"/>
      <c r="F7" s="141"/>
      <c r="G7" s="141"/>
      <c r="H7" s="141"/>
      <c r="I7" s="142"/>
      <c r="J7" s="141"/>
      <c r="K7" s="141"/>
    </row>
    <row r="8" spans="1:12" s="143" customFormat="1" ht="63.75" customHeight="1">
      <c r="A8" s="144" t="s">
        <v>189</v>
      </c>
      <c r="B8" s="145"/>
      <c r="C8" s="25">
        <v>104</v>
      </c>
      <c r="D8" s="25">
        <v>104</v>
      </c>
      <c r="E8" s="146"/>
      <c r="F8" s="141"/>
      <c r="G8" s="141"/>
      <c r="H8" s="141"/>
      <c r="I8" s="142"/>
      <c r="J8" s="141"/>
      <c r="K8" s="141"/>
    </row>
    <row r="9" spans="1:12" s="143" customFormat="1" ht="62.4">
      <c r="A9" s="147" t="s">
        <v>17</v>
      </c>
      <c r="B9" s="47"/>
      <c r="C9" s="48">
        <f>SUM(C10:C12)</f>
        <v>4628</v>
      </c>
      <c r="D9" s="48">
        <f>SUM(D10:D12)</f>
        <v>4628</v>
      </c>
      <c r="E9" s="148"/>
      <c r="F9" s="141"/>
      <c r="G9" s="141"/>
      <c r="H9" s="141"/>
      <c r="I9" s="142"/>
      <c r="J9" s="141"/>
      <c r="K9" s="141"/>
    </row>
    <row r="10" spans="1:12" s="143" customFormat="1" ht="62.4">
      <c r="A10" s="26" t="s">
        <v>144</v>
      </c>
      <c r="B10" s="24"/>
      <c r="C10" s="25">
        <v>2050</v>
      </c>
      <c r="D10" s="25">
        <v>2050</v>
      </c>
      <c r="E10" s="149"/>
      <c r="F10" s="141"/>
      <c r="G10" s="141"/>
      <c r="H10" s="141"/>
      <c r="I10" s="142"/>
      <c r="J10" s="141"/>
      <c r="K10" s="141"/>
    </row>
    <row r="11" spans="1:12" s="143" customFormat="1" ht="31.2">
      <c r="A11" s="26" t="s">
        <v>18</v>
      </c>
      <c r="B11" s="24"/>
      <c r="C11" s="25">
        <v>2500</v>
      </c>
      <c r="D11" s="25">
        <v>2500</v>
      </c>
      <c r="E11" s="149"/>
      <c r="F11" s="141"/>
      <c r="G11" s="141"/>
      <c r="H11" s="141"/>
      <c r="I11" s="142"/>
      <c r="J11" s="141"/>
      <c r="K11" s="141"/>
    </row>
    <row r="12" spans="1:12" s="155" customFormat="1" ht="62.4" customHeight="1">
      <c r="A12" s="150" t="s">
        <v>168</v>
      </c>
      <c r="B12" s="151"/>
      <c r="C12" s="152">
        <v>78</v>
      </c>
      <c r="D12" s="152">
        <v>78</v>
      </c>
      <c r="E12" s="149"/>
      <c r="F12" s="153"/>
      <c r="G12" s="153"/>
      <c r="H12" s="153"/>
      <c r="I12" s="154"/>
      <c r="J12" s="153"/>
      <c r="K12" s="153"/>
    </row>
    <row r="13" spans="1:12" s="143" customFormat="1" ht="62.4">
      <c r="A13" s="52" t="s">
        <v>19</v>
      </c>
      <c r="B13" s="47"/>
      <c r="C13" s="48">
        <v>1200</v>
      </c>
      <c r="D13" s="48">
        <v>1200</v>
      </c>
      <c r="E13" s="148"/>
      <c r="F13" s="141"/>
      <c r="G13" s="156"/>
      <c r="H13" s="141"/>
      <c r="I13" s="142"/>
      <c r="J13" s="141"/>
      <c r="K13" s="141"/>
    </row>
    <row r="14" spans="1:12" s="7" customFormat="1" ht="40.5" customHeight="1">
      <c r="A14" s="49" t="s">
        <v>81</v>
      </c>
      <c r="B14" s="50"/>
      <c r="C14" s="94">
        <f>C4+C9+C13</f>
        <v>15025</v>
      </c>
      <c r="D14" s="94">
        <f>D4+D9+D13</f>
        <v>15025</v>
      </c>
      <c r="E14" s="51"/>
      <c r="F14" s="11"/>
      <c r="G14" s="11"/>
      <c r="H14" s="11"/>
      <c r="I14" s="11"/>
      <c r="J14" s="11"/>
      <c r="K14" s="11"/>
    </row>
    <row r="15" spans="1:12" s="7" customFormat="1" ht="62.4">
      <c r="A15" s="23" t="s">
        <v>169</v>
      </c>
      <c r="B15" s="16"/>
      <c r="C15" s="158">
        <f>SUM(C16:C16)</f>
        <v>3979</v>
      </c>
      <c r="D15" s="159">
        <f>SUM(D16:D16)</f>
        <v>3979</v>
      </c>
      <c r="E15" s="27"/>
      <c r="F15" s="11"/>
      <c r="G15" s="11"/>
      <c r="H15" s="11"/>
      <c r="I15" s="11"/>
      <c r="J15" s="11"/>
      <c r="K15" s="11"/>
    </row>
    <row r="16" spans="1:12" s="143" customFormat="1" ht="31.8" thickBot="1">
      <c r="A16" s="26" t="s">
        <v>207</v>
      </c>
      <c r="B16" s="24"/>
      <c r="C16" s="25">
        <v>3979</v>
      </c>
      <c r="D16" s="25">
        <v>3979</v>
      </c>
      <c r="E16" s="27"/>
      <c r="F16" s="157"/>
      <c r="G16" s="157"/>
      <c r="H16" s="157"/>
      <c r="I16" s="157"/>
      <c r="J16" s="157"/>
      <c r="K16" s="157"/>
    </row>
    <row r="17" spans="1:11" s="7" customFormat="1" ht="63" thickBot="1">
      <c r="A17" s="34" t="s">
        <v>82</v>
      </c>
      <c r="B17" s="35" t="s">
        <v>20</v>
      </c>
      <c r="C17" s="36">
        <f>C14+C15</f>
        <v>19004</v>
      </c>
      <c r="D17" s="36">
        <f>D14+D15</f>
        <v>19004</v>
      </c>
      <c r="E17" s="37"/>
      <c r="F17" s="11"/>
      <c r="G17" s="11"/>
      <c r="H17" s="11"/>
      <c r="I17" s="11"/>
      <c r="J17" s="11"/>
      <c r="K17" s="11"/>
    </row>
    <row r="18" spans="1:11" s="143" customFormat="1" ht="31.2">
      <c r="A18" s="214" t="s">
        <v>219</v>
      </c>
      <c r="B18" s="215"/>
      <c r="C18" s="216">
        <v>160</v>
      </c>
      <c r="D18" s="216">
        <v>160</v>
      </c>
      <c r="E18" s="217"/>
      <c r="F18" s="218"/>
      <c r="G18" s="218"/>
      <c r="H18" s="218"/>
      <c r="I18" s="157"/>
      <c r="J18" s="157"/>
      <c r="K18" s="157"/>
    </row>
    <row r="19" spans="1:11" s="143" customFormat="1" ht="31.2">
      <c r="A19" s="219" t="s">
        <v>21</v>
      </c>
      <c r="B19" s="220"/>
      <c r="C19" s="221">
        <f>C18</f>
        <v>160</v>
      </c>
      <c r="D19" s="221">
        <f>D18</f>
        <v>160</v>
      </c>
      <c r="E19" s="217"/>
      <c r="F19" s="218"/>
      <c r="G19" s="218"/>
      <c r="H19" s="218"/>
      <c r="I19" s="157"/>
      <c r="J19" s="157"/>
      <c r="K19" s="157"/>
    </row>
    <row r="20" spans="1:11" s="143" customFormat="1" ht="31.2">
      <c r="A20" s="214" t="s">
        <v>129</v>
      </c>
      <c r="B20" s="220"/>
      <c r="C20" s="216">
        <v>2400</v>
      </c>
      <c r="D20" s="216">
        <v>2400</v>
      </c>
      <c r="E20" s="217"/>
      <c r="F20" s="218"/>
      <c r="G20" s="218"/>
      <c r="H20" s="218"/>
      <c r="I20" s="157"/>
      <c r="J20" s="157"/>
      <c r="K20" s="157"/>
    </row>
    <row r="21" spans="1:11" s="143" customFormat="1" ht="31.2">
      <c r="A21" s="219" t="s">
        <v>130</v>
      </c>
      <c r="B21" s="220"/>
      <c r="C21" s="221">
        <f>C20</f>
        <v>2400</v>
      </c>
      <c r="D21" s="221">
        <f>D20</f>
        <v>2400</v>
      </c>
      <c r="E21" s="217"/>
      <c r="F21" s="218"/>
      <c r="G21" s="218"/>
      <c r="H21" s="218"/>
      <c r="I21" s="157"/>
      <c r="J21" s="157"/>
      <c r="K21" s="157"/>
    </row>
    <row r="22" spans="1:11" s="143" customFormat="1" ht="31.2">
      <c r="A22" s="26" t="s">
        <v>218</v>
      </c>
      <c r="B22" s="24"/>
      <c r="C22" s="25">
        <v>600</v>
      </c>
      <c r="D22" s="25">
        <v>600</v>
      </c>
      <c r="E22" s="27"/>
      <c r="F22" s="218"/>
      <c r="G22" s="218"/>
      <c r="H22" s="218"/>
      <c r="I22" s="157"/>
      <c r="J22" s="157"/>
      <c r="K22" s="157"/>
    </row>
    <row r="23" spans="1:11" s="7" customFormat="1" ht="31.2">
      <c r="A23" s="30" t="s">
        <v>83</v>
      </c>
      <c r="B23" s="31"/>
      <c r="C23" s="28">
        <f>C22</f>
        <v>600</v>
      </c>
      <c r="D23" s="28">
        <f>D22</f>
        <v>600</v>
      </c>
      <c r="E23" s="27"/>
      <c r="F23" s="11"/>
      <c r="G23" s="11"/>
      <c r="H23" s="11"/>
      <c r="I23" s="11"/>
      <c r="J23" s="11"/>
      <c r="K23" s="11"/>
    </row>
    <row r="24" spans="1:11" s="7" customFormat="1" ht="31.2">
      <c r="A24" s="32" t="s">
        <v>217</v>
      </c>
      <c r="B24" s="33"/>
      <c r="C24" s="25">
        <v>30</v>
      </c>
      <c r="D24" s="25">
        <v>30</v>
      </c>
      <c r="E24" s="27"/>
      <c r="F24" s="11"/>
      <c r="G24" s="11"/>
      <c r="H24" s="11"/>
      <c r="I24" s="11"/>
      <c r="J24" s="11"/>
      <c r="K24" s="11"/>
    </row>
    <row r="25" spans="1:11" s="7" customFormat="1" ht="31.8" thickBot="1">
      <c r="A25" s="30" t="s">
        <v>23</v>
      </c>
      <c r="B25" s="31"/>
      <c r="C25" s="28">
        <f>SUM(C24:C24)</f>
        <v>30</v>
      </c>
      <c r="D25" s="28">
        <f>SUM(D24:D24)</f>
        <v>30</v>
      </c>
      <c r="E25" s="29"/>
      <c r="F25" s="11"/>
      <c r="G25" s="11"/>
      <c r="H25" s="11"/>
      <c r="I25" s="11"/>
      <c r="J25" s="11"/>
      <c r="K25" s="11"/>
    </row>
    <row r="26" spans="1:11" s="7" customFormat="1" ht="31.8" thickBot="1">
      <c r="A26" s="34" t="s">
        <v>84</v>
      </c>
      <c r="B26" s="35" t="s">
        <v>24</v>
      </c>
      <c r="C26" s="36">
        <f>C19+C21+C23+C25</f>
        <v>3190</v>
      </c>
      <c r="D26" s="36">
        <f>D19+D21+D23+D25</f>
        <v>3190</v>
      </c>
      <c r="E26" s="37"/>
      <c r="F26" s="11"/>
      <c r="G26" s="11"/>
      <c r="H26" s="11"/>
      <c r="I26" s="11"/>
      <c r="J26" s="11"/>
      <c r="K26" s="11"/>
    </row>
    <row r="27" spans="1:11" s="143" customFormat="1" ht="62.4">
      <c r="A27" s="23" t="s">
        <v>188</v>
      </c>
      <c r="B27" s="24"/>
      <c r="C27" s="237">
        <v>500</v>
      </c>
      <c r="D27" s="237">
        <v>500</v>
      </c>
      <c r="E27" s="27"/>
      <c r="F27" s="157"/>
      <c r="G27" s="157"/>
      <c r="H27" s="157"/>
      <c r="I27" s="157"/>
      <c r="J27" s="157"/>
      <c r="K27" s="157"/>
    </row>
    <row r="28" spans="1:11" s="143" customFormat="1" ht="31.2">
      <c r="A28" s="238" t="s">
        <v>145</v>
      </c>
      <c r="B28" s="16"/>
      <c r="C28" s="239">
        <v>80</v>
      </c>
      <c r="D28" s="239">
        <v>80</v>
      </c>
      <c r="E28" s="240"/>
      <c r="F28" s="157"/>
      <c r="G28" s="157"/>
      <c r="H28" s="157"/>
      <c r="I28" s="157"/>
      <c r="J28" s="157"/>
      <c r="K28" s="157"/>
    </row>
    <row r="29" spans="1:11" s="143" customFormat="1" ht="31.2">
      <c r="A29" s="238" t="s">
        <v>146</v>
      </c>
      <c r="B29" s="16"/>
      <c r="C29" s="239">
        <v>700</v>
      </c>
      <c r="D29" s="239">
        <v>700</v>
      </c>
      <c r="E29" s="240"/>
      <c r="F29" s="157"/>
      <c r="G29" s="157"/>
      <c r="H29" s="157"/>
      <c r="I29" s="157"/>
      <c r="J29" s="157"/>
      <c r="K29" s="157"/>
    </row>
    <row r="30" spans="1:11" s="143" customFormat="1" ht="31.8" thickBot="1">
      <c r="A30" s="238" t="s">
        <v>25</v>
      </c>
      <c r="B30" s="16"/>
      <c r="C30" s="239">
        <v>39</v>
      </c>
      <c r="D30" s="239">
        <v>39</v>
      </c>
      <c r="E30" s="240"/>
      <c r="F30" s="157"/>
      <c r="G30" s="157"/>
      <c r="H30" s="157"/>
      <c r="I30" s="157"/>
      <c r="J30" s="157"/>
      <c r="K30" s="157"/>
    </row>
    <row r="31" spans="1:11" s="143" customFormat="1" ht="31.8" thickBot="1">
      <c r="A31" s="34" t="s">
        <v>85</v>
      </c>
      <c r="B31" s="35" t="s">
        <v>26</v>
      </c>
      <c r="C31" s="36">
        <f>SUM(C27:C30)</f>
        <v>1319</v>
      </c>
      <c r="D31" s="36">
        <f>SUM(D27:D30)</f>
        <v>1319</v>
      </c>
      <c r="E31" s="37"/>
      <c r="F31" s="157"/>
      <c r="G31" s="157"/>
      <c r="H31" s="157"/>
      <c r="I31" s="157"/>
      <c r="J31" s="157"/>
      <c r="K31" s="157"/>
    </row>
    <row r="32" spans="1:11" s="143" customFormat="1" ht="31.2">
      <c r="A32" s="38" t="s">
        <v>147</v>
      </c>
      <c r="B32" s="39"/>
      <c r="C32" s="40">
        <v>61</v>
      </c>
      <c r="D32" s="41"/>
      <c r="E32" s="92">
        <v>61</v>
      </c>
      <c r="F32" s="157"/>
      <c r="G32" s="157"/>
      <c r="H32" s="157"/>
      <c r="I32" s="157"/>
      <c r="J32" s="157"/>
      <c r="K32" s="157"/>
    </row>
    <row r="33" spans="1:11" s="143" customFormat="1" ht="31.8" thickBot="1">
      <c r="A33" s="42" t="s">
        <v>131</v>
      </c>
      <c r="B33" s="43"/>
      <c r="C33" s="44">
        <v>61</v>
      </c>
      <c r="D33" s="45"/>
      <c r="E33" s="93">
        <v>61</v>
      </c>
      <c r="F33" s="157"/>
      <c r="G33" s="157"/>
      <c r="H33" s="157"/>
      <c r="I33" s="157"/>
      <c r="J33" s="157"/>
      <c r="K33" s="157"/>
    </row>
    <row r="34" spans="1:11" s="143" customFormat="1" ht="31.8" thickBot="1">
      <c r="A34" s="34" t="s">
        <v>86</v>
      </c>
      <c r="B34" s="35" t="s">
        <v>27</v>
      </c>
      <c r="C34" s="36">
        <f>C32</f>
        <v>61</v>
      </c>
      <c r="D34" s="36"/>
      <c r="E34" s="241">
        <f>E32</f>
        <v>61</v>
      </c>
      <c r="F34" s="157"/>
      <c r="G34" s="157"/>
      <c r="H34" s="157"/>
      <c r="I34" s="157"/>
      <c r="J34" s="157"/>
      <c r="K34" s="157"/>
    </row>
    <row r="35" spans="1:11" s="143" customFormat="1" ht="31.8" thickBot="1">
      <c r="A35" s="34" t="s">
        <v>87</v>
      </c>
      <c r="B35" s="35" t="s">
        <v>28</v>
      </c>
      <c r="C35" s="242">
        <f>C17+C26+C31+C34</f>
        <v>23574</v>
      </c>
      <c r="D35" s="242">
        <f>D17+D26+D31+D34</f>
        <v>23513</v>
      </c>
      <c r="E35" s="241">
        <f>E34</f>
        <v>61</v>
      </c>
      <c r="F35" s="157"/>
      <c r="G35" s="157"/>
      <c r="H35" s="157"/>
      <c r="I35" s="157"/>
      <c r="J35" s="157"/>
      <c r="K35" s="157"/>
    </row>
    <row r="36" spans="1:11" s="143" customFormat="1" ht="31.2">
      <c r="A36" s="331" t="s">
        <v>279</v>
      </c>
      <c r="B36" s="327"/>
      <c r="C36" s="329">
        <v>3000</v>
      </c>
      <c r="D36" s="328"/>
      <c r="E36" s="330">
        <v>3000</v>
      </c>
      <c r="F36" s="157"/>
      <c r="G36" s="157"/>
      <c r="H36" s="157"/>
      <c r="I36" s="157"/>
      <c r="J36" s="157"/>
      <c r="K36" s="157"/>
    </row>
    <row r="37" spans="1:11" s="143" customFormat="1" ht="63" thickBot="1">
      <c r="A37" s="23" t="s">
        <v>29</v>
      </c>
      <c r="B37" s="235"/>
      <c r="C37" s="25">
        <v>27691</v>
      </c>
      <c r="D37" s="25">
        <v>10022</v>
      </c>
      <c r="E37" s="236">
        <v>17669</v>
      </c>
      <c r="F37" s="157"/>
      <c r="G37" s="157"/>
      <c r="H37" s="157"/>
      <c r="I37" s="157"/>
      <c r="J37" s="157"/>
      <c r="K37" s="157"/>
    </row>
    <row r="38" spans="1:11" s="143" customFormat="1" ht="31.8" thickBot="1">
      <c r="A38" s="34" t="s">
        <v>88</v>
      </c>
      <c r="B38" s="35" t="s">
        <v>30</v>
      </c>
      <c r="C38" s="36">
        <f>SUM(C36:C37)</f>
        <v>30691</v>
      </c>
      <c r="D38" s="36">
        <f>D37</f>
        <v>10022</v>
      </c>
      <c r="E38" s="241">
        <f>SUM(E36:E37)</f>
        <v>20669</v>
      </c>
      <c r="F38" s="157"/>
      <c r="G38" s="157"/>
      <c r="H38" s="157"/>
      <c r="I38" s="157"/>
      <c r="J38" s="157"/>
      <c r="K38" s="157"/>
    </row>
    <row r="39" spans="1:11" s="247" customFormat="1" ht="30" customHeight="1" thickBot="1">
      <c r="A39" s="243" t="s">
        <v>31</v>
      </c>
      <c r="B39" s="244"/>
      <c r="C39" s="245">
        <f>C35+C38</f>
        <v>54265</v>
      </c>
      <c r="D39" s="245">
        <f>D35+D38</f>
        <v>33535</v>
      </c>
      <c r="E39" s="246">
        <f>E35+E38</f>
        <v>20730</v>
      </c>
      <c r="G39" s="248"/>
      <c r="H39" s="248"/>
      <c r="I39" s="248"/>
    </row>
    <row r="40" spans="1:11">
      <c r="H40" s="2"/>
      <c r="I40" s="2"/>
      <c r="J40" s="2"/>
    </row>
    <row r="41" spans="1:11">
      <c r="H41" s="2"/>
      <c r="I41" s="3"/>
      <c r="J41" s="2"/>
    </row>
    <row r="42" spans="1:11">
      <c r="H42" s="2"/>
      <c r="I42" s="2"/>
      <c r="J42" s="2"/>
    </row>
    <row r="43" spans="1:11">
      <c r="H43" s="2"/>
      <c r="I43" s="2"/>
      <c r="J43" s="2"/>
    </row>
    <row r="44" spans="1:11">
      <c r="D44" s="4"/>
      <c r="H44" s="2"/>
      <c r="I44" s="2"/>
      <c r="J44" s="2"/>
    </row>
    <row r="45" spans="1:11">
      <c r="H45" s="2"/>
      <c r="I45" s="2"/>
      <c r="J45" s="2"/>
    </row>
    <row r="46" spans="1:11">
      <c r="H46" s="2"/>
      <c r="I46" s="2"/>
      <c r="J46" s="2"/>
    </row>
    <row r="47" spans="1:11">
      <c r="H47" s="2"/>
      <c r="I47" s="2"/>
      <c r="J47" s="2"/>
    </row>
    <row r="48" spans="1:11">
      <c r="H48" s="2"/>
      <c r="I48" s="2"/>
      <c r="J48" s="2"/>
    </row>
  </sheetData>
  <mergeCells count="2">
    <mergeCell ref="A1:E1"/>
    <mergeCell ref="C2:E2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9" scale="43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C8"/>
  <sheetViews>
    <sheetView zoomScale="90" workbookViewId="0">
      <selection activeCell="A23" sqref="A23"/>
    </sheetView>
  </sheetViews>
  <sheetFormatPr defaultRowHeight="14.4"/>
  <cols>
    <col min="1" max="1" width="106.33203125" customWidth="1"/>
    <col min="2" max="2" width="40.5546875" customWidth="1"/>
    <col min="3" max="3" width="37.5546875" customWidth="1"/>
    <col min="4" max="4" width="15.109375" customWidth="1"/>
  </cols>
  <sheetData>
    <row r="1" spans="1:3" ht="24.75" customHeight="1">
      <c r="A1" s="541" t="s">
        <v>181</v>
      </c>
      <c r="B1" s="541"/>
      <c r="C1" s="541"/>
    </row>
    <row r="2" spans="1:3" ht="19.5" customHeight="1">
      <c r="A2" s="124"/>
      <c r="B2" s="125"/>
      <c r="C2" s="126"/>
    </row>
    <row r="3" spans="1:3" ht="22.5" customHeight="1">
      <c r="A3" s="542" t="s">
        <v>182</v>
      </c>
      <c r="B3" s="542"/>
      <c r="C3" s="542"/>
    </row>
    <row r="4" spans="1:3" ht="22.5" customHeight="1">
      <c r="A4" s="128" t="s">
        <v>183</v>
      </c>
      <c r="B4" s="127" t="s">
        <v>184</v>
      </c>
      <c r="C4" s="127" t="s">
        <v>185</v>
      </c>
    </row>
    <row r="5" spans="1:3" ht="36" customHeight="1">
      <c r="A5" s="129"/>
      <c r="B5" s="130" t="s">
        <v>186</v>
      </c>
      <c r="C5" s="131" t="s">
        <v>187</v>
      </c>
    </row>
    <row r="6" spans="1:3" ht="17.25" customHeight="1">
      <c r="A6" s="132"/>
      <c r="B6" s="132"/>
      <c r="C6" s="132"/>
    </row>
    <row r="7" spans="1:3" ht="15.6">
      <c r="A7" s="133"/>
      <c r="B7" s="133"/>
      <c r="C7" s="133"/>
    </row>
    <row r="8" spans="1:3" ht="24.75" customHeight="1"/>
  </sheetData>
  <mergeCells count="2">
    <mergeCell ref="A1:C1"/>
    <mergeCell ref="A3:C3"/>
  </mergeCells>
  <pageMargins left="0.19685039370078741" right="0.15748031496062992" top="0.5" bottom="0.74803149606299213" header="0.31496062992125984" footer="0.31496062992125984"/>
  <pageSetup paperSize="9" scale="78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topLeftCell="A46" zoomScale="110" zoomScaleNormal="110" workbookViewId="0">
      <selection activeCell="H11" sqref="H11"/>
    </sheetView>
  </sheetViews>
  <sheetFormatPr defaultColWidth="9.109375" defaultRowHeight="14.4"/>
  <cols>
    <col min="1" max="1" width="61.88671875" style="54" customWidth="1"/>
    <col min="2" max="2" width="9.44140625" style="54" customWidth="1"/>
    <col min="3" max="3" width="23" style="54" customWidth="1"/>
    <col min="4" max="4" width="21.88671875" style="54" customWidth="1"/>
    <col min="5" max="5" width="23" style="54" customWidth="1"/>
    <col min="6" max="6" width="8.33203125" style="54" customWidth="1"/>
    <col min="7" max="7" width="9.109375" style="54"/>
    <col min="8" max="8" width="14.6640625" style="54" customWidth="1"/>
    <col min="9" max="16384" width="9.109375" style="54"/>
  </cols>
  <sheetData>
    <row r="1" spans="1:6" ht="30.75" customHeight="1" thickBot="1">
      <c r="A1" s="385" t="s">
        <v>191</v>
      </c>
      <c r="B1" s="386"/>
      <c r="C1" s="386"/>
      <c r="D1" s="386"/>
      <c r="E1" s="387"/>
      <c r="F1" s="53"/>
    </row>
    <row r="2" spans="1:6" ht="15" customHeight="1" thickBot="1">
      <c r="A2" s="388" t="s">
        <v>33</v>
      </c>
      <c r="B2" s="389"/>
      <c r="C2" s="389"/>
      <c r="D2" s="389"/>
      <c r="E2" s="390"/>
      <c r="F2" s="53"/>
    </row>
    <row r="3" spans="1:6" ht="15" thickBot="1">
      <c r="A3" s="55" t="s">
        <v>68</v>
      </c>
      <c r="B3" s="56"/>
      <c r="C3" s="391" t="s">
        <v>32</v>
      </c>
      <c r="D3" s="392"/>
      <c r="E3" s="393"/>
      <c r="F3" s="57"/>
    </row>
    <row r="4" spans="1:6" ht="29.4" thickBot="1">
      <c r="A4" s="58" t="s">
        <v>67</v>
      </c>
      <c r="B4" s="59" t="s">
        <v>10</v>
      </c>
      <c r="C4" s="59" t="s">
        <v>69</v>
      </c>
      <c r="D4" s="264" t="s">
        <v>12</v>
      </c>
      <c r="E4" s="265" t="s">
        <v>13</v>
      </c>
      <c r="F4" s="57"/>
    </row>
    <row r="5" spans="1:6" s="165" customFormat="1">
      <c r="A5" s="160" t="s">
        <v>90</v>
      </c>
      <c r="B5" s="161"/>
      <c r="C5" s="162">
        <v>7898</v>
      </c>
      <c r="D5" s="162">
        <v>7898</v>
      </c>
      <c r="E5" s="163"/>
      <c r="F5" s="164"/>
    </row>
    <row r="6" spans="1:6" s="165" customFormat="1">
      <c r="A6" s="179" t="s">
        <v>221</v>
      </c>
      <c r="B6" s="180"/>
      <c r="C6" s="68">
        <v>100</v>
      </c>
      <c r="D6" s="68">
        <v>100</v>
      </c>
      <c r="E6" s="163"/>
      <c r="F6" s="164"/>
    </row>
    <row r="7" spans="1:6" s="165" customFormat="1">
      <c r="A7" s="166" t="s">
        <v>70</v>
      </c>
      <c r="B7" s="61"/>
      <c r="C7" s="167">
        <f>SUM(C5:C6)</f>
        <v>7998</v>
      </c>
      <c r="D7" s="167">
        <f>SUM(D5:D6)</f>
        <v>7998</v>
      </c>
      <c r="E7" s="168"/>
      <c r="F7" s="169"/>
    </row>
    <row r="8" spans="1:6" s="165" customFormat="1">
      <c r="A8" s="170" t="s">
        <v>170</v>
      </c>
      <c r="B8" s="171"/>
      <c r="C8" s="64">
        <v>1978</v>
      </c>
      <c r="D8" s="64">
        <v>1978</v>
      </c>
      <c r="E8" s="65"/>
      <c r="F8" s="164"/>
    </row>
    <row r="9" spans="1:6" s="165" customFormat="1" ht="15" thickBot="1">
      <c r="A9" s="172" t="s">
        <v>71</v>
      </c>
      <c r="B9" s="67"/>
      <c r="C9" s="173">
        <f>SUM(C8:C8)</f>
        <v>1978</v>
      </c>
      <c r="D9" s="173">
        <f>SUM(D8:D8)</f>
        <v>1978</v>
      </c>
      <c r="E9" s="174"/>
      <c r="F9" s="169"/>
    </row>
    <row r="10" spans="1:6" s="165" customFormat="1" ht="15" thickBot="1">
      <c r="A10" s="175" t="s">
        <v>72</v>
      </c>
      <c r="B10" s="176" t="s">
        <v>34</v>
      </c>
      <c r="C10" s="177">
        <f>C7+C9</f>
        <v>9976</v>
      </c>
      <c r="D10" s="177">
        <f>D7+D9</f>
        <v>9976</v>
      </c>
      <c r="E10" s="178"/>
      <c r="F10" s="169"/>
    </row>
    <row r="11" spans="1:6" s="165" customFormat="1" ht="15" thickBot="1">
      <c r="A11" s="181" t="s">
        <v>35</v>
      </c>
      <c r="B11" s="176" t="s">
        <v>36</v>
      </c>
      <c r="C11" s="177">
        <v>1859</v>
      </c>
      <c r="D11" s="177">
        <v>1859</v>
      </c>
      <c r="E11" s="178"/>
      <c r="F11" s="164"/>
    </row>
    <row r="12" spans="1:6" s="165" customFormat="1">
      <c r="A12" s="186" t="s">
        <v>212</v>
      </c>
      <c r="B12" s="183"/>
      <c r="C12" s="185">
        <v>170</v>
      </c>
      <c r="D12" s="185">
        <v>170</v>
      </c>
      <c r="E12" s="184"/>
      <c r="F12" s="164"/>
    </row>
    <row r="13" spans="1:6" s="165" customFormat="1">
      <c r="A13" s="187" t="s">
        <v>38</v>
      </c>
      <c r="B13" s="182"/>
      <c r="C13" s="188">
        <f>SUM(C14:C16)</f>
        <v>2250</v>
      </c>
      <c r="D13" s="188">
        <f>SUM(D14:D16)</f>
        <v>2250</v>
      </c>
      <c r="E13" s="163"/>
      <c r="F13" s="169"/>
    </row>
    <row r="14" spans="1:6" s="165" customFormat="1">
      <c r="A14" s="170" t="s">
        <v>37</v>
      </c>
      <c r="B14" s="61"/>
      <c r="C14" s="64">
        <v>50</v>
      </c>
      <c r="D14" s="64">
        <v>50</v>
      </c>
      <c r="E14" s="189"/>
      <c r="F14" s="169"/>
    </row>
    <row r="15" spans="1:6" s="165" customFormat="1">
      <c r="A15" s="170" t="s">
        <v>39</v>
      </c>
      <c r="B15" s="62"/>
      <c r="C15" s="64">
        <v>700</v>
      </c>
      <c r="D15" s="64">
        <v>700</v>
      </c>
      <c r="E15" s="189"/>
      <c r="F15" s="169"/>
    </row>
    <row r="16" spans="1:6" s="165" customFormat="1">
      <c r="A16" s="170" t="s">
        <v>40</v>
      </c>
      <c r="B16" s="61"/>
      <c r="C16" s="64">
        <v>1500</v>
      </c>
      <c r="D16" s="64">
        <v>1500</v>
      </c>
      <c r="E16" s="189"/>
      <c r="F16" s="169"/>
    </row>
    <row r="17" spans="1:6" s="165" customFormat="1">
      <c r="A17" s="166" t="s">
        <v>73</v>
      </c>
      <c r="B17" s="61"/>
      <c r="C17" s="167">
        <f>C12+C13</f>
        <v>2420</v>
      </c>
      <c r="D17" s="167">
        <f>D12+D13</f>
        <v>2420</v>
      </c>
      <c r="E17" s="168"/>
      <c r="F17" s="169"/>
    </row>
    <row r="18" spans="1:6" s="165" customFormat="1">
      <c r="A18" s="170" t="s">
        <v>154</v>
      </c>
      <c r="B18" s="61"/>
      <c r="C18" s="64">
        <v>170</v>
      </c>
      <c r="D18" s="64">
        <v>170</v>
      </c>
      <c r="E18" s="189"/>
      <c r="F18" s="169"/>
    </row>
    <row r="19" spans="1:6" s="165" customFormat="1">
      <c r="A19" s="170" t="s">
        <v>41</v>
      </c>
      <c r="B19" s="61"/>
      <c r="C19" s="64">
        <v>180</v>
      </c>
      <c r="D19" s="64">
        <v>180</v>
      </c>
      <c r="E19" s="189"/>
      <c r="F19" s="169"/>
    </row>
    <row r="20" spans="1:6" s="165" customFormat="1">
      <c r="A20" s="166" t="s">
        <v>74</v>
      </c>
      <c r="B20" s="61"/>
      <c r="C20" s="167">
        <f>SUM(C18:C19)</f>
        <v>350</v>
      </c>
      <c r="D20" s="167">
        <f>SUM(D18:D19)</f>
        <v>350</v>
      </c>
      <c r="E20" s="168"/>
      <c r="F20" s="169"/>
    </row>
    <row r="21" spans="1:6" s="165" customFormat="1">
      <c r="A21" s="66" t="s">
        <v>42</v>
      </c>
      <c r="B21" s="61"/>
      <c r="C21" s="62">
        <f>SUM(C22:C23)</f>
        <v>900</v>
      </c>
      <c r="D21" s="62">
        <f>SUM(D22:D23)</f>
        <v>900</v>
      </c>
      <c r="E21" s="65"/>
      <c r="F21" s="169"/>
    </row>
    <row r="22" spans="1:6" s="165" customFormat="1">
      <c r="A22" s="170" t="s">
        <v>43</v>
      </c>
      <c r="B22" s="61"/>
      <c r="C22" s="64">
        <v>750</v>
      </c>
      <c r="D22" s="64">
        <v>750</v>
      </c>
      <c r="E22" s="189"/>
      <c r="F22" s="169"/>
    </row>
    <row r="23" spans="1:6" s="165" customFormat="1">
      <c r="A23" s="170" t="s">
        <v>44</v>
      </c>
      <c r="B23" s="61"/>
      <c r="C23" s="64">
        <v>150</v>
      </c>
      <c r="D23" s="64">
        <v>150</v>
      </c>
      <c r="E23" s="189"/>
      <c r="F23" s="169"/>
    </row>
    <row r="24" spans="1:6" s="165" customFormat="1" ht="15" customHeight="1">
      <c r="A24" s="69" t="s">
        <v>177</v>
      </c>
      <c r="B24" s="61"/>
      <c r="C24" s="70">
        <v>78</v>
      </c>
      <c r="D24" s="70">
        <v>78</v>
      </c>
      <c r="E24" s="189"/>
      <c r="F24" s="169"/>
    </row>
    <row r="25" spans="1:6" s="165" customFormat="1">
      <c r="A25" s="66" t="s">
        <v>45</v>
      </c>
      <c r="B25" s="61"/>
      <c r="C25" s="62">
        <v>250</v>
      </c>
      <c r="D25" s="62">
        <v>250</v>
      </c>
      <c r="E25" s="65"/>
      <c r="F25" s="169"/>
    </row>
    <row r="26" spans="1:6" s="165" customFormat="1">
      <c r="A26" s="66" t="s">
        <v>211</v>
      </c>
      <c r="B26" s="61"/>
      <c r="C26" s="62">
        <v>900</v>
      </c>
      <c r="D26" s="62">
        <v>900</v>
      </c>
      <c r="E26" s="65"/>
      <c r="F26" s="169"/>
    </row>
    <row r="27" spans="1:6" s="165" customFormat="1">
      <c r="A27" s="66" t="s">
        <v>46</v>
      </c>
      <c r="B27" s="61"/>
      <c r="C27" s="62">
        <v>1350</v>
      </c>
      <c r="D27" s="62">
        <v>1350</v>
      </c>
      <c r="E27" s="65"/>
      <c r="F27" s="169"/>
    </row>
    <row r="28" spans="1:6" s="165" customFormat="1">
      <c r="A28" s="179" t="s">
        <v>155</v>
      </c>
      <c r="B28" s="67"/>
      <c r="C28" s="68">
        <v>400</v>
      </c>
      <c r="D28" s="68">
        <v>400</v>
      </c>
      <c r="E28" s="65"/>
      <c r="F28" s="169"/>
    </row>
    <row r="29" spans="1:6" s="165" customFormat="1">
      <c r="A29" s="170" t="s">
        <v>171</v>
      </c>
      <c r="B29" s="61"/>
      <c r="C29" s="64">
        <v>380</v>
      </c>
      <c r="D29" s="64">
        <v>380</v>
      </c>
      <c r="E29" s="65"/>
      <c r="F29" s="169"/>
    </row>
    <row r="30" spans="1:6" s="165" customFormat="1">
      <c r="A30" s="166" t="s">
        <v>75</v>
      </c>
      <c r="B30" s="61"/>
      <c r="C30" s="167">
        <f>C21+C25+C26+C27+C24</f>
        <v>3478</v>
      </c>
      <c r="D30" s="167">
        <f>D21+D25+D26+D27+D24</f>
        <v>3478</v>
      </c>
      <c r="E30" s="168"/>
      <c r="F30" s="169"/>
    </row>
    <row r="31" spans="1:6" s="165" customFormat="1">
      <c r="A31" s="66" t="s">
        <v>141</v>
      </c>
      <c r="B31" s="61"/>
      <c r="C31" s="62">
        <v>230</v>
      </c>
      <c r="D31" s="62">
        <v>230</v>
      </c>
      <c r="E31" s="168"/>
      <c r="F31" s="169"/>
    </row>
    <row r="32" spans="1:6" s="165" customFormat="1">
      <c r="A32" s="190" t="s">
        <v>47</v>
      </c>
      <c r="B32" s="61"/>
      <c r="C32" s="62">
        <v>1750</v>
      </c>
      <c r="D32" s="62">
        <v>1750</v>
      </c>
      <c r="E32" s="168"/>
      <c r="F32" s="169"/>
    </row>
    <row r="33" spans="1:6" s="165" customFormat="1">
      <c r="A33" s="190" t="s">
        <v>148</v>
      </c>
      <c r="B33" s="61"/>
      <c r="C33" s="62">
        <v>1000</v>
      </c>
      <c r="D33" s="62">
        <v>1000</v>
      </c>
      <c r="E33" s="65"/>
      <c r="F33" s="169"/>
    </row>
    <row r="34" spans="1:6" s="165" customFormat="1">
      <c r="A34" s="66" t="s">
        <v>48</v>
      </c>
      <c r="B34" s="61"/>
      <c r="C34" s="62">
        <v>450</v>
      </c>
      <c r="D34" s="62">
        <v>450</v>
      </c>
      <c r="E34" s="65"/>
      <c r="F34" s="169"/>
    </row>
    <row r="35" spans="1:6" s="165" customFormat="1">
      <c r="A35" s="179" t="s">
        <v>142</v>
      </c>
      <c r="B35" s="67"/>
      <c r="C35" s="68">
        <v>450</v>
      </c>
      <c r="D35" s="68">
        <v>450</v>
      </c>
      <c r="E35" s="263"/>
      <c r="F35" s="169"/>
    </row>
    <row r="36" spans="1:6" s="165" customFormat="1" ht="15" thickBot="1">
      <c r="A36" s="172" t="s">
        <v>76</v>
      </c>
      <c r="B36" s="67"/>
      <c r="C36" s="173">
        <f>SUM(C32:C34)</f>
        <v>3200</v>
      </c>
      <c r="D36" s="173">
        <f>SUM(D32:D34)</f>
        <v>3200</v>
      </c>
      <c r="E36" s="174"/>
      <c r="F36" s="169"/>
    </row>
    <row r="37" spans="1:6" s="165" customFormat="1" ht="15" thickBot="1">
      <c r="A37" s="175" t="s">
        <v>77</v>
      </c>
      <c r="B37" s="176" t="s">
        <v>49</v>
      </c>
      <c r="C37" s="177">
        <f>C17+C20+C30+C36+C31</f>
        <v>9678</v>
      </c>
      <c r="D37" s="177">
        <f>D17+D20+D30+D36+D31</f>
        <v>9678</v>
      </c>
      <c r="E37" s="178"/>
      <c r="F37" s="169"/>
    </row>
    <row r="38" spans="1:6" s="165" customFormat="1" ht="15.6">
      <c r="A38" s="203" t="s">
        <v>50</v>
      </c>
      <c r="B38" s="204"/>
      <c r="C38" s="205">
        <f>SUM(C39:C40)</f>
        <v>2495</v>
      </c>
      <c r="D38" s="205">
        <f>SUM(D39:D40)</f>
        <v>2495</v>
      </c>
      <c r="E38" s="206"/>
      <c r="F38" s="169"/>
    </row>
    <row r="39" spans="1:6" s="165" customFormat="1" ht="15.6">
      <c r="A39" s="207" t="s">
        <v>215</v>
      </c>
      <c r="B39" s="204"/>
      <c r="C39" s="208">
        <v>2050</v>
      </c>
      <c r="D39" s="208">
        <v>2050</v>
      </c>
      <c r="E39" s="168"/>
      <c r="F39" s="169"/>
    </row>
    <row r="40" spans="1:6" s="213" customFormat="1" ht="16.2" thickBot="1">
      <c r="A40" s="209" t="s">
        <v>216</v>
      </c>
      <c r="B40" s="210"/>
      <c r="C40" s="211">
        <v>445</v>
      </c>
      <c r="D40" s="211">
        <v>445</v>
      </c>
      <c r="E40" s="65"/>
      <c r="F40" s="212"/>
    </row>
    <row r="41" spans="1:6" s="165" customFormat="1" ht="15" thickBot="1">
      <c r="A41" s="175" t="s">
        <v>78</v>
      </c>
      <c r="B41" s="176" t="s">
        <v>51</v>
      </c>
      <c r="C41" s="177">
        <f>C38</f>
        <v>2495</v>
      </c>
      <c r="D41" s="177">
        <f>D38</f>
        <v>2495</v>
      </c>
      <c r="E41" s="178"/>
      <c r="F41" s="169"/>
    </row>
    <row r="42" spans="1:6" s="165" customFormat="1" ht="23.25" customHeight="1">
      <c r="A42" s="191" t="s">
        <v>52</v>
      </c>
      <c r="B42" s="192"/>
      <c r="C42" s="193">
        <f>SUM(C43:C46)</f>
        <v>1767</v>
      </c>
      <c r="D42" s="193">
        <f>SUM(D43:D46)</f>
        <v>1767</v>
      </c>
      <c r="E42" s="194"/>
      <c r="F42" s="164"/>
    </row>
    <row r="43" spans="1:6" s="197" customFormat="1">
      <c r="A43" s="170" t="s">
        <v>53</v>
      </c>
      <c r="B43" s="195"/>
      <c r="C43" s="64">
        <v>859</v>
      </c>
      <c r="D43" s="64">
        <v>859</v>
      </c>
      <c r="E43" s="189"/>
      <c r="F43" s="196"/>
    </row>
    <row r="44" spans="1:6" s="165" customFormat="1">
      <c r="A44" s="170" t="s">
        <v>172</v>
      </c>
      <c r="B44" s="171"/>
      <c r="C44" s="64">
        <v>458</v>
      </c>
      <c r="D44" s="64">
        <v>458</v>
      </c>
      <c r="E44" s="189"/>
      <c r="F44" s="164"/>
    </row>
    <row r="45" spans="1:6" s="165" customFormat="1" ht="20.100000000000001" customHeight="1">
      <c r="A45" s="170" t="s">
        <v>213</v>
      </c>
      <c r="B45" s="171"/>
      <c r="C45" s="64">
        <v>258</v>
      </c>
      <c r="D45" s="64">
        <v>258</v>
      </c>
      <c r="E45" s="189"/>
      <c r="F45" s="164"/>
    </row>
    <row r="46" spans="1:6" s="165" customFormat="1" ht="20.100000000000001" customHeight="1">
      <c r="A46" s="170" t="s">
        <v>54</v>
      </c>
      <c r="B46" s="171"/>
      <c r="C46" s="64">
        <v>192</v>
      </c>
      <c r="D46" s="64">
        <v>192</v>
      </c>
      <c r="E46" s="189"/>
      <c r="F46" s="164"/>
    </row>
    <row r="47" spans="1:6" ht="22.5" customHeight="1">
      <c r="A47" s="73" t="s">
        <v>55</v>
      </c>
      <c r="B47" s="71"/>
      <c r="C47" s="72">
        <f>SUM(C48:C54)</f>
        <v>993</v>
      </c>
      <c r="D47" s="72">
        <f>SUM(D48:D54)</f>
        <v>993</v>
      </c>
      <c r="E47" s="74"/>
      <c r="F47" s="60"/>
    </row>
    <row r="48" spans="1:6" s="165" customFormat="1" ht="20.25" customHeight="1">
      <c r="A48" s="266" t="s">
        <v>208</v>
      </c>
      <c r="B48" s="198"/>
      <c r="C48" s="267">
        <v>10</v>
      </c>
      <c r="D48" s="267">
        <v>10</v>
      </c>
      <c r="E48" s="65"/>
      <c r="F48" s="169"/>
    </row>
    <row r="49" spans="1:6" s="165" customFormat="1" ht="18.75" customHeight="1">
      <c r="A49" s="268" t="s">
        <v>173</v>
      </c>
      <c r="B49" s="198"/>
      <c r="C49" s="269">
        <v>100</v>
      </c>
      <c r="D49" s="269">
        <v>100</v>
      </c>
      <c r="E49" s="65"/>
      <c r="F49" s="169"/>
    </row>
    <row r="50" spans="1:6" s="165" customFormat="1" ht="18.75" customHeight="1">
      <c r="A50" s="268" t="s">
        <v>214</v>
      </c>
      <c r="B50" s="198"/>
      <c r="C50" s="269">
        <v>100</v>
      </c>
      <c r="D50" s="269">
        <v>100</v>
      </c>
      <c r="E50" s="65"/>
      <c r="F50" s="169"/>
    </row>
    <row r="51" spans="1:6" s="165" customFormat="1">
      <c r="A51" s="270" t="s">
        <v>209</v>
      </c>
      <c r="B51" s="198"/>
      <c r="C51" s="267">
        <v>13</v>
      </c>
      <c r="D51" s="267">
        <v>13</v>
      </c>
      <c r="E51" s="65"/>
      <c r="F51" s="169"/>
    </row>
    <row r="52" spans="1:6" s="165" customFormat="1" ht="15.75" customHeight="1">
      <c r="A52" s="268" t="s">
        <v>149</v>
      </c>
      <c r="B52" s="198"/>
      <c r="C52" s="269">
        <v>725</v>
      </c>
      <c r="D52" s="269">
        <v>725</v>
      </c>
      <c r="E52" s="65"/>
      <c r="F52" s="169"/>
    </row>
    <row r="53" spans="1:6" s="165" customFormat="1" ht="18" customHeight="1">
      <c r="A53" s="91" t="s">
        <v>210</v>
      </c>
      <c r="B53" s="198"/>
      <c r="C53" s="64">
        <v>25</v>
      </c>
      <c r="D53" s="64">
        <v>25</v>
      </c>
      <c r="E53" s="65"/>
      <c r="F53" s="169"/>
    </row>
    <row r="54" spans="1:6" s="165" customFormat="1" ht="15" thickBot="1">
      <c r="A54" s="199" t="s">
        <v>150</v>
      </c>
      <c r="B54" s="200"/>
      <c r="C54" s="201">
        <v>20</v>
      </c>
      <c r="D54" s="201">
        <v>20</v>
      </c>
      <c r="E54" s="202"/>
      <c r="F54" s="169"/>
    </row>
    <row r="55" spans="1:6" s="165" customFormat="1">
      <c r="A55" s="222" t="s">
        <v>56</v>
      </c>
      <c r="B55" s="183"/>
      <c r="C55" s="223">
        <f>SUM(C56:C59)</f>
        <v>19702</v>
      </c>
      <c r="D55" s="223">
        <f>SUM(D56:D59)</f>
        <v>1500</v>
      </c>
      <c r="E55" s="184">
        <f>SUM(E56:E58)</f>
        <v>18202</v>
      </c>
      <c r="F55" s="169"/>
    </row>
    <row r="56" spans="1:6" s="165" customFormat="1">
      <c r="A56" s="91" t="s">
        <v>156</v>
      </c>
      <c r="B56" s="61"/>
      <c r="C56" s="64">
        <v>11166</v>
      </c>
      <c r="D56" s="64"/>
      <c r="E56" s="189">
        <v>11166</v>
      </c>
      <c r="F56" s="169"/>
    </row>
    <row r="57" spans="1:6" s="165" customFormat="1">
      <c r="A57" s="91" t="s">
        <v>280</v>
      </c>
      <c r="B57" s="61"/>
      <c r="C57" s="64">
        <v>3000</v>
      </c>
      <c r="D57" s="64"/>
      <c r="E57" s="189">
        <v>3000</v>
      </c>
      <c r="F57" s="169"/>
    </row>
    <row r="58" spans="1:6" s="165" customFormat="1">
      <c r="A58" s="91" t="s">
        <v>151</v>
      </c>
      <c r="B58" s="61"/>
      <c r="C58" s="64">
        <v>4036</v>
      </c>
      <c r="D58" s="64"/>
      <c r="E58" s="189">
        <v>4036</v>
      </c>
      <c r="F58" s="169"/>
    </row>
    <row r="59" spans="1:6" s="165" customFormat="1" ht="15" thickBot="1">
      <c r="A59" s="252" t="s">
        <v>57</v>
      </c>
      <c r="B59" s="253"/>
      <c r="C59" s="201">
        <v>1500</v>
      </c>
      <c r="D59" s="201">
        <v>1500</v>
      </c>
      <c r="E59" s="254"/>
      <c r="F59" s="169"/>
    </row>
    <row r="60" spans="1:6" s="165" customFormat="1" ht="15" thickBot="1">
      <c r="A60" s="175" t="s">
        <v>79</v>
      </c>
      <c r="B60" s="176" t="s">
        <v>58</v>
      </c>
      <c r="C60" s="177">
        <f>C42+C47+C55</f>
        <v>22462</v>
      </c>
      <c r="D60" s="177">
        <f>D42+D47+D55</f>
        <v>4260</v>
      </c>
      <c r="E60" s="178">
        <f>E55</f>
        <v>18202</v>
      </c>
      <c r="F60" s="169"/>
    </row>
    <row r="61" spans="1:6" s="165" customFormat="1">
      <c r="A61" s="187" t="s">
        <v>157</v>
      </c>
      <c r="B61" s="249"/>
      <c r="C61" s="188">
        <f>SUM(C62:C63)</f>
        <v>664</v>
      </c>
      <c r="D61" s="250"/>
      <c r="E61" s="163">
        <f>SUM(E62:E63)</f>
        <v>664</v>
      </c>
      <c r="F61" s="169"/>
    </row>
    <row r="62" spans="1:6" s="165" customFormat="1" ht="32.25" customHeight="1">
      <c r="A62" s="91" t="s">
        <v>59</v>
      </c>
      <c r="B62" s="198"/>
      <c r="C62" s="64">
        <v>523</v>
      </c>
      <c r="D62" s="224"/>
      <c r="E62" s="189">
        <v>523</v>
      </c>
      <c r="F62" s="169"/>
    </row>
    <row r="63" spans="1:6" s="165" customFormat="1" ht="15" thickBot="1">
      <c r="A63" s="225" t="s">
        <v>60</v>
      </c>
      <c r="B63" s="198"/>
      <c r="C63" s="68">
        <v>141</v>
      </c>
      <c r="D63" s="226"/>
      <c r="E63" s="251">
        <v>141</v>
      </c>
      <c r="F63" s="169"/>
    </row>
    <row r="64" spans="1:6" s="165" customFormat="1" ht="15" thickBot="1">
      <c r="A64" s="181" t="s">
        <v>80</v>
      </c>
      <c r="B64" s="176" t="s">
        <v>61</v>
      </c>
      <c r="C64" s="177">
        <f>C61</f>
        <v>664</v>
      </c>
      <c r="D64" s="229"/>
      <c r="E64" s="178">
        <f>E61</f>
        <v>664</v>
      </c>
      <c r="F64" s="169"/>
    </row>
    <row r="65" spans="1:6" s="165" customFormat="1" ht="20.25" customHeight="1">
      <c r="A65" s="91" t="s">
        <v>220</v>
      </c>
      <c r="B65" s="198"/>
      <c r="C65" s="64">
        <v>5142</v>
      </c>
      <c r="D65" s="224"/>
      <c r="E65" s="189">
        <v>5142</v>
      </c>
      <c r="F65" s="169"/>
    </row>
    <row r="66" spans="1:6" s="165" customFormat="1" ht="25.5" customHeight="1" thickBot="1">
      <c r="A66" s="225" t="s">
        <v>152</v>
      </c>
      <c r="B66" s="198"/>
      <c r="C66" s="68">
        <v>1388</v>
      </c>
      <c r="D66" s="226"/>
      <c r="E66" s="251">
        <v>1388</v>
      </c>
      <c r="F66" s="169"/>
    </row>
    <row r="67" spans="1:6" s="165" customFormat="1" ht="15" thickBot="1">
      <c r="A67" s="227" t="s">
        <v>153</v>
      </c>
      <c r="B67" s="176" t="s">
        <v>62</v>
      </c>
      <c r="C67" s="228">
        <f>C65+C66</f>
        <v>6530</v>
      </c>
      <c r="D67" s="229"/>
      <c r="E67" s="255">
        <f>E65+E66</f>
        <v>6530</v>
      </c>
      <c r="F67" s="169"/>
    </row>
    <row r="68" spans="1:6" s="165" customFormat="1" ht="15" thickBot="1">
      <c r="A68" s="227" t="s">
        <v>63</v>
      </c>
      <c r="B68" s="176" t="s">
        <v>64</v>
      </c>
      <c r="C68" s="228">
        <f>C10+C11+C37+C41+C60+C64+C67</f>
        <v>53664</v>
      </c>
      <c r="D68" s="228">
        <f>D10+D11+D37+D41+D60</f>
        <v>28268</v>
      </c>
      <c r="E68" s="255">
        <f>E60+E64+E67</f>
        <v>25396</v>
      </c>
      <c r="F68" s="169"/>
    </row>
    <row r="69" spans="1:6" s="165" customFormat="1">
      <c r="A69" s="69" t="s">
        <v>176</v>
      </c>
      <c r="B69" s="198"/>
      <c r="C69" s="70">
        <v>601</v>
      </c>
      <c r="D69" s="70">
        <v>601</v>
      </c>
      <c r="E69" s="230"/>
      <c r="F69" s="169"/>
    </row>
    <row r="70" spans="1:6" s="165" customFormat="1" ht="15" thickBot="1">
      <c r="A70" s="232" t="s">
        <v>175</v>
      </c>
      <c r="B70" s="233" t="s">
        <v>174</v>
      </c>
      <c r="C70" s="234">
        <f>C69</f>
        <v>601</v>
      </c>
      <c r="D70" s="234">
        <f>D69</f>
        <v>601</v>
      </c>
      <c r="E70" s="231"/>
      <c r="F70" s="169"/>
    </row>
    <row r="71" spans="1:6" s="165" customFormat="1" ht="15" thickBot="1">
      <c r="A71" s="256" t="s">
        <v>89</v>
      </c>
      <c r="B71" s="233"/>
      <c r="C71" s="257">
        <f>C68+C70</f>
        <v>54265</v>
      </c>
      <c r="D71" s="234">
        <f>D68+D70</f>
        <v>28869</v>
      </c>
      <c r="E71" s="231">
        <f>E68</f>
        <v>25396</v>
      </c>
      <c r="F71" s="164"/>
    </row>
    <row r="72" spans="1:6" s="165" customFormat="1" ht="16.5" customHeight="1">
      <c r="A72" s="187" t="s">
        <v>65</v>
      </c>
      <c r="B72" s="182"/>
      <c r="C72" s="258">
        <v>6</v>
      </c>
      <c r="D72" s="182"/>
      <c r="E72" s="259"/>
      <c r="F72" s="164"/>
    </row>
    <row r="73" spans="1:6" s="165" customFormat="1" ht="17.25" customHeight="1" thickBot="1">
      <c r="A73" s="260" t="s">
        <v>66</v>
      </c>
      <c r="B73" s="253"/>
      <c r="C73" s="261">
        <v>4</v>
      </c>
      <c r="D73" s="253"/>
      <c r="E73" s="262"/>
      <c r="F73" s="196"/>
    </row>
    <row r="75" spans="1:6">
      <c r="D75" s="63"/>
    </row>
    <row r="76" spans="1:6">
      <c r="D76" s="63"/>
    </row>
    <row r="82" spans="5:5">
      <c r="E82" s="63"/>
    </row>
  </sheetData>
  <mergeCells count="3">
    <mergeCell ref="A1:E1"/>
    <mergeCell ref="A2:E2"/>
    <mergeCell ref="C3:E3"/>
  </mergeCells>
  <printOptions horizontalCentered="1"/>
  <pageMargins left="0.15748031496062992" right="0.15748031496062992" top="0.23622047244094491" bottom="0.19685039370078741" header="0.15748031496062992" footer="0.15748031496062992"/>
  <pageSetup paperSize="9" scale="67" orientation="portrait" r:id="rId1"/>
  <headerFooter alignWithMargins="0"/>
  <rowBreaks count="1" manualBreakCount="1">
    <brk id="5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19" zoomScale="110" zoomScaleNormal="110" workbookViewId="0">
      <selection activeCell="H24" sqref="H24"/>
    </sheetView>
  </sheetViews>
  <sheetFormatPr defaultColWidth="9.109375" defaultRowHeight="14.4"/>
  <cols>
    <col min="1" max="1" width="16.33203125" style="294" customWidth="1"/>
    <col min="2" max="2" width="82.6640625" style="294" customWidth="1"/>
    <col min="3" max="3" width="24.5546875" style="294" customWidth="1"/>
    <col min="4" max="4" width="24" style="294" customWidth="1"/>
    <col min="5" max="16384" width="9.109375" style="294"/>
  </cols>
  <sheetData>
    <row r="1" spans="1:4" ht="39" customHeight="1">
      <c r="A1" s="394" t="s">
        <v>275</v>
      </c>
      <c r="B1" s="395"/>
      <c r="C1" s="395"/>
      <c r="D1" s="396"/>
    </row>
    <row r="2" spans="1:4" ht="48.75" customHeight="1">
      <c r="A2" s="323" t="s">
        <v>274</v>
      </c>
      <c r="B2" s="322" t="s">
        <v>273</v>
      </c>
      <c r="C2" s="322" t="s">
        <v>272</v>
      </c>
      <c r="D2" s="321" t="s">
        <v>271</v>
      </c>
    </row>
    <row r="3" spans="1:4" ht="15.6">
      <c r="A3" s="397" t="s">
        <v>270</v>
      </c>
      <c r="B3" s="398"/>
      <c r="C3" s="398"/>
      <c r="D3" s="399"/>
    </row>
    <row r="4" spans="1:4" ht="30" customHeight="1">
      <c r="A4" s="312" t="s">
        <v>269</v>
      </c>
      <c r="B4" s="309" t="s">
        <v>268</v>
      </c>
      <c r="C4" s="313">
        <v>11166</v>
      </c>
      <c r="D4" s="307"/>
    </row>
    <row r="5" spans="1:4" ht="30" customHeight="1">
      <c r="A5" s="312" t="s">
        <v>267</v>
      </c>
      <c r="B5" s="309" t="s">
        <v>266</v>
      </c>
      <c r="C5" s="315"/>
      <c r="D5" s="314">
        <v>380</v>
      </c>
    </row>
    <row r="6" spans="1:4" ht="39.75" customHeight="1">
      <c r="A6" s="312" t="s">
        <v>265</v>
      </c>
      <c r="B6" s="309" t="s">
        <v>264</v>
      </c>
      <c r="C6" s="315">
        <v>500</v>
      </c>
      <c r="D6" s="314"/>
    </row>
    <row r="7" spans="1:4" ht="39" customHeight="1">
      <c r="A7" s="312" t="s">
        <v>263</v>
      </c>
      <c r="B7" s="309" t="s">
        <v>262</v>
      </c>
      <c r="C7" s="320">
        <v>5400</v>
      </c>
      <c r="D7" s="317">
        <v>4104</v>
      </c>
    </row>
    <row r="8" spans="1:4" ht="30" customHeight="1">
      <c r="A8" s="312" t="s">
        <v>261</v>
      </c>
      <c r="B8" s="309" t="s">
        <v>260</v>
      </c>
      <c r="C8" s="319"/>
      <c r="D8" s="307">
        <v>2688</v>
      </c>
    </row>
    <row r="9" spans="1:4" ht="30" customHeight="1">
      <c r="A9" s="312" t="s">
        <v>259</v>
      </c>
      <c r="B9" s="309" t="s">
        <v>258</v>
      </c>
      <c r="C9" s="318">
        <v>7869</v>
      </c>
      <c r="D9" s="317">
        <v>7596</v>
      </c>
    </row>
    <row r="10" spans="1:4" ht="30" customHeight="1">
      <c r="A10" s="312" t="s">
        <v>257</v>
      </c>
      <c r="B10" s="309" t="s">
        <v>256</v>
      </c>
      <c r="C10" s="313">
        <v>15025</v>
      </c>
      <c r="D10" s="307"/>
    </row>
    <row r="11" spans="1:4" ht="30" customHeight="1">
      <c r="A11" s="312" t="s">
        <v>255</v>
      </c>
      <c r="B11" s="309" t="s">
        <v>254</v>
      </c>
      <c r="C11" s="313"/>
      <c r="D11" s="307">
        <v>859</v>
      </c>
    </row>
    <row r="12" spans="1:4" ht="36" customHeight="1">
      <c r="A12" s="312" t="s">
        <v>253</v>
      </c>
      <c r="B12" s="309" t="s">
        <v>252</v>
      </c>
      <c r="C12" s="313"/>
      <c r="D12" s="307">
        <v>458</v>
      </c>
    </row>
    <row r="13" spans="1:4" ht="30" customHeight="1">
      <c r="A13" s="312" t="s">
        <v>251</v>
      </c>
      <c r="B13" s="309" t="s">
        <v>250</v>
      </c>
      <c r="C13" s="313"/>
      <c r="D13" s="307">
        <v>192</v>
      </c>
    </row>
    <row r="14" spans="1:4" ht="30" customHeight="1">
      <c r="A14" s="312" t="s">
        <v>249</v>
      </c>
      <c r="B14" s="309" t="s">
        <v>248</v>
      </c>
      <c r="C14" s="313"/>
      <c r="D14" s="307">
        <v>20</v>
      </c>
    </row>
    <row r="15" spans="1:4" ht="30" customHeight="1">
      <c r="A15" s="312" t="s">
        <v>247</v>
      </c>
      <c r="B15" s="309" t="s">
        <v>246</v>
      </c>
      <c r="C15" s="313"/>
      <c r="D15" s="316">
        <v>2495</v>
      </c>
    </row>
    <row r="16" spans="1:4" ht="30" customHeight="1">
      <c r="A16" s="312" t="s">
        <v>245</v>
      </c>
      <c r="B16" s="309" t="s">
        <v>244</v>
      </c>
      <c r="C16" s="313"/>
      <c r="D16" s="307">
        <v>258</v>
      </c>
    </row>
    <row r="17" spans="1:4" ht="30" customHeight="1">
      <c r="A17" s="312" t="s">
        <v>243</v>
      </c>
      <c r="B17" s="309" t="s">
        <v>242</v>
      </c>
      <c r="C17" s="315">
        <v>3979</v>
      </c>
      <c r="D17" s="314">
        <v>3979</v>
      </c>
    </row>
    <row r="18" spans="1:4" ht="30" customHeight="1">
      <c r="A18" s="310" t="s">
        <v>241</v>
      </c>
      <c r="B18" s="309" t="s">
        <v>240</v>
      </c>
      <c r="C18" s="313"/>
      <c r="D18" s="307">
        <v>4837</v>
      </c>
    </row>
    <row r="19" spans="1:4" ht="30" customHeight="1">
      <c r="A19" s="312" t="s">
        <v>239</v>
      </c>
      <c r="B19" s="309" t="s">
        <v>238</v>
      </c>
      <c r="C19" s="313"/>
      <c r="D19" s="307">
        <v>100</v>
      </c>
    </row>
    <row r="20" spans="1:4" ht="30" customHeight="1">
      <c r="A20" s="312" t="s">
        <v>237</v>
      </c>
      <c r="B20" s="309" t="s">
        <v>236</v>
      </c>
      <c r="C20" s="313"/>
      <c r="D20" s="307">
        <v>1292</v>
      </c>
    </row>
    <row r="21" spans="1:4" ht="30" customHeight="1">
      <c r="A21" s="312" t="s">
        <v>235</v>
      </c>
      <c r="B21" s="309" t="s">
        <v>234</v>
      </c>
      <c r="C21" s="313"/>
      <c r="D21" s="307">
        <v>2600</v>
      </c>
    </row>
    <row r="22" spans="1:4" ht="30" customHeight="1">
      <c r="A22" s="312" t="s">
        <v>233</v>
      </c>
      <c r="B22" s="309" t="s">
        <v>232</v>
      </c>
      <c r="C22" s="313">
        <v>100</v>
      </c>
      <c r="D22" s="307">
        <v>120</v>
      </c>
    </row>
    <row r="23" spans="1:4" ht="30" customHeight="1">
      <c r="A23" s="312" t="s">
        <v>231</v>
      </c>
      <c r="B23" s="309" t="s">
        <v>230</v>
      </c>
      <c r="C23" s="311"/>
      <c r="D23" s="307">
        <v>973</v>
      </c>
    </row>
    <row r="24" spans="1:4" ht="30" customHeight="1">
      <c r="A24" s="310" t="s">
        <v>229</v>
      </c>
      <c r="B24" s="309" t="s">
        <v>228</v>
      </c>
      <c r="C24" s="311">
        <v>10226</v>
      </c>
      <c r="D24" s="307"/>
    </row>
    <row r="25" spans="1:4" ht="30" customHeight="1">
      <c r="A25" s="310" t="s">
        <v>227</v>
      </c>
      <c r="B25" s="309" t="s">
        <v>226</v>
      </c>
      <c r="C25" s="308"/>
      <c r="D25" s="307">
        <v>1612</v>
      </c>
    </row>
    <row r="26" spans="1:4" ht="30" customHeight="1">
      <c r="A26" s="306"/>
      <c r="B26" s="305" t="s">
        <v>225</v>
      </c>
      <c r="C26" s="304"/>
      <c r="D26" s="303">
        <v>1500</v>
      </c>
    </row>
    <row r="27" spans="1:4" ht="30" customHeight="1" thickBot="1">
      <c r="A27" s="302"/>
      <c r="B27" s="301" t="s">
        <v>224</v>
      </c>
      <c r="C27" s="300"/>
      <c r="D27" s="299">
        <v>18202</v>
      </c>
    </row>
    <row r="28" spans="1:4" ht="30" customHeight="1" thickBot="1">
      <c r="A28" s="400" t="s">
        <v>223</v>
      </c>
      <c r="B28" s="401"/>
      <c r="C28" s="298">
        <f>SUM(C4:C27)</f>
        <v>54265</v>
      </c>
      <c r="D28" s="297">
        <f>SUM(D4:D27)</f>
        <v>54265</v>
      </c>
    </row>
    <row r="29" spans="1:4">
      <c r="A29" s="296"/>
      <c r="B29" s="296"/>
      <c r="C29" s="296"/>
      <c r="D29" s="296"/>
    </row>
    <row r="34" spans="3:3">
      <c r="C34" s="295"/>
    </row>
  </sheetData>
  <mergeCells count="3">
    <mergeCell ref="A1:D1"/>
    <mergeCell ref="A3:D3"/>
    <mergeCell ref="A28:B28"/>
  </mergeCells>
  <pageMargins left="0.15748031496062992" right="0.15748031496062992" top="0.15748031496062992" bottom="0.39370078740157483" header="0.39370078740157483" footer="0.1574803149606299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zoomScale="120" zoomScaleNormal="120" workbookViewId="0">
      <selection activeCell="D24" sqref="D24"/>
    </sheetView>
  </sheetViews>
  <sheetFormatPr defaultColWidth="9.109375" defaultRowHeight="13.2"/>
  <cols>
    <col min="1" max="1" width="64.44140625" style="1" customWidth="1"/>
    <col min="2" max="2" width="24.33203125" style="1" customWidth="1"/>
    <col min="3" max="3" width="22.88671875" style="1" customWidth="1"/>
    <col min="4" max="4" width="26.44140625" style="1" customWidth="1"/>
    <col min="5" max="16384" width="9.109375" style="1"/>
  </cols>
  <sheetData>
    <row r="1" spans="1:6" ht="18" customHeight="1">
      <c r="A1" s="402" t="s">
        <v>132</v>
      </c>
      <c r="B1" s="403"/>
      <c r="C1" s="403"/>
      <c r="D1" s="404"/>
    </row>
    <row r="2" spans="1:6" ht="14.4">
      <c r="A2" s="405" t="s">
        <v>8</v>
      </c>
      <c r="B2" s="406"/>
      <c r="C2" s="406"/>
      <c r="D2" s="407"/>
    </row>
    <row r="3" spans="1:6" ht="15" customHeight="1">
      <c r="A3" s="408" t="s">
        <v>192</v>
      </c>
      <c r="B3" s="409"/>
      <c r="C3" s="409"/>
      <c r="D3" s="410"/>
    </row>
    <row r="4" spans="1:6" ht="28.8">
      <c r="A4" s="99" t="s">
        <v>2</v>
      </c>
      <c r="B4" s="77" t="s">
        <v>193</v>
      </c>
      <c r="C4" s="77" t="s">
        <v>194</v>
      </c>
      <c r="D4" s="100" t="s">
        <v>195</v>
      </c>
    </row>
    <row r="5" spans="1:6" ht="14.4">
      <c r="A5" s="101" t="s">
        <v>3</v>
      </c>
      <c r="B5" s="78">
        <v>23574</v>
      </c>
      <c r="C5" s="78">
        <v>23513</v>
      </c>
      <c r="D5" s="102">
        <v>61</v>
      </c>
    </row>
    <row r="6" spans="1:6" ht="14.4">
      <c r="A6" s="101" t="s">
        <v>4</v>
      </c>
      <c r="B6" s="78">
        <v>53664</v>
      </c>
      <c r="C6" s="78">
        <v>28268</v>
      </c>
      <c r="D6" s="102">
        <v>25396</v>
      </c>
    </row>
    <row r="7" spans="1:6" ht="14.4">
      <c r="A7" s="101" t="s">
        <v>5</v>
      </c>
      <c r="B7" s="79">
        <f>B5-B6</f>
        <v>-30090</v>
      </c>
      <c r="C7" s="79">
        <f t="shared" ref="C7:D7" si="0">C5-C6</f>
        <v>-4755</v>
      </c>
      <c r="D7" s="103">
        <f t="shared" si="0"/>
        <v>-25335</v>
      </c>
    </row>
    <row r="8" spans="1:6" ht="14.4">
      <c r="A8" s="101" t="s">
        <v>276</v>
      </c>
      <c r="B8" s="79" t="s">
        <v>186</v>
      </c>
      <c r="C8" s="79" t="s">
        <v>277</v>
      </c>
      <c r="D8" s="103" t="s">
        <v>186</v>
      </c>
    </row>
    <row r="9" spans="1:6" ht="14.4">
      <c r="A9" s="104" t="s">
        <v>126</v>
      </c>
      <c r="B9" s="78">
        <v>30691</v>
      </c>
      <c r="C9" s="78">
        <v>10022</v>
      </c>
      <c r="D9" s="102">
        <v>20669</v>
      </c>
      <c r="F9" s="4"/>
    </row>
    <row r="10" spans="1:6" ht="14.4">
      <c r="A10" s="104" t="s">
        <v>175</v>
      </c>
      <c r="B10" s="78">
        <v>601</v>
      </c>
      <c r="C10" s="78">
        <v>601</v>
      </c>
      <c r="D10" s="102"/>
      <c r="F10" s="4"/>
    </row>
    <row r="11" spans="1:6" ht="14.4">
      <c r="A11" s="104" t="s">
        <v>281</v>
      </c>
      <c r="B11" s="78">
        <f>B7+B9</f>
        <v>601</v>
      </c>
      <c r="C11" s="78">
        <f t="shared" ref="C11:D11" si="1">C7+C9</f>
        <v>5267</v>
      </c>
      <c r="D11" s="78">
        <f t="shared" si="1"/>
        <v>-4666</v>
      </c>
      <c r="F11" s="4"/>
    </row>
    <row r="12" spans="1:6" ht="14.4">
      <c r="A12" s="105" t="s">
        <v>6</v>
      </c>
      <c r="B12" s="80">
        <f>B6+B10</f>
        <v>54265</v>
      </c>
      <c r="C12" s="80">
        <f t="shared" ref="C12:D12" si="2">C6+C10</f>
        <v>28869</v>
      </c>
      <c r="D12" s="80">
        <f t="shared" si="2"/>
        <v>25396</v>
      </c>
    </row>
    <row r="13" spans="1:6" ht="15" thickBot="1">
      <c r="A13" s="106" t="s">
        <v>7</v>
      </c>
      <c r="B13" s="107">
        <f>B5+B9</f>
        <v>54265</v>
      </c>
      <c r="C13" s="107">
        <f t="shared" ref="C13:D13" si="3">C5+C9</f>
        <v>33535</v>
      </c>
      <c r="D13" s="107">
        <f t="shared" si="3"/>
        <v>20730</v>
      </c>
    </row>
    <row r="15" spans="1:6">
      <c r="C15" s="4"/>
    </row>
    <row r="18" spans="3:3">
      <c r="C18" s="4"/>
    </row>
  </sheetData>
  <mergeCells count="3">
    <mergeCell ref="A1:D1"/>
    <mergeCell ref="A2:D2"/>
    <mergeCell ref="A3:D3"/>
  </mergeCells>
  <phoneticPr fontId="0" type="noConversion"/>
  <pageMargins left="0.39370078740157483" right="0.23622047244094491" top="0.32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120" zoomScaleNormal="120" workbookViewId="0">
      <selection activeCell="J44" sqref="J44"/>
    </sheetView>
  </sheetViews>
  <sheetFormatPr defaultColWidth="8.88671875" defaultRowHeight="14.4"/>
  <cols>
    <col min="1" max="1" width="32.109375" style="96" customWidth="1"/>
    <col min="2" max="2" width="9.88671875" style="96" customWidth="1"/>
    <col min="3" max="3" width="8.88671875" style="96"/>
    <col min="4" max="4" width="29.5546875" style="96" customWidth="1"/>
    <col min="5" max="5" width="9.5546875" style="96" customWidth="1"/>
    <col min="6" max="6" width="10.109375" style="96" customWidth="1"/>
    <col min="7" max="7" width="8.88671875" style="96"/>
    <col min="8" max="8" width="41.6640625" style="96" bestFit="1" customWidth="1"/>
    <col min="9" max="9" width="8.88671875" style="96"/>
    <col min="10" max="10" width="12.109375" style="96" customWidth="1"/>
    <col min="11" max="16384" width="8.88671875" style="96"/>
  </cols>
  <sheetData>
    <row r="1" spans="1:10" ht="50.25" customHeight="1" thickBot="1">
      <c r="A1" s="463" t="s">
        <v>222</v>
      </c>
      <c r="B1" s="463"/>
      <c r="C1" s="463"/>
      <c r="D1" s="463"/>
      <c r="E1" s="463"/>
      <c r="F1" s="463"/>
    </row>
    <row r="2" spans="1:10">
      <c r="A2" s="464" t="s">
        <v>282</v>
      </c>
      <c r="B2" s="465"/>
      <c r="C2" s="332"/>
      <c r="D2" s="332"/>
      <c r="E2" s="333"/>
      <c r="F2" s="466" t="s">
        <v>166</v>
      </c>
      <c r="G2" s="467"/>
      <c r="H2" s="332"/>
      <c r="I2" s="332"/>
      <c r="J2" s="333"/>
    </row>
    <row r="3" spans="1:10">
      <c r="A3" s="433" t="s">
        <v>163</v>
      </c>
      <c r="B3" s="434"/>
      <c r="C3" s="334"/>
      <c r="D3" s="335">
        <v>14637160</v>
      </c>
      <c r="E3" s="336"/>
      <c r="F3" s="433" t="s">
        <v>163</v>
      </c>
      <c r="G3" s="434"/>
      <c r="H3" s="334"/>
      <c r="I3" s="335">
        <v>263556</v>
      </c>
      <c r="J3" s="336"/>
    </row>
    <row r="4" spans="1:10" ht="15" thickBot="1">
      <c r="A4" s="451" t="s">
        <v>164</v>
      </c>
      <c r="B4" s="452"/>
      <c r="C4" s="452"/>
      <c r="D4" s="337"/>
      <c r="E4" s="338"/>
      <c r="F4" s="451" t="s">
        <v>164</v>
      </c>
      <c r="G4" s="452"/>
      <c r="H4" s="452"/>
      <c r="I4" s="337"/>
      <c r="J4" s="338"/>
    </row>
    <row r="5" spans="1:10">
      <c r="A5" s="421" t="s">
        <v>283</v>
      </c>
      <c r="B5" s="422"/>
      <c r="C5" s="422"/>
      <c r="D5" s="339"/>
      <c r="E5" s="340">
        <v>221610</v>
      </c>
      <c r="F5" s="421" t="s">
        <v>284</v>
      </c>
      <c r="G5" s="422"/>
      <c r="H5" s="422"/>
      <c r="I5" s="341"/>
      <c r="J5" s="342">
        <v>670000</v>
      </c>
    </row>
    <row r="6" spans="1:10" ht="15" thickBot="1">
      <c r="A6" s="457" t="s">
        <v>165</v>
      </c>
      <c r="B6" s="458"/>
      <c r="C6" s="458"/>
      <c r="D6" s="339"/>
      <c r="E6" s="340">
        <v>1053744</v>
      </c>
      <c r="F6" s="461" t="s">
        <v>285</v>
      </c>
      <c r="G6" s="462"/>
      <c r="H6" s="462"/>
      <c r="I6" s="343"/>
      <c r="J6" s="344">
        <v>1270</v>
      </c>
    </row>
    <row r="7" spans="1:10">
      <c r="A7" s="457" t="s">
        <v>286</v>
      </c>
      <c r="B7" s="458"/>
      <c r="C7" s="458"/>
      <c r="D7" s="339"/>
      <c r="E7" s="345">
        <v>104967</v>
      </c>
      <c r="F7" s="427" t="s">
        <v>287</v>
      </c>
      <c r="G7" s="428"/>
      <c r="H7" s="428"/>
      <c r="I7" s="346"/>
      <c r="J7" s="347">
        <f>SUM(J5:J6)</f>
        <v>671270</v>
      </c>
    </row>
    <row r="8" spans="1:10">
      <c r="A8" s="457" t="s">
        <v>288</v>
      </c>
      <c r="B8" s="458"/>
      <c r="C8" s="458"/>
      <c r="D8" s="339"/>
      <c r="E8" s="340">
        <v>575118</v>
      </c>
      <c r="F8" s="457"/>
      <c r="G8" s="458"/>
      <c r="H8" s="458"/>
      <c r="I8" s="339"/>
      <c r="J8" s="348"/>
    </row>
    <row r="9" spans="1:10" ht="15" thickBot="1">
      <c r="A9" s="459" t="s">
        <v>289</v>
      </c>
      <c r="B9" s="460"/>
      <c r="C9" s="460"/>
      <c r="D9" s="349"/>
      <c r="E9" s="340">
        <v>50000</v>
      </c>
      <c r="F9" s="451" t="s">
        <v>290</v>
      </c>
      <c r="G9" s="452"/>
      <c r="H9" s="452"/>
      <c r="I9" s="343"/>
      <c r="J9" s="350"/>
    </row>
    <row r="10" spans="1:10">
      <c r="A10" s="457" t="s">
        <v>291</v>
      </c>
      <c r="B10" s="458"/>
      <c r="C10" s="458"/>
      <c r="D10" s="339"/>
      <c r="E10" s="340">
        <v>150000</v>
      </c>
      <c r="F10" s="457" t="s">
        <v>292</v>
      </c>
      <c r="G10" s="458"/>
      <c r="H10" s="458"/>
      <c r="I10" s="339"/>
      <c r="J10" s="340">
        <v>426385</v>
      </c>
    </row>
    <row r="11" spans="1:10">
      <c r="A11" s="457" t="s">
        <v>293</v>
      </c>
      <c r="B11" s="458"/>
      <c r="C11" s="458"/>
      <c r="D11" s="349"/>
      <c r="E11" s="340">
        <v>109330</v>
      </c>
      <c r="F11" s="437" t="s">
        <v>294</v>
      </c>
      <c r="G11" s="438"/>
      <c r="H11" s="438"/>
      <c r="I11" s="351"/>
      <c r="J11" s="340">
        <v>122725</v>
      </c>
    </row>
    <row r="12" spans="1:10" ht="15" thickBot="1">
      <c r="A12" s="457" t="s">
        <v>295</v>
      </c>
      <c r="B12" s="458"/>
      <c r="C12" s="458"/>
      <c r="D12" s="339"/>
      <c r="E12" s="340">
        <v>24003</v>
      </c>
      <c r="F12" s="437" t="s">
        <v>296</v>
      </c>
      <c r="G12" s="438"/>
      <c r="H12" s="438"/>
      <c r="I12" s="352"/>
      <c r="J12" s="340">
        <v>40470</v>
      </c>
    </row>
    <row r="13" spans="1:10">
      <c r="A13" s="427" t="s">
        <v>287</v>
      </c>
      <c r="B13" s="428"/>
      <c r="C13" s="428"/>
      <c r="D13" s="341"/>
      <c r="E13" s="353">
        <f>SUM(E5:E12)</f>
        <v>2288772</v>
      </c>
      <c r="F13" s="437" t="s">
        <v>297</v>
      </c>
      <c r="G13" s="438"/>
      <c r="H13" s="438"/>
      <c r="I13" s="352"/>
      <c r="J13" s="340">
        <v>12625</v>
      </c>
    </row>
    <row r="14" spans="1:10">
      <c r="A14" s="429"/>
      <c r="B14" s="430"/>
      <c r="C14" s="430"/>
      <c r="D14" s="339"/>
      <c r="E14" s="354"/>
      <c r="F14" s="437" t="s">
        <v>298</v>
      </c>
      <c r="G14" s="438"/>
      <c r="H14" s="438"/>
      <c r="I14" s="352"/>
      <c r="J14" s="340">
        <v>88000</v>
      </c>
    </row>
    <row r="15" spans="1:10" ht="15" thickBot="1">
      <c r="A15" s="451" t="s">
        <v>290</v>
      </c>
      <c r="B15" s="452"/>
      <c r="C15" s="452"/>
      <c r="D15" s="355" t="s">
        <v>299</v>
      </c>
      <c r="E15" s="356"/>
      <c r="F15" s="437" t="s">
        <v>300</v>
      </c>
      <c r="G15" s="438"/>
      <c r="H15" s="438"/>
      <c r="I15" s="357"/>
      <c r="J15" s="345">
        <v>10000</v>
      </c>
    </row>
    <row r="16" spans="1:10" ht="15" thickBot="1">
      <c r="A16" s="453" t="s">
        <v>292</v>
      </c>
      <c r="B16" s="454"/>
      <c r="C16" s="454"/>
      <c r="D16" s="358"/>
      <c r="E16" s="342">
        <v>592294</v>
      </c>
      <c r="F16" s="455" t="s">
        <v>301</v>
      </c>
      <c r="G16" s="456"/>
      <c r="H16" s="456"/>
      <c r="I16" s="359"/>
      <c r="J16" s="344">
        <v>9500</v>
      </c>
    </row>
    <row r="17" spans="1:12">
      <c r="A17" s="437" t="s">
        <v>302</v>
      </c>
      <c r="B17" s="438"/>
      <c r="C17" s="438"/>
      <c r="D17" s="360"/>
      <c r="E17" s="340">
        <v>670000</v>
      </c>
      <c r="F17" s="429" t="s">
        <v>303</v>
      </c>
      <c r="G17" s="430"/>
      <c r="H17" s="430"/>
      <c r="I17" s="334"/>
      <c r="J17" s="361">
        <f>SUM(J10:J16)</f>
        <v>709705</v>
      </c>
    </row>
    <row r="18" spans="1:12" ht="15.75" customHeight="1" thickBot="1">
      <c r="A18" s="447" t="s">
        <v>304</v>
      </c>
      <c r="B18" s="448"/>
      <c r="C18" s="448"/>
      <c r="D18" s="362"/>
      <c r="E18" s="363">
        <v>7616</v>
      </c>
      <c r="F18" s="411" t="s">
        <v>305</v>
      </c>
      <c r="G18" s="412"/>
      <c r="H18" s="412"/>
      <c r="I18" s="364">
        <f>I3+J7-J17</f>
        <v>225121</v>
      </c>
      <c r="J18" s="356"/>
    </row>
    <row r="19" spans="1:12" ht="15" thickBot="1">
      <c r="A19" s="437" t="s">
        <v>306</v>
      </c>
      <c r="B19" s="438"/>
      <c r="C19" s="438"/>
      <c r="D19" s="360"/>
      <c r="E19" s="340">
        <v>107918</v>
      </c>
      <c r="F19" s="449"/>
      <c r="G19" s="450"/>
      <c r="H19" s="450"/>
      <c r="I19" s="365"/>
      <c r="J19" s="366"/>
    </row>
    <row r="20" spans="1:12">
      <c r="A20" s="437" t="s">
        <v>307</v>
      </c>
      <c r="B20" s="438"/>
      <c r="C20" s="438"/>
      <c r="D20" s="367"/>
      <c r="E20" s="340">
        <v>13696</v>
      </c>
      <c r="F20" s="445" t="s">
        <v>308</v>
      </c>
      <c r="G20" s="446"/>
      <c r="H20" s="446"/>
      <c r="I20" s="368"/>
      <c r="J20" s="369"/>
    </row>
    <row r="21" spans="1:12">
      <c r="A21" s="437" t="s">
        <v>309</v>
      </c>
      <c r="B21" s="438"/>
      <c r="C21" s="438"/>
      <c r="D21" s="360"/>
      <c r="E21" s="340">
        <v>105058</v>
      </c>
      <c r="F21" s="443" t="s">
        <v>162</v>
      </c>
      <c r="G21" s="444"/>
      <c r="H21" s="444"/>
      <c r="I21" s="334"/>
      <c r="J21" s="340">
        <f>D41</f>
        <v>11571811</v>
      </c>
    </row>
    <row r="22" spans="1:12">
      <c r="A22" s="437" t="s">
        <v>310</v>
      </c>
      <c r="B22" s="438"/>
      <c r="C22" s="438"/>
      <c r="D22" s="367"/>
      <c r="E22" s="340">
        <v>4545</v>
      </c>
      <c r="F22" s="415" t="s">
        <v>311</v>
      </c>
      <c r="G22" s="416"/>
      <c r="H22" s="416"/>
      <c r="I22" s="334"/>
      <c r="J22" s="340">
        <v>4036379</v>
      </c>
    </row>
    <row r="23" spans="1:12">
      <c r="A23" s="437" t="s">
        <v>312</v>
      </c>
      <c r="B23" s="438"/>
      <c r="C23" s="438"/>
      <c r="D23" s="367"/>
      <c r="E23" s="340">
        <v>1470</v>
      </c>
      <c r="F23" s="443" t="s">
        <v>166</v>
      </c>
      <c r="G23" s="444"/>
      <c r="H23" s="444"/>
      <c r="I23" s="334"/>
      <c r="J23" s="340">
        <f>I18</f>
        <v>225121</v>
      </c>
    </row>
    <row r="24" spans="1:12">
      <c r="A24" s="437" t="s">
        <v>313</v>
      </c>
      <c r="B24" s="438"/>
      <c r="C24" s="438"/>
      <c r="D24" s="367"/>
      <c r="E24" s="340">
        <v>19500</v>
      </c>
      <c r="F24" s="415" t="s">
        <v>314</v>
      </c>
      <c r="G24" s="416"/>
      <c r="H24" s="416"/>
      <c r="I24" s="334"/>
      <c r="J24" s="340">
        <v>3000</v>
      </c>
    </row>
    <row r="25" spans="1:12">
      <c r="A25" s="437" t="s">
        <v>315</v>
      </c>
      <c r="B25" s="438"/>
      <c r="C25" s="438"/>
      <c r="D25" s="367"/>
      <c r="E25" s="340">
        <v>35278</v>
      </c>
      <c r="F25" s="415" t="s">
        <v>316</v>
      </c>
      <c r="G25" s="416"/>
      <c r="H25" s="416"/>
      <c r="I25" s="334"/>
      <c r="J25" s="340">
        <v>0</v>
      </c>
    </row>
    <row r="26" spans="1:12">
      <c r="A26" s="437" t="s">
        <v>317</v>
      </c>
      <c r="B26" s="438"/>
      <c r="C26" s="438"/>
      <c r="D26" s="367"/>
      <c r="E26" s="340">
        <v>20244</v>
      </c>
      <c r="F26" s="415" t="s">
        <v>318</v>
      </c>
      <c r="G26" s="416"/>
      <c r="H26" s="416"/>
      <c r="I26" s="334"/>
      <c r="J26" s="340">
        <v>0</v>
      </c>
      <c r="L26" s="97"/>
    </row>
    <row r="27" spans="1:12">
      <c r="A27" s="437" t="s">
        <v>319</v>
      </c>
      <c r="B27" s="438"/>
      <c r="C27" s="438"/>
      <c r="D27" s="367"/>
      <c r="E27" s="340">
        <v>30000</v>
      </c>
      <c r="F27" s="415" t="s">
        <v>320</v>
      </c>
      <c r="G27" s="416"/>
      <c r="H27" s="416"/>
      <c r="I27" s="334"/>
      <c r="J27" s="340">
        <v>0</v>
      </c>
    </row>
    <row r="28" spans="1:12">
      <c r="A28" s="437" t="s">
        <v>321</v>
      </c>
      <c r="B28" s="438"/>
      <c r="C28" s="438"/>
      <c r="D28" s="367"/>
      <c r="E28" s="340">
        <v>50000</v>
      </c>
      <c r="F28" s="415" t="s">
        <v>322</v>
      </c>
      <c r="G28" s="416"/>
      <c r="H28" s="416"/>
      <c r="I28" s="334"/>
      <c r="J28" s="340">
        <v>0</v>
      </c>
    </row>
    <row r="29" spans="1:12">
      <c r="A29" s="437" t="s">
        <v>323</v>
      </c>
      <c r="B29" s="438"/>
      <c r="C29" s="438"/>
      <c r="D29" s="367"/>
      <c r="E29" s="340">
        <v>2710858</v>
      </c>
      <c r="F29" s="415" t="s">
        <v>324</v>
      </c>
      <c r="G29" s="416"/>
      <c r="H29" s="416"/>
      <c r="I29" s="334"/>
      <c r="J29" s="340">
        <v>0</v>
      </c>
    </row>
    <row r="30" spans="1:12">
      <c r="A30" s="437" t="s">
        <v>325</v>
      </c>
      <c r="B30" s="438"/>
      <c r="C30" s="438"/>
      <c r="D30" s="367"/>
      <c r="E30" s="340">
        <v>14752</v>
      </c>
      <c r="F30" s="415" t="s">
        <v>326</v>
      </c>
      <c r="G30" s="416"/>
      <c r="H30" s="416"/>
      <c r="I30" s="334"/>
      <c r="J30" s="340">
        <v>7973</v>
      </c>
    </row>
    <row r="31" spans="1:12">
      <c r="A31" s="437" t="s">
        <v>327</v>
      </c>
      <c r="B31" s="438"/>
      <c r="C31" s="438"/>
      <c r="D31" s="367"/>
      <c r="E31" s="340">
        <v>27130</v>
      </c>
      <c r="F31" s="415" t="s">
        <v>328</v>
      </c>
      <c r="G31" s="416"/>
      <c r="H31" s="416"/>
      <c r="I31" s="334"/>
      <c r="J31" s="340">
        <v>0</v>
      </c>
    </row>
    <row r="32" spans="1:12">
      <c r="A32" s="437" t="s">
        <v>260</v>
      </c>
      <c r="B32" s="438"/>
      <c r="C32" s="438"/>
      <c r="D32" s="367"/>
      <c r="E32" s="340">
        <v>69309</v>
      </c>
      <c r="F32" s="415" t="s">
        <v>329</v>
      </c>
      <c r="G32" s="416"/>
      <c r="H32" s="416"/>
      <c r="I32" s="334"/>
      <c r="J32" s="340">
        <v>0</v>
      </c>
    </row>
    <row r="33" spans="1:10">
      <c r="A33" s="437" t="s">
        <v>330</v>
      </c>
      <c r="B33" s="438"/>
      <c r="C33" s="438"/>
      <c r="D33" s="367"/>
      <c r="E33" s="340">
        <v>538000</v>
      </c>
      <c r="F33" s="415" t="s">
        <v>331</v>
      </c>
      <c r="G33" s="416"/>
      <c r="H33" s="416"/>
      <c r="I33" s="334"/>
      <c r="J33" s="340">
        <v>0</v>
      </c>
    </row>
    <row r="34" spans="1:10">
      <c r="A34" s="437" t="s">
        <v>332</v>
      </c>
      <c r="B34" s="438"/>
      <c r="C34" s="438"/>
      <c r="D34" s="367"/>
      <c r="E34" s="340">
        <v>18654</v>
      </c>
      <c r="F34" s="415" t="s">
        <v>333</v>
      </c>
      <c r="G34" s="416"/>
      <c r="H34" s="416"/>
      <c r="I34" s="334"/>
      <c r="J34" s="340">
        <v>0</v>
      </c>
    </row>
    <row r="35" spans="1:10">
      <c r="A35" s="437" t="s">
        <v>334</v>
      </c>
      <c r="B35" s="438"/>
      <c r="C35" s="438"/>
      <c r="D35" s="367"/>
      <c r="E35" s="340">
        <v>12700</v>
      </c>
      <c r="F35" s="415" t="s">
        <v>335</v>
      </c>
      <c r="G35" s="416"/>
      <c r="H35" s="416"/>
      <c r="I35" s="334"/>
      <c r="J35" s="340">
        <v>0</v>
      </c>
    </row>
    <row r="36" spans="1:10">
      <c r="A36" s="437" t="s">
        <v>336</v>
      </c>
      <c r="B36" s="438"/>
      <c r="C36" s="438"/>
      <c r="D36" s="367"/>
      <c r="E36" s="340">
        <v>45000</v>
      </c>
      <c r="F36" s="370" t="s">
        <v>337</v>
      </c>
      <c r="G36" s="371"/>
      <c r="H36" s="371"/>
      <c r="I36" s="334"/>
      <c r="J36" s="340">
        <v>2710858</v>
      </c>
    </row>
    <row r="37" spans="1:10">
      <c r="A37" s="437" t="s">
        <v>338</v>
      </c>
      <c r="B37" s="438"/>
      <c r="C37" s="438"/>
      <c r="D37" s="367"/>
      <c r="E37" s="340">
        <v>25000</v>
      </c>
      <c r="F37" s="370" t="s">
        <v>339</v>
      </c>
      <c r="G37" s="371"/>
      <c r="H37" s="371"/>
      <c r="I37" s="334"/>
      <c r="J37" s="340">
        <v>8453935</v>
      </c>
    </row>
    <row r="38" spans="1:10">
      <c r="A38" s="437" t="s">
        <v>340</v>
      </c>
      <c r="B38" s="438"/>
      <c r="C38" s="438"/>
      <c r="D38" s="367"/>
      <c r="E38" s="340">
        <v>10099</v>
      </c>
      <c r="F38" s="370" t="s">
        <v>167</v>
      </c>
      <c r="G38" s="371"/>
      <c r="H38" s="371"/>
      <c r="I38" s="334"/>
      <c r="J38" s="340">
        <f>D52</f>
        <v>38135</v>
      </c>
    </row>
    <row r="39" spans="1:10" ht="15" thickBot="1">
      <c r="A39" s="437" t="s">
        <v>341</v>
      </c>
      <c r="B39" s="438"/>
      <c r="C39" s="438"/>
      <c r="D39" s="367"/>
      <c r="E39" s="340">
        <v>225000</v>
      </c>
      <c r="F39" s="370" t="s">
        <v>342</v>
      </c>
      <c r="G39" s="371"/>
      <c r="H39" s="371"/>
      <c r="I39" s="334"/>
      <c r="J39" s="340">
        <v>0</v>
      </c>
    </row>
    <row r="40" spans="1:10">
      <c r="A40" s="427" t="s">
        <v>303</v>
      </c>
      <c r="B40" s="428"/>
      <c r="C40" s="428"/>
      <c r="D40" s="332"/>
      <c r="E40" s="347">
        <f>SUM(E16:E39)</f>
        <v>5354121</v>
      </c>
      <c r="F40" s="370" t="s">
        <v>343</v>
      </c>
      <c r="G40" s="371"/>
      <c r="H40" s="371"/>
      <c r="I40" s="334"/>
      <c r="J40" s="340">
        <v>5</v>
      </c>
    </row>
    <row r="41" spans="1:10">
      <c r="A41" s="439" t="s">
        <v>305</v>
      </c>
      <c r="B41" s="440"/>
      <c r="C41" s="440"/>
      <c r="D41" s="335">
        <f>D3+E13-E40</f>
        <v>11571811</v>
      </c>
      <c r="E41" s="361"/>
      <c r="F41" s="370" t="s">
        <v>344</v>
      </c>
      <c r="G41" s="371"/>
      <c r="H41" s="371"/>
      <c r="I41" s="334"/>
      <c r="J41" s="340">
        <v>0</v>
      </c>
    </row>
    <row r="42" spans="1:10">
      <c r="A42" s="441"/>
      <c r="B42" s="442"/>
      <c r="C42" s="442"/>
      <c r="D42" s="360"/>
      <c r="E42" s="372"/>
      <c r="F42" s="415" t="s">
        <v>345</v>
      </c>
      <c r="G42" s="416"/>
      <c r="H42" s="416"/>
      <c r="I42" s="334"/>
      <c r="J42" s="340">
        <v>0</v>
      </c>
    </row>
    <row r="43" spans="1:10">
      <c r="A43" s="431" t="s">
        <v>346</v>
      </c>
      <c r="B43" s="432"/>
      <c r="C43" s="334"/>
      <c r="D43" s="334"/>
      <c r="E43" s="336"/>
      <c r="F43" s="415" t="s">
        <v>350</v>
      </c>
      <c r="G43" s="416"/>
      <c r="H43" s="416"/>
      <c r="I43" s="334"/>
      <c r="J43" s="340">
        <v>3001240</v>
      </c>
    </row>
    <row r="44" spans="1:10">
      <c r="A44" s="433" t="s">
        <v>163</v>
      </c>
      <c r="B44" s="434"/>
      <c r="C44" s="334"/>
      <c r="D44" s="335">
        <v>56621</v>
      </c>
      <c r="E44" s="336"/>
      <c r="F44" s="415"/>
      <c r="G44" s="416"/>
      <c r="H44" s="416"/>
      <c r="I44" s="334"/>
      <c r="J44" s="340"/>
    </row>
    <row r="45" spans="1:10" ht="15" thickBot="1">
      <c r="A45" s="435" t="s">
        <v>164</v>
      </c>
      <c r="B45" s="436"/>
      <c r="C45" s="436"/>
      <c r="D45" s="337"/>
      <c r="E45" s="338"/>
      <c r="F45" s="415"/>
      <c r="G45" s="416"/>
      <c r="H45" s="416"/>
      <c r="I45" s="334"/>
      <c r="J45" s="340"/>
    </row>
    <row r="46" spans="1:10" ht="15" thickBot="1">
      <c r="A46" s="421" t="s">
        <v>347</v>
      </c>
      <c r="B46" s="422"/>
      <c r="C46" s="422"/>
      <c r="D46" s="341"/>
      <c r="E46" s="342">
        <v>50000</v>
      </c>
      <c r="F46" s="419"/>
      <c r="G46" s="420"/>
      <c r="H46" s="420"/>
      <c r="I46" s="334"/>
      <c r="J46" s="340"/>
    </row>
    <row r="47" spans="1:10">
      <c r="A47" s="427" t="s">
        <v>287</v>
      </c>
      <c r="B47" s="428"/>
      <c r="C47" s="428"/>
      <c r="D47" s="346"/>
      <c r="E47" s="347">
        <f>SUM(E45:E46)</f>
        <v>50000</v>
      </c>
      <c r="F47" s="419"/>
      <c r="G47" s="420"/>
      <c r="H47" s="420"/>
      <c r="I47" s="334"/>
      <c r="J47" s="340"/>
    </row>
    <row r="48" spans="1:10">
      <c r="A48" s="429"/>
      <c r="B48" s="430"/>
      <c r="C48" s="430"/>
      <c r="D48" s="373"/>
      <c r="E48" s="361"/>
      <c r="F48" s="419"/>
      <c r="G48" s="420"/>
      <c r="H48" s="420"/>
      <c r="I48" s="334"/>
      <c r="J48" s="340"/>
    </row>
    <row r="49" spans="1:10" ht="15" thickBot="1">
      <c r="A49" s="417" t="s">
        <v>290</v>
      </c>
      <c r="B49" s="418"/>
      <c r="C49" s="418"/>
      <c r="D49" s="339"/>
      <c r="E49" s="348"/>
      <c r="F49" s="419"/>
      <c r="G49" s="420"/>
      <c r="H49" s="420"/>
      <c r="I49" s="334"/>
      <c r="J49" s="340"/>
    </row>
    <row r="50" spans="1:10" ht="15" thickBot="1">
      <c r="A50" s="421" t="s">
        <v>348</v>
      </c>
      <c r="B50" s="422"/>
      <c r="C50" s="422"/>
      <c r="D50" s="341"/>
      <c r="E50" s="374">
        <v>68486</v>
      </c>
      <c r="F50" s="419"/>
      <c r="G50" s="420"/>
      <c r="H50" s="420"/>
      <c r="I50" s="334"/>
      <c r="J50" s="340"/>
    </row>
    <row r="51" spans="1:10" ht="15" thickBot="1">
      <c r="A51" s="423" t="s">
        <v>303</v>
      </c>
      <c r="B51" s="424"/>
      <c r="C51" s="424"/>
      <c r="D51" s="365"/>
      <c r="E51" s="375">
        <f>SUM(E50)</f>
        <v>68486</v>
      </c>
      <c r="F51" s="425"/>
      <c r="G51" s="426"/>
      <c r="H51" s="426"/>
      <c r="I51" s="355"/>
      <c r="J51" s="376"/>
    </row>
    <row r="52" spans="1:10" ht="15" thickBot="1">
      <c r="A52" s="411" t="s">
        <v>305</v>
      </c>
      <c r="B52" s="412"/>
      <c r="C52" s="412"/>
      <c r="D52" s="364">
        <f>D44+E47-E51</f>
        <v>38135</v>
      </c>
      <c r="E52" s="356"/>
      <c r="F52" s="413" t="s">
        <v>349</v>
      </c>
      <c r="G52" s="414"/>
      <c r="H52" s="414"/>
      <c r="I52" s="377"/>
      <c r="J52" s="378">
        <f>SUM(J21:J49)</f>
        <v>30048457</v>
      </c>
    </row>
    <row r="53" spans="1:10" ht="16.5" customHeight="1">
      <c r="G53" s="98"/>
      <c r="H53" s="97"/>
    </row>
    <row r="54" spans="1:10">
      <c r="G54" s="98"/>
    </row>
  </sheetData>
  <mergeCells count="97">
    <mergeCell ref="A4:C4"/>
    <mergeCell ref="F4:H4"/>
    <mergeCell ref="A5:C5"/>
    <mergeCell ref="A1:F1"/>
    <mergeCell ref="A2:B2"/>
    <mergeCell ref="F2:G2"/>
    <mergeCell ref="A3:B3"/>
    <mergeCell ref="F3:G3"/>
    <mergeCell ref="F5:H5"/>
    <mergeCell ref="A6:C6"/>
    <mergeCell ref="F6:H6"/>
    <mergeCell ref="A7:C7"/>
    <mergeCell ref="F7:H7"/>
    <mergeCell ref="A8:C8"/>
    <mergeCell ref="F8:H8"/>
    <mergeCell ref="A9:C9"/>
    <mergeCell ref="F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H20"/>
    <mergeCell ref="A21:C21"/>
    <mergeCell ref="F21:H21"/>
    <mergeCell ref="A22:C22"/>
    <mergeCell ref="F22:H22"/>
    <mergeCell ref="A23:C23"/>
    <mergeCell ref="F23:H23"/>
    <mergeCell ref="A24:C24"/>
    <mergeCell ref="F24:H24"/>
    <mergeCell ref="A25:C25"/>
    <mergeCell ref="F25:H25"/>
    <mergeCell ref="A26:C26"/>
    <mergeCell ref="F26:H26"/>
    <mergeCell ref="A27:C27"/>
    <mergeCell ref="F27:H27"/>
    <mergeCell ref="A28:C28"/>
    <mergeCell ref="F28:H28"/>
    <mergeCell ref="A29:C29"/>
    <mergeCell ref="F29:H29"/>
    <mergeCell ref="A30:C30"/>
    <mergeCell ref="F30:H30"/>
    <mergeCell ref="A31:C31"/>
    <mergeCell ref="F31:H31"/>
    <mergeCell ref="A32:C32"/>
    <mergeCell ref="F32:H32"/>
    <mergeCell ref="A33:C33"/>
    <mergeCell ref="F33:H33"/>
    <mergeCell ref="A34:C34"/>
    <mergeCell ref="F34:H34"/>
    <mergeCell ref="A35:C35"/>
    <mergeCell ref="F35:H35"/>
    <mergeCell ref="A36:C36"/>
    <mergeCell ref="A37:C37"/>
    <mergeCell ref="A38:C38"/>
    <mergeCell ref="A44:B44"/>
    <mergeCell ref="F44:H44"/>
    <mergeCell ref="A45:C45"/>
    <mergeCell ref="F45:H45"/>
    <mergeCell ref="A39:C39"/>
    <mergeCell ref="A40:C40"/>
    <mergeCell ref="A41:C41"/>
    <mergeCell ref="A42:C42"/>
    <mergeCell ref="F42:H42"/>
    <mergeCell ref="A52:C52"/>
    <mergeCell ref="F52:H52"/>
    <mergeCell ref="F43:H43"/>
    <mergeCell ref="A49:C49"/>
    <mergeCell ref="F49:H49"/>
    <mergeCell ref="A50:C50"/>
    <mergeCell ref="F50:H50"/>
    <mergeCell ref="A51:C51"/>
    <mergeCell ref="F51:H51"/>
    <mergeCell ref="A46:C46"/>
    <mergeCell ref="F46:H46"/>
    <mergeCell ref="A47:C47"/>
    <mergeCell ref="F47:H47"/>
    <mergeCell ref="A48:C48"/>
    <mergeCell ref="F48:H48"/>
    <mergeCell ref="A43:B43"/>
  </mergeCells>
  <printOptions horizontalCentered="1" verticalCentered="1"/>
  <pageMargins left="0.11811023622047245" right="0.11811023622047245" top="0.17" bottom="0.59055118110236227" header="0.2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S10" sqref="S10"/>
    </sheetView>
  </sheetViews>
  <sheetFormatPr defaultColWidth="9.109375" defaultRowHeight="13.2"/>
  <cols>
    <col min="1" max="5" width="9.109375" style="1"/>
    <col min="6" max="6" width="4.109375" style="1" customWidth="1"/>
    <col min="7" max="13" width="9.109375" style="1"/>
    <col min="14" max="14" width="6.5546875" style="1" customWidth="1"/>
    <col min="15" max="15" width="9.109375" style="1"/>
    <col min="16" max="16" width="12.109375" style="1" customWidth="1"/>
    <col min="17" max="16384" width="9.109375" style="1"/>
  </cols>
  <sheetData>
    <row r="1" spans="1:17" ht="33" customHeight="1" thickBot="1">
      <c r="A1" s="489" t="s">
        <v>119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86" t="s">
        <v>158</v>
      </c>
      <c r="P1" s="487"/>
      <c r="Q1" s="12"/>
    </row>
    <row r="2" spans="1:17" ht="16.2" thickBo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12"/>
    </row>
    <row r="3" spans="1:17" ht="15.6">
      <c r="A3" s="471" t="s">
        <v>91</v>
      </c>
      <c r="B3" s="472"/>
      <c r="C3" s="472"/>
      <c r="D3" s="472"/>
      <c r="E3" s="472"/>
      <c r="F3" s="472"/>
      <c r="G3" s="483"/>
      <c r="H3" s="484"/>
      <c r="I3" s="471" t="s">
        <v>92</v>
      </c>
      <c r="J3" s="472"/>
      <c r="K3" s="472"/>
      <c r="L3" s="472"/>
      <c r="M3" s="472"/>
      <c r="N3" s="472"/>
      <c r="O3" s="483"/>
      <c r="P3" s="484"/>
      <c r="Q3" s="12"/>
    </row>
    <row r="4" spans="1:17" ht="31.95" customHeight="1">
      <c r="A4" s="468" t="s">
        <v>20</v>
      </c>
      <c r="B4" s="469"/>
      <c r="C4" s="485" t="s">
        <v>82</v>
      </c>
      <c r="D4" s="485"/>
      <c r="E4" s="485"/>
      <c r="F4" s="485"/>
      <c r="G4" s="476">
        <v>19004</v>
      </c>
      <c r="H4" s="488"/>
      <c r="I4" s="468" t="s">
        <v>34</v>
      </c>
      <c r="J4" s="469"/>
      <c r="K4" s="470" t="s">
        <v>72</v>
      </c>
      <c r="L4" s="470"/>
      <c r="M4" s="470"/>
      <c r="N4" s="470"/>
      <c r="O4" s="476">
        <v>9976</v>
      </c>
      <c r="P4" s="488"/>
      <c r="Q4" s="12"/>
    </row>
    <row r="5" spans="1:17" ht="33.75" customHeight="1">
      <c r="A5" s="468" t="s">
        <v>24</v>
      </c>
      <c r="B5" s="469"/>
      <c r="C5" s="470" t="s">
        <v>84</v>
      </c>
      <c r="D5" s="470"/>
      <c r="E5" s="470"/>
      <c r="F5" s="470"/>
      <c r="G5" s="476">
        <v>3190</v>
      </c>
      <c r="H5" s="488"/>
      <c r="I5" s="468" t="s">
        <v>36</v>
      </c>
      <c r="J5" s="469"/>
      <c r="K5" s="485" t="s">
        <v>35</v>
      </c>
      <c r="L5" s="485"/>
      <c r="M5" s="485"/>
      <c r="N5" s="485"/>
      <c r="O5" s="476">
        <v>1859</v>
      </c>
      <c r="P5" s="488"/>
      <c r="Q5" s="12"/>
    </row>
    <row r="6" spans="1:17" ht="27.75" customHeight="1">
      <c r="A6" s="468" t="s">
        <v>26</v>
      </c>
      <c r="B6" s="469"/>
      <c r="C6" s="470" t="s">
        <v>121</v>
      </c>
      <c r="D6" s="470"/>
      <c r="E6" s="470"/>
      <c r="F6" s="470"/>
      <c r="G6" s="476">
        <v>1319</v>
      </c>
      <c r="H6" s="488"/>
      <c r="I6" s="468" t="s">
        <v>49</v>
      </c>
      <c r="J6" s="469"/>
      <c r="K6" s="470" t="s">
        <v>77</v>
      </c>
      <c r="L6" s="470"/>
      <c r="M6" s="470"/>
      <c r="N6" s="470"/>
      <c r="O6" s="476">
        <v>9678</v>
      </c>
      <c r="P6" s="488"/>
      <c r="Q6" s="12"/>
    </row>
    <row r="7" spans="1:17" ht="21" customHeight="1">
      <c r="A7" s="491" t="s">
        <v>93</v>
      </c>
      <c r="B7" s="492"/>
      <c r="C7" s="492"/>
      <c r="D7" s="492"/>
      <c r="E7" s="492"/>
      <c r="F7" s="492"/>
      <c r="G7" s="493">
        <f>SUM(G4:H6)</f>
        <v>23513</v>
      </c>
      <c r="H7" s="488"/>
      <c r="I7" s="468" t="s">
        <v>51</v>
      </c>
      <c r="J7" s="469"/>
      <c r="K7" s="470" t="s">
        <v>78</v>
      </c>
      <c r="L7" s="470"/>
      <c r="M7" s="470"/>
      <c r="N7" s="470"/>
      <c r="O7" s="476">
        <v>2495</v>
      </c>
      <c r="P7" s="477"/>
      <c r="Q7" s="12"/>
    </row>
    <row r="8" spans="1:17" ht="31.5" customHeight="1">
      <c r="A8" s="468" t="s">
        <v>27</v>
      </c>
      <c r="B8" s="469"/>
      <c r="C8" s="485" t="s">
        <v>94</v>
      </c>
      <c r="D8" s="485"/>
      <c r="E8" s="485"/>
      <c r="F8" s="485"/>
      <c r="G8" s="476">
        <v>61</v>
      </c>
      <c r="H8" s="477"/>
      <c r="I8" s="468" t="s">
        <v>58</v>
      </c>
      <c r="J8" s="469"/>
      <c r="K8" s="470" t="s">
        <v>79</v>
      </c>
      <c r="L8" s="470"/>
      <c r="M8" s="470"/>
      <c r="N8" s="470"/>
      <c r="O8" s="476">
        <v>4260</v>
      </c>
      <c r="P8" s="477"/>
      <c r="Q8" s="12"/>
    </row>
    <row r="9" spans="1:17" ht="31.2" customHeight="1">
      <c r="A9" s="473" t="s">
        <v>96</v>
      </c>
      <c r="B9" s="474"/>
      <c r="C9" s="474"/>
      <c r="D9" s="474"/>
      <c r="E9" s="474"/>
      <c r="F9" s="475"/>
      <c r="G9" s="500">
        <f>SUM(G8:H8)</f>
        <v>61</v>
      </c>
      <c r="H9" s="501"/>
      <c r="I9" s="491" t="s">
        <v>95</v>
      </c>
      <c r="J9" s="492"/>
      <c r="K9" s="492"/>
      <c r="L9" s="492"/>
      <c r="M9" s="492"/>
      <c r="N9" s="492"/>
      <c r="O9" s="493">
        <f>SUM(O4:P8)</f>
        <v>28268</v>
      </c>
      <c r="P9" s="495"/>
      <c r="Q9" s="12"/>
    </row>
    <row r="10" spans="1:17" ht="30.75" customHeight="1">
      <c r="A10" s="473" t="s">
        <v>101</v>
      </c>
      <c r="B10" s="474"/>
      <c r="C10" s="474"/>
      <c r="D10" s="474"/>
      <c r="E10" s="474"/>
      <c r="F10" s="475"/>
      <c r="G10" s="500">
        <v>30691</v>
      </c>
      <c r="H10" s="501"/>
      <c r="I10" s="468" t="s">
        <v>58</v>
      </c>
      <c r="J10" s="469"/>
      <c r="K10" s="478" t="s">
        <v>97</v>
      </c>
      <c r="L10" s="478"/>
      <c r="M10" s="478"/>
      <c r="N10" s="478"/>
      <c r="O10" s="476">
        <v>18202</v>
      </c>
      <c r="P10" s="488"/>
      <c r="Q10" s="12"/>
    </row>
    <row r="11" spans="1:17" ht="25.5" customHeight="1" thickBot="1">
      <c r="A11" s="479" t="s">
        <v>98</v>
      </c>
      <c r="B11" s="480"/>
      <c r="C11" s="480"/>
      <c r="D11" s="480"/>
      <c r="E11" s="480"/>
      <c r="F11" s="480"/>
      <c r="G11" s="481">
        <f>SUM(G7,G9,G10)</f>
        <v>54265</v>
      </c>
      <c r="H11" s="482"/>
      <c r="I11" s="468" t="s">
        <v>61</v>
      </c>
      <c r="J11" s="469"/>
      <c r="K11" s="470" t="s">
        <v>80</v>
      </c>
      <c r="L11" s="470"/>
      <c r="M11" s="470"/>
      <c r="N11" s="470"/>
      <c r="O11" s="476">
        <v>664</v>
      </c>
      <c r="P11" s="477"/>
      <c r="Q11" s="12"/>
    </row>
    <row r="12" spans="1:17" ht="30" customHeight="1">
      <c r="I12" s="468" t="s">
        <v>62</v>
      </c>
      <c r="J12" s="469"/>
      <c r="K12" s="478" t="s">
        <v>153</v>
      </c>
      <c r="L12" s="478"/>
      <c r="M12" s="478"/>
      <c r="N12" s="478"/>
      <c r="O12" s="476">
        <v>6530</v>
      </c>
      <c r="P12" s="477"/>
      <c r="Q12" s="12"/>
    </row>
    <row r="13" spans="1:17" ht="30" customHeight="1">
      <c r="I13" s="473" t="s">
        <v>175</v>
      </c>
      <c r="J13" s="474"/>
      <c r="K13" s="474"/>
      <c r="L13" s="474"/>
      <c r="M13" s="498" t="s">
        <v>180</v>
      </c>
      <c r="N13" s="499"/>
      <c r="O13" s="496">
        <v>601</v>
      </c>
      <c r="P13" s="497"/>
      <c r="Q13" s="12"/>
    </row>
    <row r="14" spans="1:17" ht="23.25" customHeight="1">
      <c r="A14" s="83"/>
      <c r="B14" s="83"/>
      <c r="C14" s="83"/>
      <c r="D14" s="83"/>
      <c r="E14" s="83"/>
      <c r="F14" s="83"/>
      <c r="G14" s="84"/>
      <c r="H14" s="84"/>
      <c r="I14" s="491" t="s">
        <v>99</v>
      </c>
      <c r="J14" s="492"/>
      <c r="K14" s="492"/>
      <c r="L14" s="492"/>
      <c r="M14" s="492"/>
      <c r="N14" s="492"/>
      <c r="O14" s="493">
        <f>SUM(O10:P12)</f>
        <v>25396</v>
      </c>
      <c r="P14" s="495"/>
      <c r="Q14" s="12"/>
    </row>
    <row r="15" spans="1:17" ht="27.75" customHeight="1" thickBot="1">
      <c r="A15" s="82"/>
      <c r="B15" s="82"/>
      <c r="C15" s="82"/>
      <c r="D15" s="82"/>
      <c r="E15" s="82"/>
      <c r="F15" s="82"/>
      <c r="G15" s="82"/>
      <c r="H15" s="82"/>
      <c r="I15" s="479" t="s">
        <v>100</v>
      </c>
      <c r="J15" s="480"/>
      <c r="K15" s="480"/>
      <c r="L15" s="480"/>
      <c r="M15" s="480"/>
      <c r="N15" s="480"/>
      <c r="O15" s="481">
        <f>SUM(O9+O13+O14)</f>
        <v>54265</v>
      </c>
      <c r="P15" s="494"/>
      <c r="Q15" s="12"/>
    </row>
    <row r="16" spans="1:17" ht="13.8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</row>
    <row r="17" spans="1:17" ht="13.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</sheetData>
  <mergeCells count="59">
    <mergeCell ref="O8:P8"/>
    <mergeCell ref="I9:N9"/>
    <mergeCell ref="O9:P9"/>
    <mergeCell ref="O10:P10"/>
    <mergeCell ref="G9:H9"/>
    <mergeCell ref="G10:H10"/>
    <mergeCell ref="K8:N8"/>
    <mergeCell ref="I15:N15"/>
    <mergeCell ref="O15:P15"/>
    <mergeCell ref="I14:N14"/>
    <mergeCell ref="O14:P14"/>
    <mergeCell ref="O12:P12"/>
    <mergeCell ref="O13:P13"/>
    <mergeCell ref="M13:N13"/>
    <mergeCell ref="I13:L13"/>
    <mergeCell ref="K12:N12"/>
    <mergeCell ref="I12:J12"/>
    <mergeCell ref="I7:J7"/>
    <mergeCell ref="K7:N7"/>
    <mergeCell ref="K6:N6"/>
    <mergeCell ref="A7:F7"/>
    <mergeCell ref="G7:H7"/>
    <mergeCell ref="O6:P6"/>
    <mergeCell ref="A6:B6"/>
    <mergeCell ref="C6:F6"/>
    <mergeCell ref="G6:H6"/>
    <mergeCell ref="I6:J6"/>
    <mergeCell ref="C8:F8"/>
    <mergeCell ref="I8:J8"/>
    <mergeCell ref="G8:H8"/>
    <mergeCell ref="O1:P1"/>
    <mergeCell ref="G5:H5"/>
    <mergeCell ref="I5:J5"/>
    <mergeCell ref="G4:H4"/>
    <mergeCell ref="I4:J4"/>
    <mergeCell ref="O5:P5"/>
    <mergeCell ref="A1:N1"/>
    <mergeCell ref="O4:P4"/>
    <mergeCell ref="K4:N4"/>
    <mergeCell ref="K5:N5"/>
    <mergeCell ref="A3:F3"/>
    <mergeCell ref="G3:H3"/>
    <mergeCell ref="O7:P7"/>
    <mergeCell ref="I11:J11"/>
    <mergeCell ref="K11:N11"/>
    <mergeCell ref="I3:N3"/>
    <mergeCell ref="A9:F9"/>
    <mergeCell ref="O11:P11"/>
    <mergeCell ref="K10:N10"/>
    <mergeCell ref="A11:F11"/>
    <mergeCell ref="G11:H11"/>
    <mergeCell ref="I10:J10"/>
    <mergeCell ref="A10:F10"/>
    <mergeCell ref="O3:P3"/>
    <mergeCell ref="A4:B4"/>
    <mergeCell ref="C4:F4"/>
    <mergeCell ref="A5:B5"/>
    <mergeCell ref="C5:F5"/>
    <mergeCell ref="A8:B8"/>
  </mergeCells>
  <phoneticPr fontId="0" type="noConversion"/>
  <pageMargins left="0.28000000000000003" right="0.19685039370078741" top="0.76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120" zoomScaleNormal="120" workbookViewId="0">
      <selection activeCell="I24" sqref="I24"/>
    </sheetView>
  </sheetViews>
  <sheetFormatPr defaultColWidth="9.109375" defaultRowHeight="13.2"/>
  <cols>
    <col min="1" max="1" width="9.109375" style="86"/>
    <col min="2" max="2" width="10.109375" style="75" bestFit="1" customWidth="1"/>
    <col min="3" max="3" width="9.109375" style="75"/>
    <col min="4" max="4" width="11.6640625" style="75" customWidth="1"/>
    <col min="5" max="16" width="8.109375" style="75" customWidth="1"/>
    <col min="17" max="17" width="6" style="75" customWidth="1"/>
    <col min="18" max="18" width="4.88671875" style="75" customWidth="1"/>
    <col min="19" max="16384" width="9.109375" style="75"/>
  </cols>
  <sheetData>
    <row r="1" spans="1:18" s="85" customFormat="1" ht="15.6">
      <c r="A1" s="529" t="s">
        <v>140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135"/>
      <c r="M1" s="135"/>
      <c r="N1" s="135"/>
      <c r="O1" s="135"/>
      <c r="P1" s="528" t="s">
        <v>159</v>
      </c>
      <c r="Q1" s="528"/>
      <c r="R1" s="119"/>
    </row>
    <row r="2" spans="1:18">
      <c r="A2" s="12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21"/>
    </row>
    <row r="3" spans="1:18">
      <c r="A3" s="122" t="s">
        <v>125</v>
      </c>
      <c r="B3" s="522" t="s">
        <v>2</v>
      </c>
      <c r="C3" s="523"/>
      <c r="D3" s="531"/>
      <c r="E3" s="134" t="s">
        <v>196</v>
      </c>
      <c r="F3" s="134" t="s">
        <v>197</v>
      </c>
      <c r="G3" s="134" t="s">
        <v>278</v>
      </c>
      <c r="H3" s="134" t="s">
        <v>198</v>
      </c>
      <c r="I3" s="134" t="s">
        <v>199</v>
      </c>
      <c r="J3" s="134" t="s">
        <v>200</v>
      </c>
      <c r="K3" s="134" t="s">
        <v>201</v>
      </c>
      <c r="L3" s="134" t="s">
        <v>202</v>
      </c>
      <c r="M3" s="134" t="s">
        <v>203</v>
      </c>
      <c r="N3" s="134" t="s">
        <v>204</v>
      </c>
      <c r="O3" s="134" t="s">
        <v>205</v>
      </c>
      <c r="P3" s="134" t="s">
        <v>206</v>
      </c>
      <c r="Q3" s="522" t="s">
        <v>69</v>
      </c>
      <c r="R3" s="524"/>
    </row>
    <row r="4" spans="1:18">
      <c r="A4" s="519" t="s">
        <v>91</v>
      </c>
      <c r="B4" s="520"/>
      <c r="C4" s="520"/>
      <c r="D4" s="521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522"/>
      <c r="R4" s="524"/>
    </row>
    <row r="5" spans="1:18" ht="26.25" customHeight="1">
      <c r="A5" s="122" t="s">
        <v>20</v>
      </c>
      <c r="B5" s="511" t="s">
        <v>82</v>
      </c>
      <c r="C5" s="512"/>
      <c r="D5" s="513"/>
      <c r="E5" s="137">
        <v>1584</v>
      </c>
      <c r="F5" s="137">
        <v>1584</v>
      </c>
      <c r="G5" s="137">
        <v>1583</v>
      </c>
      <c r="H5" s="137">
        <v>1584</v>
      </c>
      <c r="I5" s="137">
        <v>1583</v>
      </c>
      <c r="J5" s="137">
        <v>1584</v>
      </c>
      <c r="K5" s="137">
        <v>1584</v>
      </c>
      <c r="L5" s="137">
        <v>1583</v>
      </c>
      <c r="M5" s="137">
        <v>1584</v>
      </c>
      <c r="N5" s="137">
        <v>1584</v>
      </c>
      <c r="O5" s="137">
        <v>1583</v>
      </c>
      <c r="P5" s="137">
        <v>1584</v>
      </c>
      <c r="Q5" s="502">
        <f>SUM(E5:P5)</f>
        <v>19004</v>
      </c>
      <c r="R5" s="503"/>
    </row>
    <row r="6" spans="1:18" ht="15" customHeight="1">
      <c r="A6" s="122" t="s">
        <v>24</v>
      </c>
      <c r="B6" s="504" t="s">
        <v>84</v>
      </c>
      <c r="C6" s="505"/>
      <c r="D6" s="506"/>
      <c r="E6" s="326" t="s">
        <v>186</v>
      </c>
      <c r="F6" s="326" t="s">
        <v>186</v>
      </c>
      <c r="G6" s="137">
        <v>1400</v>
      </c>
      <c r="H6" s="326" t="s">
        <v>186</v>
      </c>
      <c r="I6" s="326" t="s">
        <v>186</v>
      </c>
      <c r="J6" s="137">
        <v>130</v>
      </c>
      <c r="K6" s="137">
        <v>130</v>
      </c>
      <c r="L6" s="326" t="s">
        <v>186</v>
      </c>
      <c r="M6" s="137">
        <v>1400</v>
      </c>
      <c r="N6" s="137">
        <v>130</v>
      </c>
      <c r="O6" s="326" t="s">
        <v>186</v>
      </c>
      <c r="P6" s="326" t="s">
        <v>186</v>
      </c>
      <c r="Q6" s="502">
        <f>SUM(E6:P6)</f>
        <v>3190</v>
      </c>
      <c r="R6" s="503"/>
    </row>
    <row r="7" spans="1:18" ht="15" customHeight="1">
      <c r="A7" s="122" t="s">
        <v>26</v>
      </c>
      <c r="B7" s="504" t="s">
        <v>121</v>
      </c>
      <c r="C7" s="505"/>
      <c r="D7" s="506"/>
      <c r="E7" s="137">
        <v>100</v>
      </c>
      <c r="F7" s="325">
        <v>110</v>
      </c>
      <c r="G7" s="325">
        <v>110</v>
      </c>
      <c r="H7" s="325">
        <v>111</v>
      </c>
      <c r="I7" s="325">
        <v>111</v>
      </c>
      <c r="J7" s="325">
        <v>111</v>
      </c>
      <c r="K7" s="325">
        <v>111</v>
      </c>
      <c r="L7" s="325">
        <v>111</v>
      </c>
      <c r="M7" s="325">
        <v>111</v>
      </c>
      <c r="N7" s="325">
        <v>111</v>
      </c>
      <c r="O7" s="325">
        <v>111</v>
      </c>
      <c r="P7" s="325">
        <v>111</v>
      </c>
      <c r="Q7" s="502">
        <f>SUM(E7:P7)</f>
        <v>1319</v>
      </c>
      <c r="R7" s="503"/>
    </row>
    <row r="8" spans="1:18" ht="14.4" customHeight="1">
      <c r="A8" s="123" t="s">
        <v>27</v>
      </c>
      <c r="B8" s="511" t="s">
        <v>94</v>
      </c>
      <c r="C8" s="512"/>
      <c r="D8" s="513"/>
      <c r="E8" s="137">
        <v>5</v>
      </c>
      <c r="F8" s="324">
        <v>5</v>
      </c>
      <c r="G8" s="137">
        <v>5</v>
      </c>
      <c r="H8" s="137">
        <v>5</v>
      </c>
      <c r="I8" s="137">
        <v>5</v>
      </c>
      <c r="J8" s="137">
        <v>5</v>
      </c>
      <c r="K8" s="137">
        <v>5</v>
      </c>
      <c r="L8" s="137">
        <v>5</v>
      </c>
      <c r="M8" s="137">
        <v>5</v>
      </c>
      <c r="N8" s="137">
        <v>5</v>
      </c>
      <c r="O8" s="137">
        <v>5</v>
      </c>
      <c r="P8" s="137">
        <v>6</v>
      </c>
      <c r="Q8" s="502">
        <f>SUM(E8:P8)</f>
        <v>61</v>
      </c>
      <c r="R8" s="503"/>
    </row>
    <row r="9" spans="1:18" ht="14.25" customHeight="1">
      <c r="A9" s="122" t="s">
        <v>30</v>
      </c>
      <c r="B9" s="504" t="s">
        <v>126</v>
      </c>
      <c r="C9" s="505"/>
      <c r="D9" s="506"/>
      <c r="E9" s="137">
        <v>1038</v>
      </c>
      <c r="F9" s="137">
        <v>500</v>
      </c>
      <c r="G9" s="137">
        <v>4500</v>
      </c>
      <c r="H9" s="137">
        <v>4000</v>
      </c>
      <c r="I9" s="137">
        <v>5500</v>
      </c>
      <c r="J9" s="137">
        <v>2308</v>
      </c>
      <c r="K9" s="137">
        <v>2307</v>
      </c>
      <c r="L9" s="137">
        <v>2308</v>
      </c>
      <c r="M9" s="137">
        <v>2307</v>
      </c>
      <c r="N9" s="137">
        <v>2308</v>
      </c>
      <c r="O9" s="137">
        <v>1307</v>
      </c>
      <c r="P9" s="137">
        <v>2308</v>
      </c>
      <c r="Q9" s="502">
        <f>SUM(E9:P9)</f>
        <v>30691</v>
      </c>
      <c r="R9" s="503"/>
    </row>
    <row r="10" spans="1:18">
      <c r="A10" s="525" t="s">
        <v>127</v>
      </c>
      <c r="B10" s="526"/>
      <c r="C10" s="526"/>
      <c r="D10" s="527"/>
      <c r="E10" s="138">
        <f>SUM(E5:F9)</f>
        <v>4926</v>
      </c>
      <c r="F10" s="138">
        <f t="shared" ref="F10:P10" si="0">SUM(F5:G9)</f>
        <v>9797</v>
      </c>
      <c r="G10" s="138">
        <f t="shared" si="0"/>
        <v>13298</v>
      </c>
      <c r="H10" s="138">
        <f t="shared" si="0"/>
        <v>12899</v>
      </c>
      <c r="I10" s="138">
        <f t="shared" si="0"/>
        <v>11337</v>
      </c>
      <c r="J10" s="138">
        <f t="shared" si="0"/>
        <v>8275</v>
      </c>
      <c r="K10" s="138">
        <f t="shared" si="0"/>
        <v>8144</v>
      </c>
      <c r="L10" s="138">
        <f t="shared" si="0"/>
        <v>9414</v>
      </c>
      <c r="M10" s="138">
        <f t="shared" si="0"/>
        <v>9545</v>
      </c>
      <c r="N10" s="138">
        <f t="shared" si="0"/>
        <v>7144</v>
      </c>
      <c r="O10" s="138">
        <f t="shared" si="0"/>
        <v>7015</v>
      </c>
      <c r="P10" s="138">
        <f t="shared" si="0"/>
        <v>58274</v>
      </c>
      <c r="Q10" s="517">
        <f>SUM(Q5:R9)</f>
        <v>54265</v>
      </c>
      <c r="R10" s="518"/>
    </row>
    <row r="11" spans="1:18">
      <c r="A11" s="519" t="s">
        <v>92</v>
      </c>
      <c r="B11" s="520"/>
      <c r="C11" s="520"/>
      <c r="D11" s="521"/>
      <c r="E11" s="522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4"/>
    </row>
    <row r="12" spans="1:18" ht="15" customHeight="1">
      <c r="A12" s="122" t="s">
        <v>34</v>
      </c>
      <c r="B12" s="504" t="s">
        <v>72</v>
      </c>
      <c r="C12" s="505"/>
      <c r="D12" s="506"/>
      <c r="E12" s="137">
        <v>831</v>
      </c>
      <c r="F12" s="137">
        <v>831</v>
      </c>
      <c r="G12" s="137">
        <v>832</v>
      </c>
      <c r="H12" s="137">
        <v>831</v>
      </c>
      <c r="I12" s="137">
        <v>832</v>
      </c>
      <c r="J12" s="137">
        <v>831</v>
      </c>
      <c r="K12" s="137">
        <v>832</v>
      </c>
      <c r="L12" s="137">
        <v>831</v>
      </c>
      <c r="M12" s="137">
        <v>832</v>
      </c>
      <c r="N12" s="137">
        <v>831</v>
      </c>
      <c r="O12" s="137">
        <v>831</v>
      </c>
      <c r="P12" s="137">
        <v>831</v>
      </c>
      <c r="Q12" s="502">
        <f t="shared" ref="Q12:Q18" si="1">SUM(E12:P12)</f>
        <v>9976</v>
      </c>
      <c r="R12" s="503"/>
    </row>
    <row r="13" spans="1:18" ht="25.5" customHeight="1">
      <c r="A13" s="122" t="s">
        <v>36</v>
      </c>
      <c r="B13" s="511" t="s">
        <v>35</v>
      </c>
      <c r="C13" s="512"/>
      <c r="D13" s="513"/>
      <c r="E13" s="137">
        <v>154</v>
      </c>
      <c r="F13" s="137">
        <v>155</v>
      </c>
      <c r="G13" s="137">
        <v>155</v>
      </c>
      <c r="H13" s="137">
        <v>155</v>
      </c>
      <c r="I13" s="136">
        <v>155</v>
      </c>
      <c r="J13" s="137">
        <v>155</v>
      </c>
      <c r="K13" s="137">
        <v>155</v>
      </c>
      <c r="L13" s="137">
        <v>155</v>
      </c>
      <c r="M13" s="137">
        <v>155</v>
      </c>
      <c r="N13" s="137">
        <v>155</v>
      </c>
      <c r="O13" s="137">
        <v>155</v>
      </c>
      <c r="P13" s="137">
        <v>155</v>
      </c>
      <c r="Q13" s="502">
        <f>SUM(E13:P13)</f>
        <v>1859</v>
      </c>
      <c r="R13" s="503"/>
    </row>
    <row r="14" spans="1:18" ht="14.25" customHeight="1">
      <c r="A14" s="122" t="s">
        <v>49</v>
      </c>
      <c r="B14" s="504" t="s">
        <v>77</v>
      </c>
      <c r="C14" s="505"/>
      <c r="D14" s="506"/>
      <c r="E14" s="137">
        <v>1000</v>
      </c>
      <c r="F14" s="324">
        <v>700</v>
      </c>
      <c r="G14" s="137">
        <v>700</v>
      </c>
      <c r="H14" s="137">
        <v>1000</v>
      </c>
      <c r="I14" s="137">
        <v>739</v>
      </c>
      <c r="J14" s="137">
        <v>720</v>
      </c>
      <c r="K14" s="137">
        <v>1000</v>
      </c>
      <c r="L14" s="75">
        <v>700</v>
      </c>
      <c r="M14" s="137">
        <v>719</v>
      </c>
      <c r="N14" s="137">
        <v>1000</v>
      </c>
      <c r="O14" s="137">
        <v>700</v>
      </c>
      <c r="P14" s="137">
        <v>700</v>
      </c>
      <c r="Q14" s="502">
        <f t="shared" si="1"/>
        <v>9678</v>
      </c>
      <c r="R14" s="503"/>
    </row>
    <row r="15" spans="1:18" ht="14.25" customHeight="1">
      <c r="A15" s="122" t="s">
        <v>51</v>
      </c>
      <c r="B15" s="504" t="s">
        <v>78</v>
      </c>
      <c r="C15" s="505"/>
      <c r="D15" s="506"/>
      <c r="E15" s="136">
        <v>445</v>
      </c>
      <c r="F15" s="136">
        <v>100</v>
      </c>
      <c r="G15" s="136">
        <v>140</v>
      </c>
      <c r="H15" s="136">
        <v>140</v>
      </c>
      <c r="I15" s="136">
        <v>140</v>
      </c>
      <c r="J15" s="136">
        <v>140</v>
      </c>
      <c r="K15" s="136">
        <v>140</v>
      </c>
      <c r="L15" s="136">
        <v>140</v>
      </c>
      <c r="M15" s="136">
        <v>140</v>
      </c>
      <c r="N15" s="136">
        <v>170</v>
      </c>
      <c r="O15" s="136">
        <v>400</v>
      </c>
      <c r="P15" s="136">
        <v>400</v>
      </c>
      <c r="Q15" s="502">
        <f t="shared" si="1"/>
        <v>2495</v>
      </c>
      <c r="R15" s="503"/>
    </row>
    <row r="16" spans="1:18" ht="15" customHeight="1">
      <c r="A16" s="122" t="s">
        <v>58</v>
      </c>
      <c r="B16" s="511" t="s">
        <v>79</v>
      </c>
      <c r="C16" s="512"/>
      <c r="D16" s="513"/>
      <c r="E16" s="137">
        <v>500</v>
      </c>
      <c r="F16" s="324">
        <v>500</v>
      </c>
      <c r="G16" s="137">
        <v>4000</v>
      </c>
      <c r="H16" s="137">
        <v>2000</v>
      </c>
      <c r="I16" s="137">
        <v>3462</v>
      </c>
      <c r="J16" s="137">
        <v>1000</v>
      </c>
      <c r="K16" s="137">
        <v>1000</v>
      </c>
      <c r="L16" s="137">
        <v>2000</v>
      </c>
      <c r="M16" s="137">
        <v>4000</v>
      </c>
      <c r="N16" s="137">
        <v>2000</v>
      </c>
      <c r="O16" s="137">
        <v>1000</v>
      </c>
      <c r="P16" s="137">
        <v>1000</v>
      </c>
      <c r="Q16" s="502">
        <f>SUM(E16:P16)</f>
        <v>22462</v>
      </c>
      <c r="R16" s="503"/>
    </row>
    <row r="17" spans="1:18" ht="14.25" customHeight="1">
      <c r="A17" s="122" t="s">
        <v>61</v>
      </c>
      <c r="B17" s="504" t="s">
        <v>80</v>
      </c>
      <c r="C17" s="505"/>
      <c r="D17" s="506"/>
      <c r="E17" s="326" t="s">
        <v>186</v>
      </c>
      <c r="F17" s="326" t="s">
        <v>186</v>
      </c>
      <c r="G17" s="326" t="s">
        <v>186</v>
      </c>
      <c r="H17" s="326" t="s">
        <v>186</v>
      </c>
      <c r="I17" s="137">
        <v>166</v>
      </c>
      <c r="J17" s="137">
        <v>166</v>
      </c>
      <c r="K17" s="137">
        <v>166</v>
      </c>
      <c r="L17" s="137">
        <v>166</v>
      </c>
      <c r="M17" s="326" t="s">
        <v>186</v>
      </c>
      <c r="N17" s="326" t="s">
        <v>186</v>
      </c>
      <c r="O17" s="326" t="s">
        <v>186</v>
      </c>
      <c r="P17" s="326" t="s">
        <v>186</v>
      </c>
      <c r="Q17" s="502">
        <f t="shared" si="1"/>
        <v>664</v>
      </c>
      <c r="R17" s="503"/>
    </row>
    <row r="18" spans="1:18" ht="15.75" customHeight="1">
      <c r="A18" s="122" t="s">
        <v>62</v>
      </c>
      <c r="B18" s="511" t="s">
        <v>153</v>
      </c>
      <c r="C18" s="512"/>
      <c r="D18" s="513"/>
      <c r="E18" s="326" t="s">
        <v>186</v>
      </c>
      <c r="F18" s="326" t="s">
        <v>186</v>
      </c>
      <c r="G18" s="139">
        <v>1306</v>
      </c>
      <c r="H18" s="139">
        <v>1306</v>
      </c>
      <c r="I18" s="139">
        <v>1306</v>
      </c>
      <c r="J18" s="139">
        <v>1306</v>
      </c>
      <c r="K18" s="139">
        <v>1306</v>
      </c>
      <c r="L18" s="326" t="s">
        <v>186</v>
      </c>
      <c r="M18" s="326" t="s">
        <v>186</v>
      </c>
      <c r="N18" s="326" t="s">
        <v>186</v>
      </c>
      <c r="O18" s="326" t="s">
        <v>186</v>
      </c>
      <c r="P18" s="326" t="s">
        <v>186</v>
      </c>
      <c r="Q18" s="509">
        <f t="shared" si="1"/>
        <v>6530</v>
      </c>
      <c r="R18" s="510"/>
    </row>
    <row r="19" spans="1:18" ht="15.75" customHeight="1">
      <c r="A19" s="122" t="s">
        <v>180</v>
      </c>
      <c r="B19" s="511" t="s">
        <v>175</v>
      </c>
      <c r="C19" s="512"/>
      <c r="D19" s="513"/>
      <c r="E19" s="139">
        <v>601</v>
      </c>
      <c r="F19" s="326" t="s">
        <v>186</v>
      </c>
      <c r="G19" s="326" t="s">
        <v>186</v>
      </c>
      <c r="H19" s="326" t="s">
        <v>186</v>
      </c>
      <c r="I19" s="326" t="s">
        <v>186</v>
      </c>
      <c r="J19" s="326" t="s">
        <v>186</v>
      </c>
      <c r="K19" s="326" t="s">
        <v>186</v>
      </c>
      <c r="L19" s="326" t="s">
        <v>186</v>
      </c>
      <c r="M19" s="326" t="s">
        <v>186</v>
      </c>
      <c r="N19" s="326" t="s">
        <v>186</v>
      </c>
      <c r="O19" s="326" t="s">
        <v>186</v>
      </c>
      <c r="P19" s="326" t="s">
        <v>186</v>
      </c>
      <c r="Q19" s="509">
        <f>SUM(E19:P19)</f>
        <v>601</v>
      </c>
      <c r="R19" s="510"/>
    </row>
    <row r="20" spans="1:18" ht="13.8" thickBot="1">
      <c r="A20" s="514" t="s">
        <v>128</v>
      </c>
      <c r="B20" s="515"/>
      <c r="C20" s="515"/>
      <c r="D20" s="516"/>
      <c r="E20" s="140">
        <f>SUM(E12:F19)</f>
        <v>5817</v>
      </c>
      <c r="F20" s="140">
        <f t="shared" ref="F20:P20" si="2">SUM(F12:G19)</f>
        <v>9419</v>
      </c>
      <c r="G20" s="140">
        <f t="shared" si="2"/>
        <v>12565</v>
      </c>
      <c r="H20" s="140">
        <f t="shared" si="2"/>
        <v>12232</v>
      </c>
      <c r="I20" s="140">
        <f t="shared" si="2"/>
        <v>11118</v>
      </c>
      <c r="J20" s="140">
        <f t="shared" si="2"/>
        <v>8917</v>
      </c>
      <c r="K20" s="140">
        <f t="shared" si="2"/>
        <v>8591</v>
      </c>
      <c r="L20" s="140">
        <f t="shared" si="2"/>
        <v>9838</v>
      </c>
      <c r="M20" s="140">
        <f t="shared" si="2"/>
        <v>10002</v>
      </c>
      <c r="N20" s="140">
        <f t="shared" si="2"/>
        <v>7242</v>
      </c>
      <c r="O20" s="140">
        <f t="shared" si="2"/>
        <v>6172</v>
      </c>
      <c r="P20" s="140">
        <f t="shared" si="2"/>
        <v>57351</v>
      </c>
      <c r="Q20" s="507">
        <f>SUM(Q12:R19)</f>
        <v>54265</v>
      </c>
      <c r="R20" s="508"/>
    </row>
    <row r="23" spans="1:18">
      <c r="P23" s="76"/>
    </row>
    <row r="25" spans="1:18">
      <c r="I25" s="76"/>
    </row>
    <row r="26" spans="1:18">
      <c r="Q26" s="76"/>
    </row>
    <row r="27" spans="1:18">
      <c r="Q27" s="76"/>
    </row>
    <row r="30" spans="1:18">
      <c r="J30" s="76"/>
    </row>
  </sheetData>
  <mergeCells count="38">
    <mergeCell ref="Q4:R4"/>
    <mergeCell ref="B19:D19"/>
    <mergeCell ref="Q19:R19"/>
    <mergeCell ref="P1:Q1"/>
    <mergeCell ref="Q3:R3"/>
    <mergeCell ref="A1:K1"/>
    <mergeCell ref="B3:D3"/>
    <mergeCell ref="A4:D4"/>
    <mergeCell ref="Q6:R6"/>
    <mergeCell ref="B5:D5"/>
    <mergeCell ref="B6:D6"/>
    <mergeCell ref="Q7:R7"/>
    <mergeCell ref="Q5:R5"/>
    <mergeCell ref="B8:D8"/>
    <mergeCell ref="B7:D7"/>
    <mergeCell ref="Q8:R8"/>
    <mergeCell ref="Q9:R9"/>
    <mergeCell ref="Q10:R10"/>
    <mergeCell ref="B13:D13"/>
    <mergeCell ref="A11:D11"/>
    <mergeCell ref="E11:R11"/>
    <mergeCell ref="Q12:R12"/>
    <mergeCell ref="B9:D9"/>
    <mergeCell ref="A10:D10"/>
    <mergeCell ref="B12:D12"/>
    <mergeCell ref="Q14:R14"/>
    <mergeCell ref="Q13:R13"/>
    <mergeCell ref="Q16:R16"/>
    <mergeCell ref="Q15:R15"/>
    <mergeCell ref="B16:D16"/>
    <mergeCell ref="B14:D14"/>
    <mergeCell ref="Q17:R17"/>
    <mergeCell ref="B15:D15"/>
    <mergeCell ref="Q20:R20"/>
    <mergeCell ref="Q18:R18"/>
    <mergeCell ref="B17:D17"/>
    <mergeCell ref="B18:D18"/>
    <mergeCell ref="A20:D20"/>
  </mergeCells>
  <phoneticPr fontId="0" type="noConversion"/>
  <pageMargins left="0.32" right="0.27559055118110237" top="0.43307086614173229" bottom="0.15748031496062992" header="0.55118110236220474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I17" sqref="I17"/>
    </sheetView>
  </sheetViews>
  <sheetFormatPr defaultColWidth="9.109375" defaultRowHeight="15.6"/>
  <cols>
    <col min="1" max="1" width="5.33203125" style="133" customWidth="1"/>
    <col min="2" max="2" width="26.88671875" style="133" customWidth="1"/>
    <col min="3" max="3" width="11.109375" style="133" customWidth="1"/>
    <col min="4" max="4" width="7" style="133" customWidth="1"/>
    <col min="5" max="5" width="30" style="133" customWidth="1"/>
    <col min="6" max="6" width="11.6640625" style="133" customWidth="1"/>
    <col min="7" max="16384" width="9.109375" style="133"/>
  </cols>
  <sheetData>
    <row r="1" spans="1:6" ht="33.75" customHeight="1">
      <c r="A1" s="532" t="s">
        <v>120</v>
      </c>
      <c r="B1" s="533"/>
      <c r="C1" s="533"/>
      <c r="D1" s="533"/>
      <c r="E1" s="533"/>
      <c r="F1" s="534"/>
    </row>
    <row r="2" spans="1:6" ht="14.25" customHeight="1">
      <c r="A2" s="535" t="s">
        <v>160</v>
      </c>
      <c r="B2" s="536"/>
      <c r="C2" s="536"/>
      <c r="D2" s="536"/>
      <c r="E2" s="536"/>
      <c r="F2" s="537"/>
    </row>
    <row r="3" spans="1:6" ht="31.2">
      <c r="A3" s="271" t="s">
        <v>107</v>
      </c>
      <c r="B3" s="272" t="s">
        <v>108</v>
      </c>
      <c r="C3" s="272" t="s">
        <v>69</v>
      </c>
      <c r="D3" s="272" t="s">
        <v>107</v>
      </c>
      <c r="E3" s="272" t="s">
        <v>109</v>
      </c>
      <c r="F3" s="273" t="s">
        <v>69</v>
      </c>
    </row>
    <row r="4" spans="1:6" ht="31.2">
      <c r="A4" s="274" t="s">
        <v>110</v>
      </c>
      <c r="B4" s="275" t="s">
        <v>114</v>
      </c>
      <c r="C4" s="276">
        <v>160</v>
      </c>
      <c r="D4" s="277" t="s">
        <v>110</v>
      </c>
      <c r="E4" s="278" t="s">
        <v>133</v>
      </c>
      <c r="F4" s="279">
        <v>0</v>
      </c>
    </row>
    <row r="5" spans="1:6">
      <c r="A5" s="280"/>
      <c r="B5" s="281" t="s">
        <v>112</v>
      </c>
      <c r="C5" s="282"/>
      <c r="D5" s="283"/>
      <c r="E5" s="281" t="s">
        <v>112</v>
      </c>
      <c r="F5" s="279"/>
    </row>
    <row r="6" spans="1:6">
      <c r="A6" s="280" t="s">
        <v>0</v>
      </c>
      <c r="B6" s="281" t="s">
        <v>134</v>
      </c>
      <c r="C6" s="282">
        <v>160</v>
      </c>
      <c r="D6" s="283" t="s">
        <v>0</v>
      </c>
      <c r="E6" s="281" t="s">
        <v>134</v>
      </c>
      <c r="F6" s="279">
        <v>0</v>
      </c>
    </row>
    <row r="7" spans="1:6" ht="46.8">
      <c r="A7" s="274" t="s">
        <v>111</v>
      </c>
      <c r="B7" s="278" t="s">
        <v>115</v>
      </c>
      <c r="C7" s="276">
        <v>600</v>
      </c>
      <c r="D7" s="277" t="s">
        <v>111</v>
      </c>
      <c r="E7" s="278" t="s">
        <v>135</v>
      </c>
      <c r="F7" s="279">
        <v>30</v>
      </c>
    </row>
    <row r="8" spans="1:6" ht="22.5" customHeight="1">
      <c r="A8" s="280"/>
      <c r="B8" s="281" t="s">
        <v>112</v>
      </c>
      <c r="C8" s="282"/>
      <c r="D8" s="283"/>
      <c r="E8" s="281" t="s">
        <v>112</v>
      </c>
      <c r="F8" s="284"/>
    </row>
    <row r="9" spans="1:6" ht="31.2">
      <c r="A9" s="280" t="s">
        <v>0</v>
      </c>
      <c r="B9" s="281" t="s">
        <v>22</v>
      </c>
      <c r="C9" s="282">
        <v>600</v>
      </c>
      <c r="D9" s="283" t="s">
        <v>0</v>
      </c>
      <c r="E9" s="281" t="s">
        <v>113</v>
      </c>
      <c r="F9" s="284">
        <v>30</v>
      </c>
    </row>
    <row r="10" spans="1:6" ht="29.25" customHeight="1">
      <c r="A10" s="280" t="s">
        <v>1</v>
      </c>
      <c r="B10" s="281" t="s">
        <v>116</v>
      </c>
      <c r="C10" s="282">
        <v>0</v>
      </c>
      <c r="D10" s="283" t="s">
        <v>1</v>
      </c>
      <c r="E10" s="281" t="s">
        <v>117</v>
      </c>
      <c r="F10" s="284">
        <v>0</v>
      </c>
    </row>
    <row r="11" spans="1:6" ht="46.8">
      <c r="A11" s="274" t="s">
        <v>136</v>
      </c>
      <c r="B11" s="278" t="s">
        <v>130</v>
      </c>
      <c r="C11" s="276">
        <v>2400</v>
      </c>
      <c r="D11" s="277" t="s">
        <v>136</v>
      </c>
      <c r="E11" s="278" t="s">
        <v>137</v>
      </c>
      <c r="F11" s="279">
        <v>0</v>
      </c>
    </row>
    <row r="12" spans="1:6">
      <c r="A12" s="285"/>
      <c r="B12" s="286" t="s">
        <v>112</v>
      </c>
      <c r="C12" s="287"/>
      <c r="D12" s="287"/>
      <c r="E12" s="286" t="s">
        <v>112</v>
      </c>
      <c r="F12" s="288"/>
    </row>
    <row r="13" spans="1:6" ht="16.2" thickBot="1">
      <c r="A13" s="289" t="s">
        <v>0</v>
      </c>
      <c r="B13" s="290" t="s">
        <v>138</v>
      </c>
      <c r="C13" s="291">
        <v>2400</v>
      </c>
      <c r="D13" s="292" t="s">
        <v>0</v>
      </c>
      <c r="E13" s="290" t="s">
        <v>138</v>
      </c>
      <c r="F13" s="293">
        <v>0</v>
      </c>
    </row>
  </sheetData>
  <mergeCells count="2">
    <mergeCell ref="A1:F1"/>
    <mergeCell ref="A2:F2"/>
  </mergeCells>
  <phoneticPr fontId="0" type="noConversion"/>
  <pageMargins left="0.54" right="0.28000000000000003" top="0.62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opLeftCell="A7" workbookViewId="0">
      <selection activeCell="J20" sqref="J20"/>
    </sheetView>
  </sheetViews>
  <sheetFormatPr defaultColWidth="9.109375" defaultRowHeight="14.4"/>
  <cols>
    <col min="1" max="1" width="44" style="14" customWidth="1"/>
    <col min="2" max="2" width="19" style="14" customWidth="1"/>
    <col min="3" max="3" width="20" style="14" customWidth="1"/>
    <col min="4" max="4" width="19.44140625" style="14" customWidth="1"/>
    <col min="5" max="5" width="17.5546875" style="14" customWidth="1"/>
    <col min="6" max="16384" width="9.109375" style="14"/>
  </cols>
  <sheetData>
    <row r="1" spans="1:5" ht="50.25" customHeight="1">
      <c r="A1" s="538" t="s">
        <v>161</v>
      </c>
      <c r="B1" s="539"/>
      <c r="C1" s="539"/>
      <c r="D1" s="539"/>
      <c r="E1" s="540"/>
    </row>
    <row r="2" spans="1:5" ht="15.6">
      <c r="A2" s="108" t="s">
        <v>2</v>
      </c>
      <c r="B2" s="89">
        <v>2017</v>
      </c>
      <c r="C2" s="89">
        <v>2018</v>
      </c>
      <c r="D2" s="109">
        <v>2019</v>
      </c>
      <c r="E2" s="109">
        <v>2020</v>
      </c>
    </row>
    <row r="3" spans="1:5" ht="31.2">
      <c r="A3" s="110" t="s">
        <v>82</v>
      </c>
      <c r="B3" s="90">
        <v>19004</v>
      </c>
      <c r="C3" s="90">
        <f>B3*1.1</f>
        <v>20904.400000000001</v>
      </c>
      <c r="D3" s="90">
        <f>B3*1.2</f>
        <v>22804.799999999999</v>
      </c>
      <c r="E3" s="111">
        <f>B3*1.22</f>
        <v>23184.880000000001</v>
      </c>
    </row>
    <row r="4" spans="1:5" ht="15.6">
      <c r="A4" s="110" t="s">
        <v>84</v>
      </c>
      <c r="B4" s="87">
        <v>3190</v>
      </c>
      <c r="C4" s="90">
        <f>B4*1.1</f>
        <v>3509.0000000000005</v>
      </c>
      <c r="D4" s="90">
        <f>B4*1.2</f>
        <v>3828</v>
      </c>
      <c r="E4" s="111">
        <f>B4*1.22</f>
        <v>3891.7999999999997</v>
      </c>
    </row>
    <row r="5" spans="1:5" ht="15.6">
      <c r="A5" s="110" t="s">
        <v>121</v>
      </c>
      <c r="B5" s="87">
        <v>1319</v>
      </c>
      <c r="C5" s="90">
        <f>B5*1.1</f>
        <v>1450.9</v>
      </c>
      <c r="D5" s="90">
        <f>B5*1.2</f>
        <v>1582.8</v>
      </c>
      <c r="E5" s="111">
        <f>B5*1.22</f>
        <v>1609.18</v>
      </c>
    </row>
    <row r="6" spans="1:5" ht="15.6">
      <c r="A6" s="110" t="s">
        <v>122</v>
      </c>
      <c r="B6" s="87">
        <v>10022</v>
      </c>
      <c r="C6" s="90">
        <f>B6*1.1</f>
        <v>11024.2</v>
      </c>
      <c r="D6" s="90">
        <f>B6*1.2</f>
        <v>12026.4</v>
      </c>
      <c r="E6" s="111">
        <f>B6*1.22</f>
        <v>12226.84</v>
      </c>
    </row>
    <row r="7" spans="1:5" ht="15.6">
      <c r="A7" s="112" t="s">
        <v>121</v>
      </c>
      <c r="B7" s="88">
        <f>SUM(B3:B6)</f>
        <v>33535</v>
      </c>
      <c r="C7" s="88">
        <f>SUM(C3:C6)</f>
        <v>36888.5</v>
      </c>
      <c r="D7" s="88">
        <f>SUM(D3:D6)</f>
        <v>40242</v>
      </c>
      <c r="E7" s="113">
        <f>SUM(E3:E6)</f>
        <v>40912.699999999997</v>
      </c>
    </row>
    <row r="8" spans="1:5" ht="15.6">
      <c r="A8" s="110" t="s">
        <v>72</v>
      </c>
      <c r="B8" s="87">
        <v>9976</v>
      </c>
      <c r="C8" s="87">
        <f>B8*1.1</f>
        <v>10973.6</v>
      </c>
      <c r="D8" s="87">
        <f>B8*1.2</f>
        <v>11971.199999999999</v>
      </c>
      <c r="E8" s="114">
        <f>B8*1.22</f>
        <v>12170.72</v>
      </c>
    </row>
    <row r="9" spans="1:5" ht="31.2">
      <c r="A9" s="110" t="s">
        <v>123</v>
      </c>
      <c r="B9" s="87">
        <v>1859</v>
      </c>
      <c r="C9" s="87">
        <f>B9*1.1</f>
        <v>2044.9</v>
      </c>
      <c r="D9" s="87">
        <f>B9*1.2</f>
        <v>2230.7999999999997</v>
      </c>
      <c r="E9" s="114">
        <f>B9*1.22</f>
        <v>2267.98</v>
      </c>
    </row>
    <row r="10" spans="1:5" ht="15.6">
      <c r="A10" s="110" t="s">
        <v>77</v>
      </c>
      <c r="B10" s="87">
        <v>9678</v>
      </c>
      <c r="C10" s="87">
        <f>B10*1.1</f>
        <v>10645.800000000001</v>
      </c>
      <c r="D10" s="87">
        <f>B10*1.2</f>
        <v>11613.6</v>
      </c>
      <c r="E10" s="114">
        <f>B10*1.22</f>
        <v>11807.16</v>
      </c>
    </row>
    <row r="11" spans="1:5" ht="15.6">
      <c r="A11" s="110" t="s">
        <v>78</v>
      </c>
      <c r="B11" s="87">
        <v>2495</v>
      </c>
      <c r="C11" s="87">
        <f>B11*1.1</f>
        <v>2744.5</v>
      </c>
      <c r="D11" s="87">
        <f>B11*1.2</f>
        <v>2994</v>
      </c>
      <c r="E11" s="114">
        <f>B11*1.22</f>
        <v>3043.9</v>
      </c>
    </row>
    <row r="12" spans="1:5" ht="15.6">
      <c r="A12" s="110" t="s">
        <v>79</v>
      </c>
      <c r="B12" s="87">
        <v>4260</v>
      </c>
      <c r="C12" s="87">
        <f>B12*1.1</f>
        <v>4686</v>
      </c>
      <c r="D12" s="87">
        <f>B12*1.2</f>
        <v>5112</v>
      </c>
      <c r="E12" s="114">
        <f>B12*1.22</f>
        <v>5197.2</v>
      </c>
    </row>
    <row r="13" spans="1:5" ht="15.6">
      <c r="A13" s="112" t="s">
        <v>102</v>
      </c>
      <c r="B13" s="88">
        <f>SUM(B8:B12)</f>
        <v>28268</v>
      </c>
      <c r="C13" s="88">
        <f>SUM(C8:C12)</f>
        <v>31094.800000000003</v>
      </c>
      <c r="D13" s="88">
        <f>SUM(D8:D12)</f>
        <v>33921.599999999999</v>
      </c>
      <c r="E13" s="113">
        <f>SUM(E8:E12)</f>
        <v>34486.959999999999</v>
      </c>
    </row>
    <row r="14" spans="1:5" ht="15.6">
      <c r="A14" s="110" t="s">
        <v>94</v>
      </c>
      <c r="B14" s="87">
        <v>61</v>
      </c>
      <c r="C14" s="87">
        <f>B14*1.1</f>
        <v>67.100000000000009</v>
      </c>
      <c r="D14" s="87">
        <f>B14*1.2</f>
        <v>73.2</v>
      </c>
      <c r="E14" s="114">
        <f>B14*1.22</f>
        <v>74.42</v>
      </c>
    </row>
    <row r="15" spans="1:5" ht="20.25" customHeight="1">
      <c r="A15" s="110" t="s">
        <v>139</v>
      </c>
      <c r="B15" s="87">
        <v>20669</v>
      </c>
      <c r="C15" s="87">
        <f>B15*1.1</f>
        <v>22735.9</v>
      </c>
      <c r="D15" s="87">
        <f>B15*1.2</f>
        <v>24802.799999999999</v>
      </c>
      <c r="E15" s="114">
        <f>B15*1.22</f>
        <v>25216.18</v>
      </c>
    </row>
    <row r="16" spans="1:5" ht="16.5" customHeight="1">
      <c r="A16" s="112" t="s">
        <v>103</v>
      </c>
      <c r="B16" s="88">
        <f>SUM(B14:B15)</f>
        <v>20730</v>
      </c>
      <c r="C16" s="88">
        <f>SUM(C14:C15)</f>
        <v>22803</v>
      </c>
      <c r="D16" s="88">
        <f>SUM(D14:D15)</f>
        <v>24876</v>
      </c>
      <c r="E16" s="113">
        <f>SUM(E14:E15)</f>
        <v>25290.6</v>
      </c>
    </row>
    <row r="17" spans="1:5" ht="15.6">
      <c r="A17" s="110" t="s">
        <v>124</v>
      </c>
      <c r="B17" s="87">
        <v>18202</v>
      </c>
      <c r="C17" s="87">
        <f>B17*1.1</f>
        <v>20022.2</v>
      </c>
      <c r="D17" s="87">
        <f>B17*1.2</f>
        <v>21842.399999999998</v>
      </c>
      <c r="E17" s="114">
        <f>B17*1.22</f>
        <v>22206.44</v>
      </c>
    </row>
    <row r="18" spans="1:5" ht="15.6">
      <c r="A18" s="110" t="s">
        <v>80</v>
      </c>
      <c r="B18" s="87">
        <v>664</v>
      </c>
      <c r="C18" s="87">
        <f>B18*1.1</f>
        <v>730.40000000000009</v>
      </c>
      <c r="D18" s="87">
        <f>B18*1.2</f>
        <v>796.8</v>
      </c>
      <c r="E18" s="114">
        <f>B18*1.22</f>
        <v>810.07999999999993</v>
      </c>
    </row>
    <row r="19" spans="1:5" ht="18.75" customHeight="1">
      <c r="A19" s="110" t="s">
        <v>153</v>
      </c>
      <c r="B19" s="87">
        <v>6530</v>
      </c>
      <c r="C19" s="87">
        <f>B19*1.1</f>
        <v>7183.0000000000009</v>
      </c>
      <c r="D19" s="87">
        <f>B19*1.2</f>
        <v>7836</v>
      </c>
      <c r="E19" s="114">
        <f>B19*1.22</f>
        <v>7966.5999999999995</v>
      </c>
    </row>
    <row r="20" spans="1:5" ht="18.75" customHeight="1">
      <c r="A20" s="112" t="s">
        <v>104</v>
      </c>
      <c r="B20" s="88">
        <f>SUM(B17:B19)</f>
        <v>25396</v>
      </c>
      <c r="C20" s="88">
        <f>SUM(C17:C19)</f>
        <v>27935.600000000002</v>
      </c>
      <c r="D20" s="88">
        <f>SUM(D17:D19)</f>
        <v>30475.199999999997</v>
      </c>
      <c r="E20" s="113">
        <f>SUM(E17:E19)</f>
        <v>30983.119999999995</v>
      </c>
    </row>
    <row r="21" spans="1:5" s="95" customFormat="1" ht="33" customHeight="1">
      <c r="A21" s="110" t="s">
        <v>178</v>
      </c>
      <c r="B21" s="87">
        <v>601</v>
      </c>
      <c r="C21" s="87">
        <f>B21*1.1</f>
        <v>661.1</v>
      </c>
      <c r="D21" s="87">
        <f>B21*1.2</f>
        <v>721.19999999999993</v>
      </c>
      <c r="E21" s="114">
        <f>B21*1.22</f>
        <v>733.22</v>
      </c>
    </row>
    <row r="22" spans="1:5" ht="18.75" customHeight="1">
      <c r="A22" s="112" t="s">
        <v>179</v>
      </c>
      <c r="B22" s="88">
        <f>SUM(B21:B21)</f>
        <v>601</v>
      </c>
      <c r="C22" s="87">
        <f>B22*1.1</f>
        <v>661.1</v>
      </c>
      <c r="D22" s="87">
        <f>B22*1.2</f>
        <v>721.19999999999993</v>
      </c>
      <c r="E22" s="114">
        <f>B22*1.22</f>
        <v>733.22</v>
      </c>
    </row>
    <row r="23" spans="1:5" ht="18.75" customHeight="1">
      <c r="A23" s="115" t="s">
        <v>105</v>
      </c>
      <c r="B23" s="88">
        <f>B7+B16</f>
        <v>54265</v>
      </c>
      <c r="C23" s="88">
        <f t="shared" ref="C23:D23" si="0">C7+C16</f>
        <v>59691.5</v>
      </c>
      <c r="D23" s="88">
        <f t="shared" si="0"/>
        <v>65118</v>
      </c>
      <c r="E23" s="113">
        <f>E7+E16</f>
        <v>66203.299999999988</v>
      </c>
    </row>
    <row r="24" spans="1:5" ht="16.2" thickBot="1">
      <c r="A24" s="116" t="s">
        <v>106</v>
      </c>
      <c r="B24" s="117">
        <f>B13+B20+B22</f>
        <v>54265</v>
      </c>
      <c r="C24" s="117">
        <f>C13+C20+C22</f>
        <v>59691.500000000007</v>
      </c>
      <c r="D24" s="117">
        <f>D13+D20+D22</f>
        <v>65117.999999999993</v>
      </c>
      <c r="E24" s="118">
        <f>E13+E20+E22</f>
        <v>66203.299999999988</v>
      </c>
    </row>
    <row r="25" spans="1:5">
      <c r="A25" s="15"/>
    </row>
  </sheetData>
  <mergeCells count="1">
    <mergeCell ref="A1:E1"/>
  </mergeCells>
  <phoneticPr fontId="0" type="noConversion"/>
  <pageMargins left="0.19" right="0.19685039370078741" top="0.47244094488188981" bottom="0.74803149606299213" header="0.31496062992125984" footer="0.31496062992125984"/>
  <pageSetup paperSize="9" scale="83" orientation="portrait" r:id="rId1"/>
  <ignoredErrors>
    <ignoredError sqref="C13:E13 C16:E16 D7:E7" formula="1"/>
    <ignoredError sqref="C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1. M.</vt:lpstr>
      <vt:lpstr>2.M.</vt:lpstr>
      <vt:lpstr>3.M.</vt:lpstr>
      <vt:lpstr>4.M.</vt:lpstr>
      <vt:lpstr>5.M.</vt:lpstr>
      <vt:lpstr>6.M</vt:lpstr>
      <vt:lpstr>7.M</vt:lpstr>
      <vt:lpstr>8.M</vt:lpstr>
      <vt:lpstr>9.M</vt:lpstr>
      <vt:lpstr>10.M nem kell 2016-ban</vt:lpstr>
      <vt:lpstr>'1. M.'!Nyomtatási_terület</vt:lpstr>
      <vt:lpstr>'2.M.'!Nyomtatási_terület</vt:lpstr>
      <vt:lpstr>'3.M.'!Nyomtatási_terület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2017-02-17T08:41:10Z</dcterms:modified>
</cp:coreProperties>
</file>