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Új mappa\"/>
    </mc:Choice>
  </mc:AlternateContent>
  <bookViews>
    <workbookView xWindow="0" yWindow="0" windowWidth="28770" windowHeight="11970"/>
  </bookViews>
  <sheets>
    <sheet name="kiadások" sheetId="1" r:id="rId1"/>
  </sheets>
  <externalReferences>
    <externalReference r:id="rId2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8" i="1" l="1"/>
  <c r="B107" i="1"/>
  <c r="B106" i="1" s="1"/>
  <c r="B104" i="1"/>
  <c r="B112" i="1" s="1"/>
  <c r="B100" i="1"/>
  <c r="B97" i="1"/>
  <c r="B89" i="1"/>
  <c r="B111" i="1" s="1"/>
  <c r="B109" i="1" s="1"/>
  <c r="B87" i="1"/>
  <c r="B83" i="1"/>
  <c r="B81" i="1" s="1"/>
  <c r="B82" i="1"/>
  <c r="B77" i="1"/>
  <c r="B76" i="1" s="1"/>
  <c r="B75" i="1" s="1"/>
  <c r="B71" i="1"/>
  <c r="B70" i="1" s="1"/>
  <c r="B69" i="1"/>
  <c r="B67" i="1"/>
  <c r="B66" i="1"/>
  <c r="B63" i="1"/>
  <c r="B65" i="1" s="1"/>
  <c r="B61" i="1"/>
  <c r="B60" i="1"/>
  <c r="B57" i="1"/>
  <c r="B54" i="1"/>
  <c r="B51" i="1"/>
  <c r="B49" i="1"/>
  <c r="B48" i="1"/>
  <c r="B45" i="1"/>
  <c r="B42" i="1"/>
  <c r="B37" i="1"/>
  <c r="B36" i="1"/>
  <c r="B35" i="1"/>
  <c r="B34" i="1"/>
  <c r="B33" i="1" s="1"/>
  <c r="B32" i="1" s="1"/>
  <c r="B30" i="1"/>
  <c r="B29" i="1"/>
  <c r="B28" i="1"/>
  <c r="B27" i="1"/>
  <c r="B22" i="1"/>
  <c r="B21" i="1"/>
  <c r="B20" i="1"/>
  <c r="B19" i="1"/>
  <c r="B16" i="1"/>
  <c r="B15" i="1"/>
  <c r="B9" i="1" s="1"/>
  <c r="B14" i="1"/>
  <c r="B13" i="1"/>
  <c r="B12" i="1" s="1"/>
  <c r="B10" i="1"/>
  <c r="B24" i="1" l="1"/>
  <c r="B18" i="1"/>
  <c r="B7" i="1"/>
  <c r="B62" i="1"/>
  <c r="B41" i="1" s="1"/>
  <c r="B39" i="1" s="1"/>
  <c r="B101" i="1" s="1"/>
  <c r="B99" i="1" s="1"/>
  <c r="B73" i="1"/>
  <c r="B79" i="1"/>
  <c r="B8" i="1"/>
  <c r="B6" i="1" l="1"/>
  <c r="B98" i="1" l="1"/>
  <c r="B96" i="1"/>
  <c r="B102" i="1" s="1"/>
  <c r="B114" i="1" s="1"/>
  <c r="B85" i="1"/>
  <c r="B91" i="1" s="1"/>
</calcChain>
</file>

<file path=xl/sharedStrings.xml><?xml version="1.0" encoding="utf-8"?>
<sst xmlns="http://schemas.openxmlformats.org/spreadsheetml/2006/main" count="96" uniqueCount="76">
  <si>
    <t>"2. melléklet a 2/2019. (II.13.) önkormányzati rendelethez</t>
  </si>
  <si>
    <t>2019. évi költségvetési kiadások (adatok Ft-ban)</t>
  </si>
  <si>
    <t>I.  MŰKÖDÉSI KIADÁSOK ÖSSZESEN (1.+2.+3.+ 4.)</t>
  </si>
  <si>
    <t>1. Nagyszénás Nagyközség Önkormányzata</t>
  </si>
  <si>
    <t>2. Polgármesteri Hivatal</t>
  </si>
  <si>
    <t>3. Gondozási Központ</t>
  </si>
  <si>
    <t>4. Nagyszénási Önkormányzati Óvoda és Könyvtár</t>
  </si>
  <si>
    <t xml:space="preserve">1. Személyi juttatások 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</si>
  <si>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</si>
  <si>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</si>
  <si>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</si>
  <si>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</si>
  <si>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2. Munkaadókat terhelő járulékok</t>
  </si>
  <si>
    <t>2.1. Nagyszénás Nagyközség Önkormányzata</t>
  </si>
  <si>
    <t>2.2. Polgármesteri Hivatal</t>
  </si>
  <si>
    <t>2.3. Gondozási Központ</t>
  </si>
  <si>
    <t>2.4. Nagyszénási Önkormányzati Óvoda és Könyvtár</t>
  </si>
  <si>
    <t xml:space="preserve">3. Dologi kiadások </t>
  </si>
  <si>
    <t>(közműköltség, irodaszer, nyomtatvány, foglalkozás eü, belső ell., étkeztetés költsége,</t>
  </si>
  <si>
    <t>szakmai készlet, szakmai szolgáltatások, különféle kiadások, befizetések, ÁFA)</t>
  </si>
  <si>
    <t>3.1. Nagyszénás Nagyközség Önkormányzata</t>
  </si>
  <si>
    <t>3.2. Polgármesteri Hivatal</t>
  </si>
  <si>
    <t>3.3. Gondozási Központ</t>
  </si>
  <si>
    <t>3.4. Nagyszénási Önkormányzati Óvoda és Könyvtár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</si>
  <si>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</si>
  <si>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</si>
  <si>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</si>
  <si>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</si>
  <si>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</si>
  <si>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</si>
  <si>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II. FELHALMOZÁSI, FELÚJÍTÁSI KIADÁSOK</t>
  </si>
  <si>
    <t>1. Beruházási kiadások</t>
  </si>
  <si>
    <t>1.1.1. Településrendezési eszközök felülvizsgálata</t>
  </si>
  <si>
    <t>Nettó</t>
  </si>
  <si>
    <t>ÁFA</t>
  </si>
  <si>
    <t>1.1.2. Szennyvízhálózat fejlesztése</t>
  </si>
  <si>
    <t>1.1.3. Kisértékű tárgyieszköz beruházás</t>
  </si>
  <si>
    <t>1.1.4. Kerékpártároló építése közfoglalkoztatás keretében</t>
  </si>
  <si>
    <t>1.1.5. Traktorvásárlás közfoglalkoztatás keretében</t>
  </si>
  <si>
    <t>1.1.6. Járdaépítés közfoglalkoztatás keretében</t>
  </si>
  <si>
    <t>1.1.7. Gyógyvízzé minősítés kiadásai</t>
  </si>
  <si>
    <t>1.2 Gondozási Központ</t>
  </si>
  <si>
    <t>1.2.1. Kisértékű tárgyieszköz beruházás</t>
  </si>
  <si>
    <t>1.3. Nagyszénási Önkormányzati Óvoda és Könyvtár</t>
  </si>
  <si>
    <t>1.3.1. Kisértékű tárgyieszköz beruházás</t>
  </si>
  <si>
    <t>1.4. Polgármesteri Hivatal</t>
  </si>
  <si>
    <t>1.4.1. Kisértékű tárgyieszköz beruházás</t>
  </si>
  <si>
    <t>2. Felújítási kiadások</t>
  </si>
  <si>
    <t>2.1.1. Ivóvízhálózat felújítási munkái</t>
  </si>
  <si>
    <t>III. ÖNKORMÁNYZATI TARTALÉKOK</t>
  </si>
  <si>
    <t xml:space="preserve">1. Általános tartalék </t>
  </si>
  <si>
    <t xml:space="preserve">2. Fejlesztési céltartalék </t>
  </si>
  <si>
    <t>MŰKÖDÉSI ÉS FELHALMOZÁSI CÉLÚ  KIADÁSOK ÉS TARTALÉKOK  ÖSSZESEN: (I+II+III)</t>
  </si>
  <si>
    <t>IV. BELFÖLDI FINANSZÍROZÁSI KIADÁSOK</t>
  </si>
  <si>
    <t xml:space="preserve">1. ÁHT-n belüli megelőlegezés visszafizetése </t>
  </si>
  <si>
    <t>3. Termálvíz-hasznosítási program fejlesztési hitelének visszafizetése</t>
  </si>
  <si>
    <t>KIADÁSOK MINDÖSSZESEN (I+II+III+IV)</t>
  </si>
  <si>
    <t xml:space="preserve">                                       Költségvetés egyenlegének finanszírozási módja</t>
  </si>
  <si>
    <t>I. A KÖLTSÉGVETÉS EGYENLEGE A MÜKÖDÉSI BEVÉTELEK,  KIADÁSOK   ÉS A MŰKÖDÉSI CÉLÚ TARTALÉKOK ALAPJÁN(1. -2.):</t>
  </si>
  <si>
    <t xml:space="preserve">1. Működési célú bevételek összesen: </t>
  </si>
  <si>
    <t xml:space="preserve">2. Működési célú kiadások és működési célú tartalékok összesen: </t>
  </si>
  <si>
    <t>II. A  KÖLTSÉGVETÉS EGYENLEGE A FELHALMOZÁSI BEVÉTELEK, KIADÁSOK ÉS FELHALMOZÁSI CÉLÚ TARTALÉKOK  ALAPJÁN(1. -2.):</t>
  </si>
  <si>
    <t xml:space="preserve">1. Felhalmozási célú bevételek összesen: </t>
  </si>
  <si>
    <t xml:space="preserve">2. Felhalmozási célú kiadások és felhalmozási célú tartalékok összesen: </t>
  </si>
  <si>
    <t>III. A KÖLTSÉGVETÉS EGYENLEGE A MÜKÖDÉSI ÉS FELMOZÁSI BEVÉTELEK ÉS KIADÁSOK  ÉS TARTALÉKOK  ALAPJÁN (I+II):</t>
  </si>
  <si>
    <t>IV. KÖLTSÉGVETÉSI MARADVÁNY</t>
  </si>
  <si>
    <t>V.  MÜKÖDÉSI CÉLÚ FINANSZÍROZÁSI MŰVELETEK EGYENLEGE (1.-2.):</t>
  </si>
  <si>
    <t>1. Működési célú finanszírozási bevételek</t>
  </si>
  <si>
    <t>2. Működési célú   finanszírozási kiadások</t>
  </si>
  <si>
    <t>VI.  FELHALMOZÁSI CÉLÚ FINANSZÍROZÁSI MŰVELETEK EGYENLEGE (1.-2.)</t>
  </si>
  <si>
    <t>1. Felhalmozási célú hitel felvétele pénzintézettől</t>
  </si>
  <si>
    <t>2. Felhalmozási célú hitel visszafizetése pénzintézetnek</t>
  </si>
  <si>
    <t>VII. A KÖLTSÉGVETÉSI MARADVÁNY  ÉS A FINASZÍROZÁSI MŰVELETEK EGYÜTTES EGYENLEGE (IV+V+VI)</t>
  </si>
  <si>
    <t>"</t>
  </si>
  <si>
    <t>EGYENLEG</t>
  </si>
  <si>
    <t>2. melléklet a 6/2019. (IV.17.)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</si>
</sst>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\ #,##0.000000&quot;     &quot;;\-#,##0.000000&quot;     &quot;;&quot; -&quot;#.0000&quot;     &quot;;@\ 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" fillId="0" borderId="0"/>
    <xf numFmtId="0" fontId="17" fillId="0" borderId="0"/>
  </cellStyleXfs>
  <cellXfs count="68">
    <xf numFmtId="0" fontId="0" fillId="0" borderId="0" xfId="0"/>
    <xf numFmtId="0" fontId="0" fillId="0" borderId="0" xfId="0" applyFont="1"/>
    <xf numFmtId="0" fontId="3" fillId="0" borderId="0" xfId="0" applyFont="1"/>
    <xf numFmtId="0" fontId="5" fillId="2" borderId="1" xfId="0" applyFont="1" applyFill="1" applyBorder="1"/>
    <xf numFmtId="3" fontId="6" fillId="2" borderId="2" xfId="0" applyNumberFormat="1" applyFont="1" applyFill="1" applyBorder="1"/>
    <xf numFmtId="0" fontId="7" fillId="0" borderId="0" xfId="0" applyFont="1" applyBorder="1"/>
    <xf numFmtId="3" fontId="3" fillId="0" borderId="0" xfId="0" applyNumberFormat="1" applyFont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3" fontId="10" fillId="0" borderId="0" xfId="0" applyNumberFormat="1" applyFont="1"/>
    <xf numFmtId="0" fontId="5" fillId="2" borderId="3" xfId="0" applyFont="1" applyFill="1" applyBorder="1"/>
    <xf numFmtId="3" fontId="6" fillId="2" borderId="4" xfId="0" applyNumberFormat="1" applyFont="1" applyFill="1" applyBorder="1"/>
    <xf numFmtId="0" fontId="8" fillId="0" borderId="5" xfId="0" applyFont="1" applyBorder="1"/>
    <xf numFmtId="3" fontId="3" fillId="0" borderId="5" xfId="0" applyNumberFormat="1" applyFont="1" applyBorder="1"/>
    <xf numFmtId="0" fontId="5" fillId="2" borderId="6" xfId="0" applyFont="1" applyFill="1" applyBorder="1"/>
    <xf numFmtId="3" fontId="6" fillId="2" borderId="5" xfId="0" applyNumberFormat="1" applyFont="1" applyFill="1" applyBorder="1"/>
    <xf numFmtId="3" fontId="0" fillId="0" borderId="0" xfId="0" applyNumberFormat="1"/>
    <xf numFmtId="0" fontId="11" fillId="0" borderId="0" xfId="0" applyFont="1" applyFill="1" applyBorder="1"/>
    <xf numFmtId="3" fontId="12" fillId="0" borderId="0" xfId="0" applyNumberFormat="1" applyFont="1" applyFill="1" applyBorder="1"/>
    <xf numFmtId="165" fontId="1" fillId="0" borderId="0" xfId="1" applyNumberFormat="1"/>
    <xf numFmtId="3" fontId="3" fillId="0" borderId="0" xfId="0" applyNumberFormat="1" applyFont="1" applyFill="1" applyBorder="1"/>
    <xf numFmtId="0" fontId="6" fillId="0" borderId="0" xfId="0" applyFont="1" applyAlignment="1">
      <alignment horizontal="right"/>
    </xf>
    <xf numFmtId="3" fontId="6" fillId="0" borderId="0" xfId="0" applyNumberFormat="1" applyFont="1" applyFill="1" applyBorder="1"/>
    <xf numFmtId="3" fontId="6" fillId="0" borderId="0" xfId="0" applyNumberFormat="1" applyFont="1"/>
    <xf numFmtId="0" fontId="3" fillId="0" borderId="0" xfId="0" applyFont="1" applyAlignment="1">
      <alignment horizontal="left"/>
    </xf>
    <xf numFmtId="0" fontId="13" fillId="0" borderId="0" xfId="0" applyFont="1"/>
    <xf numFmtId="3" fontId="12" fillId="0" borderId="0" xfId="0" applyNumberFormat="1" applyFont="1"/>
    <xf numFmtId="0" fontId="6" fillId="3" borderId="7" xfId="0" applyFont="1" applyFill="1" applyBorder="1"/>
    <xf numFmtId="3" fontId="6" fillId="3" borderId="7" xfId="0" applyNumberFormat="1" applyFont="1" applyFill="1" applyBorder="1"/>
    <xf numFmtId="3" fontId="12" fillId="0" borderId="0" xfId="0" applyNumberFormat="1" applyFont="1" applyFill="1"/>
    <xf numFmtId="49" fontId="3" fillId="0" borderId="0" xfId="0" applyNumberFormat="1" applyFont="1"/>
    <xf numFmtId="0" fontId="3" fillId="0" borderId="5" xfId="0" applyFont="1" applyBorder="1"/>
    <xf numFmtId="3" fontId="3" fillId="0" borderId="0" xfId="1" applyNumberFormat="1" applyFont="1" applyFill="1" applyBorder="1" applyAlignment="1" applyProtection="1"/>
    <xf numFmtId="3" fontId="3" fillId="0" borderId="0" xfId="1" applyNumberFormat="1" applyFont="1" applyFill="1" applyBorder="1" applyAlignment="1" applyProtection="1">
      <alignment horizontal="right"/>
    </xf>
    <xf numFmtId="3" fontId="14" fillId="3" borderId="7" xfId="1" applyNumberFormat="1" applyFont="1" applyFill="1" applyBorder="1" applyAlignment="1" applyProtection="1"/>
    <xf numFmtId="0" fontId="5" fillId="0" borderId="5" xfId="0" applyFont="1" applyFill="1" applyBorder="1" applyAlignment="1"/>
    <xf numFmtId="3" fontId="14" fillId="0" borderId="5" xfId="1" applyNumberFormat="1" applyFont="1" applyFill="1" applyBorder="1" applyAlignment="1" applyProtection="1"/>
    <xf numFmtId="0" fontId="5" fillId="2" borderId="8" xfId="0" applyFont="1" applyFill="1" applyBorder="1"/>
    <xf numFmtId="3" fontId="6" fillId="2" borderId="5" xfId="1" applyNumberFormat="1" applyFont="1" applyFill="1" applyBorder="1" applyAlignment="1">
      <alignment horizontal="right"/>
    </xf>
    <xf numFmtId="0" fontId="8" fillId="0" borderId="0" xfId="0" applyFont="1" applyAlignment="1"/>
    <xf numFmtId="3" fontId="3" fillId="0" borderId="0" xfId="1" applyNumberFormat="1" applyFont="1" applyAlignment="1">
      <alignment horizontal="right"/>
    </xf>
    <xf numFmtId="2" fontId="7" fillId="0" borderId="0" xfId="0" applyNumberFormat="1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/>
    <xf numFmtId="0" fontId="15" fillId="0" borderId="0" xfId="0" applyFont="1"/>
    <xf numFmtId="0" fontId="0" fillId="0" borderId="5" xfId="0" applyFont="1" applyBorder="1"/>
    <xf numFmtId="0" fontId="14" fillId="3" borderId="9" xfId="2" applyFont="1" applyFill="1" applyBorder="1" applyAlignment="1">
      <alignment vertical="center" wrapText="1"/>
    </xf>
    <xf numFmtId="3" fontId="14" fillId="3" borderId="5" xfId="2" applyNumberFormat="1" applyFont="1" applyFill="1" applyBorder="1"/>
    <xf numFmtId="3" fontId="3" fillId="0" borderId="5" xfId="1" applyNumberFormat="1" applyFont="1" applyFill="1" applyBorder="1" applyAlignment="1" applyProtection="1"/>
    <xf numFmtId="0" fontId="14" fillId="3" borderId="9" xfId="2" applyFont="1" applyFill="1" applyBorder="1" applyAlignment="1">
      <alignment wrapText="1"/>
    </xf>
    <xf numFmtId="3" fontId="14" fillId="3" borderId="7" xfId="2" applyNumberFormat="1" applyFont="1" applyFill="1" applyBorder="1"/>
    <xf numFmtId="3" fontId="14" fillId="3" borderId="5" xfId="1" applyNumberFormat="1" applyFont="1" applyFill="1" applyBorder="1" applyAlignment="1" applyProtection="1"/>
    <xf numFmtId="0" fontId="14" fillId="0" borderId="0" xfId="2" applyFont="1" applyFill="1" applyBorder="1" applyAlignment="1">
      <alignment wrapText="1"/>
    </xf>
    <xf numFmtId="3" fontId="14" fillId="0" borderId="0" xfId="1" applyNumberFormat="1" applyFont="1" applyFill="1" applyBorder="1" applyAlignment="1" applyProtection="1"/>
    <xf numFmtId="0" fontId="5" fillId="2" borderId="9" xfId="0" applyFont="1" applyFill="1" applyBorder="1"/>
    <xf numFmtId="3" fontId="14" fillId="3" borderId="7" xfId="0" applyNumberFormat="1" applyFont="1" applyFill="1" applyBorder="1"/>
    <xf numFmtId="3" fontId="16" fillId="0" borderId="0" xfId="0" applyNumberFormat="1" applyFont="1"/>
    <xf numFmtId="3" fontId="16" fillId="0" borderId="5" xfId="0" applyNumberFormat="1" applyFont="1" applyBorder="1"/>
    <xf numFmtId="0" fontId="5" fillId="3" borderId="5" xfId="3" applyFont="1" applyFill="1" applyBorder="1" applyAlignment="1">
      <alignment wrapText="1"/>
    </xf>
    <xf numFmtId="3" fontId="14" fillId="3" borderId="5" xfId="0" applyNumberFormat="1" applyFont="1" applyFill="1" applyBorder="1"/>
    <xf numFmtId="165" fontId="3" fillId="0" borderId="0" xfId="1" applyNumberFormat="1" applyFont="1"/>
    <xf numFmtId="166" fontId="3" fillId="0" borderId="0" xfId="1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_2011_költségvetés-I. fordulós anyag-alap" xfId="2"/>
    <cellStyle name="Normál_ktgvetés2007_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9%20.%20&#233;vi%20k&#246;lts&#233;gvet&#233;s%20m&#243;dos&#237;t&#225;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>
        <row r="74">
          <cell r="B74">
            <v>726772029</v>
          </cell>
        </row>
        <row r="79">
          <cell r="B79">
            <v>12000000</v>
          </cell>
        </row>
        <row r="83">
          <cell r="B83">
            <v>90000000</v>
          </cell>
        </row>
        <row r="87">
          <cell r="B87">
            <v>40069510</v>
          </cell>
        </row>
      </sheetData>
      <sheetData sheetId="2"/>
      <sheetData sheetId="3"/>
      <sheetData sheetId="4">
        <row r="13">
          <cell r="B13">
            <v>6300000</v>
          </cell>
        </row>
        <row r="19">
          <cell r="B19">
            <v>43433483</v>
          </cell>
        </row>
        <row r="28">
          <cell r="B28">
            <v>5050000</v>
          </cell>
        </row>
        <row r="32">
          <cell r="B32">
            <v>6600000</v>
          </cell>
        </row>
        <row r="40">
          <cell r="B40">
            <v>2570000</v>
          </cell>
        </row>
      </sheetData>
      <sheetData sheetId="5">
        <row r="205">
          <cell r="B205">
            <v>101039504</v>
          </cell>
        </row>
        <row r="206">
          <cell r="B206">
            <v>16503490</v>
          </cell>
        </row>
        <row r="207">
          <cell r="B207">
            <v>114609343</v>
          </cell>
        </row>
        <row r="300">
          <cell r="B300">
            <v>72925941</v>
          </cell>
        </row>
        <row r="301">
          <cell r="B301">
            <v>14849226</v>
          </cell>
        </row>
        <row r="302">
          <cell r="B302">
            <v>25039521</v>
          </cell>
        </row>
        <row r="527">
          <cell r="B527">
            <v>124431044</v>
          </cell>
        </row>
        <row r="528">
          <cell r="B528">
            <v>22491208</v>
          </cell>
        </row>
        <row r="529">
          <cell r="B529">
            <v>35790077</v>
          </cell>
        </row>
        <row r="629">
          <cell r="B629">
            <v>73476067</v>
          </cell>
        </row>
        <row r="630">
          <cell r="B630">
            <v>13829968</v>
          </cell>
        </row>
        <row r="631">
          <cell r="B631">
            <v>68724690</v>
          </cell>
        </row>
      </sheetData>
      <sheetData sheetId="6">
        <row r="19">
          <cell r="D19">
            <v>2164170</v>
          </cell>
        </row>
        <row r="23">
          <cell r="D23">
            <v>127000</v>
          </cell>
        </row>
        <row r="32">
          <cell r="D32">
            <v>581800</v>
          </cell>
        </row>
        <row r="42">
          <cell r="D42">
            <v>1397940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4"/>
  <sheetViews>
    <sheetView tabSelected="1" workbookViewId="0">
      <selection activeCell="A2" sqref="A2:B2"/>
    </sheetView>
  </sheetViews>
  <sheetFormatPr defaultColWidth="11.5703125" defaultRowHeight="12.75" x14ac:dyDescent="0.2"/>
  <cols>
    <col min="1" max="1" width="63.28515625" customWidth="1"/>
    <col min="2" max="2" width="13.5703125" style="2" customWidth="1"/>
    <col min="3" max="3" width="3" customWidth="1"/>
    <col min="4" max="6" width="11.5703125" customWidth="1"/>
    <col min="7" max="7" width="12.7109375" customWidth="1"/>
    <col min="8" max="8" width="11.5703125" customWidth="1"/>
  </cols>
  <sheetData>
    <row r="1" spans="1:2" x14ac:dyDescent="0.2">
      <c r="A1" s="64" t="s">
        <v>75</v>
      </c>
      <c r="B1" s="64"/>
    </row>
    <row r="2" spans="1:2" x14ac:dyDescent="0.2">
      <c r="A2" s="65" t="s">
        <v>0</v>
      </c>
      <c r="B2" s="66"/>
    </row>
    <row r="3" spans="1:2" x14ac:dyDescent="0.2">
      <c r="A3" s="1"/>
    </row>
    <row r="4" spans="1:2" x14ac:dyDescent="0.2">
      <c r="A4" s="67" t="s">
        <v>1</v>
      </c>
      <c r="B4" s="67"/>
    </row>
    <row r="5" spans="1:2" ht="13.5" thickBot="1" x14ac:dyDescent="0.25">
      <c r="A5" s="1"/>
    </row>
    <row r="6" spans="1:2" ht="13.5" thickBot="1" x14ac:dyDescent="0.25">
      <c r="A6" s="3" t="s">
        <v>2</v>
      </c>
      <c r="B6" s="4">
        <f>B7+B8+B9+B10</f>
        <v>747663562</v>
      </c>
    </row>
    <row r="7" spans="1:2" x14ac:dyDescent="0.2">
      <c r="A7" s="5" t="s">
        <v>3</v>
      </c>
      <c r="B7" s="6">
        <f>B13+B19+B27+B33</f>
        <v>296105820</v>
      </c>
    </row>
    <row r="8" spans="1:2" x14ac:dyDescent="0.2">
      <c r="A8" s="7" t="s">
        <v>4</v>
      </c>
      <c r="B8" s="6">
        <f>B14+B20+B28</f>
        <v>112814688</v>
      </c>
    </row>
    <row r="9" spans="1:2" x14ac:dyDescent="0.2">
      <c r="A9" s="7" t="s">
        <v>5</v>
      </c>
      <c r="B9" s="6">
        <f>B15+B21+B29</f>
        <v>182712329</v>
      </c>
    </row>
    <row r="10" spans="1:2" x14ac:dyDescent="0.2">
      <c r="A10" s="7" t="s">
        <v>6</v>
      </c>
      <c r="B10" s="6">
        <f>B16+B22+B30</f>
        <v>156030725</v>
      </c>
    </row>
    <row r="11" spans="1:2" ht="13.5" thickBot="1" x14ac:dyDescent="0.25">
      <c r="A11" s="8"/>
      <c r="B11" s="6"/>
    </row>
    <row r="12" spans="1:2" ht="13.5" thickBot="1" x14ac:dyDescent="0.25">
      <c r="A12" s="3" t="s">
        <v>7</v>
      </c>
      <c r="B12" s="4">
        <f>SUM(B13:B16)</f>
        <v>371872556</v>
      </c>
    </row>
    <row r="13" spans="1:2" x14ac:dyDescent="0.2">
      <c r="A13" s="5" t="s">
        <v>8</v>
      </c>
      <c r="B13" s="6">
        <f>'[1]5_melléklet'!B205</f>
        <v>101039504</v>
      </c>
    </row>
    <row r="14" spans="1:2" x14ac:dyDescent="0.2">
      <c r="A14" s="7" t="s">
        <v>9</v>
      </c>
      <c r="B14" s="6">
        <f>'[1]5_melléklet'!B300</f>
        <v>72925941</v>
      </c>
    </row>
    <row r="15" spans="1:2" x14ac:dyDescent="0.2">
      <c r="A15" s="7" t="s">
        <v>10</v>
      </c>
      <c r="B15" s="6">
        <f>'[1]5_melléklet'!B527</f>
        <v>124431044</v>
      </c>
    </row>
    <row r="16" spans="1:2" x14ac:dyDescent="0.2">
      <c r="A16" s="7" t="s">
        <v>11</v>
      </c>
      <c r="B16" s="6">
        <f>'[1]5_melléklet'!B629</f>
        <v>73476067</v>
      </c>
    </row>
    <row r="17" spans="1:2" ht="13.5" thickBot="1" x14ac:dyDescent="0.25">
      <c r="A17" s="8"/>
      <c r="B17" s="6"/>
    </row>
    <row r="18" spans="1:2" ht="13.5" thickBot="1" x14ac:dyDescent="0.25">
      <c r="A18" s="3" t="s">
        <v>12</v>
      </c>
      <c r="B18" s="4">
        <f>SUM(B19:B22)</f>
        <v>67673892</v>
      </c>
    </row>
    <row r="19" spans="1:2" x14ac:dyDescent="0.2">
      <c r="A19" s="5" t="s">
        <v>13</v>
      </c>
      <c r="B19" s="6">
        <f>'[1]5_melléklet'!B206</f>
        <v>16503490</v>
      </c>
    </row>
    <row r="20" spans="1:2" x14ac:dyDescent="0.2">
      <c r="A20" s="7" t="s">
        <v>14</v>
      </c>
      <c r="B20" s="6">
        <f>'[1]5_melléklet'!B301</f>
        <v>14849226</v>
      </c>
    </row>
    <row r="21" spans="1:2" x14ac:dyDescent="0.2">
      <c r="A21" s="7" t="s">
        <v>15</v>
      </c>
      <c r="B21" s="6">
        <f>'[1]5_melléklet'!B528</f>
        <v>22491208</v>
      </c>
    </row>
    <row r="22" spans="1:2" x14ac:dyDescent="0.2">
      <c r="A22" s="7" t="s">
        <v>16</v>
      </c>
      <c r="B22" s="6">
        <f>'[1]5_melléklet'!B630</f>
        <v>13829968</v>
      </c>
    </row>
    <row r="23" spans="1:2" ht="13.5" thickBot="1" x14ac:dyDescent="0.25">
      <c r="A23" s="8"/>
      <c r="B23" s="6"/>
    </row>
    <row r="24" spans="1:2" ht="13.5" thickBot="1" x14ac:dyDescent="0.25">
      <c r="A24" s="3" t="s">
        <v>17</v>
      </c>
      <c r="B24" s="4">
        <f>SUM(B27:B30)</f>
        <v>244163631</v>
      </c>
    </row>
    <row r="25" spans="1:2" x14ac:dyDescent="0.2">
      <c r="A25" s="8" t="s">
        <v>18</v>
      </c>
      <c r="B25" s="6"/>
    </row>
    <row r="26" spans="1:2" x14ac:dyDescent="0.2">
      <c r="A26" s="8" t="s">
        <v>19</v>
      </c>
      <c r="B26" s="6"/>
    </row>
    <row r="27" spans="1:2" x14ac:dyDescent="0.2">
      <c r="A27" s="5" t="s">
        <v>20</v>
      </c>
      <c r="B27" s="6">
        <f>'[1]5_melléklet'!B207</f>
        <v>114609343</v>
      </c>
    </row>
    <row r="28" spans="1:2" x14ac:dyDescent="0.2">
      <c r="A28" s="7" t="s">
        <v>21</v>
      </c>
      <c r="B28" s="6">
        <f>'[1]5_melléklet'!B302</f>
        <v>25039521</v>
      </c>
    </row>
    <row r="29" spans="1:2" x14ac:dyDescent="0.2">
      <c r="A29" s="7" t="s">
        <v>22</v>
      </c>
      <c r="B29" s="6">
        <f>'[1]5_melléklet'!B529</f>
        <v>35790077</v>
      </c>
    </row>
    <row r="30" spans="1:2" x14ac:dyDescent="0.2">
      <c r="A30" s="7" t="s">
        <v>23</v>
      </c>
      <c r="B30" s="6">
        <f>'[1]5_melléklet'!B631</f>
        <v>68724690</v>
      </c>
    </row>
    <row r="31" spans="1:2" ht="13.5" thickBot="1" x14ac:dyDescent="0.25">
      <c r="A31" s="8"/>
      <c r="B31" s="6"/>
    </row>
    <row r="32" spans="1:2" ht="13.5" thickBot="1" x14ac:dyDescent="0.25">
      <c r="A32" s="3" t="s">
        <v>24</v>
      </c>
      <c r="B32" s="4">
        <f>B33</f>
        <v>63953483</v>
      </c>
    </row>
    <row r="33" spans="1:3" x14ac:dyDescent="0.2">
      <c r="A33" s="9" t="s">
        <v>25</v>
      </c>
      <c r="B33" s="10">
        <f>SUM(B34:B38)</f>
        <v>63953483</v>
      </c>
    </row>
    <row r="34" spans="1:3" x14ac:dyDescent="0.2">
      <c r="A34" s="8" t="s">
        <v>26</v>
      </c>
      <c r="B34" s="6">
        <f>'[1]4_ melléklet'!B13</f>
        <v>6300000</v>
      </c>
    </row>
    <row r="35" spans="1:3" x14ac:dyDescent="0.2">
      <c r="A35" s="8" t="s">
        <v>27</v>
      </c>
      <c r="B35" s="6">
        <f>'[1]4_ melléklet'!B19</f>
        <v>43433483</v>
      </c>
    </row>
    <row r="36" spans="1:3" x14ac:dyDescent="0.2">
      <c r="A36" s="8" t="s">
        <v>28</v>
      </c>
      <c r="B36" s="6">
        <f>'[1]4_ melléklet'!B28</f>
        <v>5050000</v>
      </c>
    </row>
    <row r="37" spans="1:3" x14ac:dyDescent="0.2">
      <c r="A37" s="8" t="s">
        <v>29</v>
      </c>
      <c r="B37" s="6">
        <f>'[1]4_ melléklet'!B32+'[1]4_ melléklet'!B40</f>
        <v>9170000</v>
      </c>
    </row>
    <row r="38" spans="1:3" ht="13.5" thickBot="1" x14ac:dyDescent="0.25">
      <c r="A38" s="8"/>
      <c r="B38" s="6"/>
    </row>
    <row r="39" spans="1:3" ht="13.5" thickBot="1" x14ac:dyDescent="0.25">
      <c r="A39" s="11" t="s">
        <v>30</v>
      </c>
      <c r="B39" s="12">
        <f>B41+B75</f>
        <v>33466980</v>
      </c>
    </row>
    <row r="40" spans="1:3" ht="13.5" thickBot="1" x14ac:dyDescent="0.25">
      <c r="A40" s="13"/>
      <c r="B40" s="14"/>
    </row>
    <row r="41" spans="1:3" ht="13.5" thickBot="1" x14ac:dyDescent="0.25">
      <c r="A41" s="15" t="s">
        <v>31</v>
      </c>
      <c r="B41" s="16">
        <f>B42+B62+B66+B70</f>
        <v>30380910</v>
      </c>
      <c r="C41" s="17"/>
    </row>
    <row r="42" spans="1:3" x14ac:dyDescent="0.2">
      <c r="A42" s="18" t="s">
        <v>8</v>
      </c>
      <c r="B42" s="19">
        <f>B43+B46+B49+B52+B55+B58+B61</f>
        <v>28274170</v>
      </c>
      <c r="C42" s="20"/>
    </row>
    <row r="43" spans="1:3" x14ac:dyDescent="0.2">
      <c r="A43" s="2" t="s">
        <v>32</v>
      </c>
      <c r="B43" s="21">
        <v>7000000</v>
      </c>
      <c r="C43" s="20"/>
    </row>
    <row r="44" spans="1:3" hidden="1" x14ac:dyDescent="0.2">
      <c r="A44" s="22" t="s">
        <v>33</v>
      </c>
      <c r="B44" s="23">
        <v>5511811</v>
      </c>
      <c r="C44" s="20"/>
    </row>
    <row r="45" spans="1:3" hidden="1" x14ac:dyDescent="0.2">
      <c r="A45" s="22" t="s">
        <v>34</v>
      </c>
      <c r="B45" s="23">
        <f>B43-B44</f>
        <v>1488189</v>
      </c>
      <c r="C45" s="20"/>
    </row>
    <row r="46" spans="1:3" x14ac:dyDescent="0.2">
      <c r="A46" s="2" t="s">
        <v>35</v>
      </c>
      <c r="B46" s="21">
        <v>1000000</v>
      </c>
      <c r="C46" s="20"/>
    </row>
    <row r="47" spans="1:3" hidden="1" x14ac:dyDescent="0.2">
      <c r="A47" s="22" t="s">
        <v>33</v>
      </c>
      <c r="B47" s="23">
        <v>787402</v>
      </c>
      <c r="C47" s="20"/>
    </row>
    <row r="48" spans="1:3" hidden="1" x14ac:dyDescent="0.2">
      <c r="A48" s="22" t="s">
        <v>34</v>
      </c>
      <c r="B48" s="23">
        <f>B46-B47</f>
        <v>212598</v>
      </c>
      <c r="C48" s="20"/>
    </row>
    <row r="49" spans="1:3" x14ac:dyDescent="0.2">
      <c r="A49" s="2" t="s">
        <v>36</v>
      </c>
      <c r="B49" s="21">
        <f>[1]kisértékű!D19</f>
        <v>2164170</v>
      </c>
      <c r="C49" s="20"/>
    </row>
    <row r="50" spans="1:3" hidden="1" x14ac:dyDescent="0.2">
      <c r="A50" s="22" t="s">
        <v>33</v>
      </c>
      <c r="B50" s="23">
        <v>1704071</v>
      </c>
      <c r="C50" s="20"/>
    </row>
    <row r="51" spans="1:3" hidden="1" x14ac:dyDescent="0.2">
      <c r="A51" s="22" t="s">
        <v>34</v>
      </c>
      <c r="B51" s="23">
        <f>B49-B50</f>
        <v>460099</v>
      </c>
      <c r="C51" s="20"/>
    </row>
    <row r="52" spans="1:3" x14ac:dyDescent="0.2">
      <c r="A52" s="2" t="s">
        <v>37</v>
      </c>
      <c r="B52" s="6">
        <v>1488000</v>
      </c>
      <c r="C52" s="20"/>
    </row>
    <row r="53" spans="1:3" hidden="1" x14ac:dyDescent="0.2">
      <c r="A53" s="22" t="s">
        <v>33</v>
      </c>
      <c r="B53" s="24">
        <v>1171654</v>
      </c>
      <c r="C53" s="20"/>
    </row>
    <row r="54" spans="1:3" hidden="1" x14ac:dyDescent="0.2">
      <c r="A54" s="22" t="s">
        <v>34</v>
      </c>
      <c r="B54" s="23">
        <f>B52-B53</f>
        <v>316346</v>
      </c>
      <c r="C54" s="20"/>
    </row>
    <row r="55" spans="1:3" x14ac:dyDescent="0.2">
      <c r="A55" s="2" t="s">
        <v>38</v>
      </c>
      <c r="B55" s="6">
        <v>5207000</v>
      </c>
      <c r="C55" s="20"/>
    </row>
    <row r="56" spans="1:3" hidden="1" x14ac:dyDescent="0.2">
      <c r="A56" s="22" t="s">
        <v>33</v>
      </c>
      <c r="B56" s="24">
        <v>4100000</v>
      </c>
      <c r="C56" s="20"/>
    </row>
    <row r="57" spans="1:3" hidden="1" x14ac:dyDescent="0.2">
      <c r="A57" s="22" t="s">
        <v>34</v>
      </c>
      <c r="B57" s="23">
        <f>B55-B56</f>
        <v>1107000</v>
      </c>
      <c r="C57" s="20"/>
    </row>
    <row r="58" spans="1:3" x14ac:dyDescent="0.2">
      <c r="A58" s="2" t="s">
        <v>39</v>
      </c>
      <c r="B58" s="6">
        <v>1636000</v>
      </c>
      <c r="C58" s="20"/>
    </row>
    <row r="59" spans="1:3" hidden="1" x14ac:dyDescent="0.2">
      <c r="A59" s="22" t="s">
        <v>33</v>
      </c>
      <c r="B59" s="24">
        <v>1288189</v>
      </c>
      <c r="C59" s="20"/>
    </row>
    <row r="60" spans="1:3" hidden="1" x14ac:dyDescent="0.2">
      <c r="A60" s="22" t="s">
        <v>34</v>
      </c>
      <c r="B60" s="23">
        <f>B58-B59</f>
        <v>347811</v>
      </c>
      <c r="C60" s="20"/>
    </row>
    <row r="61" spans="1:3" x14ac:dyDescent="0.2">
      <c r="A61" s="25" t="s">
        <v>40</v>
      </c>
      <c r="B61" s="21">
        <f>7700000*1.27</f>
        <v>9779000</v>
      </c>
      <c r="C61" s="20"/>
    </row>
    <row r="62" spans="1:3" x14ac:dyDescent="0.2">
      <c r="A62" s="26" t="s">
        <v>41</v>
      </c>
      <c r="B62" s="27">
        <f>SUM(B63)</f>
        <v>581800</v>
      </c>
      <c r="C62" s="20"/>
    </row>
    <row r="63" spans="1:3" x14ac:dyDescent="0.2">
      <c r="A63" s="2" t="s">
        <v>42</v>
      </c>
      <c r="B63" s="6">
        <f>[1]kisértékű!D32</f>
        <v>581800</v>
      </c>
      <c r="C63" s="20"/>
    </row>
    <row r="64" spans="1:3" hidden="1" x14ac:dyDescent="0.2">
      <c r="A64" s="22" t="s">
        <v>33</v>
      </c>
      <c r="B64" s="24">
        <v>340000</v>
      </c>
      <c r="C64" s="20"/>
    </row>
    <row r="65" spans="1:3" hidden="1" x14ac:dyDescent="0.2">
      <c r="A65" s="22" t="s">
        <v>34</v>
      </c>
      <c r="B65" s="23">
        <f>B63-B64</f>
        <v>241800</v>
      </c>
      <c r="C65" s="20"/>
    </row>
    <row r="66" spans="1:3" x14ac:dyDescent="0.2">
      <c r="A66" s="26" t="s">
        <v>43</v>
      </c>
      <c r="B66" s="27">
        <f>B67</f>
        <v>1397940</v>
      </c>
      <c r="C66" s="20"/>
    </row>
    <row r="67" spans="1:3" x14ac:dyDescent="0.2">
      <c r="A67" s="2" t="s">
        <v>44</v>
      </c>
      <c r="B67" s="6">
        <f>[1]kisértékű!D42</f>
        <v>1397940</v>
      </c>
      <c r="C67" s="20"/>
    </row>
    <row r="68" spans="1:3" hidden="1" x14ac:dyDescent="0.2">
      <c r="A68" s="22" t="s">
        <v>33</v>
      </c>
      <c r="B68" s="24">
        <v>1022000</v>
      </c>
      <c r="C68" s="20"/>
    </row>
    <row r="69" spans="1:3" hidden="1" x14ac:dyDescent="0.2">
      <c r="A69" s="22" t="s">
        <v>34</v>
      </c>
      <c r="B69" s="23">
        <f>B67-B68</f>
        <v>375940</v>
      </c>
      <c r="C69" s="20"/>
    </row>
    <row r="70" spans="1:3" x14ac:dyDescent="0.2">
      <c r="A70" s="26" t="s">
        <v>45</v>
      </c>
      <c r="B70" s="27">
        <f>B71</f>
        <v>127000</v>
      </c>
      <c r="C70" s="20"/>
    </row>
    <row r="71" spans="1:3" x14ac:dyDescent="0.2">
      <c r="A71" s="2" t="s">
        <v>46</v>
      </c>
      <c r="B71" s="6">
        <f>[1]kisértékű!D23</f>
        <v>127000</v>
      </c>
      <c r="C71" s="20"/>
    </row>
    <row r="72" spans="1:3" hidden="1" x14ac:dyDescent="0.2">
      <c r="A72" s="22" t="s">
        <v>33</v>
      </c>
      <c r="B72" s="24">
        <v>100000</v>
      </c>
      <c r="C72" s="20"/>
    </row>
    <row r="73" spans="1:3" hidden="1" x14ac:dyDescent="0.2">
      <c r="A73" s="22" t="s">
        <v>34</v>
      </c>
      <c r="B73" s="23">
        <f>B71-B72</f>
        <v>27000</v>
      </c>
      <c r="C73" s="20"/>
    </row>
    <row r="74" spans="1:3" ht="13.5" thickBot="1" x14ac:dyDescent="0.25">
      <c r="A74" s="2"/>
      <c r="B74" s="6"/>
      <c r="C74" s="20"/>
    </row>
    <row r="75" spans="1:3" ht="13.5" thickBot="1" x14ac:dyDescent="0.25">
      <c r="A75" s="28" t="s">
        <v>47</v>
      </c>
      <c r="B75" s="29">
        <f>B76</f>
        <v>3086070</v>
      </c>
      <c r="C75" s="20"/>
    </row>
    <row r="76" spans="1:3" x14ac:dyDescent="0.2">
      <c r="A76" s="18" t="s">
        <v>13</v>
      </c>
      <c r="B76" s="30">
        <f>SUM(B77:B77)</f>
        <v>3086070</v>
      </c>
      <c r="C76" s="20"/>
    </row>
    <row r="77" spans="1:3" x14ac:dyDescent="0.2">
      <c r="A77" s="31" t="s">
        <v>48</v>
      </c>
      <c r="B77" s="6">
        <f>494000+2041000*1.27</f>
        <v>3086070</v>
      </c>
      <c r="C77" s="20"/>
    </row>
    <row r="78" spans="1:3" hidden="1" x14ac:dyDescent="0.2">
      <c r="A78" s="22" t="s">
        <v>33</v>
      </c>
      <c r="B78" s="6">
        <v>2429976</v>
      </c>
      <c r="C78" s="20"/>
    </row>
    <row r="79" spans="1:3" hidden="1" x14ac:dyDescent="0.2">
      <c r="A79" s="22" t="s">
        <v>34</v>
      </c>
      <c r="B79" s="6">
        <f>B77-B78</f>
        <v>656094</v>
      </c>
      <c r="C79" s="20"/>
    </row>
    <row r="80" spans="1:3" ht="13.5" thickBot="1" x14ac:dyDescent="0.25">
      <c r="A80" s="32"/>
      <c r="B80" s="14"/>
    </row>
    <row r="81" spans="1:7" ht="13.5" thickBot="1" x14ac:dyDescent="0.25">
      <c r="A81" s="15" t="s">
        <v>49</v>
      </c>
      <c r="B81" s="16">
        <f>B82+B83</f>
        <v>51688388</v>
      </c>
    </row>
    <row r="82" spans="1:7" x14ac:dyDescent="0.2">
      <c r="A82" s="8" t="s">
        <v>50</v>
      </c>
      <c r="B82" s="33">
        <f>5000000-2908000+3108608-712220</f>
        <v>4488388</v>
      </c>
    </row>
    <row r="83" spans="1:7" x14ac:dyDescent="0.2">
      <c r="A83" s="8" t="s">
        <v>51</v>
      </c>
      <c r="B83" s="34">
        <f>55000000-11128000+11128000-100000-7700000</f>
        <v>47200000</v>
      </c>
    </row>
    <row r="84" spans="1:7" ht="13.5" thickBot="1" x14ac:dyDescent="0.25">
      <c r="A84" s="1"/>
      <c r="B84" s="33"/>
    </row>
    <row r="85" spans="1:7" ht="13.5" thickBot="1" x14ac:dyDescent="0.25">
      <c r="A85" s="3" t="s">
        <v>52</v>
      </c>
      <c r="B85" s="35">
        <f>B6+B39+B81</f>
        <v>832818930</v>
      </c>
    </row>
    <row r="86" spans="1:7" ht="13.5" thickBot="1" x14ac:dyDescent="0.25">
      <c r="A86" s="36"/>
      <c r="B86" s="37"/>
    </row>
    <row r="87" spans="1:7" ht="13.5" thickBot="1" x14ac:dyDescent="0.25">
      <c r="A87" s="38" t="s">
        <v>53</v>
      </c>
      <c r="B87" s="39">
        <f>B88+B89</f>
        <v>36022609</v>
      </c>
    </row>
    <row r="88" spans="1:7" ht="14.45" customHeight="1" x14ac:dyDescent="0.2">
      <c r="A88" s="40" t="s">
        <v>54</v>
      </c>
      <c r="B88" s="41">
        <v>11302609</v>
      </c>
    </row>
    <row r="89" spans="1:7" x14ac:dyDescent="0.2">
      <c r="A89" s="42" t="s">
        <v>55</v>
      </c>
      <c r="B89" s="34">
        <f>19776000+4944000</f>
        <v>24720000</v>
      </c>
    </row>
    <row r="90" spans="1:7" ht="13.5" thickBot="1" x14ac:dyDescent="0.25">
      <c r="A90" s="43"/>
      <c r="B90" s="34"/>
    </row>
    <row r="91" spans="1:7" ht="13.5" thickBot="1" x14ac:dyDescent="0.25">
      <c r="A91" s="3" t="s">
        <v>56</v>
      </c>
      <c r="B91" s="12">
        <f>B85+B87</f>
        <v>868841539</v>
      </c>
      <c r="G91" s="17"/>
    </row>
    <row r="92" spans="1:7" x14ac:dyDescent="0.2">
      <c r="A92" s="44"/>
      <c r="B92" s="23"/>
      <c r="G92" s="17"/>
    </row>
    <row r="93" spans="1:7" x14ac:dyDescent="0.2">
      <c r="A93" s="44"/>
      <c r="B93" s="23"/>
    </row>
    <row r="94" spans="1:7" x14ac:dyDescent="0.2">
      <c r="A94" s="45" t="s">
        <v>57</v>
      </c>
    </row>
    <row r="95" spans="1:7" ht="13.5" thickBot="1" x14ac:dyDescent="0.25">
      <c r="A95" s="46"/>
      <c r="B95" s="32"/>
    </row>
    <row r="96" spans="1:7" ht="23.25" thickBot="1" x14ac:dyDescent="0.25">
      <c r="A96" s="47" t="s">
        <v>58</v>
      </c>
      <c r="B96" s="48">
        <f>[1]bevételek!B74-kiadások!B6-kiadások!B82</f>
        <v>-25379921</v>
      </c>
    </row>
    <row r="97" spans="1:3" x14ac:dyDescent="0.2">
      <c r="A97" s="43" t="s">
        <v>59</v>
      </c>
      <c r="B97" s="33">
        <f>[1]bevételek!B74</f>
        <v>726772029</v>
      </c>
    </row>
    <row r="98" spans="1:3" ht="13.5" customHeight="1" thickBot="1" x14ac:dyDescent="0.25">
      <c r="A98" s="43" t="s">
        <v>60</v>
      </c>
      <c r="B98" s="49">
        <f>B6+B82</f>
        <v>752151950</v>
      </c>
    </row>
    <row r="99" spans="1:3" ht="23.25" thickBot="1" x14ac:dyDescent="0.25">
      <c r="A99" s="50" t="s">
        <v>61</v>
      </c>
      <c r="B99" s="51">
        <f>B100-B101</f>
        <v>-68666980</v>
      </c>
    </row>
    <row r="100" spans="1:3" x14ac:dyDescent="0.2">
      <c r="A100" s="43" t="s">
        <v>62</v>
      </c>
      <c r="B100" s="33">
        <f>[1]bevételek!B79</f>
        <v>12000000</v>
      </c>
    </row>
    <row r="101" spans="1:3" ht="13.5" thickBot="1" x14ac:dyDescent="0.25">
      <c r="A101" s="43" t="s">
        <v>63</v>
      </c>
      <c r="B101" s="49">
        <f>B39+B83</f>
        <v>80666980</v>
      </c>
    </row>
    <row r="102" spans="1:3" ht="23.25" thickBot="1" x14ac:dyDescent="0.25">
      <c r="A102" s="47" t="s">
        <v>64</v>
      </c>
      <c r="B102" s="52">
        <f>B96+B99</f>
        <v>-94046901</v>
      </c>
    </row>
    <row r="103" spans="1:3" ht="13.5" thickBot="1" x14ac:dyDescent="0.25">
      <c r="A103" s="53"/>
      <c r="B103" s="54"/>
    </row>
    <row r="104" spans="1:3" ht="13.5" thickBot="1" x14ac:dyDescent="0.25">
      <c r="A104" s="55" t="s">
        <v>65</v>
      </c>
      <c r="B104" s="56">
        <f>[1]bevételek!B87</f>
        <v>40069510</v>
      </c>
    </row>
    <row r="105" spans="1:3" ht="13.5" thickBot="1" x14ac:dyDescent="0.25">
      <c r="A105" s="1"/>
    </row>
    <row r="106" spans="1:3" ht="13.5" thickBot="1" x14ac:dyDescent="0.25">
      <c r="A106" s="3" t="s">
        <v>66</v>
      </c>
      <c r="B106" s="56">
        <f>B107-B108</f>
        <v>78697391</v>
      </c>
    </row>
    <row r="107" spans="1:3" x14ac:dyDescent="0.2">
      <c r="A107" s="8" t="s">
        <v>67</v>
      </c>
      <c r="B107" s="57">
        <f>[1]bevételek!B83</f>
        <v>90000000</v>
      </c>
    </row>
    <row r="108" spans="1:3" ht="13.5" thickBot="1" x14ac:dyDescent="0.25">
      <c r="A108" s="8" t="s">
        <v>68</v>
      </c>
      <c r="B108" s="57">
        <f>B88</f>
        <v>11302609</v>
      </c>
    </row>
    <row r="109" spans="1:3" ht="13.5" thickBot="1" x14ac:dyDescent="0.25">
      <c r="A109" s="3" t="s">
        <v>69</v>
      </c>
      <c r="B109" s="56">
        <f>B110-B111</f>
        <v>-24720000</v>
      </c>
    </row>
    <row r="110" spans="1:3" x14ac:dyDescent="0.2">
      <c r="A110" s="8" t="s">
        <v>70</v>
      </c>
      <c r="B110" s="57">
        <v>0</v>
      </c>
    </row>
    <row r="111" spans="1:3" ht="13.5" thickBot="1" x14ac:dyDescent="0.25">
      <c r="A111" s="13" t="s">
        <v>71</v>
      </c>
      <c r="B111" s="58">
        <f>B89</f>
        <v>24720000</v>
      </c>
    </row>
    <row r="112" spans="1:3" ht="23.25" thickBot="1" x14ac:dyDescent="0.25">
      <c r="A112" s="59" t="s">
        <v>72</v>
      </c>
      <c r="B112" s="60">
        <f>B104+B106+B109</f>
        <v>94046901</v>
      </c>
      <c r="C112" t="s">
        <v>73</v>
      </c>
    </row>
    <row r="113" spans="1:2" x14ac:dyDescent="0.2">
      <c r="A113" s="1"/>
    </row>
    <row r="114" spans="1:2" hidden="1" x14ac:dyDescent="0.2">
      <c r="A114" s="1" t="s">
        <v>74</v>
      </c>
      <c r="B114" s="6">
        <f>B102+B112</f>
        <v>0</v>
      </c>
    </row>
    <row r="115" spans="1:2" x14ac:dyDescent="0.2">
      <c r="A115" s="1"/>
    </row>
    <row r="116" spans="1:2" x14ac:dyDescent="0.2">
      <c r="A116" s="1"/>
      <c r="B116" s="61"/>
    </row>
    <row r="117" spans="1:2" x14ac:dyDescent="0.2">
      <c r="A117" s="1"/>
      <c r="B117" s="61"/>
    </row>
    <row r="118" spans="1:2" ht="19.899999999999999" customHeight="1" x14ac:dyDescent="0.2">
      <c r="A118" s="1"/>
      <c r="B118" s="61"/>
    </row>
    <row r="119" spans="1:2" x14ac:dyDescent="0.2">
      <c r="A119" s="1"/>
      <c r="B119" s="61"/>
    </row>
    <row r="120" spans="1:2" x14ac:dyDescent="0.2">
      <c r="A120" s="1"/>
      <c r="B120" s="62"/>
    </row>
    <row r="121" spans="1:2" x14ac:dyDescent="0.2">
      <c r="A121" s="1"/>
    </row>
    <row r="122" spans="1:2" x14ac:dyDescent="0.2">
      <c r="A122" s="1"/>
    </row>
    <row r="123" spans="1:2" x14ac:dyDescent="0.2">
      <c r="A123" s="1"/>
    </row>
    <row r="124" spans="1:2" x14ac:dyDescent="0.2">
      <c r="A124" s="1"/>
    </row>
    <row r="125" spans="1:2" x14ac:dyDescent="0.2">
      <c r="A125" s="1"/>
    </row>
    <row r="126" spans="1:2" x14ac:dyDescent="0.2">
      <c r="A126" s="1"/>
    </row>
    <row r="127" spans="1:2" x14ac:dyDescent="0.2">
      <c r="A127" s="1"/>
    </row>
    <row r="128" spans="1:2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63"/>
    </row>
    <row r="253" spans="1:1" x14ac:dyDescent="0.2">
      <c r="A253" s="63"/>
    </row>
    <row r="254" spans="1:1" x14ac:dyDescent="0.2">
      <c r="A254" s="63"/>
    </row>
    <row r="255" spans="1:1" x14ac:dyDescent="0.2">
      <c r="A255" s="63"/>
    </row>
    <row r="256" spans="1:1" x14ac:dyDescent="0.2">
      <c r="A256" s="63"/>
    </row>
    <row r="257" spans="1:1" x14ac:dyDescent="0.2">
      <c r="A257" s="63"/>
    </row>
    <row r="258" spans="1:1" x14ac:dyDescent="0.2">
      <c r="A258" s="63"/>
    </row>
    <row r="259" spans="1:1" x14ac:dyDescent="0.2">
      <c r="A259" s="63"/>
    </row>
    <row r="260" spans="1:1" x14ac:dyDescent="0.2">
      <c r="A260" s="63"/>
    </row>
    <row r="261" spans="1:1" x14ac:dyDescent="0.2">
      <c r="A261" s="63"/>
    </row>
    <row r="262" spans="1:1" x14ac:dyDescent="0.2">
      <c r="A262" s="63"/>
    </row>
    <row r="263" spans="1:1" x14ac:dyDescent="0.2">
      <c r="A263" s="63"/>
    </row>
    <row r="264" spans="1:1" x14ac:dyDescent="0.2">
      <c r="A264" s="63"/>
    </row>
    <row r="265" spans="1:1" x14ac:dyDescent="0.2">
      <c r="A265" s="63"/>
    </row>
    <row r="266" spans="1:1" x14ac:dyDescent="0.2">
      <c r="A266" s="63"/>
    </row>
    <row r="267" spans="1:1" x14ac:dyDescent="0.2">
      <c r="A267" s="63"/>
    </row>
    <row r="268" spans="1:1" x14ac:dyDescent="0.2">
      <c r="A268" s="63"/>
    </row>
    <row r="269" spans="1:1" x14ac:dyDescent="0.2">
      <c r="A269" s="63"/>
    </row>
    <row r="270" spans="1:1" x14ac:dyDescent="0.2">
      <c r="A270" s="63"/>
    </row>
    <row r="271" spans="1:1" x14ac:dyDescent="0.2">
      <c r="A271" s="63"/>
    </row>
    <row r="272" spans="1:1" x14ac:dyDescent="0.2">
      <c r="A272" s="63"/>
    </row>
    <row r="273" spans="1:1" x14ac:dyDescent="0.2">
      <c r="A273" s="63"/>
    </row>
    <row r="274" spans="1:1" x14ac:dyDescent="0.2">
      <c r="A274" s="63"/>
    </row>
    <row r="275" spans="1:1" x14ac:dyDescent="0.2">
      <c r="A275" s="63"/>
    </row>
    <row r="276" spans="1:1" x14ac:dyDescent="0.2">
      <c r="A276" s="63"/>
    </row>
    <row r="277" spans="1:1" x14ac:dyDescent="0.2">
      <c r="A277" s="63"/>
    </row>
    <row r="278" spans="1:1" x14ac:dyDescent="0.2">
      <c r="A278" s="63"/>
    </row>
    <row r="279" spans="1:1" x14ac:dyDescent="0.2">
      <c r="A279" s="63"/>
    </row>
    <row r="280" spans="1:1" x14ac:dyDescent="0.2">
      <c r="A280" s="63"/>
    </row>
    <row r="281" spans="1:1" x14ac:dyDescent="0.2">
      <c r="A281" s="63"/>
    </row>
    <row r="282" spans="1:1" x14ac:dyDescent="0.2">
      <c r="A282" s="63"/>
    </row>
    <row r="283" spans="1:1" x14ac:dyDescent="0.2">
      <c r="A283" s="63"/>
    </row>
    <row r="284" spans="1:1" x14ac:dyDescent="0.2">
      <c r="A284" s="63"/>
    </row>
    <row r="285" spans="1:1" x14ac:dyDescent="0.2">
      <c r="A285" s="63"/>
    </row>
    <row r="286" spans="1:1" x14ac:dyDescent="0.2">
      <c r="A286" s="63"/>
    </row>
    <row r="287" spans="1:1" x14ac:dyDescent="0.2">
      <c r="A287" s="63"/>
    </row>
    <row r="288" spans="1:1" x14ac:dyDescent="0.2">
      <c r="A288" s="63"/>
    </row>
    <row r="289" spans="1:1" x14ac:dyDescent="0.2">
      <c r="A289" s="63"/>
    </row>
    <row r="290" spans="1:1" x14ac:dyDescent="0.2">
      <c r="A290" s="63"/>
    </row>
    <row r="291" spans="1:1" x14ac:dyDescent="0.2">
      <c r="A291" s="63"/>
    </row>
    <row r="292" spans="1:1" x14ac:dyDescent="0.2">
      <c r="A292" s="63"/>
    </row>
    <row r="293" spans="1:1" x14ac:dyDescent="0.2">
      <c r="A293" s="63"/>
    </row>
    <row r="294" spans="1:1" x14ac:dyDescent="0.2">
      <c r="A294" s="63"/>
    </row>
    <row r="295" spans="1:1" x14ac:dyDescent="0.2">
      <c r="A295" s="63"/>
    </row>
    <row r="296" spans="1:1" x14ac:dyDescent="0.2">
      <c r="A296" s="63"/>
    </row>
    <row r="297" spans="1:1" x14ac:dyDescent="0.2">
      <c r="A297" s="63"/>
    </row>
    <row r="298" spans="1:1" x14ac:dyDescent="0.2">
      <c r="A298" s="63"/>
    </row>
    <row r="299" spans="1:1" x14ac:dyDescent="0.2">
      <c r="A299" s="63"/>
    </row>
    <row r="300" spans="1:1" x14ac:dyDescent="0.2">
      <c r="A300" s="63"/>
    </row>
    <row r="301" spans="1:1" x14ac:dyDescent="0.2">
      <c r="A301" s="63"/>
    </row>
    <row r="302" spans="1:1" x14ac:dyDescent="0.2">
      <c r="A302" s="63"/>
    </row>
    <row r="303" spans="1:1" x14ac:dyDescent="0.2">
      <c r="A303" s="63"/>
    </row>
    <row r="304" spans="1:1" x14ac:dyDescent="0.2">
      <c r="A304" s="63"/>
    </row>
    <row r="305" spans="1:1" x14ac:dyDescent="0.2">
      <c r="A305" s="63"/>
    </row>
    <row r="306" spans="1:1" x14ac:dyDescent="0.2">
      <c r="A306" s="63"/>
    </row>
    <row r="307" spans="1:1" x14ac:dyDescent="0.2">
      <c r="A307" s="63"/>
    </row>
    <row r="308" spans="1:1" x14ac:dyDescent="0.2">
      <c r="A308" s="63"/>
    </row>
    <row r="309" spans="1:1" x14ac:dyDescent="0.2">
      <c r="A309" s="63"/>
    </row>
    <row r="310" spans="1:1" x14ac:dyDescent="0.2">
      <c r="A310" s="63"/>
    </row>
    <row r="311" spans="1:1" x14ac:dyDescent="0.2">
      <c r="A311" s="63"/>
    </row>
    <row r="312" spans="1:1" x14ac:dyDescent="0.2">
      <c r="A312" s="63"/>
    </row>
    <row r="313" spans="1:1" x14ac:dyDescent="0.2">
      <c r="A313" s="63"/>
    </row>
    <row r="314" spans="1:1" x14ac:dyDescent="0.2">
      <c r="A314" s="63"/>
    </row>
    <row r="315" spans="1:1" x14ac:dyDescent="0.2">
      <c r="A315" s="63"/>
    </row>
    <row r="316" spans="1:1" x14ac:dyDescent="0.2">
      <c r="A316" s="63"/>
    </row>
    <row r="317" spans="1:1" x14ac:dyDescent="0.2">
      <c r="A317" s="63"/>
    </row>
    <row r="318" spans="1:1" x14ac:dyDescent="0.2">
      <c r="A318" s="63"/>
    </row>
    <row r="319" spans="1:1" x14ac:dyDescent="0.2">
      <c r="A319" s="63"/>
    </row>
    <row r="320" spans="1:1" x14ac:dyDescent="0.2">
      <c r="A320" s="63"/>
    </row>
    <row r="321" spans="1:1" x14ac:dyDescent="0.2">
      <c r="A321" s="63"/>
    </row>
    <row r="322" spans="1:1" x14ac:dyDescent="0.2">
      <c r="A322" s="63"/>
    </row>
    <row r="323" spans="1:1" x14ac:dyDescent="0.2">
      <c r="A323" s="63"/>
    </row>
    <row r="324" spans="1:1" x14ac:dyDescent="0.2">
      <c r="A324" s="63"/>
    </row>
    <row r="325" spans="1:1" x14ac:dyDescent="0.2">
      <c r="A325" s="63"/>
    </row>
    <row r="326" spans="1:1" x14ac:dyDescent="0.2">
      <c r="A326" s="63"/>
    </row>
    <row r="327" spans="1:1" x14ac:dyDescent="0.2">
      <c r="A327" s="63"/>
    </row>
    <row r="328" spans="1:1" x14ac:dyDescent="0.2">
      <c r="A328" s="63"/>
    </row>
    <row r="329" spans="1:1" x14ac:dyDescent="0.2">
      <c r="A329" s="63"/>
    </row>
    <row r="330" spans="1:1" x14ac:dyDescent="0.2">
      <c r="A330" s="63"/>
    </row>
    <row r="331" spans="1:1" x14ac:dyDescent="0.2">
      <c r="A331" s="63"/>
    </row>
    <row r="332" spans="1:1" x14ac:dyDescent="0.2">
      <c r="A332" s="63"/>
    </row>
    <row r="333" spans="1:1" x14ac:dyDescent="0.2">
      <c r="A333" s="63"/>
    </row>
    <row r="334" spans="1:1" x14ac:dyDescent="0.2">
      <c r="A334" s="63"/>
    </row>
    <row r="335" spans="1:1" x14ac:dyDescent="0.2">
      <c r="A335" s="63"/>
    </row>
    <row r="336" spans="1:1" x14ac:dyDescent="0.2">
      <c r="A336" s="63"/>
    </row>
    <row r="337" spans="1:1" x14ac:dyDescent="0.2">
      <c r="A337" s="63"/>
    </row>
    <row r="338" spans="1:1" x14ac:dyDescent="0.2">
      <c r="A338" s="63"/>
    </row>
    <row r="339" spans="1:1" x14ac:dyDescent="0.2">
      <c r="A339" s="63"/>
    </row>
    <row r="340" spans="1:1" x14ac:dyDescent="0.2">
      <c r="A340" s="63"/>
    </row>
    <row r="341" spans="1:1" x14ac:dyDescent="0.2">
      <c r="A341" s="63"/>
    </row>
    <row r="342" spans="1:1" x14ac:dyDescent="0.2">
      <c r="A342" s="63"/>
    </row>
    <row r="343" spans="1:1" x14ac:dyDescent="0.2">
      <c r="A343" s="63"/>
    </row>
    <row r="344" spans="1:1" x14ac:dyDescent="0.2">
      <c r="A344" s="63"/>
    </row>
  </sheetData>
  <mergeCells count="3">
    <mergeCell ref="A1:B1"/>
    <mergeCell ref="A2:B2"/>
    <mergeCell ref="A4:B4"/>
  </mergeCells>
  <printOptions gridLines="1"/>
  <pageMargins left="0.78740157480314965" right="0.78740157480314965" top="0.86614173228346458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cp:lastPrinted>2019-04-24T06:23:27Z</cp:lastPrinted>
  <dcterms:created xsi:type="dcterms:W3CDTF">2019-04-24T05:54:22Z</dcterms:created>
  <dcterms:modified xsi:type="dcterms:W3CDTF">2019-04-24T06:24:15Z</dcterms:modified>
</cp:coreProperties>
</file>