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3" activeTab="25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Munka1" sheetId="36" r:id="rId28"/>
  </sheets>
  <calcPr calcId="125725"/>
</workbook>
</file>

<file path=xl/calcChain.xml><?xml version="1.0" encoding="utf-8"?>
<calcChain xmlns="http://schemas.openxmlformats.org/spreadsheetml/2006/main">
  <c r="F9" i="12"/>
  <c r="F12" i="37"/>
  <c r="F11"/>
  <c r="F10"/>
  <c r="F9"/>
  <c r="F7"/>
  <c r="C459" i="4"/>
  <c r="C369"/>
  <c r="D133"/>
  <c r="C112"/>
  <c r="C22" i="3"/>
  <c r="D1226" i="43"/>
  <c r="C1227"/>
  <c r="C1339" s="1"/>
  <c r="C1226"/>
  <c r="D1187"/>
  <c r="D1188"/>
  <c r="D1189"/>
  <c r="D1190"/>
  <c r="D1192"/>
  <c r="D1193"/>
  <c r="D1194"/>
  <c r="D1196"/>
  <c r="D1186"/>
  <c r="C1187"/>
  <c r="C1188"/>
  <c r="C1300" s="1"/>
  <c r="C1189"/>
  <c r="C1301"/>
  <c r="C1326" s="1"/>
  <c r="C1190"/>
  <c r="C1302"/>
  <c r="C1193"/>
  <c r="C1305"/>
  <c r="C1194"/>
  <c r="C1306"/>
  <c r="C1186"/>
  <c r="C1196"/>
  <c r="C1308" s="1"/>
  <c r="F1308" s="1"/>
  <c r="C1197"/>
  <c r="F1310"/>
  <c r="C1199"/>
  <c r="D1172"/>
  <c r="E1172"/>
  <c r="C1172"/>
  <c r="E1135"/>
  <c r="F1115"/>
  <c r="D1116"/>
  <c r="E1116"/>
  <c r="C1116"/>
  <c r="F1086"/>
  <c r="E1079"/>
  <c r="D1060"/>
  <c r="E1060"/>
  <c r="C1060"/>
  <c r="E1023"/>
  <c r="D1004"/>
  <c r="E1004"/>
  <c r="C1004"/>
  <c r="E967"/>
  <c r="D948"/>
  <c r="E948"/>
  <c r="C948"/>
  <c r="E911"/>
  <c r="D892"/>
  <c r="E892"/>
  <c r="C892"/>
  <c r="D855"/>
  <c r="E855"/>
  <c r="C855"/>
  <c r="D836"/>
  <c r="E836"/>
  <c r="C836"/>
  <c r="D799"/>
  <c r="E799"/>
  <c r="C799"/>
  <c r="D780"/>
  <c r="E780"/>
  <c r="C780"/>
  <c r="D743"/>
  <c r="E743"/>
  <c r="C743"/>
  <c r="D724"/>
  <c r="E724"/>
  <c r="C724"/>
  <c r="D687"/>
  <c r="E687"/>
  <c r="C687"/>
  <c r="D668"/>
  <c r="E668"/>
  <c r="C668"/>
  <c r="D631"/>
  <c r="E631"/>
  <c r="C631"/>
  <c r="D612"/>
  <c r="E612"/>
  <c r="C612"/>
  <c r="D575"/>
  <c r="E575"/>
  <c r="C575"/>
  <c r="D556"/>
  <c r="E556"/>
  <c r="C556"/>
  <c r="D519"/>
  <c r="E519"/>
  <c r="C519"/>
  <c r="D500"/>
  <c r="E500"/>
  <c r="C500"/>
  <c r="D463"/>
  <c r="E463"/>
  <c r="C463"/>
  <c r="D444"/>
  <c r="E444"/>
  <c r="C444"/>
  <c r="D407"/>
  <c r="D416" s="1"/>
  <c r="D432" s="1"/>
  <c r="D446" s="1"/>
  <c r="E407"/>
  <c r="C416"/>
  <c r="D388"/>
  <c r="E388"/>
  <c r="C388"/>
  <c r="D351"/>
  <c r="D360"/>
  <c r="E351"/>
  <c r="C351"/>
  <c r="C360" s="1"/>
  <c r="C376" s="1"/>
  <c r="C390" s="1"/>
  <c r="D332"/>
  <c r="E332"/>
  <c r="F332"/>
  <c r="C332"/>
  <c r="D295"/>
  <c r="E295"/>
  <c r="D276"/>
  <c r="E276"/>
  <c r="F276"/>
  <c r="C276"/>
  <c r="D239"/>
  <c r="E239"/>
  <c r="D220"/>
  <c r="E220"/>
  <c r="C220"/>
  <c r="D183"/>
  <c r="E183"/>
  <c r="C183"/>
  <c r="D164"/>
  <c r="E164"/>
  <c r="C164"/>
  <c r="D127"/>
  <c r="E127"/>
  <c r="C127"/>
  <c r="E108"/>
  <c r="D108"/>
  <c r="C108"/>
  <c r="D71"/>
  <c r="E71"/>
  <c r="C71"/>
  <c r="D52"/>
  <c r="E52"/>
  <c r="C52"/>
  <c r="D15"/>
  <c r="E15"/>
  <c r="C15"/>
  <c r="F1170"/>
  <c r="F1169"/>
  <c r="F1168"/>
  <c r="F1167"/>
  <c r="F1166"/>
  <c r="F1165"/>
  <c r="F1164"/>
  <c r="F1163"/>
  <c r="F1172" s="1"/>
  <c r="E1158"/>
  <c r="D1158"/>
  <c r="C1158"/>
  <c r="F1157"/>
  <c r="F1156"/>
  <c r="F1155"/>
  <c r="F1154"/>
  <c r="F1153"/>
  <c r="F1152"/>
  <c r="F1151"/>
  <c r="F1150"/>
  <c r="E1149"/>
  <c r="D1149"/>
  <c r="F1148"/>
  <c r="F1147"/>
  <c r="F1143"/>
  <c r="F1141"/>
  <c r="F1140"/>
  <c r="D1139"/>
  <c r="C1139"/>
  <c r="C1144" s="1"/>
  <c r="F1138"/>
  <c r="F1137"/>
  <c r="F1136"/>
  <c r="E1144"/>
  <c r="F1134"/>
  <c r="F1133"/>
  <c r="F1158" s="1"/>
  <c r="F1159" s="1"/>
  <c r="F1132"/>
  <c r="F1131"/>
  <c r="F1130"/>
  <c r="F1114"/>
  <c r="F1113"/>
  <c r="F1112"/>
  <c r="F1111"/>
  <c r="F1110"/>
  <c r="F1109"/>
  <c r="F1108"/>
  <c r="F1107"/>
  <c r="E1102"/>
  <c r="D1102"/>
  <c r="C1102"/>
  <c r="F1101"/>
  <c r="F1100"/>
  <c r="F1099"/>
  <c r="F1098"/>
  <c r="F1097"/>
  <c r="F1096"/>
  <c r="F1095"/>
  <c r="F1094"/>
  <c r="E1093"/>
  <c r="D1093"/>
  <c r="C1093"/>
  <c r="F1092"/>
  <c r="F1091"/>
  <c r="F1087"/>
  <c r="F1085"/>
  <c r="F1084"/>
  <c r="D1083"/>
  <c r="C1083"/>
  <c r="C1079"/>
  <c r="C1088" s="1"/>
  <c r="F1082"/>
  <c r="F1081"/>
  <c r="F1080"/>
  <c r="E1088"/>
  <c r="F1078"/>
  <c r="F1077"/>
  <c r="F1102" s="1"/>
  <c r="F1103" s="1"/>
  <c r="F1076"/>
  <c r="F1075"/>
  <c r="F1074"/>
  <c r="F1058"/>
  <c r="F1057"/>
  <c r="F1056"/>
  <c r="F1055"/>
  <c r="F1054"/>
  <c r="F1053"/>
  <c r="F1052"/>
  <c r="F1051"/>
  <c r="F1060" s="1"/>
  <c r="E1046"/>
  <c r="D1046"/>
  <c r="C1046"/>
  <c r="F1045"/>
  <c r="F1044"/>
  <c r="F1043"/>
  <c r="F1042"/>
  <c r="F1041"/>
  <c r="F1040"/>
  <c r="F1039"/>
  <c r="F1038"/>
  <c r="E1037"/>
  <c r="E1047"/>
  <c r="D1037"/>
  <c r="C1037"/>
  <c r="C1047" s="1"/>
  <c r="F1036"/>
  <c r="F1035"/>
  <c r="F1031"/>
  <c r="F1029"/>
  <c r="F1028"/>
  <c r="C1027"/>
  <c r="C1023" s="1"/>
  <c r="C1032" s="1"/>
  <c r="F1026"/>
  <c r="F1025"/>
  <c r="F1024"/>
  <c r="E1032"/>
  <c r="E1048" s="1"/>
  <c r="E1062" s="1"/>
  <c r="F1022"/>
  <c r="F1021"/>
  <c r="F1046"/>
  <c r="F1020"/>
  <c r="F1019"/>
  <c r="F1018"/>
  <c r="F1002"/>
  <c r="F1001"/>
  <c r="F1000"/>
  <c r="F999"/>
  <c r="F998"/>
  <c r="F997"/>
  <c r="F996"/>
  <c r="F995"/>
  <c r="E990"/>
  <c r="D990"/>
  <c r="C990"/>
  <c r="F989"/>
  <c r="F988"/>
  <c r="F987"/>
  <c r="F986"/>
  <c r="F985"/>
  <c r="F984"/>
  <c r="F983"/>
  <c r="F982"/>
  <c r="E981"/>
  <c r="D981"/>
  <c r="C981"/>
  <c r="F980"/>
  <c r="F979"/>
  <c r="F975"/>
  <c r="F973"/>
  <c r="F972"/>
  <c r="D971"/>
  <c r="D967" s="1"/>
  <c r="C967"/>
  <c r="F970"/>
  <c r="F969"/>
  <c r="F968"/>
  <c r="E976"/>
  <c r="F966"/>
  <c r="F965"/>
  <c r="F990" s="1"/>
  <c r="F964"/>
  <c r="F963"/>
  <c r="F962"/>
  <c r="F442"/>
  <c r="F441"/>
  <c r="F440"/>
  <c r="F439"/>
  <c r="F438"/>
  <c r="F437"/>
  <c r="F436"/>
  <c r="F435"/>
  <c r="E430"/>
  <c r="D430"/>
  <c r="C430"/>
  <c r="F429"/>
  <c r="F428"/>
  <c r="F427"/>
  <c r="F426"/>
  <c r="F425"/>
  <c r="F424"/>
  <c r="F423"/>
  <c r="F422"/>
  <c r="E421"/>
  <c r="D421"/>
  <c r="D431"/>
  <c r="C421"/>
  <c r="F420"/>
  <c r="F419"/>
  <c r="F415"/>
  <c r="F413"/>
  <c r="F412"/>
  <c r="F411"/>
  <c r="F410"/>
  <c r="F409"/>
  <c r="F408"/>
  <c r="E416"/>
  <c r="F406"/>
  <c r="F405"/>
  <c r="F430" s="1"/>
  <c r="F404"/>
  <c r="F403"/>
  <c r="F402"/>
  <c r="F386"/>
  <c r="F385"/>
  <c r="F384"/>
  <c r="F383"/>
  <c r="F382"/>
  <c r="F381"/>
  <c r="F380"/>
  <c r="F379"/>
  <c r="F388"/>
  <c r="E374"/>
  <c r="D374"/>
  <c r="C374"/>
  <c r="F373"/>
  <c r="F372"/>
  <c r="F371"/>
  <c r="F370"/>
  <c r="F369"/>
  <c r="F368"/>
  <c r="F367"/>
  <c r="F366"/>
  <c r="E365"/>
  <c r="D365"/>
  <c r="C365"/>
  <c r="F364"/>
  <c r="F363"/>
  <c r="F359"/>
  <c r="F357"/>
  <c r="F356"/>
  <c r="F355"/>
  <c r="F354"/>
  <c r="F353"/>
  <c r="F352"/>
  <c r="E360"/>
  <c r="F350"/>
  <c r="F349"/>
  <c r="F374" s="1"/>
  <c r="F375" s="1"/>
  <c r="F376" s="1"/>
  <c r="F390" s="1"/>
  <c r="F348"/>
  <c r="F347"/>
  <c r="F346"/>
  <c r="E318"/>
  <c r="D318"/>
  <c r="C318"/>
  <c r="F317"/>
  <c r="F316"/>
  <c r="F315"/>
  <c r="F314"/>
  <c r="F313"/>
  <c r="F312"/>
  <c r="F311"/>
  <c r="F310"/>
  <c r="E309"/>
  <c r="D309"/>
  <c r="C309"/>
  <c r="F308"/>
  <c r="F307"/>
  <c r="F303"/>
  <c r="F301"/>
  <c r="F300"/>
  <c r="C299"/>
  <c r="F299" s="1"/>
  <c r="F298"/>
  <c r="F297"/>
  <c r="F296"/>
  <c r="E304"/>
  <c r="D304"/>
  <c r="F294"/>
  <c r="F293"/>
  <c r="F318"/>
  <c r="F292"/>
  <c r="F291"/>
  <c r="F290"/>
  <c r="C435" i="4"/>
  <c r="C437"/>
  <c r="E437"/>
  <c r="D22" i="2"/>
  <c r="F22"/>
  <c r="C465" i="4"/>
  <c r="C466"/>
  <c r="E466" s="1"/>
  <c r="C425"/>
  <c r="D467"/>
  <c r="D406"/>
  <c r="E406"/>
  <c r="C406"/>
  <c r="D347"/>
  <c r="E347"/>
  <c r="C347"/>
  <c r="D288"/>
  <c r="E288"/>
  <c r="C288"/>
  <c r="D228"/>
  <c r="E228"/>
  <c r="C228"/>
  <c r="D170"/>
  <c r="E170"/>
  <c r="C170"/>
  <c r="D112"/>
  <c r="E112"/>
  <c r="C51"/>
  <c r="D51"/>
  <c r="E51"/>
  <c r="D369"/>
  <c r="E369"/>
  <c r="D310"/>
  <c r="C310"/>
  <c r="C251"/>
  <c r="E191"/>
  <c r="E133"/>
  <c r="C133"/>
  <c r="D14"/>
  <c r="E14"/>
  <c r="C23"/>
  <c r="E392"/>
  <c r="D392"/>
  <c r="C392"/>
  <c r="E387"/>
  <c r="E383" s="1"/>
  <c r="E393" s="1"/>
  <c r="E394" s="1"/>
  <c r="E408" s="1"/>
  <c r="D393"/>
  <c r="C383"/>
  <c r="C393"/>
  <c r="E378"/>
  <c r="D378"/>
  <c r="C378"/>
  <c r="C394"/>
  <c r="C408" s="1"/>
  <c r="E1220" i="43"/>
  <c r="E1221"/>
  <c r="E1222"/>
  <c r="E1223"/>
  <c r="E1224"/>
  <c r="E1225"/>
  <c r="E1226"/>
  <c r="D1221"/>
  <c r="D1333"/>
  <c r="D1222"/>
  <c r="D1223"/>
  <c r="D1224"/>
  <c r="D1225"/>
  <c r="D1219"/>
  <c r="D1228" s="1"/>
  <c r="E1219"/>
  <c r="C1220"/>
  <c r="F1220"/>
  <c r="C1222"/>
  <c r="F1222"/>
  <c r="C1223"/>
  <c r="C1224"/>
  <c r="C1336" s="1"/>
  <c r="F1336" s="1"/>
  <c r="C1225"/>
  <c r="C1338"/>
  <c r="C1219"/>
  <c r="E1204"/>
  <c r="E1206"/>
  <c r="E1207"/>
  <c r="E1319" s="1"/>
  <c r="E1208"/>
  <c r="E1209"/>
  <c r="E1210"/>
  <c r="E1211"/>
  <c r="E1323"/>
  <c r="E1212"/>
  <c r="E1213"/>
  <c r="E1325" s="1"/>
  <c r="F1325" s="1"/>
  <c r="D1204"/>
  <c r="D1206"/>
  <c r="D1318"/>
  <c r="D1207"/>
  <c r="D1208"/>
  <c r="D1211"/>
  <c r="D1212"/>
  <c r="D1213"/>
  <c r="E1203"/>
  <c r="E1315" s="1"/>
  <c r="D1203"/>
  <c r="C1206"/>
  <c r="F1206"/>
  <c r="C1207"/>
  <c r="C1208"/>
  <c r="F1208" s="1"/>
  <c r="C1210"/>
  <c r="C1211"/>
  <c r="F1211"/>
  <c r="C1212"/>
  <c r="C1203"/>
  <c r="F1203" s="1"/>
  <c r="E1187"/>
  <c r="E1188"/>
  <c r="E1189"/>
  <c r="E1190"/>
  <c r="E1192"/>
  <c r="E1193"/>
  <c r="E1305" s="1"/>
  <c r="F1305" s="1"/>
  <c r="E1194"/>
  <c r="E1195"/>
  <c r="E1196"/>
  <c r="E1197"/>
  <c r="E1199"/>
  <c r="E1186"/>
  <c r="E1298"/>
  <c r="D1300"/>
  <c r="D1302"/>
  <c r="D1308"/>
  <c r="D1197"/>
  <c r="D1199"/>
  <c r="F1189"/>
  <c r="F1214" s="1"/>
  <c r="F1194"/>
  <c r="C1298"/>
  <c r="C25" i="11"/>
  <c r="C20" i="16"/>
  <c r="C21" i="17"/>
  <c r="C8" i="10"/>
  <c r="C32" i="25"/>
  <c r="E1331" i="43"/>
  <c r="E1318"/>
  <c r="E1321"/>
  <c r="E1299"/>
  <c r="E1301"/>
  <c r="E1326"/>
  <c r="E1306"/>
  <c r="E1307"/>
  <c r="E1308"/>
  <c r="E1309"/>
  <c r="E1311"/>
  <c r="D1334"/>
  <c r="D1335"/>
  <c r="D1336"/>
  <c r="D1338"/>
  <c r="D1316"/>
  <c r="D1319"/>
  <c r="D1323"/>
  <c r="D1325"/>
  <c r="D1299"/>
  <c r="D1301"/>
  <c r="D1326"/>
  <c r="D1304"/>
  <c r="D1306"/>
  <c r="D1298"/>
  <c r="F1221"/>
  <c r="C1331"/>
  <c r="C1322"/>
  <c r="C460" i="4"/>
  <c r="C461"/>
  <c r="C462"/>
  <c r="C463"/>
  <c r="C464"/>
  <c r="E464"/>
  <c r="D49" i="2" s="1"/>
  <c r="E465" i="4"/>
  <c r="C458"/>
  <c r="E458"/>
  <c r="D43" i="2" s="1"/>
  <c r="C445" i="4"/>
  <c r="C446"/>
  <c r="C447"/>
  <c r="E447" s="1"/>
  <c r="D32" i="2" s="1"/>
  <c r="C450" i="4"/>
  <c r="E450"/>
  <c r="D35" i="2" s="1"/>
  <c r="F35" s="1"/>
  <c r="C432" i="4"/>
  <c r="E432"/>
  <c r="D17" i="2" s="1"/>
  <c r="C433" i="4"/>
  <c r="C426"/>
  <c r="E426" s="1"/>
  <c r="D11" i="2" s="1"/>
  <c r="C427" i="4"/>
  <c r="E427" s="1"/>
  <c r="D12" i="2" s="1"/>
  <c r="C428" i="4"/>
  <c r="E428"/>
  <c r="D13" i="2" s="1"/>
  <c r="C429" i="4"/>
  <c r="E429" s="1"/>
  <c r="D14" i="2" s="1"/>
  <c r="E425" i="4"/>
  <c r="D10" i="2" s="1"/>
  <c r="C51" i="45"/>
  <c r="C45"/>
  <c r="F45" s="1"/>
  <c r="C36"/>
  <c r="D1268" i="43"/>
  <c r="C1268"/>
  <c r="C1261" s="1"/>
  <c r="C1253"/>
  <c r="C1247" s="1"/>
  <c r="C1256" s="1"/>
  <c r="F459"/>
  <c r="F1226"/>
  <c r="E26" i="20"/>
  <c r="C37" i="40"/>
  <c r="D52" i="8"/>
  <c r="D51"/>
  <c r="D53" s="1"/>
  <c r="D54" s="1"/>
  <c r="F124" i="43"/>
  <c r="C812"/>
  <c r="C1204" s="1"/>
  <c r="N13" i="31"/>
  <c r="C46" i="45"/>
  <c r="D9"/>
  <c r="E9"/>
  <c r="C22"/>
  <c r="F22" s="1"/>
  <c r="C23"/>
  <c r="F23" s="1"/>
  <c r="C26"/>
  <c r="F26"/>
  <c r="F32"/>
  <c r="D52"/>
  <c r="F50"/>
  <c r="E52"/>
  <c r="F37"/>
  <c r="F36"/>
  <c r="F35"/>
  <c r="E34"/>
  <c r="C33"/>
  <c r="C30"/>
  <c r="E17"/>
  <c r="E16"/>
  <c r="E7" s="1"/>
  <c r="E41" s="1"/>
  <c r="E53" s="1"/>
  <c r="F15"/>
  <c r="F11"/>
  <c r="F10"/>
  <c r="E53" i="8"/>
  <c r="E29" i="45"/>
  <c r="E28" s="1"/>
  <c r="D52" i="13"/>
  <c r="E52"/>
  <c r="C52"/>
  <c r="F47"/>
  <c r="E37"/>
  <c r="D16"/>
  <c r="D15"/>
  <c r="E16"/>
  <c r="E15"/>
  <c r="C16"/>
  <c r="C15"/>
  <c r="D33"/>
  <c r="C33"/>
  <c r="D28"/>
  <c r="D27"/>
  <c r="E28"/>
  <c r="F28"/>
  <c r="C28"/>
  <c r="C27"/>
  <c r="D1210" i="43"/>
  <c r="D201"/>
  <c r="D1209" s="1"/>
  <c r="D1321" s="1"/>
  <c r="D915"/>
  <c r="C911"/>
  <c r="D1305"/>
  <c r="E1304"/>
  <c r="F1304" s="1"/>
  <c r="D1253"/>
  <c r="D1247" s="1"/>
  <c r="E1332"/>
  <c r="E1333"/>
  <c r="E1334"/>
  <c r="E1335"/>
  <c r="E1336"/>
  <c r="E1337"/>
  <c r="E1338"/>
  <c r="D1337"/>
  <c r="D1331"/>
  <c r="E1320"/>
  <c r="C1320"/>
  <c r="E1316"/>
  <c r="E1302"/>
  <c r="E1300"/>
  <c r="E1284"/>
  <c r="D1284"/>
  <c r="C1284"/>
  <c r="F1282"/>
  <c r="F1281"/>
  <c r="F1280"/>
  <c r="F1279"/>
  <c r="F1278"/>
  <c r="F1277"/>
  <c r="F1276"/>
  <c r="F1275"/>
  <c r="E1270"/>
  <c r="D1270"/>
  <c r="C1270"/>
  <c r="F1269"/>
  <c r="F1267"/>
  <c r="F1266"/>
  <c r="F1265"/>
  <c r="F1264"/>
  <c r="F1263"/>
  <c r="F1262"/>
  <c r="E1261"/>
  <c r="E1271"/>
  <c r="F1260"/>
  <c r="F1259"/>
  <c r="F1255"/>
  <c r="F1252"/>
  <c r="F1251"/>
  <c r="F1250"/>
  <c r="F1249"/>
  <c r="F1248"/>
  <c r="E1247"/>
  <c r="E1256"/>
  <c r="F1246"/>
  <c r="F1245"/>
  <c r="F1270" s="1"/>
  <c r="F1244"/>
  <c r="F1243"/>
  <c r="F1242"/>
  <c r="F1193"/>
  <c r="F946"/>
  <c r="F945"/>
  <c r="F944"/>
  <c r="F943"/>
  <c r="F942"/>
  <c r="F941"/>
  <c r="F940"/>
  <c r="F939"/>
  <c r="F948"/>
  <c r="E934"/>
  <c r="D934"/>
  <c r="C934"/>
  <c r="F933"/>
  <c r="F932"/>
  <c r="F931"/>
  <c r="F930"/>
  <c r="F929"/>
  <c r="F928"/>
  <c r="F927"/>
  <c r="F926"/>
  <c r="E925"/>
  <c r="D925"/>
  <c r="C925"/>
  <c r="F924"/>
  <c r="F923"/>
  <c r="F919"/>
  <c r="F917"/>
  <c r="F916"/>
  <c r="F914"/>
  <c r="F913"/>
  <c r="F912"/>
  <c r="E920"/>
  <c r="F910"/>
  <c r="F909"/>
  <c r="F934" s="1"/>
  <c r="F935" s="1"/>
  <c r="F908"/>
  <c r="F907"/>
  <c r="F906"/>
  <c r="F890"/>
  <c r="F889"/>
  <c r="F888"/>
  <c r="F887"/>
  <c r="F886"/>
  <c r="F885"/>
  <c r="F884"/>
  <c r="F883"/>
  <c r="F892"/>
  <c r="E878"/>
  <c r="D878"/>
  <c r="C878"/>
  <c r="F877"/>
  <c r="F876"/>
  <c r="F875"/>
  <c r="F874"/>
  <c r="F873"/>
  <c r="F872"/>
  <c r="F871"/>
  <c r="F870"/>
  <c r="E869"/>
  <c r="D869"/>
  <c r="C869"/>
  <c r="F868"/>
  <c r="F867"/>
  <c r="F863"/>
  <c r="F861"/>
  <c r="F860"/>
  <c r="F859"/>
  <c r="F858"/>
  <c r="F857"/>
  <c r="F856"/>
  <c r="E864"/>
  <c r="D864"/>
  <c r="C864"/>
  <c r="F854"/>
  <c r="F853"/>
  <c r="F878" s="1"/>
  <c r="F879" s="1"/>
  <c r="F852"/>
  <c r="F851"/>
  <c r="F850"/>
  <c r="F834"/>
  <c r="F833"/>
  <c r="F832"/>
  <c r="F831"/>
  <c r="F830"/>
  <c r="F829"/>
  <c r="F828"/>
  <c r="F827"/>
  <c r="E822"/>
  <c r="D822"/>
  <c r="C822"/>
  <c r="F821"/>
  <c r="F820"/>
  <c r="F819"/>
  <c r="F818"/>
  <c r="F817"/>
  <c r="F816"/>
  <c r="F815"/>
  <c r="F814"/>
  <c r="E813"/>
  <c r="D813"/>
  <c r="C813"/>
  <c r="F811"/>
  <c r="F807"/>
  <c r="F805"/>
  <c r="F804"/>
  <c r="F803"/>
  <c r="F802"/>
  <c r="F801"/>
  <c r="F800"/>
  <c r="E808"/>
  <c r="D808"/>
  <c r="C808"/>
  <c r="F798"/>
  <c r="F797"/>
  <c r="F822"/>
  <c r="F796"/>
  <c r="F795"/>
  <c r="F794"/>
  <c r="F772"/>
  <c r="F773"/>
  <c r="F774"/>
  <c r="F775"/>
  <c r="F776"/>
  <c r="F777"/>
  <c r="F778"/>
  <c r="F759"/>
  <c r="F760"/>
  <c r="F761"/>
  <c r="F762"/>
  <c r="F763"/>
  <c r="F764"/>
  <c r="F765"/>
  <c r="F771"/>
  <c r="F780" s="1"/>
  <c r="F758"/>
  <c r="F756"/>
  <c r="D757"/>
  <c r="E757"/>
  <c r="C757"/>
  <c r="F716"/>
  <c r="F717"/>
  <c r="F718"/>
  <c r="F719"/>
  <c r="F720"/>
  <c r="F721"/>
  <c r="F722"/>
  <c r="F44"/>
  <c r="F45"/>
  <c r="F46"/>
  <c r="F47"/>
  <c r="F48"/>
  <c r="F49"/>
  <c r="F50"/>
  <c r="F31"/>
  <c r="F32"/>
  <c r="F33"/>
  <c r="F34"/>
  <c r="F35"/>
  <c r="F36"/>
  <c r="F37"/>
  <c r="F28"/>
  <c r="F43"/>
  <c r="F30"/>
  <c r="D29"/>
  <c r="E29"/>
  <c r="C29"/>
  <c r="F100"/>
  <c r="F101"/>
  <c r="F102"/>
  <c r="F103"/>
  <c r="F104"/>
  <c r="F105"/>
  <c r="F106"/>
  <c r="F99"/>
  <c r="F87"/>
  <c r="F88"/>
  <c r="F89"/>
  <c r="F90"/>
  <c r="F91"/>
  <c r="F92"/>
  <c r="F93"/>
  <c r="F86"/>
  <c r="F84"/>
  <c r="D85"/>
  <c r="E85"/>
  <c r="C85"/>
  <c r="F212"/>
  <c r="F213"/>
  <c r="F214"/>
  <c r="F215"/>
  <c r="F216"/>
  <c r="F217"/>
  <c r="F218"/>
  <c r="F199"/>
  <c r="F200"/>
  <c r="F203"/>
  <c r="F204"/>
  <c r="F205"/>
  <c r="F211"/>
  <c r="F198"/>
  <c r="F196"/>
  <c r="E197"/>
  <c r="C197"/>
  <c r="F255"/>
  <c r="F256"/>
  <c r="F257"/>
  <c r="F258"/>
  <c r="F259"/>
  <c r="F261"/>
  <c r="F254"/>
  <c r="F252"/>
  <c r="D253"/>
  <c r="E253"/>
  <c r="F492"/>
  <c r="F493"/>
  <c r="F494"/>
  <c r="F495"/>
  <c r="F496"/>
  <c r="F497"/>
  <c r="F498"/>
  <c r="F491"/>
  <c r="F479"/>
  <c r="F480"/>
  <c r="F481"/>
  <c r="F482"/>
  <c r="F483"/>
  <c r="F484"/>
  <c r="F485"/>
  <c r="F478"/>
  <c r="F476"/>
  <c r="D477"/>
  <c r="E477"/>
  <c r="C477"/>
  <c r="F548"/>
  <c r="F549"/>
  <c r="F550"/>
  <c r="F551"/>
  <c r="F552"/>
  <c r="F553"/>
  <c r="F554"/>
  <c r="F547"/>
  <c r="F535"/>
  <c r="F536"/>
  <c r="F537"/>
  <c r="F538"/>
  <c r="F539"/>
  <c r="F540"/>
  <c r="F541"/>
  <c r="F534"/>
  <c r="F532"/>
  <c r="D533"/>
  <c r="E533"/>
  <c r="C533"/>
  <c r="D589"/>
  <c r="E589"/>
  <c r="C589"/>
  <c r="D645"/>
  <c r="E645"/>
  <c r="C645"/>
  <c r="D701"/>
  <c r="E701"/>
  <c r="F703"/>
  <c r="F704"/>
  <c r="F706"/>
  <c r="F707"/>
  <c r="F708"/>
  <c r="F709"/>
  <c r="F715"/>
  <c r="F724"/>
  <c r="F702"/>
  <c r="F700"/>
  <c r="C705"/>
  <c r="C1209" s="1"/>
  <c r="F604"/>
  <c r="F605"/>
  <c r="F606"/>
  <c r="F607"/>
  <c r="F608"/>
  <c r="F609"/>
  <c r="F610"/>
  <c r="F603"/>
  <c r="F588"/>
  <c r="F591"/>
  <c r="F592"/>
  <c r="F593"/>
  <c r="F594"/>
  <c r="F595"/>
  <c r="F596"/>
  <c r="F597"/>
  <c r="F590"/>
  <c r="F660"/>
  <c r="F661"/>
  <c r="F662"/>
  <c r="F663"/>
  <c r="F664"/>
  <c r="F665"/>
  <c r="F666"/>
  <c r="F659"/>
  <c r="F647"/>
  <c r="F648"/>
  <c r="F649"/>
  <c r="F650"/>
  <c r="F651"/>
  <c r="F652"/>
  <c r="F653"/>
  <c r="F646"/>
  <c r="C243"/>
  <c r="F243" s="1"/>
  <c r="F239" s="1"/>
  <c r="F248" s="1"/>
  <c r="F155"/>
  <c r="F143"/>
  <c r="F144"/>
  <c r="F145"/>
  <c r="F146"/>
  <c r="F147"/>
  <c r="F148"/>
  <c r="F142"/>
  <c r="F140"/>
  <c r="F139"/>
  <c r="C80"/>
  <c r="E766"/>
  <c r="E767"/>
  <c r="D766"/>
  <c r="D767"/>
  <c r="C766"/>
  <c r="F751"/>
  <c r="F749"/>
  <c r="F748"/>
  <c r="F747"/>
  <c r="F746"/>
  <c r="F745"/>
  <c r="F744"/>
  <c r="F743" s="1"/>
  <c r="E752"/>
  <c r="E768" s="1"/>
  <c r="E782" s="1"/>
  <c r="D752"/>
  <c r="D768"/>
  <c r="D782" s="1"/>
  <c r="C752"/>
  <c r="F742"/>
  <c r="F741"/>
  <c r="F766" s="1"/>
  <c r="F740"/>
  <c r="F739"/>
  <c r="F738"/>
  <c r="E710"/>
  <c r="D710"/>
  <c r="C710"/>
  <c r="F695"/>
  <c r="F693"/>
  <c r="F692"/>
  <c r="F691"/>
  <c r="F690"/>
  <c r="F689"/>
  <c r="F688"/>
  <c r="F687" s="1"/>
  <c r="F696" s="1"/>
  <c r="E696"/>
  <c r="D696"/>
  <c r="C696"/>
  <c r="F686"/>
  <c r="F685"/>
  <c r="F710" s="1"/>
  <c r="F684"/>
  <c r="F683"/>
  <c r="F682"/>
  <c r="E654"/>
  <c r="D654"/>
  <c r="D655" s="1"/>
  <c r="D656" s="1"/>
  <c r="D670" s="1"/>
  <c r="C654"/>
  <c r="F643"/>
  <c r="F639"/>
  <c r="F637"/>
  <c r="F636"/>
  <c r="F635"/>
  <c r="F634"/>
  <c r="F633"/>
  <c r="F632"/>
  <c r="E640"/>
  <c r="D640"/>
  <c r="C640"/>
  <c r="F630"/>
  <c r="F629"/>
  <c r="F654"/>
  <c r="F628"/>
  <c r="F627"/>
  <c r="F626"/>
  <c r="E598"/>
  <c r="E599" s="1"/>
  <c r="E600" s="1"/>
  <c r="E614" s="1"/>
  <c r="D598"/>
  <c r="C598"/>
  <c r="C599"/>
  <c r="F587"/>
  <c r="F583"/>
  <c r="F581"/>
  <c r="F580"/>
  <c r="F579"/>
  <c r="F578"/>
  <c r="F577"/>
  <c r="F576"/>
  <c r="F575" s="1"/>
  <c r="F584" s="1"/>
  <c r="F600" s="1"/>
  <c r="F614" s="1"/>
  <c r="E584"/>
  <c r="D584"/>
  <c r="C584"/>
  <c r="F574"/>
  <c r="F573"/>
  <c r="F598" s="1"/>
  <c r="F599" s="1"/>
  <c r="F572"/>
  <c r="F571"/>
  <c r="F570"/>
  <c r="E542"/>
  <c r="E543"/>
  <c r="D542"/>
  <c r="D543"/>
  <c r="C542"/>
  <c r="C543"/>
  <c r="F531"/>
  <c r="F527"/>
  <c r="F525"/>
  <c r="F524"/>
  <c r="F523"/>
  <c r="F522"/>
  <c r="F521"/>
  <c r="F520"/>
  <c r="E528"/>
  <c r="D528"/>
  <c r="C528"/>
  <c r="F518"/>
  <c r="F517"/>
  <c r="F542"/>
  <c r="F515"/>
  <c r="F514"/>
  <c r="E486"/>
  <c r="E487"/>
  <c r="D486"/>
  <c r="C486"/>
  <c r="C487" s="1"/>
  <c r="F471"/>
  <c r="F469"/>
  <c r="F468"/>
  <c r="F467"/>
  <c r="F466"/>
  <c r="F465"/>
  <c r="F464"/>
  <c r="F463" s="1"/>
  <c r="F472" s="1"/>
  <c r="E472"/>
  <c r="D472"/>
  <c r="F462"/>
  <c r="F461"/>
  <c r="F486"/>
  <c r="F458"/>
  <c r="E262"/>
  <c r="D262"/>
  <c r="C262"/>
  <c r="F251"/>
  <c r="F247"/>
  <c r="F245"/>
  <c r="F244"/>
  <c r="F242"/>
  <c r="F241"/>
  <c r="F240"/>
  <c r="E248"/>
  <c r="D248"/>
  <c r="F238"/>
  <c r="F237"/>
  <c r="F262"/>
  <c r="F236"/>
  <c r="F235"/>
  <c r="F234"/>
  <c r="E206"/>
  <c r="E207" s="1"/>
  <c r="E208" s="1"/>
  <c r="E222" s="1"/>
  <c r="D206"/>
  <c r="C206"/>
  <c r="C207"/>
  <c r="F195"/>
  <c r="F191"/>
  <c r="F189"/>
  <c r="F188"/>
  <c r="F187"/>
  <c r="F186"/>
  <c r="F185"/>
  <c r="F184"/>
  <c r="E192"/>
  <c r="D192"/>
  <c r="C192"/>
  <c r="F182"/>
  <c r="F181"/>
  <c r="F206"/>
  <c r="F180"/>
  <c r="F179"/>
  <c r="F178"/>
  <c r="E150"/>
  <c r="D150"/>
  <c r="C150"/>
  <c r="E141"/>
  <c r="D141"/>
  <c r="C141"/>
  <c r="F135"/>
  <c r="F133"/>
  <c r="F132"/>
  <c r="F131"/>
  <c r="F130"/>
  <c r="F129"/>
  <c r="E136"/>
  <c r="D136"/>
  <c r="F126"/>
  <c r="F125"/>
  <c r="F123"/>
  <c r="F122"/>
  <c r="E94"/>
  <c r="E95" s="1"/>
  <c r="E96" s="1"/>
  <c r="E110" s="1"/>
  <c r="D94"/>
  <c r="D95"/>
  <c r="C94"/>
  <c r="F83"/>
  <c r="F79"/>
  <c r="F77"/>
  <c r="F76"/>
  <c r="F74"/>
  <c r="F73"/>
  <c r="F72"/>
  <c r="E80"/>
  <c r="F70"/>
  <c r="F69"/>
  <c r="F94"/>
  <c r="F68"/>
  <c r="F67"/>
  <c r="F66"/>
  <c r="E38"/>
  <c r="E39" s="1"/>
  <c r="E40" s="1"/>
  <c r="E54" s="1"/>
  <c r="D38"/>
  <c r="D39"/>
  <c r="C38"/>
  <c r="F27"/>
  <c r="F23"/>
  <c r="F21"/>
  <c r="F20"/>
  <c r="F19"/>
  <c r="F18"/>
  <c r="F17"/>
  <c r="F16"/>
  <c r="E24"/>
  <c r="D24"/>
  <c r="C24"/>
  <c r="F14"/>
  <c r="F13"/>
  <c r="F38" s="1"/>
  <c r="F39" s="1"/>
  <c r="F12"/>
  <c r="F11"/>
  <c r="F10"/>
  <c r="K20" i="23"/>
  <c r="G23" i="1"/>
  <c r="H23"/>
  <c r="C23"/>
  <c r="D23"/>
  <c r="E27"/>
  <c r="E28"/>
  <c r="F11" i="8"/>
  <c r="F12"/>
  <c r="C54" i="20"/>
  <c r="F47" i="8"/>
  <c r="E25" i="1" s="1"/>
  <c r="F46" i="8"/>
  <c r="E24" i="1" s="1"/>
  <c r="E18" i="8"/>
  <c r="E35"/>
  <c r="C29" i="41"/>
  <c r="C14"/>
  <c r="C17" s="1"/>
  <c r="C31" s="1"/>
  <c r="M13" i="31"/>
  <c r="L13"/>
  <c r="K13"/>
  <c r="J13"/>
  <c r="I13"/>
  <c r="H13"/>
  <c r="G13"/>
  <c r="F13"/>
  <c r="E13"/>
  <c r="D13"/>
  <c r="C13"/>
  <c r="F27" i="8"/>
  <c r="F23"/>
  <c r="F24"/>
  <c r="C18"/>
  <c r="C17" s="1"/>
  <c r="E10"/>
  <c r="C44" i="2"/>
  <c r="C45"/>
  <c r="C46"/>
  <c r="C47"/>
  <c r="C48"/>
  <c r="C49"/>
  <c r="C50"/>
  <c r="C43"/>
  <c r="C52" s="1"/>
  <c r="F16" i="3"/>
  <c r="F17"/>
  <c r="C18" i="2"/>
  <c r="F18" i="3"/>
  <c r="C19" i="2"/>
  <c r="F19" i="3"/>
  <c r="C20" i="2"/>
  <c r="F20" i="3"/>
  <c r="F21"/>
  <c r="C23" i="2" s="1"/>
  <c r="F15" i="3"/>
  <c r="C17" i="2"/>
  <c r="C21"/>
  <c r="E459" i="4"/>
  <c r="D44" i="2" s="1"/>
  <c r="F44" s="1"/>
  <c r="E460" i="4"/>
  <c r="D45" i="2" s="1"/>
  <c r="F45" s="1"/>
  <c r="E461" i="4"/>
  <c r="D46" i="2"/>
  <c r="F46" s="1"/>
  <c r="I26" i="1" s="1"/>
  <c r="E462" i="4"/>
  <c r="D47" i="2"/>
  <c r="F47" s="1"/>
  <c r="E463" i="4"/>
  <c r="D48" i="2"/>
  <c r="E446" i="4"/>
  <c r="E435"/>
  <c r="D20" i="2" s="1"/>
  <c r="E328" i="4"/>
  <c r="E324" s="1"/>
  <c r="C324"/>
  <c r="E333"/>
  <c r="C333"/>
  <c r="D319"/>
  <c r="E319"/>
  <c r="D265"/>
  <c r="D275" s="1"/>
  <c r="D276" s="1"/>
  <c r="D290" s="1"/>
  <c r="E265"/>
  <c r="E275" s="1"/>
  <c r="C265"/>
  <c r="C275" s="1"/>
  <c r="C260"/>
  <c r="E255"/>
  <c r="E251" s="1"/>
  <c r="D209"/>
  <c r="D205" s="1"/>
  <c r="D215" s="1"/>
  <c r="D214"/>
  <c r="E214"/>
  <c r="C214"/>
  <c r="E205"/>
  <c r="E200"/>
  <c r="C200"/>
  <c r="D147"/>
  <c r="E147"/>
  <c r="C147"/>
  <c r="E142"/>
  <c r="D93"/>
  <c r="E89"/>
  <c r="E79"/>
  <c r="E434"/>
  <c r="D28"/>
  <c r="E28"/>
  <c r="C28"/>
  <c r="D37"/>
  <c r="E37"/>
  <c r="C37"/>
  <c r="D23"/>
  <c r="D260"/>
  <c r="D20" i="23"/>
  <c r="D16" i="1"/>
  <c r="F20" i="8"/>
  <c r="C34"/>
  <c r="F34" s="1"/>
  <c r="C31"/>
  <c r="F31" s="1"/>
  <c r="F22" i="13"/>
  <c r="F24"/>
  <c r="F11"/>
  <c r="F12"/>
  <c r="F13"/>
  <c r="F10" i="3"/>
  <c r="F11"/>
  <c r="C12" i="2" s="1"/>
  <c r="F12" i="3"/>
  <c r="F36" s="1"/>
  <c r="F13"/>
  <c r="F9"/>
  <c r="C10" i="2"/>
  <c r="F10" i="13"/>
  <c r="F26" i="6"/>
  <c r="F27"/>
  <c r="C12"/>
  <c r="C74" i="10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49" i="20"/>
  <c r="C15" i="19"/>
  <c r="C33"/>
  <c r="C41" i="13"/>
  <c r="C54" s="1"/>
  <c r="D41"/>
  <c r="D54" s="1"/>
  <c r="F10" i="12"/>
  <c r="F11"/>
  <c r="F17"/>
  <c r="C18"/>
  <c r="C39" i="8"/>
  <c r="D18" i="12"/>
  <c r="E18"/>
  <c r="F28"/>
  <c r="F29"/>
  <c r="E32"/>
  <c r="F31"/>
  <c r="C32"/>
  <c r="C41" i="8"/>
  <c r="D32" i="12"/>
  <c r="M8" i="23"/>
  <c r="F33" i="8"/>
  <c r="C20" i="45"/>
  <c r="F20" s="1"/>
  <c r="C44" i="11"/>
  <c r="C43"/>
  <c r="C48"/>
  <c r="E10" i="9"/>
  <c r="C26"/>
  <c r="C40"/>
  <c r="F16" i="8"/>
  <c r="D36"/>
  <c r="F36" s="1"/>
  <c r="D37"/>
  <c r="F37" s="1"/>
  <c r="F8" i="37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452" i="4"/>
  <c r="E452" s="1"/>
  <c r="D37" i="2" s="1"/>
  <c r="D98" i="4"/>
  <c r="E98"/>
  <c r="E99" s="1"/>
  <c r="C142"/>
  <c r="D142"/>
  <c r="C156"/>
  <c r="C157" s="1"/>
  <c r="C158" s="1"/>
  <c r="C172" s="1"/>
  <c r="D156"/>
  <c r="E156"/>
  <c r="D200"/>
  <c r="C27" i="3"/>
  <c r="D27"/>
  <c r="E27"/>
  <c r="F27"/>
  <c r="C29" i="2" s="1"/>
  <c r="D36" i="3"/>
  <c r="E36"/>
  <c r="C11" i="2"/>
  <c r="C14"/>
  <c r="C28"/>
  <c r="C30"/>
  <c r="C33"/>
  <c r="C37"/>
  <c r="C33" i="1"/>
  <c r="D8"/>
  <c r="D33" s="1"/>
  <c r="G33"/>
  <c r="H8"/>
  <c r="H16"/>
  <c r="H33" s="1"/>
  <c r="E433" i="4"/>
  <c r="D18" i="2" s="1"/>
  <c r="F18" s="1"/>
  <c r="D333" i="4"/>
  <c r="D334" s="1"/>
  <c r="D335" s="1"/>
  <c r="D349" s="1"/>
  <c r="E445"/>
  <c r="D30" i="2"/>
  <c r="D22" i="3"/>
  <c r="E22"/>
  <c r="C16" i="2"/>
  <c r="C15" s="1"/>
  <c r="M7" i="23"/>
  <c r="J20"/>
  <c r="H20"/>
  <c r="F20"/>
  <c r="F38" i="8"/>
  <c r="E19" i="1"/>
  <c r="F51" i="8"/>
  <c r="E29" i="1" s="1"/>
  <c r="F20" i="13"/>
  <c r="F16" s="1"/>
  <c r="F15" s="1"/>
  <c r="L11" i="23"/>
  <c r="L12" s="1"/>
  <c r="L21" s="1"/>
  <c r="L20"/>
  <c r="F30" i="12"/>
  <c r="F32" s="1"/>
  <c r="B20" i="23"/>
  <c r="F1190" i="43"/>
  <c r="F156"/>
  <c r="F157"/>
  <c r="F159"/>
  <c r="F158"/>
  <c r="F161"/>
  <c r="F160"/>
  <c r="F162"/>
  <c r="C30" i="8"/>
  <c r="D31" i="2"/>
  <c r="F31" s="1"/>
  <c r="E711" i="43"/>
  <c r="C879"/>
  <c r="D1214"/>
  <c r="C14" i="45"/>
  <c r="F14" s="1"/>
  <c r="F51"/>
  <c r="D17"/>
  <c r="D16" s="1"/>
  <c r="D7" s="1"/>
  <c r="F47"/>
  <c r="F15" i="8"/>
  <c r="F52"/>
  <c r="E30" i="1" s="1"/>
  <c r="F23" i="13"/>
  <c r="I20" i="23"/>
  <c r="C53" i="8"/>
  <c r="F52" i="13"/>
  <c r="C1213" i="43"/>
  <c r="F12" i="6"/>
  <c r="D26" i="8"/>
  <c r="C25" i="45" s="1"/>
  <c r="F25" s="1"/>
  <c r="F18" i="12"/>
  <c r="C13" i="2"/>
  <c r="E42" i="8"/>
  <c r="E54" s="1"/>
  <c r="F14" i="3"/>
  <c r="D1320" i="43"/>
  <c r="F1320"/>
  <c r="E1214"/>
  <c r="E1324"/>
  <c r="F8" i="9"/>
  <c r="D40" i="8"/>
  <c r="D39" i="45" s="1"/>
  <c r="D1315" i="43"/>
  <c r="E215" i="4"/>
  <c r="E216" s="1"/>
  <c r="E230" s="1"/>
  <c r="F48" i="8"/>
  <c r="F9" i="9"/>
  <c r="D10"/>
  <c r="C23" i="20"/>
  <c r="L32" i="25"/>
  <c r="C46" i="20"/>
  <c r="M10" i="23"/>
  <c r="C34" i="18"/>
  <c r="F37" i="13"/>
  <c r="E33"/>
  <c r="F33" s="1"/>
  <c r="F27" s="1"/>
  <c r="F41" s="1"/>
  <c r="F54" s="1"/>
  <c r="E20" i="23"/>
  <c r="G20"/>
  <c r="M19"/>
  <c r="C1311" i="43"/>
  <c r="F40" i="8"/>
  <c r="E17"/>
  <c r="C10" i="9"/>
  <c r="F7"/>
  <c r="F10"/>
  <c r="F37" i="37"/>
  <c r="F475" i="43"/>
  <c r="D37" i="3"/>
  <c r="F755" i="43"/>
  <c r="E438" i="4"/>
  <c r="D23" i="2" s="1"/>
  <c r="D1311" i="43"/>
  <c r="C19" i="45"/>
  <c r="F19" s="1"/>
  <c r="F75" i="43"/>
  <c r="D80"/>
  <c r="D96" s="1"/>
  <c r="D110" s="1"/>
  <c r="C263"/>
  <c r="F1196"/>
  <c r="C319" i="4"/>
  <c r="C335" s="1"/>
  <c r="C349" s="1"/>
  <c r="F1199" i="43"/>
  <c r="C443" i="4"/>
  <c r="E443" s="1"/>
  <c r="C38"/>
  <c r="C39" s="1"/>
  <c r="C53" s="1"/>
  <c r="C431"/>
  <c r="E431" s="1"/>
  <c r="D16" i="2" s="1"/>
  <c r="F16" s="1"/>
  <c r="C442" i="4"/>
  <c r="F644" i="43"/>
  <c r="C767"/>
  <c r="C768"/>
  <c r="C782" s="1"/>
  <c r="C37" i="3"/>
  <c r="C38"/>
  <c r="C51" s="1"/>
  <c r="C99" i="4"/>
  <c r="F128" i="43"/>
  <c r="F127" s="1"/>
  <c r="F136" s="1"/>
  <c r="F152" s="1"/>
  <c r="F166" s="1"/>
  <c r="C136"/>
  <c r="F26" i="8"/>
  <c r="F30" i="2"/>
  <c r="C40" i="45"/>
  <c r="F40" s="1"/>
  <c r="D41" i="8"/>
  <c r="F41" s="1"/>
  <c r="F46" i="45"/>
  <c r="C52"/>
  <c r="C1335" i="43"/>
  <c r="F1224"/>
  <c r="F1335"/>
  <c r="F14" i="8"/>
  <c r="C13" i="45"/>
  <c r="F13" s="1"/>
  <c r="E27" i="13"/>
  <c r="E41" s="1"/>
  <c r="E54" s="1"/>
  <c r="F699" i="43"/>
  <c r="E37" i="3"/>
  <c r="E38"/>
  <c r="E51" s="1"/>
  <c r="F13" i="37"/>
  <c r="C84" i="4"/>
  <c r="C1315" i="43"/>
  <c r="F1331"/>
  <c r="F1187"/>
  <c r="C1337"/>
  <c r="F1337" s="1"/>
  <c r="F516"/>
  <c r="F1219"/>
  <c r="C655"/>
  <c r="C656" s="1"/>
  <c r="C670" s="1"/>
  <c r="C472"/>
  <c r="F1192"/>
  <c r="C54" i="8"/>
  <c r="M20" i="23"/>
  <c r="D38" i="45"/>
  <c r="F38" s="1"/>
  <c r="E1191" i="43"/>
  <c r="E1200" s="1"/>
  <c r="E935"/>
  <c r="F668"/>
  <c r="C319"/>
  <c r="F351"/>
  <c r="F360"/>
  <c r="D375"/>
  <c r="F444"/>
  <c r="F1004"/>
  <c r="D1103"/>
  <c r="F1093"/>
  <c r="D1159"/>
  <c r="F1149"/>
  <c r="F1198"/>
  <c r="F15"/>
  <c r="D544"/>
  <c r="D558"/>
  <c r="F519"/>
  <c r="F631"/>
  <c r="F640"/>
  <c r="F612"/>
  <c r="F556"/>
  <c r="F500"/>
  <c r="F220"/>
  <c r="F799"/>
  <c r="F836"/>
  <c r="F855"/>
  <c r="D935"/>
  <c r="C935"/>
  <c r="C1195"/>
  <c r="C1307" s="1"/>
  <c r="D1195"/>
  <c r="D1307" s="1"/>
  <c r="F1227"/>
  <c r="E1303"/>
  <c r="F71"/>
  <c r="F183"/>
  <c r="F164"/>
  <c r="D711"/>
  <c r="D599"/>
  <c r="D600"/>
  <c r="D614" s="1"/>
  <c r="F108"/>
  <c r="F52"/>
  <c r="E879"/>
  <c r="E880" s="1"/>
  <c r="E894" s="1"/>
  <c r="E1272"/>
  <c r="E1286"/>
  <c r="F1306"/>
  <c r="C1214"/>
  <c r="C991"/>
  <c r="E991"/>
  <c r="F1083"/>
  <c r="F1079" s="1"/>
  <c r="F1088" s="1"/>
  <c r="C1103"/>
  <c r="E1103"/>
  <c r="E1104" s="1"/>
  <c r="E1118" s="1"/>
  <c r="F1139"/>
  <c r="C1159"/>
  <c r="E1159"/>
  <c r="D1079"/>
  <c r="E1340"/>
  <c r="F1302"/>
  <c r="F1197"/>
  <c r="F1338"/>
  <c r="F1225"/>
  <c r="F1223"/>
  <c r="F1228" s="1"/>
  <c r="F1230" s="1"/>
  <c r="C976"/>
  <c r="D376"/>
  <c r="D390"/>
  <c r="D911"/>
  <c r="F1116"/>
  <c r="D1135"/>
  <c r="D1144" s="1"/>
  <c r="D1160" s="1"/>
  <c r="D1174" s="1"/>
  <c r="E1312"/>
  <c r="C295"/>
  <c r="C304" s="1"/>
  <c r="C320" s="1"/>
  <c r="C334" s="1"/>
  <c r="E1205"/>
  <c r="E1215" s="1"/>
  <c r="F1188"/>
  <c r="F1301"/>
  <c r="F1326"/>
  <c r="F1186"/>
  <c r="F1333"/>
  <c r="C1334"/>
  <c r="F1334"/>
  <c r="C39"/>
  <c r="C95"/>
  <c r="E263"/>
  <c r="E264"/>
  <c r="E278" s="1"/>
  <c r="D487"/>
  <c r="D488" s="1"/>
  <c r="D502" s="1"/>
  <c r="E655"/>
  <c r="E656"/>
  <c r="E670" s="1"/>
  <c r="D1324"/>
  <c r="C1323"/>
  <c r="F1323"/>
  <c r="C1318"/>
  <c r="F1318"/>
  <c r="F1212"/>
  <c r="F1207"/>
  <c r="D319"/>
  <c r="D320"/>
  <c r="D334" s="1"/>
  <c r="C375"/>
  <c r="E375"/>
  <c r="E376" s="1"/>
  <c r="E390" s="1"/>
  <c r="C431"/>
  <c r="E431"/>
  <c r="E432" s="1"/>
  <c r="E446" s="1"/>
  <c r="E992"/>
  <c r="E1006" s="1"/>
  <c r="D991"/>
  <c r="D1047"/>
  <c r="E1160"/>
  <c r="E1174" s="1"/>
  <c r="F1037"/>
  <c r="F1047"/>
  <c r="F1027"/>
  <c r="D1032"/>
  <c r="D1048" s="1"/>
  <c r="D1062" s="1"/>
  <c r="F813"/>
  <c r="F981"/>
  <c r="F991" s="1"/>
  <c r="F971"/>
  <c r="F967" s="1"/>
  <c r="F976" s="1"/>
  <c r="F992" s="1"/>
  <c r="F1006" s="1"/>
  <c r="F757"/>
  <c r="F767" s="1"/>
  <c r="C701"/>
  <c r="F701" s="1"/>
  <c r="F533"/>
  <c r="F543"/>
  <c r="F925"/>
  <c r="F416"/>
  <c r="F421"/>
  <c r="F431" s="1"/>
  <c r="F432" s="1"/>
  <c r="F446" s="1"/>
  <c r="D40"/>
  <c r="D54" s="1"/>
  <c r="D151"/>
  <c r="F150"/>
  <c r="E151"/>
  <c r="E712"/>
  <c r="E726"/>
  <c r="D1340"/>
  <c r="E319"/>
  <c r="E320" s="1"/>
  <c r="E334" s="1"/>
  <c r="C432"/>
  <c r="C446" s="1"/>
  <c r="F365"/>
  <c r="F309"/>
  <c r="F319"/>
  <c r="C600"/>
  <c r="C614" s="1"/>
  <c r="C96"/>
  <c r="C110" s="1"/>
  <c r="D263"/>
  <c r="D264"/>
  <c r="D278" s="1"/>
  <c r="E823"/>
  <c r="E824" s="1"/>
  <c r="E838" s="1"/>
  <c r="D879"/>
  <c r="D880"/>
  <c r="D894" s="1"/>
  <c r="D712"/>
  <c r="D726" s="1"/>
  <c r="C544"/>
  <c r="C558" s="1"/>
  <c r="C880"/>
  <c r="C894" s="1"/>
  <c r="D920"/>
  <c r="D936" s="1"/>
  <c r="D950" s="1"/>
  <c r="C823"/>
  <c r="C824" s="1"/>
  <c r="C838" s="1"/>
  <c r="F141"/>
  <c r="F528"/>
  <c r="F544" s="1"/>
  <c r="F558" s="1"/>
  <c r="F812"/>
  <c r="F823" s="1"/>
  <c r="F263"/>
  <c r="F808"/>
  <c r="F864"/>
  <c r="F880" s="1"/>
  <c r="F894" s="1"/>
  <c r="F869"/>
  <c r="F80"/>
  <c r="E152"/>
  <c r="E166" s="1"/>
  <c r="E544"/>
  <c r="E558" s="1"/>
  <c r="F477"/>
  <c r="F487" s="1"/>
  <c r="D823"/>
  <c r="D824" s="1"/>
  <c r="D838" s="1"/>
  <c r="E1228"/>
  <c r="E936"/>
  <c r="E950" s="1"/>
  <c r="D152"/>
  <c r="D166" s="1"/>
  <c r="F1284"/>
  <c r="F1286" s="1"/>
  <c r="C40"/>
  <c r="C54" s="1"/>
  <c r="C208"/>
  <c r="C222" s="1"/>
  <c r="E488"/>
  <c r="E502"/>
  <c r="F589"/>
  <c r="F645"/>
  <c r="F655"/>
  <c r="F656" s="1"/>
  <c r="F670" s="1"/>
  <c r="F24"/>
  <c r="F40" s="1"/>
  <c r="F54" s="1"/>
  <c r="F192"/>
  <c r="F915"/>
  <c r="F911"/>
  <c r="F920" s="1"/>
  <c r="F85"/>
  <c r="F95"/>
  <c r="F1268"/>
  <c r="F1261" s="1"/>
  <c r="F1253"/>
  <c r="F1247" s="1"/>
  <c r="F1256" s="1"/>
  <c r="F201"/>
  <c r="C248"/>
  <c r="C264" s="1"/>
  <c r="C278" s="1"/>
  <c r="D1261"/>
  <c r="D1271" s="1"/>
  <c r="F705"/>
  <c r="F29"/>
  <c r="F1195"/>
  <c r="D1309"/>
  <c r="F1309" s="1"/>
  <c r="C1319"/>
  <c r="F48" i="2"/>
  <c r="E46" i="20" s="1"/>
  <c r="C467" i="4"/>
  <c r="C215"/>
  <c r="C216" s="1"/>
  <c r="C230" s="1"/>
  <c r="E75"/>
  <c r="E84" s="1"/>
  <c r="C448"/>
  <c r="E448" s="1"/>
  <c r="D33" i="2" s="1"/>
  <c r="F33" s="1"/>
  <c r="C100" i="4"/>
  <c r="C114" s="1"/>
  <c r="E38"/>
  <c r="E39" s="1"/>
  <c r="E53" s="1"/>
  <c r="C334"/>
  <c r="C453"/>
  <c r="E453"/>
  <c r="D157"/>
  <c r="D158"/>
  <c r="D172" s="1"/>
  <c r="D38"/>
  <c r="D39"/>
  <c r="D53" s="1"/>
  <c r="E157"/>
  <c r="E158"/>
  <c r="E172" s="1"/>
  <c r="D50" i="2"/>
  <c r="F50" s="1"/>
  <c r="E442" i="4"/>
  <c r="D27" i="2" s="1"/>
  <c r="F27" s="1"/>
  <c r="F1324" i="43"/>
  <c r="F1023"/>
  <c r="F1032" s="1"/>
  <c r="F1048" s="1"/>
  <c r="F1332"/>
  <c r="C1205"/>
  <c r="C711"/>
  <c r="C712" s="1"/>
  <c r="C726" s="1"/>
  <c r="C56" i="20"/>
  <c r="C24" i="45"/>
  <c r="F24" s="1"/>
  <c r="F25" i="8"/>
  <c r="F19"/>
  <c r="F13"/>
  <c r="F10" s="1"/>
  <c r="C12" i="45"/>
  <c r="C9" s="1"/>
  <c r="C8"/>
  <c r="F8" s="1"/>
  <c r="D38" i="2"/>
  <c r="C439" i="4"/>
  <c r="F12" i="45"/>
  <c r="C454" i="4"/>
  <c r="E16" i="1"/>
  <c r="D1088" i="43"/>
  <c r="D1104"/>
  <c r="D1118" s="1"/>
  <c r="D439" i="4"/>
  <c r="E436"/>
  <c r="D21" i="2" s="1"/>
  <c r="F21" s="1"/>
  <c r="F9" i="8"/>
  <c r="C9" i="20" s="1"/>
  <c r="C18" i="45"/>
  <c r="F18" s="1"/>
  <c r="F21" i="8"/>
  <c r="C992" i="43"/>
  <c r="C1006" s="1"/>
  <c r="E52" i="2"/>
  <c r="F22" i="3"/>
  <c r="E39" i="2"/>
  <c r="E451" i="4"/>
  <c r="D36" i="2" s="1"/>
  <c r="F36" s="1"/>
  <c r="D454" i="4"/>
  <c r="F22" i="8"/>
  <c r="C21" i="45"/>
  <c r="F21" s="1"/>
  <c r="C14" i="26"/>
  <c r="C55" i="20"/>
  <c r="E26" i="1"/>
  <c r="C151" i="43"/>
  <c r="C152"/>
  <c r="C166" s="1"/>
  <c r="D1205"/>
  <c r="D1215" s="1"/>
  <c r="C29" i="45"/>
  <c r="I28" i="1"/>
  <c r="F151" i="43"/>
  <c r="C6" i="23"/>
  <c r="C449" i="4"/>
  <c r="E449" s="1"/>
  <c r="F32" i="8"/>
  <c r="E24" i="2"/>
  <c r="E40" s="1"/>
  <c r="E54" s="1"/>
  <c r="F1210" i="43"/>
  <c r="F1213"/>
  <c r="F207"/>
  <c r="F208" s="1"/>
  <c r="F222" s="1"/>
  <c r="D207"/>
  <c r="D208" s="1"/>
  <c r="D222" s="1"/>
  <c r="F34" i="2"/>
  <c r="D6" i="23"/>
  <c r="E6" s="1"/>
  <c r="F6" s="1"/>
  <c r="G6" s="1"/>
  <c r="H6" s="1"/>
  <c r="I6" s="1"/>
  <c r="J6" s="1"/>
  <c r="K6" s="1"/>
  <c r="F1322" i="43"/>
  <c r="D1327"/>
  <c r="F49" i="2" l="1"/>
  <c r="I29" i="1" s="1"/>
  <c r="F13" i="2"/>
  <c r="E13" i="20" s="1"/>
  <c r="E39" s="1"/>
  <c r="F43" i="2"/>
  <c r="C10" i="20"/>
  <c r="E10" i="1"/>
  <c r="E1317" i="43"/>
  <c r="F1319"/>
  <c r="E1216"/>
  <c r="E1230" s="1"/>
  <c r="E1327"/>
  <c r="E1328" s="1"/>
  <c r="E1342" s="1"/>
  <c r="F37" i="3"/>
  <c r="C38" i="2"/>
  <c r="C39" s="1"/>
  <c r="F488" i="43"/>
  <c r="F502" s="1"/>
  <c r="C488"/>
  <c r="C502" s="1"/>
  <c r="D38" i="3"/>
  <c r="D51" s="1"/>
  <c r="D99" i="4"/>
  <c r="C276"/>
  <c r="C290" s="1"/>
  <c r="E334"/>
  <c r="F17" i="2"/>
  <c r="F1298" i="43"/>
  <c r="F295"/>
  <c r="F304" s="1"/>
  <c r="F320" s="1"/>
  <c r="F334" s="1"/>
  <c r="C1104"/>
  <c r="C1118" s="1"/>
  <c r="F38" i="3"/>
  <c r="F51" s="1"/>
  <c r="F38" i="2"/>
  <c r="E100" i="4"/>
  <c r="E114" s="1"/>
  <c r="F936" i="43"/>
  <c r="F950" s="1"/>
  <c r="F1205"/>
  <c r="M6" i="23"/>
  <c r="F1062" i="43"/>
  <c r="F1271"/>
  <c r="F711"/>
  <c r="F1104"/>
  <c r="F1315"/>
  <c r="F23" i="2"/>
  <c r="F1311" i="43"/>
  <c r="F14" i="2"/>
  <c r="E12" i="20" s="1"/>
  <c r="F41" i="6"/>
  <c r="E276" i="4"/>
  <c r="E290" s="1"/>
  <c r="C1271" i="43"/>
  <c r="D394" i="4"/>
  <c r="D408" s="1"/>
  <c r="C1048" i="43"/>
  <c r="C1062" s="1"/>
  <c r="E49" i="20"/>
  <c r="E55" s="1"/>
  <c r="I30" i="1"/>
  <c r="D976" i="43"/>
  <c r="D992" s="1"/>
  <c r="D1006" s="1"/>
  <c r="D1191"/>
  <c r="D1200" s="1"/>
  <c r="D1216" s="1"/>
  <c r="D1230" s="1"/>
  <c r="F9" i="45"/>
  <c r="C35" i="8"/>
  <c r="C29" s="1"/>
  <c r="C34" i="45"/>
  <c r="C53" i="20"/>
  <c r="D216" i="4"/>
  <c r="D230" s="1"/>
  <c r="F20" i="2"/>
  <c r="F10"/>
  <c r="E9" i="20" s="1"/>
  <c r="F11" i="2"/>
  <c r="E10" i="20" s="1"/>
  <c r="F1135" i="43"/>
  <c r="F1144" s="1"/>
  <c r="F1160" s="1"/>
  <c r="F1174" s="1"/>
  <c r="C1160"/>
  <c r="C1174" s="1"/>
  <c r="F1191"/>
  <c r="F1200" s="1"/>
  <c r="C1340"/>
  <c r="F1340" s="1"/>
  <c r="F1339"/>
  <c r="F1118"/>
  <c r="F1307"/>
  <c r="F824"/>
  <c r="F838" s="1"/>
  <c r="F752"/>
  <c r="F768" s="1"/>
  <c r="F782" s="1"/>
  <c r="F712"/>
  <c r="F726" s="1"/>
  <c r="F1300"/>
  <c r="C1312"/>
  <c r="C1272"/>
  <c r="C1286" s="1"/>
  <c r="C28" i="45"/>
  <c r="C5" i="23"/>
  <c r="D5" s="1"/>
  <c r="B11"/>
  <c r="C11"/>
  <c r="C12" s="1"/>
  <c r="C21" s="1"/>
  <c r="F53" i="8"/>
  <c r="F52" i="45"/>
  <c r="C17"/>
  <c r="C16" s="1"/>
  <c r="F17"/>
  <c r="F16" s="1"/>
  <c r="C20" i="20"/>
  <c r="C27" s="1"/>
  <c r="E9" i="1"/>
  <c r="E23"/>
  <c r="E335" i="4"/>
  <c r="E349" s="1"/>
  <c r="E16" i="20"/>
  <c r="C455" i="4"/>
  <c r="C469" s="1"/>
  <c r="I25" i="1"/>
  <c r="E56" i="20"/>
  <c r="D100" i="4"/>
  <c r="D114" s="1"/>
  <c r="D51" i="2"/>
  <c r="E467" i="4"/>
  <c r="F12" i="2"/>
  <c r="E11" i="20" s="1"/>
  <c r="D455" i="4"/>
  <c r="D469" s="1"/>
  <c r="C24" i="2"/>
  <c r="I17" i="1"/>
  <c r="E35" i="20"/>
  <c r="D28" i="2"/>
  <c r="F28" s="1"/>
  <c r="E454" i="4"/>
  <c r="F39" i="45"/>
  <c r="F34" s="1"/>
  <c r="D34"/>
  <c r="D28" s="1"/>
  <c r="D41" s="1"/>
  <c r="D53" s="1"/>
  <c r="F37" i="2"/>
  <c r="C1200" i="43"/>
  <c r="C920"/>
  <c r="C936" s="1"/>
  <c r="C950" s="1"/>
  <c r="F32" i="2"/>
  <c r="D29"/>
  <c r="F29" s="1"/>
  <c r="E5" i="23"/>
  <c r="D9"/>
  <c r="E9" s="1"/>
  <c r="F9" s="1"/>
  <c r="G9" s="1"/>
  <c r="H9" s="1"/>
  <c r="I9" s="1"/>
  <c r="J9" s="1"/>
  <c r="K9" s="1"/>
  <c r="D19" i="2"/>
  <c r="D15" s="1"/>
  <c r="D24" s="1"/>
  <c r="F24" s="1"/>
  <c r="E430" i="4"/>
  <c r="E439" s="1"/>
  <c r="E23" i="20"/>
  <c r="E53" s="1"/>
  <c r="I27" i="1"/>
  <c r="I24"/>
  <c r="C1321" i="43"/>
  <c r="F1209"/>
  <c r="D1256"/>
  <c r="D1272" s="1"/>
  <c r="D1286" s="1"/>
  <c r="D1303"/>
  <c r="D1312" s="1"/>
  <c r="D1328" s="1"/>
  <c r="D1342" s="1"/>
  <c r="C1316"/>
  <c r="F1204"/>
  <c r="F1215" s="1"/>
  <c r="C1215"/>
  <c r="C7" i="45"/>
  <c r="F39" i="8"/>
  <c r="F35" s="1"/>
  <c r="C40" i="2" l="1"/>
  <c r="C54" s="1"/>
  <c r="D11" i="23"/>
  <c r="D12" s="1"/>
  <c r="D21" s="1"/>
  <c r="B12"/>
  <c r="E33" i="1"/>
  <c r="F54" i="8"/>
  <c r="F19" i="2"/>
  <c r="F15" s="1"/>
  <c r="E15" i="20" s="1"/>
  <c r="E20" s="1"/>
  <c r="D52" i="2"/>
  <c r="F51"/>
  <c r="E455" i="4"/>
  <c r="E469" s="1"/>
  <c r="C36" i="20"/>
  <c r="E18" i="1"/>
  <c r="F1316" i="43"/>
  <c r="F1327" s="1"/>
  <c r="F1328" s="1"/>
  <c r="C35" i="20"/>
  <c r="E17" i="1"/>
  <c r="I18"/>
  <c r="E36" i="20"/>
  <c r="C1216" i="43"/>
  <c r="C1230" s="1"/>
  <c r="F7" i="45"/>
  <c r="F41" s="1"/>
  <c r="F53" s="1"/>
  <c r="C41"/>
  <c r="C53" s="1"/>
  <c r="F1321" i="43"/>
  <c r="C1327"/>
  <c r="C1328" s="1"/>
  <c r="C1342" s="1"/>
  <c r="F5" i="23"/>
  <c r="E11"/>
  <c r="E12" s="1"/>
  <c r="E21" s="1"/>
  <c r="I19" i="1"/>
  <c r="E37" i="20"/>
  <c r="E44" s="1"/>
  <c r="M9" i="23"/>
  <c r="D39" i="2"/>
  <c r="C44" i="20" l="1"/>
  <c r="C52" s="1"/>
  <c r="C57" s="1"/>
  <c r="B21" i="23"/>
  <c r="E25" i="20"/>
  <c r="E27" s="1"/>
  <c r="I31" i="1"/>
  <c r="I23" s="1"/>
  <c r="F52" i="2"/>
  <c r="E50" i="20"/>
  <c r="E52"/>
  <c r="E57" s="1"/>
  <c r="C50"/>
  <c r="D40" i="2"/>
  <c r="D54" s="1"/>
  <c r="F39"/>
  <c r="F40" s="1"/>
  <c r="G5" i="23"/>
  <c r="F11"/>
  <c r="F12" s="1"/>
  <c r="F21" s="1"/>
  <c r="F54" i="2" l="1"/>
  <c r="H5" i="23"/>
  <c r="G11"/>
  <c r="G12" s="1"/>
  <c r="G21" s="1"/>
  <c r="I5" l="1"/>
  <c r="H11"/>
  <c r="H12" s="1"/>
  <c r="H21" s="1"/>
  <c r="J5" l="1"/>
  <c r="I11"/>
  <c r="I12" l="1"/>
  <c r="K5"/>
  <c r="K11" s="1"/>
  <c r="K12" s="1"/>
  <c r="K21" s="1"/>
  <c r="J11"/>
  <c r="J12" s="1"/>
  <c r="J21" s="1"/>
  <c r="M5"/>
  <c r="M11" l="1"/>
  <c r="I21"/>
  <c r="M12"/>
  <c r="M21" s="1"/>
</calcChain>
</file>

<file path=xl/sharedStrings.xml><?xml version="1.0" encoding="utf-8"?>
<sst xmlns="http://schemas.openxmlformats.org/spreadsheetml/2006/main" count="4835" uniqueCount="692">
  <si>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</si>
  <si>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</si>
  <si>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</si>
  <si>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</si>
  <si>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</si>
  <si>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</si>
  <si>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</si>
  <si>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</si>
  <si>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</si>
  <si>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</si>
  <si>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</si>
  <si>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 xml:space="preserve">Ezer Ft-ban </t>
  </si>
  <si>
    <t>KIADÁSOK JOGCÍMEI</t>
  </si>
  <si>
    <t>Feladatok összesen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</si>
  <si>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</si>
  <si>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</si>
  <si>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</si>
  <si>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</si>
  <si>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</si>
  <si>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</si>
  <si>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</si>
  <si>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</si>
  <si>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</si>
  <si>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</si>
  <si>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</si>
  <si>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</si>
  <si>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</si>
  <si>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</si>
  <si>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</si>
  <si>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</si>
  <si>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</si>
  <si>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</si>
  <si>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</si>
  <si>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</si>
  <si>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</si>
  <si>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</si>
  <si>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</si>
  <si>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</si>
  <si>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</si>
  <si>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</si>
  <si>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</si>
  <si>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</si>
  <si>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</si>
  <si>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</si>
  <si>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</si>
  <si>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</si>
  <si>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</si>
  <si>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</si>
  <si>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</si>
  <si>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</si>
  <si>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</si>
  <si>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</si>
  <si>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</si>
  <si>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</si>
  <si>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</si>
  <si>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</si>
  <si>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</si>
  <si>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</si>
  <si>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</si>
  <si>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</si>
  <si>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</si>
  <si>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</si>
  <si>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</si>
  <si>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</si>
  <si>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</si>
  <si>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</si>
  <si>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</si>
  <si>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</si>
  <si>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</si>
  <si>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</si>
  <si>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</si>
  <si>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</si>
  <si>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</si>
  <si>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</si>
  <si>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</si>
  <si>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</si>
  <si>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</si>
  <si>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</si>
  <si>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</si>
  <si>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</si>
  <si>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</si>
  <si>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</si>
  <si>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</si>
  <si>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</si>
  <si>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</si>
  <si>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</si>
  <si>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</si>
  <si>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</si>
  <si>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</si>
  <si>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</si>
  <si>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</si>
  <si>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</si>
  <si>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</si>
  <si>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</si>
  <si>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</si>
  <si>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</si>
  <si>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</si>
  <si>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</si>
  <si>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</si>
  <si>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</si>
  <si>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</si>
  <si>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</si>
  <si>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</si>
  <si>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</si>
  <si>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</si>
  <si>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</si>
  <si>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</si>
  <si>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</si>
  <si>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</si>
  <si>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</si>
  <si>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</si>
  <si>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</si>
  <si>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</si>
  <si>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</si>
  <si>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</si>
  <si>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</si>
  <si>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</si>
  <si>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</si>
  <si>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</si>
  <si>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</si>
  <si>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</si>
  <si>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</si>
  <si>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</si>
  <si>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</si>
  <si>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</si>
  <si>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</si>
  <si>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</si>
  <si>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</si>
  <si>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</si>
  <si>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</si>
  <si>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</si>
  <si>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</si>
  <si>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</si>
  <si>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</si>
  <si>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</si>
  <si>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</si>
  <si>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</si>
  <si>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</si>
  <si>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</si>
  <si>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</si>
  <si>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</si>
  <si>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</si>
  <si>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</si>
  <si>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</si>
  <si>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</si>
  <si>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</si>
  <si>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</si>
  <si>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</si>
  <si>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</si>
  <si>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</si>
  <si>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</si>
  <si>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</si>
  <si>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</si>
  <si>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</si>
  <si>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</si>
  <si>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</si>
  <si>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</si>
  <si>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</si>
  <si>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</si>
  <si>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</si>
  <si>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</si>
  <si>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</si>
  <si>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</si>
  <si>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</si>
  <si>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</si>
  <si>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</si>
  <si>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</si>
  <si>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</si>
  <si>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</si>
  <si>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</si>
  <si>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</si>
  <si>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</si>
  <si>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</si>
  <si>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</si>
  <si>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</si>
  <si>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</si>
  <si>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</si>
  <si>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</si>
  <si>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</si>
  <si>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</si>
  <si>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</si>
  <si>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</si>
  <si>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</si>
  <si>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</si>
  <si>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</si>
  <si>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</si>
  <si>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</si>
  <si>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</si>
  <si>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</si>
  <si>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</si>
  <si>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</si>
  <si>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</si>
  <si>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</si>
  <si>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</si>
  <si>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</si>
  <si>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</si>
  <si>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</si>
  <si>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</si>
  <si>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</si>
  <si>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</si>
  <si>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</si>
  <si>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</si>
  <si>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</si>
  <si>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</si>
  <si>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</si>
  <si>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</si>
  <si>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</si>
  <si>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</si>
  <si>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</si>
  <si>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</si>
  <si>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</si>
  <si>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</si>
  <si>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</si>
  <si>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</si>
  <si>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</si>
  <si>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</si>
  <si>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</si>
  <si>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</si>
  <si>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</si>
  <si>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</si>
  <si>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</si>
  <si>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</si>
  <si>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</si>
  <si>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</si>
  <si>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</si>
  <si>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</si>
  <si>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</si>
  <si>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</si>
  <si>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</si>
  <si>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</si>
  <si>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</si>
  <si>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</si>
  <si>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</si>
  <si>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</si>
  <si>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</si>
  <si>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</si>
  <si>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</si>
  <si>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</si>
  <si>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</si>
  <si>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</si>
  <si>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</si>
  <si>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</si>
  <si>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</si>
  <si>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</si>
  <si>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</si>
  <si>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</si>
  <si>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</si>
  <si>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</si>
  <si>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</si>
  <si>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</si>
  <si>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</si>
  <si>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</si>
  <si>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</si>
  <si>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</si>
  <si>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</si>
  <si>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</si>
  <si>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</si>
  <si>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</si>
  <si>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</si>
  <si>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</si>
  <si>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</si>
  <si>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</si>
  <si>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</si>
  <si>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</si>
  <si>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</si>
  <si>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</si>
  <si>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</si>
  <si>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</si>
  <si>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</si>
  <si>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</si>
  <si>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</si>
  <si>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</si>
  <si>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</si>
  <si>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</si>
  <si>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</si>
  <si>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</si>
  <si>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</si>
  <si>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</si>
  <si>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</si>
  <si>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</si>
  <si>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</si>
  <si>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</si>
  <si>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</si>
  <si>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</si>
  <si>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</si>
  <si>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</si>
  <si>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</si>
  <si>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</si>
  <si>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</si>
  <si>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</si>
  <si>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</si>
  <si>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</si>
  <si>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</si>
  <si>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</si>
  <si>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</si>
  <si>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</si>
  <si>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</si>
  <si>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</si>
  <si>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</si>
  <si>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</si>
  <si>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</si>
  <si>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</si>
  <si>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</si>
  <si>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</si>
  <si>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</si>
  <si>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</si>
  <si>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</si>
  <si>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</si>
  <si>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</si>
  <si>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</si>
  <si>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</si>
  <si>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</si>
  <si>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</si>
  <si>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</si>
  <si>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</si>
  <si>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</si>
  <si>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</si>
  <si>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</si>
  <si>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</si>
  <si>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</si>
  <si>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</si>
  <si>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</si>
  <si>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</si>
  <si>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</si>
  <si>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</si>
  <si>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</si>
  <si>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</si>
  <si>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</si>
  <si>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</si>
  <si>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</si>
  <si>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</si>
  <si>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</si>
  <si>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</si>
  <si>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</si>
  <si>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</si>
  <si>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</si>
  <si>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</si>
  <si>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</si>
  <si>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</si>
  <si>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</si>
  <si>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</si>
  <si>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</si>
  <si>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</si>
  <si>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</si>
  <si>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</si>
  <si>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</si>
  <si>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</si>
  <si>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</si>
  <si>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</si>
  <si>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</si>
  <si>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</si>
  <si>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</si>
  <si>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</si>
  <si>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</si>
  <si>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</si>
  <si>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</si>
  <si>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</si>
  <si>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</si>
  <si>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</si>
  <si>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</si>
  <si>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</si>
  <si>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</si>
  <si>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</si>
  <si>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</si>
  <si>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</si>
  <si>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</si>
  <si>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</si>
  <si>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</si>
  <si>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</si>
  <si>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</si>
  <si>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</si>
  <si>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</si>
  <si>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</si>
  <si>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</si>
  <si>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</si>
  <si>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</si>
  <si>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</si>
  <si>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</si>
  <si>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</si>
  <si>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</si>
  <si>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</si>
  <si>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</si>
  <si>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</si>
  <si>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</si>
  <si>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</si>
  <si>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</si>
  <si>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</si>
  <si>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</si>
  <si>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</si>
  <si>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</si>
  <si>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</si>
  <si>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</si>
  <si>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</si>
  <si>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</si>
  <si>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</si>
  <si>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</si>
  <si>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</si>
  <si>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</si>
  <si>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</si>
  <si>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</si>
  <si>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</si>
  <si>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</si>
  <si>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</si>
  <si>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</si>
  <si>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</si>
  <si>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</si>
  <si>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</si>
  <si>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</si>
  <si>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</si>
  <si>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</si>
  <si>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</si>
  <si>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</si>
  <si>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</si>
  <si>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</si>
  <si>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</si>
  <si>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</si>
  <si>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</si>
  <si>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</si>
  <si>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</si>
  <si>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</si>
  <si>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</si>
  <si>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</si>
  <si>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</si>
  <si>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</si>
  <si>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</si>
  <si>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</si>
  <si>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</si>
  <si>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</si>
  <si>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</si>
  <si>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</si>
  <si>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</si>
  <si>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</si>
  <si>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</si>
  <si>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</si>
  <si>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</si>
  <si>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</si>
  <si>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</si>
  <si>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</si>
  <si>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</si>
  <si>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</si>
  <si>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</si>
  <si>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</si>
  <si>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</si>
  <si>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</si>
  <si>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</si>
  <si>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</si>
  <si>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</si>
  <si>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</si>
  <si>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</si>
  <si>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</si>
  <si>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</si>
  <si>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</si>
  <si>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</si>
  <si>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</si>
  <si>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</si>
  <si>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</si>
  <si>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</si>
  <si>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</si>
  <si>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</si>
  <si>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</si>
  <si>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</si>
  <si>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</si>
  <si>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</si>
  <si>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</si>
  <si>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</si>
  <si>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</si>
  <si>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</si>
  <si>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</si>
  <si>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</si>
  <si>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</si>
  <si>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</si>
  <si>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</si>
  <si>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</si>
  <si>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</si>
  <si>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>Kötelezően ellátandó feladat (isk.eü)</t>
  </si>
  <si>
    <t>Önként vállalt faladat (fog.ügy.)</t>
  </si>
  <si>
    <t>Önkormányzati feladatok összesen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</si>
  <si>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</si>
  <si>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</si>
  <si>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</si>
  <si>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</si>
  <si>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</si>
  <si>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</si>
  <si>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</si>
  <si>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</si>
  <si>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</si>
  <si>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</si>
  <si>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</si>
  <si>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</si>
  <si>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</si>
  <si>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</si>
  <si>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</si>
  <si>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</si>
  <si>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</si>
  <si>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</si>
  <si>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</si>
  <si>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</si>
  <si>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</si>
  <si>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</si>
  <si>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</si>
  <si>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</si>
  <si>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</si>
  <si>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</si>
  <si>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</si>
  <si>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</si>
  <si>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</si>
  <si>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</si>
  <si>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</si>
  <si>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</si>
  <si>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</si>
  <si>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</si>
  <si>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</si>
  <si>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</si>
  <si>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</si>
  <si>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</si>
  <si>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</si>
  <si>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Iskolai étkeztetés</t>
  </si>
  <si>
    <t>Szociális étkeztetés</t>
  </si>
  <si>
    <t>Egyéb étkeztetés</t>
  </si>
  <si>
    <t>Ebből: - Védőnői szolg-ra Tiszabábolna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</si>
  <si>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</si>
  <si>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</si>
  <si>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</si>
  <si>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</si>
  <si>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</si>
  <si>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Védőnői ellátás</t>
  </si>
  <si>
    <t>Gyermekétkeztetés</t>
  </si>
  <si>
    <t>Önkormányzatok Igazgatási tevékenysége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</si>
  <si>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</si>
  <si>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</si>
  <si>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</si>
  <si>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</si>
  <si>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</si>
  <si>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</si>
  <si>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</si>
  <si>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Köztemető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</si>
  <si>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</si>
  <si>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</si>
  <si>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</si>
  <si>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</si>
  <si>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</si>
  <si>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</si>
  <si>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>Közutak, hidak üzemeltetése, fenntartása</t>
  </si>
  <si>
    <t>Köznevelési intézmény 1-4- évfolyam</t>
  </si>
  <si>
    <t xml:space="preserve">BURSA ösztöndíj </t>
  </si>
  <si>
    <t>Zöldterület</t>
  </si>
  <si>
    <t>Egyéb szociális ellátások</t>
  </si>
  <si>
    <t>Önkormányzatok elszámolása</t>
  </si>
  <si>
    <t xml:space="preserve">    4.7. Elvonások ás befizetések</t>
  </si>
  <si>
    <t>9.ÁH-on belüli megelőlegezés visszafizetés</t>
  </si>
  <si>
    <t>Finanszírozási műveletek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</si>
  <si>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</si>
  <si>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</si>
  <si>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</si>
  <si>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</si>
  <si>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</si>
  <si>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</si>
  <si>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</si>
  <si>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</si>
  <si>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</si>
  <si>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Ifjúság-egészségügy</t>
  </si>
  <si>
    <t>Egyéb étkezés</t>
  </si>
  <si>
    <t>Gyermekvédelmi támogatás</t>
  </si>
  <si>
    <t>Civil szervezetek támogatása</t>
  </si>
  <si>
    <t>adatok Ft-ban</t>
  </si>
  <si>
    <t xml:space="preserve">Ft-ban </t>
  </si>
  <si>
    <t>KEÉK</t>
  </si>
  <si>
    <t>Költségvetési intézmény össz.</t>
  </si>
  <si>
    <t>Köztemető fenntartás</t>
  </si>
  <si>
    <t>Önk-i vagyongazdálkodás</t>
  </si>
  <si>
    <t xml:space="preserve">Önk.elszámolásai Kp-i költségvetéssel </t>
  </si>
  <si>
    <t>Tám.célú finanszírozási műveletek</t>
  </si>
  <si>
    <t>Hosszabb időtartamú közfogl.</t>
  </si>
  <si>
    <t>Közutak, hidak alagutak fenntartása</t>
  </si>
  <si>
    <t>Zöldterület kezelés</t>
  </si>
  <si>
    <t>Város- és községgazdálkodás</t>
  </si>
  <si>
    <t>Család- és nővédelem</t>
  </si>
  <si>
    <t>Civil szerezetek támogatása</t>
  </si>
  <si>
    <t>Gyermekvédelmi kedvezmény</t>
  </si>
  <si>
    <t>Forgatási célú finanszírozási műveletek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</si>
  <si>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</si>
  <si>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</si>
  <si>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</si>
  <si>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</si>
  <si>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</si>
  <si>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</si>
  <si>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>Kisértékű tárgyi eszköz beszerzés</t>
  </si>
  <si>
    <t>Önkormányzati vagyonnal való gazdálkodás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</si>
  <si>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</si>
  <si>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</si>
  <si>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</si>
  <si>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</si>
  <si>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</si>
  <si>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</si>
  <si>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</si>
  <si>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</si>
  <si>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</si>
  <si>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>Az önkormányzat 2018. évi kiadási előirányzatai összesen</t>
  </si>
  <si>
    <t xml:space="preserve"> Ft-ban 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</si>
  <si>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</si>
  <si>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</si>
  <si>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</si>
  <si>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</si>
  <si>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</si>
  <si>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3.7.1. Járda felújitás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</si>
  <si>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</si>
  <si>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</si>
  <si>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</si>
  <si>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</si>
  <si>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</si>
  <si>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</si>
  <si>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Járda felújitás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</si>
  <si>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</si>
  <si>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</si>
  <si>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</si>
  <si>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</si>
  <si>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</si>
  <si>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</si>
  <si>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</si>
  <si>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</si>
  <si>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</si>
  <si>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</si>
  <si>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6. Lkötöt bank betét kamata</t>
  </si>
  <si>
    <t>6. Működési tartalék</t>
  </si>
  <si>
    <t>3. Egyéb felhalmozási tartalék</t>
  </si>
  <si>
    <t>Költségvetési intézmények 2019. évi  költségvetési bevételei</t>
  </si>
  <si>
    <t xml:space="preserve">A költségvetési intézmények 2019. évi költségvetési kiadási előirányzatai </t>
  </si>
  <si>
    <t xml:space="preserve">Az Önkormányzat  2019. évi költségvetési kiadási előirányzatai feladatonként </t>
  </si>
  <si>
    <t xml:space="preserve">     Az önkormányzat 2019. évi bevételi előirányzatai összesen</t>
  </si>
  <si>
    <t xml:space="preserve">             - Gyermekszállításra és egyéb szállitási szolgáltatásra</t>
  </si>
  <si>
    <t>2019. év</t>
  </si>
  <si>
    <t xml:space="preserve"> 2019. évi előirányzat</t>
  </si>
  <si>
    <t>2019.évi előir.</t>
  </si>
  <si>
    <t>2019. évi előir.</t>
  </si>
  <si>
    <t>Fennálló hitel, kötvénytart.  2019. I. 1-jén</t>
  </si>
  <si>
    <t>2019. évi hitelfelvét.</t>
  </si>
  <si>
    <t>a pénzeszközök  2019. évre tervezett változásáról</t>
  </si>
  <si>
    <t>Nyitó pénzkészlet 2019. január 1-jén</t>
  </si>
  <si>
    <t xml:space="preserve">             2019, év </t>
  </si>
  <si>
    <t>Záró pénzkészlet tervezett összege 2019. dec. 31-én</t>
  </si>
  <si>
    <t>2026.</t>
  </si>
  <si>
    <t>2027.</t>
  </si>
  <si>
    <t>2028.</t>
  </si>
  <si>
    <t>2029.</t>
  </si>
  <si>
    <t>Az önkormányzat 2019. évi költségvetési kiadási előirányzatainak megoszlása</t>
  </si>
  <si>
    <t>26 976 200</t>
  </si>
  <si>
    <t>0</t>
  </si>
  <si>
    <t>13 482 920</t>
  </si>
  <si>
    <t>Az önkormányzat 2019 évi költségvetési kiadási előirányzatainak megoszlása</t>
  </si>
  <si>
    <t>102 691 530</t>
  </si>
  <si>
    <t>117 299 369</t>
  </si>
  <si>
    <t xml:space="preserve">     Az önkormányzat 2019. évi bevételi előirányzatainak megoszlása</t>
  </si>
  <si>
    <t>2019. évi előirányzat</t>
  </si>
  <si>
    <t>37. melléklet a 1/2019. (II.14.) önkormányzati rendelethez</t>
  </si>
  <si>
    <t>1. melléklet a  1/2019. (II.14.) önkormányzati rendelethez</t>
  </si>
  <si>
    <t>2. melléklet a 1/2019. (II.14.) önkormányzati rendelethez</t>
  </si>
  <si>
    <t>3. melléklet a 1/2019. (II.14.) önkormányzati rendelethez</t>
  </si>
  <si>
    <t>4. melléklet a 1/2019. (II.14.) önkormányzati rendelethez</t>
  </si>
  <si>
    <t>5. melléklet a 1/2019. (II.14.) önkormányzati rendelethez</t>
  </si>
  <si>
    <t>6. melléklet a 1/2019. (II.14.) önkormányzati rendelethez</t>
  </si>
  <si>
    <t>7. melléklet a  1/2019. (II.14.) önkormányzati rendelethez</t>
  </si>
  <si>
    <t>8. melléklet a  1/2019. (II.14.) önkormányzati rendelethez</t>
  </si>
  <si>
    <t>9. melléklet a 1/2019. (II.14.) önkormányzati rendelethez</t>
  </si>
  <si>
    <t>10. melléklet a 1/2019. (II.14.) önkormányzati rendelethez</t>
  </si>
  <si>
    <t>11. melléklet a 1/2019. (II.14.) önkormányzati rendelethez</t>
  </si>
  <si>
    <t>12. melléklet a 1/2019 (II.14.) önkormányzati rendelethez</t>
  </si>
  <si>
    <t>13. melléklet a 1/2019. (II.14.) önkormányzati rendelethez</t>
  </si>
  <si>
    <t>14. melléklet a 1/2019.(II.14) számú önkormányzati rendelethez</t>
  </si>
  <si>
    <t>15. melléklet a 1/2019. (II.14.) önkormányzati rendelethez</t>
  </si>
  <si>
    <t>16. számú melléklet a 1/2019. (II.14.) számú önkormányzati rendelethez</t>
  </si>
  <si>
    <t>17. melléklet a 1/2019.(II.14.) számú önkormányzati rendelethez</t>
  </si>
  <si>
    <t>18. melléklet a 1/2019.(II.14.) számú rendelethez</t>
  </si>
  <si>
    <t>19. melléklet a 1/2019.(II.14.) számú önkormányzati rendelethez</t>
  </si>
  <si>
    <t>20. melléklet a 1/2019. (II.14.) önkormányzati rendelethez</t>
  </si>
  <si>
    <t>21. melléklet a 1/2019. (II.14.) önkormányzati rendelethez</t>
  </si>
  <si>
    <t>22. melléklet a 1/2019.(II.14.) számú önkormányzati rendelethez</t>
  </si>
  <si>
    <t>23. melléklet a 1/2019 (II.14.) önkormányzati rendelethez</t>
  </si>
  <si>
    <t>24. melléklet a 1/2019.(II.14.) számú önkormányzati rendelethez</t>
  </si>
  <si>
    <t>25. melléklet a 1/2019 (II.14.) önkormányzati rendelethez</t>
  </si>
  <si>
    <t>26. melléklet a 1/2019 (II.14.) önkormányzati rendelethez</t>
  </si>
  <si>
    <t>27. melléklet a 1/2019. (II.14.) számú önkormányzati rendelethez</t>
  </si>
  <si>
    <t>28. melléklet a 1/2019. ( II.14.  ) önkormányzati rendelethez</t>
  </si>
  <si>
    <t>29. melléklet a 1/2019 (II.14.) önkormányzati rendelethez</t>
  </si>
  <si>
    <t>30. melléklet a 1 /2019 (II.14.) önkormányzati rendelethez</t>
  </si>
  <si>
    <t>31. melléklet a 1 /2019. ( II.14.) önkormányzati rendelethez</t>
  </si>
  <si>
    <t>32. melléklet a 1/2019. (II.14.) önkormányzati rendelethez</t>
  </si>
  <si>
    <t>33. melléklet a 1/2019.(II.14.) számú önkormányzati rendelethez</t>
  </si>
  <si>
    <t>34. melléklet a 1/2019. (II.14.) önkormányzati rendelethez</t>
  </si>
  <si>
    <t>35. melléklet a 1/2019. (II.14.) önkormányzati rendelethez</t>
  </si>
  <si>
    <t>36. melléklet a 1/2019. (II.14.) önkormányzati rendelethez</t>
  </si>
  <si>
    <t>36. melléklet a 1/2019 (II.14.) önkormányzati rendelethez</t>
  </si>
  <si>
    <t>36. melléklet a  1/2019. (II.14.)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</si>
</sst>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63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19" fillId="0" borderId="5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23" fillId="0" borderId="6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8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3" fontId="23" fillId="0" borderId="136" xfId="0" applyNumberFormat="1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19" fillId="0" borderId="88" xfId="0" applyFont="1" applyBorder="1" applyAlignment="1">
      <alignment horizontal="center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3" fillId="0" borderId="126" xfId="0" applyFont="1" applyBorder="1" applyAlignment="1">
      <alignment wrapText="1"/>
    </xf>
    <xf numFmtId="0" fontId="21" fillId="0" borderId="143" xfId="0" applyFont="1" applyBorder="1"/>
    <xf numFmtId="0" fontId="23" fillId="0" borderId="106" xfId="0" applyFont="1" applyBorder="1"/>
    <xf numFmtId="0" fontId="23" fillId="0" borderId="107" xfId="0" applyFont="1" applyBorder="1"/>
    <xf numFmtId="3" fontId="23" fillId="0" borderId="144" xfId="0" applyNumberFormat="1" applyFont="1" applyBorder="1"/>
    <xf numFmtId="0" fontId="33" fillId="0" borderId="55" xfId="0" applyFont="1" applyBorder="1" applyAlignment="1">
      <alignment wrapText="1"/>
    </xf>
    <xf numFmtId="0" fontId="23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47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3" fontId="28" fillId="0" borderId="38" xfId="0" applyNumberFormat="1" applyFont="1" applyBorder="1" applyAlignment="1">
      <alignment horizontal="right" wrapText="1"/>
    </xf>
    <xf numFmtId="3" fontId="28" fillId="0" borderId="36" xfId="26" applyNumberFormat="1" applyFont="1" applyFill="1" applyBorder="1" applyAlignment="1" applyProtection="1"/>
    <xf numFmtId="3" fontId="28" fillId="0" borderId="37" xfId="26" applyNumberFormat="1" applyFont="1" applyFill="1" applyBorder="1" applyAlignment="1" applyProtection="1"/>
    <xf numFmtId="3" fontId="28" fillId="0" borderId="40" xfId="26" applyNumberFormat="1" applyFont="1" applyFill="1" applyBorder="1" applyAlignment="1" applyProtection="1"/>
    <xf numFmtId="3" fontId="21" fillId="0" borderId="41" xfId="26" applyNumberFormat="1" applyFont="1" applyFill="1" applyBorder="1" applyAlignment="1" applyProtection="1"/>
    <xf numFmtId="3" fontId="28" fillId="0" borderId="38" xfId="26" applyNumberFormat="1" applyFont="1" applyFill="1" applyBorder="1" applyAlignment="1" applyProtection="1"/>
    <xf numFmtId="3" fontId="46" fillId="0" borderId="36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36" xfId="0" applyNumberFormat="1" applyFont="1" applyBorder="1"/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103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0" borderId="173" xfId="0" applyNumberFormat="1" applyFont="1" applyBorder="1"/>
    <xf numFmtId="3" fontId="23" fillId="24" borderId="174" xfId="0" applyNumberFormat="1" applyFont="1" applyFill="1" applyBorder="1"/>
    <xf numFmtId="0" fontId="23" fillId="24" borderId="175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52" fillId="0" borderId="58" xfId="0" applyNumberFormat="1" applyFont="1" applyBorder="1" applyAlignment="1">
      <alignment horizontal="center"/>
    </xf>
    <xf numFmtId="3" fontId="19" fillId="0" borderId="176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9" xfId="0" applyNumberFormat="1" applyFont="1" applyBorder="1"/>
    <xf numFmtId="3" fontId="23" fillId="0" borderId="176" xfId="0" applyNumberFormat="1" applyFont="1" applyBorder="1"/>
    <xf numFmtId="3" fontId="23" fillId="0" borderId="170" xfId="0" applyNumberFormat="1" applyFont="1" applyBorder="1"/>
    <xf numFmtId="0" fontId="33" fillId="0" borderId="180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3" fontId="52" fillId="0" borderId="60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3" fontId="23" fillId="0" borderId="116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3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4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5" xfId="0" applyNumberFormat="1" applyFont="1" applyBorder="1"/>
    <xf numFmtId="0" fontId="43" fillId="0" borderId="186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7" xfId="0" applyNumberFormat="1" applyFont="1" applyBorder="1"/>
    <xf numFmtId="3" fontId="19" fillId="0" borderId="188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9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90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1" xfId="0" applyNumberFormat="1" applyFont="1" applyBorder="1"/>
    <xf numFmtId="3" fontId="19" fillId="0" borderId="192" xfId="0" applyNumberFormat="1" applyFont="1" applyBorder="1"/>
    <xf numFmtId="3" fontId="19" fillId="0" borderId="193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4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5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4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6" xfId="0" applyFont="1" applyBorder="1" applyAlignment="1">
      <alignment horizontal="center" wrapText="1"/>
    </xf>
    <xf numFmtId="0" fontId="23" fillId="0" borderId="179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9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7" xfId="0" applyNumberFormat="1" applyFont="1" applyBorder="1"/>
    <xf numFmtId="0" fontId="28" fillId="0" borderId="86" xfId="0" applyFont="1" applyBorder="1" applyAlignment="1">
      <alignment wrapText="1"/>
    </xf>
    <xf numFmtId="3" fontId="28" fillId="0" borderId="101" xfId="26" applyNumberFormat="1" applyFont="1" applyFill="1" applyBorder="1" applyAlignment="1" applyProtection="1"/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8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0" fontId="33" fillId="0" borderId="0" xfId="0" applyFont="1" applyBorder="1" applyAlignment="1">
      <alignment wrapText="1"/>
    </xf>
    <xf numFmtId="3" fontId="19" fillId="0" borderId="24" xfId="26" applyNumberFormat="1" applyFont="1" applyFill="1" applyBorder="1" applyAlignment="1" applyProtection="1">
      <alignment vertical="center"/>
    </xf>
    <xf numFmtId="3" fontId="19" fillId="0" borderId="199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1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200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1" xfId="0" applyNumberFormat="1" applyFont="1" applyBorder="1"/>
    <xf numFmtId="3" fontId="43" fillId="0" borderId="184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2" xfId="0" applyFont="1" applyBorder="1" applyAlignment="1">
      <alignment horizontal="left" vertical="center"/>
    </xf>
    <xf numFmtId="0" fontId="23" fillId="0" borderId="14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126" xfId="0" applyFont="1" applyFill="1" applyBorder="1" applyAlignment="1">
      <alignment horizontal="center" wrapText="1"/>
    </xf>
    <xf numFmtId="3" fontId="56" fillId="0" borderId="51" xfId="0" applyNumberFormat="1" applyFont="1" applyBorder="1"/>
    <xf numFmtId="0" fontId="56" fillId="0" borderId="67" xfId="0" applyFont="1" applyBorder="1"/>
    <xf numFmtId="0" fontId="23" fillId="0" borderId="53" xfId="0" applyFont="1" applyBorder="1" applyAlignment="1">
      <alignment wrapText="1"/>
    </xf>
    <xf numFmtId="0" fontId="56" fillId="0" borderId="152" xfId="0" applyFont="1" applyBorder="1"/>
    <xf numFmtId="3" fontId="56" fillId="0" borderId="51" xfId="0" applyNumberFormat="1" applyFont="1" applyFill="1" applyBorder="1"/>
    <xf numFmtId="3" fontId="57" fillId="0" borderId="63" xfId="0" applyNumberFormat="1" applyFont="1" applyBorder="1"/>
    <xf numFmtId="0" fontId="0" fillId="0" borderId="0" xfId="0" applyBorder="1" applyAlignment="1">
      <alignment horizontal="center"/>
    </xf>
    <xf numFmtId="0" fontId="19" fillId="0" borderId="203" xfId="0" applyFont="1" applyBorder="1"/>
    <xf numFmtId="0" fontId="19" fillId="0" borderId="204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5" xfId="0" applyFont="1" applyFill="1" applyBorder="1"/>
    <xf numFmtId="3" fontId="23" fillId="24" borderId="206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7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9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80" xfId="0" applyNumberFormat="1" applyFont="1" applyFill="1" applyBorder="1"/>
    <xf numFmtId="3" fontId="19" fillId="24" borderId="70" xfId="0" applyNumberFormat="1" applyFont="1" applyFill="1" applyBorder="1"/>
    <xf numFmtId="3" fontId="23" fillId="24" borderId="208" xfId="0" applyNumberFormat="1" applyFont="1" applyFill="1" applyBorder="1"/>
    <xf numFmtId="3" fontId="19" fillId="0" borderId="143" xfId="0" applyNumberFormat="1" applyFont="1" applyBorder="1"/>
    <xf numFmtId="0" fontId="23" fillId="0" borderId="210" xfId="0" applyFont="1" applyBorder="1"/>
    <xf numFmtId="3" fontId="23" fillId="0" borderId="211" xfId="0" applyNumberFormat="1" applyFont="1" applyBorder="1"/>
    <xf numFmtId="3" fontId="19" fillId="0" borderId="212" xfId="0" applyNumberFormat="1" applyFont="1" applyBorder="1"/>
    <xf numFmtId="3" fontId="19" fillId="0" borderId="213" xfId="0" applyNumberFormat="1" applyFont="1" applyBorder="1"/>
    <xf numFmtId="3" fontId="23" fillId="0" borderId="214" xfId="0" applyNumberFormat="1" applyFont="1" applyBorder="1"/>
    <xf numFmtId="3" fontId="19" fillId="0" borderId="211" xfId="0" applyNumberFormat="1" applyFont="1" applyBorder="1"/>
    <xf numFmtId="3" fontId="23" fillId="0" borderId="215" xfId="0" applyNumberFormat="1" applyFont="1" applyBorder="1"/>
    <xf numFmtId="3" fontId="23" fillId="0" borderId="180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6" xfId="0" applyNumberFormat="1" applyFont="1" applyBorder="1"/>
    <xf numFmtId="3" fontId="19" fillId="0" borderId="217" xfId="0" applyNumberFormat="1" applyFont="1" applyBorder="1"/>
    <xf numFmtId="3" fontId="19" fillId="0" borderId="218" xfId="0" applyNumberFormat="1" applyFont="1" applyBorder="1"/>
    <xf numFmtId="3" fontId="23" fillId="0" borderId="219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20" xfId="0" applyNumberFormat="1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23" fillId="0" borderId="223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2" xfId="0" applyNumberFormat="1" applyFont="1" applyBorder="1"/>
    <xf numFmtId="3" fontId="23" fillId="24" borderId="55" xfId="0" applyNumberFormat="1" applyFont="1" applyFill="1" applyBorder="1"/>
    <xf numFmtId="3" fontId="19" fillId="0" borderId="224" xfId="0" applyNumberFormat="1" applyFont="1" applyBorder="1"/>
    <xf numFmtId="0" fontId="28" fillId="0" borderId="0" xfId="0" applyFont="1" applyBorder="1" applyAlignment="1">
      <alignment wrapText="1"/>
    </xf>
    <xf numFmtId="3" fontId="28" fillId="0" borderId="225" xfId="26" applyNumberFormat="1" applyFont="1" applyFill="1" applyBorder="1" applyAlignment="1" applyProtection="1"/>
    <xf numFmtId="3" fontId="23" fillId="0" borderId="226" xfId="0" applyNumberFormat="1" applyFont="1" applyBorder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7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5" xfId="0" applyFont="1" applyBorder="1"/>
    <xf numFmtId="0" fontId="33" fillId="0" borderId="228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9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30" xfId="0" applyFont="1" applyBorder="1"/>
    <xf numFmtId="3" fontId="19" fillId="0" borderId="231" xfId="0" applyNumberFormat="1" applyFont="1" applyBorder="1"/>
    <xf numFmtId="3" fontId="19" fillId="0" borderId="232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3" xfId="0" applyFont="1" applyBorder="1" applyAlignment="1"/>
    <xf numFmtId="0" fontId="33" fillId="0" borderId="111" xfId="0" applyFont="1" applyBorder="1" applyAlignment="1"/>
    <xf numFmtId="0" fontId="19" fillId="0" borderId="100" xfId="0" applyFont="1" applyBorder="1" applyAlignment="1">
      <alignment wrapText="1"/>
    </xf>
    <xf numFmtId="0" fontId="56" fillId="0" borderId="54" xfId="0" applyFont="1" applyBorder="1"/>
    <xf numFmtId="0" fontId="57" fillId="0" borderId="55" xfId="0" applyFont="1" applyBorder="1" applyAlignment="1">
      <alignment wrapText="1"/>
    </xf>
    <xf numFmtId="3" fontId="56" fillId="0" borderId="65" xfId="0" applyNumberFormat="1" applyFont="1" applyBorder="1"/>
    <xf numFmtId="0" fontId="33" fillId="0" borderId="65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0" fontId="0" fillId="0" borderId="54" xfId="0" applyBorder="1"/>
    <xf numFmtId="3" fontId="23" fillId="0" borderId="233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4" xfId="0" applyNumberFormat="1" applyFont="1" applyBorder="1"/>
    <xf numFmtId="0" fontId="23" fillId="0" borderId="235" xfId="0" applyFont="1" applyBorder="1" applyAlignment="1"/>
    <xf numFmtId="0" fontId="23" fillId="0" borderId="236" xfId="0" applyFont="1" applyBorder="1" applyAlignment="1"/>
    <xf numFmtId="3" fontId="23" fillId="0" borderId="126" xfId="0" applyNumberFormat="1" applyFont="1" applyFill="1" applyBorder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7" xfId="39" applyNumberFormat="1" applyFont="1" applyBorder="1" applyProtection="1"/>
    <xf numFmtId="3" fontId="23" fillId="0" borderId="191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8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52" fillId="0" borderId="239" xfId="0" applyNumberFormat="1" applyFont="1" applyBorder="1" applyAlignment="1">
      <alignment horizontal="center"/>
    </xf>
    <xf numFmtId="3" fontId="19" fillId="0" borderId="239" xfId="0" applyNumberFormat="1" applyFont="1" applyBorder="1"/>
    <xf numFmtId="3" fontId="19" fillId="0" borderId="111" xfId="0" applyNumberFormat="1" applyFont="1" applyBorder="1"/>
    <xf numFmtId="3" fontId="23" fillId="0" borderId="171" xfId="0" applyNumberFormat="1" applyFont="1" applyBorder="1"/>
    <xf numFmtId="3" fontId="19" fillId="0" borderId="240" xfId="0" applyNumberFormat="1" applyFont="1" applyBorder="1"/>
    <xf numFmtId="3" fontId="19" fillId="0" borderId="204" xfId="0" applyNumberFormat="1" applyFont="1" applyBorder="1"/>
    <xf numFmtId="3" fontId="23" fillId="0" borderId="153" xfId="0" applyNumberFormat="1" applyFont="1" applyBorder="1"/>
    <xf numFmtId="3" fontId="19" fillId="0" borderId="241" xfId="0" applyNumberFormat="1" applyFont="1" applyBorder="1"/>
    <xf numFmtId="3" fontId="19" fillId="0" borderId="153" xfId="0" applyNumberFormat="1" applyFont="1" applyBorder="1"/>
    <xf numFmtId="3" fontId="23" fillId="0" borderId="242" xfId="0" applyNumberFormat="1" applyFont="1" applyBorder="1"/>
    <xf numFmtId="3" fontId="23" fillId="0" borderId="213" xfId="0" applyNumberFormat="1" applyFont="1" applyBorder="1"/>
    <xf numFmtId="3" fontId="23" fillId="0" borderId="243" xfId="0" applyNumberFormat="1" applyFont="1" applyBorder="1"/>
    <xf numFmtId="3" fontId="23" fillId="24" borderId="244" xfId="0" applyNumberFormat="1" applyFont="1" applyFill="1" applyBorder="1"/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45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9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45" xfId="0" applyFont="1" applyFill="1" applyBorder="1"/>
    <xf numFmtId="3" fontId="23" fillId="24" borderId="52" xfId="0" applyNumberFormat="1" applyFont="1" applyFill="1" applyBorder="1"/>
    <xf numFmtId="3" fontId="23" fillId="24" borderId="245" xfId="0" applyNumberFormat="1" applyFont="1" applyFill="1" applyBorder="1"/>
    <xf numFmtId="3" fontId="19" fillId="0" borderId="246" xfId="0" applyNumberFormat="1" applyFont="1" applyBorder="1"/>
    <xf numFmtId="3" fontId="19" fillId="0" borderId="247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48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9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1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71" xfId="0" applyNumberFormat="1" applyFont="1" applyFill="1" applyBorder="1"/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94" xfId="0" applyNumberFormat="1" applyFont="1" applyFill="1" applyBorder="1"/>
    <xf numFmtId="3" fontId="19" fillId="0" borderId="93" xfId="0" applyNumberFormat="1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56" fillId="25" borderId="51" xfId="0" applyNumberFormat="1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6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7" fillId="0" borderId="95" xfId="0" applyNumberFormat="1" applyFont="1" applyBorder="1"/>
    <xf numFmtId="3" fontId="57" fillId="0" borderId="51" xfId="0" applyNumberFormat="1" applyFont="1" applyBorder="1"/>
    <xf numFmtId="0" fontId="19" fillId="0" borderId="250" xfId="0" applyFont="1" applyBorder="1" applyAlignment="1">
      <alignment wrapText="1"/>
    </xf>
    <xf numFmtId="0" fontId="23" fillId="0" borderId="251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52" xfId="0" applyFont="1" applyBorder="1" applyAlignment="1">
      <alignment wrapText="1"/>
    </xf>
    <xf numFmtId="0" fontId="19" fillId="0" borderId="60" xfId="0" applyFont="1" applyBorder="1"/>
    <xf numFmtId="0" fontId="19" fillId="0" borderId="116" xfId="0" applyFont="1" applyBorder="1"/>
    <xf numFmtId="3" fontId="19" fillId="0" borderId="140" xfId="0" applyNumberFormat="1" applyFont="1" applyBorder="1"/>
    <xf numFmtId="0" fontId="23" fillId="0" borderId="245" xfId="0" applyFont="1" applyBorder="1"/>
    <xf numFmtId="0" fontId="33" fillId="0" borderId="134" xfId="0" applyFont="1" applyBorder="1"/>
    <xf numFmtId="0" fontId="33" fillId="0" borderId="96" xfId="0" applyFont="1" applyBorder="1"/>
    <xf numFmtId="0" fontId="33" fillId="0" borderId="137" xfId="0" applyFont="1" applyBorder="1"/>
    <xf numFmtId="3" fontId="19" fillId="24" borderId="253" xfId="0" applyNumberFormat="1" applyFont="1" applyFill="1" applyBorder="1"/>
    <xf numFmtId="3" fontId="19" fillId="0" borderId="253" xfId="0" applyNumberFormat="1" applyFont="1" applyBorder="1"/>
    <xf numFmtId="0" fontId="19" fillId="0" borderId="58" xfId="0" applyFont="1" applyBorder="1"/>
    <xf numFmtId="4" fontId="19" fillId="0" borderId="254" xfId="0" applyNumberFormat="1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54" xfId="0" applyFont="1" applyBorder="1"/>
    <xf numFmtId="3" fontId="19" fillId="24" borderId="46" xfId="0" applyNumberFormat="1" applyFont="1" applyFill="1" applyBorder="1"/>
    <xf numFmtId="0" fontId="23" fillId="0" borderId="117" xfId="0" applyFont="1" applyBorder="1"/>
    <xf numFmtId="3" fontId="19" fillId="24" borderId="62" xfId="0" applyNumberFormat="1" applyFont="1" applyFill="1" applyBorder="1"/>
    <xf numFmtId="0" fontId="23" fillId="24" borderId="215" xfId="0" applyFont="1" applyFill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8" xfId="0" applyNumberFormat="1" applyFont="1" applyBorder="1"/>
    <xf numFmtId="49" fontId="23" fillId="24" borderId="180" xfId="0" applyNumberFormat="1" applyFont="1" applyFill="1" applyBorder="1"/>
    <xf numFmtId="49" fontId="23" fillId="0" borderId="51" xfId="0" applyNumberFormat="1" applyFont="1" applyBorder="1"/>
    <xf numFmtId="49" fontId="23" fillId="24" borderId="52" xfId="0" applyNumberFormat="1" applyFont="1" applyFill="1" applyBorder="1"/>
    <xf numFmtId="49" fontId="23" fillId="0" borderId="177" xfId="0" applyNumberFormat="1" applyFont="1" applyBorder="1"/>
    <xf numFmtId="49" fontId="23" fillId="0" borderId="255" xfId="0" applyNumberFormat="1" applyFont="1" applyBorder="1"/>
    <xf numFmtId="49" fontId="19" fillId="0" borderId="176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56" xfId="0" applyFont="1" applyBorder="1" applyAlignment="1">
      <alignment horizontal="center"/>
    </xf>
    <xf numFmtId="0" fontId="23" fillId="0" borderId="257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9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58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997" t="s">
        <v>654</v>
      </c>
      <c r="B1" s="997"/>
      <c r="C1" s="997"/>
      <c r="D1" s="997"/>
      <c r="E1" s="997"/>
      <c r="F1" s="997"/>
      <c r="G1" s="997"/>
      <c r="H1" s="997"/>
      <c r="I1" s="997"/>
    </row>
    <row r="2" spans="1:9" s="2" customFormat="1" ht="18" customHeight="1">
      <c r="B2" s="998" t="s">
        <v>0</v>
      </c>
      <c r="C2" s="998"/>
      <c r="D2" s="998"/>
      <c r="E2" s="998"/>
      <c r="F2" s="998"/>
      <c r="G2" s="998"/>
      <c r="H2" s="998"/>
      <c r="I2" s="998"/>
    </row>
    <row r="3" spans="1:9" s="2" customFormat="1" ht="18.75" customHeight="1">
      <c r="B3" s="998" t="s">
        <v>630</v>
      </c>
      <c r="C3" s="998"/>
      <c r="D3" s="998"/>
      <c r="E3" s="998"/>
      <c r="F3" s="998"/>
      <c r="G3" s="998"/>
      <c r="H3" s="998"/>
      <c r="I3" s="998"/>
    </row>
    <row r="4" spans="1:9" s="2" customFormat="1" ht="18.75" customHeight="1" thickBot="1">
      <c r="B4" s="527"/>
      <c r="C4" s="527"/>
      <c r="D4" s="527"/>
      <c r="E4" s="527"/>
      <c r="F4" s="527"/>
      <c r="G4" s="527"/>
      <c r="H4" s="527"/>
      <c r="I4" s="527" t="s">
        <v>564</v>
      </c>
    </row>
    <row r="5" spans="1:9" ht="13.5" thickBot="1">
      <c r="A5" s="1004" t="s">
        <v>190</v>
      </c>
      <c r="B5" s="999" t="s">
        <v>1</v>
      </c>
      <c r="C5" s="1000"/>
      <c r="D5" s="1000"/>
      <c r="E5" s="1001"/>
      <c r="F5" s="1001" t="s">
        <v>2</v>
      </c>
      <c r="G5" s="1002"/>
      <c r="H5" s="1002"/>
      <c r="I5" s="1003"/>
    </row>
    <row r="6" spans="1:9" s="3" customFormat="1" ht="24" customHeight="1" thickBot="1">
      <c r="A6" s="1005"/>
      <c r="B6" s="525" t="s">
        <v>3</v>
      </c>
      <c r="C6" s="543"/>
      <c r="D6" s="326"/>
      <c r="E6" s="524" t="s">
        <v>652</v>
      </c>
      <c r="F6" s="406" t="s">
        <v>3</v>
      </c>
      <c r="G6" s="326"/>
      <c r="H6" s="326"/>
      <c r="I6" s="524" t="s">
        <v>652</v>
      </c>
    </row>
    <row r="7" spans="1:9" s="327" customFormat="1" ht="12" thickBot="1">
      <c r="A7" s="536" t="s">
        <v>191</v>
      </c>
      <c r="B7" s="538" t="s">
        <v>192</v>
      </c>
      <c r="C7" s="538" t="s">
        <v>193</v>
      </c>
      <c r="D7" s="539" t="s">
        <v>194</v>
      </c>
      <c r="E7" s="540" t="s">
        <v>214</v>
      </c>
      <c r="F7" s="541" t="s">
        <v>239</v>
      </c>
      <c r="G7" s="539" t="s">
        <v>214</v>
      </c>
      <c r="H7" s="539" t="s">
        <v>240</v>
      </c>
      <c r="I7" s="540" t="s">
        <v>242</v>
      </c>
    </row>
    <row r="8" spans="1:9" s="3" customFormat="1" ht="18.75" customHeight="1">
      <c r="A8" s="325" t="s">
        <v>259</v>
      </c>
      <c r="B8" s="521" t="s">
        <v>253</v>
      </c>
      <c r="C8" s="240"/>
      <c r="D8" s="240">
        <f>D9+D10+D11+D12</f>
        <v>0</v>
      </c>
      <c r="E8" s="133">
        <v>79900737</v>
      </c>
      <c r="F8" s="521" t="s">
        <v>254</v>
      </c>
      <c r="G8" s="666"/>
      <c r="H8" s="666">
        <f>H9+H10+H11+H12+H13</f>
        <v>0</v>
      </c>
      <c r="I8" s="532">
        <v>100786530</v>
      </c>
    </row>
    <row r="9" spans="1:9" s="3" customFormat="1" ht="13.7" customHeight="1">
      <c r="A9" s="325" t="s">
        <v>260</v>
      </c>
      <c r="B9" s="522" t="s">
        <v>448</v>
      </c>
      <c r="C9" s="139"/>
      <c r="D9" s="139"/>
      <c r="E9" s="131">
        <f>'10.m.bev.ei'!F9</f>
        <v>19748500</v>
      </c>
      <c r="F9" s="522" t="s">
        <v>252</v>
      </c>
      <c r="G9" s="668"/>
      <c r="H9" s="667"/>
      <c r="I9" s="533">
        <v>37555816</v>
      </c>
    </row>
    <row r="10" spans="1:9" s="3" customFormat="1" ht="23.25" customHeight="1">
      <c r="A10" s="325" t="s">
        <v>261</v>
      </c>
      <c r="B10" s="522" t="s">
        <v>449</v>
      </c>
      <c r="C10" s="139"/>
      <c r="D10" s="139"/>
      <c r="E10" s="131">
        <f>'10.m.bev.ei'!F10</f>
        <v>29277568</v>
      </c>
      <c r="F10" s="199" t="s">
        <v>7</v>
      </c>
      <c r="G10" s="668"/>
      <c r="H10" s="667"/>
      <c r="I10" s="533">
        <v>6344788</v>
      </c>
    </row>
    <row r="11" spans="1:9" s="3" customFormat="1" ht="24" customHeight="1">
      <c r="A11" s="325" t="s">
        <v>262</v>
      </c>
      <c r="B11" s="522" t="s">
        <v>450</v>
      </c>
      <c r="C11" s="139"/>
      <c r="D11" s="139"/>
      <c r="E11" s="131">
        <v>30874669</v>
      </c>
      <c r="F11" s="199" t="s">
        <v>8</v>
      </c>
      <c r="G11" s="668"/>
      <c r="H11" s="667"/>
      <c r="I11" s="533">
        <v>48570526</v>
      </c>
    </row>
    <row r="12" spans="1:9" s="3" customFormat="1" ht="13.7" customHeight="1">
      <c r="A12" s="325" t="s">
        <v>263</v>
      </c>
      <c r="B12" s="868" t="s">
        <v>165</v>
      </c>
      <c r="C12" s="139"/>
      <c r="D12" s="139"/>
      <c r="E12" s="131">
        <v>0</v>
      </c>
      <c r="F12" s="199" t="s">
        <v>132</v>
      </c>
      <c r="G12" s="668"/>
      <c r="H12" s="667"/>
      <c r="I12" s="533">
        <v>5950000</v>
      </c>
    </row>
    <row r="13" spans="1:9" s="3" customFormat="1" ht="14.25" customHeight="1">
      <c r="A13" s="325" t="s">
        <v>264</v>
      </c>
      <c r="B13" s="285"/>
      <c r="C13" s="139"/>
      <c r="D13" s="139"/>
      <c r="E13" s="131"/>
      <c r="F13" s="170" t="s">
        <v>130</v>
      </c>
      <c r="G13" s="668"/>
      <c r="H13" s="667"/>
      <c r="I13" s="533">
        <v>2365400</v>
      </c>
    </row>
    <row r="14" spans="1:9" s="3" customFormat="1" ht="14.25" customHeight="1">
      <c r="A14" s="325"/>
      <c r="B14" s="285"/>
      <c r="C14" s="139"/>
      <c r="D14" s="139"/>
      <c r="E14" s="131"/>
      <c r="F14" s="33" t="s">
        <v>623</v>
      </c>
      <c r="G14" s="668"/>
      <c r="H14" s="667"/>
      <c r="I14" s="533">
        <v>0</v>
      </c>
    </row>
    <row r="15" spans="1:9" s="3" customFormat="1" ht="4.5" customHeight="1">
      <c r="A15" s="325"/>
      <c r="B15" s="285"/>
      <c r="C15" s="139"/>
      <c r="D15" s="139"/>
      <c r="E15" s="131"/>
      <c r="F15" s="33"/>
      <c r="G15" s="668"/>
      <c r="H15" s="668"/>
      <c r="I15" s="533"/>
    </row>
    <row r="16" spans="1:9" s="3" customFormat="1" ht="21" customHeight="1">
      <c r="A16" s="325" t="s">
        <v>201</v>
      </c>
      <c r="B16" s="285" t="s">
        <v>272</v>
      </c>
      <c r="C16" s="139"/>
      <c r="D16" s="139">
        <f>D17+D18+D19</f>
        <v>0</v>
      </c>
      <c r="E16" s="131">
        <f>'10.m.bev.ei'!F29</f>
        <v>0</v>
      </c>
      <c r="F16" s="285" t="s">
        <v>255</v>
      </c>
      <c r="G16" s="668"/>
      <c r="H16" s="668">
        <f>H17+H18+H19</f>
        <v>0</v>
      </c>
      <c r="I16" s="533">
        <v>1905000</v>
      </c>
    </row>
    <row r="17" spans="1:9" s="3" customFormat="1" ht="24" customHeight="1">
      <c r="A17" s="325" t="s">
        <v>202</v>
      </c>
      <c r="B17" s="522" t="s">
        <v>451</v>
      </c>
      <c r="C17" s="139"/>
      <c r="D17" s="139"/>
      <c r="E17" s="131">
        <f>'10.m.bev.ei'!F30</f>
        <v>0</v>
      </c>
      <c r="F17" s="199" t="s">
        <v>256</v>
      </c>
      <c r="G17" s="668"/>
      <c r="H17" s="668"/>
      <c r="I17" s="533">
        <f>'2.m.kiadási ei'!F27</f>
        <v>1905000</v>
      </c>
    </row>
    <row r="18" spans="1:9" s="3" customFormat="1" ht="23.25" customHeight="1">
      <c r="A18" s="325" t="s">
        <v>203</v>
      </c>
      <c r="B18" s="522" t="s">
        <v>452</v>
      </c>
      <c r="C18" s="139"/>
      <c r="D18" s="139"/>
      <c r="E18" s="131">
        <f>'10.m.bev.ei'!F35</f>
        <v>0</v>
      </c>
      <c r="F18" s="199" t="s">
        <v>257</v>
      </c>
      <c r="G18" s="668"/>
      <c r="H18" s="668"/>
      <c r="I18" s="533">
        <f>'2.m.kiadási ei'!F28</f>
        <v>0</v>
      </c>
    </row>
    <row r="19" spans="1:9" s="3" customFormat="1" ht="15" customHeight="1">
      <c r="A19" s="325" t="s">
        <v>204</v>
      </c>
      <c r="B19" s="522" t="s">
        <v>168</v>
      </c>
      <c r="C19" s="139"/>
      <c r="D19" s="139"/>
      <c r="E19" s="131">
        <f>'10.m.bev.ei'!F38</f>
        <v>0</v>
      </c>
      <c r="F19" s="199" t="s">
        <v>624</v>
      </c>
      <c r="G19" s="668"/>
      <c r="H19" s="668"/>
      <c r="I19" s="533">
        <f>'2.m.kiadási ei'!F29</f>
        <v>0</v>
      </c>
    </row>
    <row r="20" spans="1:9" s="3" customFormat="1" ht="6" customHeight="1">
      <c r="A20" s="325"/>
      <c r="B20" s="522"/>
      <c r="C20" s="139"/>
      <c r="D20" s="139"/>
      <c r="E20" s="131"/>
      <c r="F20" s="33"/>
      <c r="G20" s="668"/>
      <c r="H20" s="668"/>
      <c r="I20" s="533"/>
    </row>
    <row r="21" spans="1:9" s="3" customFormat="1" ht="25.5" customHeight="1">
      <c r="A21" s="325" t="s">
        <v>205</v>
      </c>
      <c r="B21" s="868" t="s">
        <v>182</v>
      </c>
      <c r="C21" s="139"/>
      <c r="D21" s="139"/>
      <c r="E21" s="131">
        <v>0</v>
      </c>
      <c r="F21" s="868" t="s">
        <v>136</v>
      </c>
      <c r="G21" s="668"/>
      <c r="H21" s="668"/>
      <c r="I21" s="533">
        <v>0</v>
      </c>
    </row>
    <row r="22" spans="1:9" s="3" customFormat="1" ht="6" customHeight="1">
      <c r="A22" s="325"/>
      <c r="B22" s="285"/>
      <c r="C22" s="139"/>
      <c r="D22" s="139"/>
      <c r="E22" s="131"/>
      <c r="F22" s="285"/>
      <c r="G22" s="668"/>
      <c r="H22" s="668"/>
      <c r="I22" s="533"/>
    </row>
    <row r="23" spans="1:9" s="3" customFormat="1" ht="24" customHeight="1">
      <c r="A23" s="325" t="s">
        <v>206</v>
      </c>
      <c r="B23" s="285" t="s">
        <v>453</v>
      </c>
      <c r="C23" s="139">
        <f>SUM(C24:C30)</f>
        <v>0</v>
      </c>
      <c r="D23" s="131">
        <f>SUM(D24:D30)</f>
        <v>0</v>
      </c>
      <c r="E23" s="131">
        <f>SUM(E24:E30)</f>
        <v>37398632</v>
      </c>
      <c r="F23" s="285" t="s">
        <v>454</v>
      </c>
      <c r="G23" s="830">
        <f>SUM(G24:G30)</f>
        <v>0</v>
      </c>
      <c r="H23" s="533">
        <f>SUM(H24:H30)</f>
        <v>0</v>
      </c>
      <c r="I23" s="533">
        <f>SUM(I24:I31)</f>
        <v>14607839</v>
      </c>
    </row>
    <row r="24" spans="1:9" s="3" customFormat="1" ht="16.5" customHeight="1">
      <c r="A24" s="325" t="s">
        <v>207</v>
      </c>
      <c r="B24" s="870" t="s">
        <v>455</v>
      </c>
      <c r="C24" s="135"/>
      <c r="D24" s="135"/>
      <c r="E24" s="131">
        <f>'10.m.bev.ei'!F46</f>
        <v>23298632</v>
      </c>
      <c r="F24" s="869" t="s">
        <v>462</v>
      </c>
      <c r="G24" s="667"/>
      <c r="H24" s="667"/>
      <c r="I24" s="533">
        <f>'2.m.kiadási ei'!F44</f>
        <v>100000</v>
      </c>
    </row>
    <row r="25" spans="1:9" s="3" customFormat="1" ht="15.75" customHeight="1">
      <c r="A25" s="325" t="s">
        <v>208</v>
      </c>
      <c r="B25" s="870" t="s">
        <v>456</v>
      </c>
      <c r="C25" s="135"/>
      <c r="D25" s="135"/>
      <c r="E25" s="131">
        <f>'10.m.bev.ei'!F47</f>
        <v>0</v>
      </c>
      <c r="F25" s="869" t="s">
        <v>463</v>
      </c>
      <c r="G25" s="667"/>
      <c r="H25" s="667"/>
      <c r="I25" s="533">
        <f>'2.m.kiadási ei'!F45</f>
        <v>14000000</v>
      </c>
    </row>
    <row r="26" spans="1:9" s="3" customFormat="1" ht="15">
      <c r="A26" s="325" t="s">
        <v>209</v>
      </c>
      <c r="B26" s="870" t="s">
        <v>457</v>
      </c>
      <c r="C26" s="135"/>
      <c r="D26" s="135"/>
      <c r="E26" s="131">
        <f>'10.m.bev.ei'!F48</f>
        <v>14000000</v>
      </c>
      <c r="F26" s="869" t="s">
        <v>464</v>
      </c>
      <c r="G26" s="667"/>
      <c r="H26" s="667"/>
      <c r="I26" s="533">
        <f>'2.m.kiadási ei'!F46</f>
        <v>0</v>
      </c>
    </row>
    <row r="27" spans="1:9" s="3" customFormat="1" ht="15">
      <c r="A27" s="325" t="s">
        <v>210</v>
      </c>
      <c r="B27" s="871" t="s">
        <v>458</v>
      </c>
      <c r="C27" s="135"/>
      <c r="D27" s="135"/>
      <c r="E27" s="131">
        <f>'10.m.bev.ei'!F49</f>
        <v>100000</v>
      </c>
      <c r="F27" s="871" t="s">
        <v>465</v>
      </c>
      <c r="G27" s="667"/>
      <c r="H27" s="667"/>
      <c r="I27" s="533">
        <f>'2.m.kiadási ei'!F47</f>
        <v>0</v>
      </c>
    </row>
    <row r="28" spans="1:9" s="3" customFormat="1" ht="15">
      <c r="A28" s="325" t="s">
        <v>211</v>
      </c>
      <c r="B28" s="872" t="s">
        <v>459</v>
      </c>
      <c r="C28" s="135"/>
      <c r="D28" s="135"/>
      <c r="E28" s="131">
        <f>'10.m.bev.ei'!F50</f>
        <v>0</v>
      </c>
      <c r="F28" s="872" t="s">
        <v>466</v>
      </c>
      <c r="G28" s="667"/>
      <c r="H28" s="667"/>
      <c r="I28" s="533">
        <f>'2.m.kiadási ei'!F48</f>
        <v>0</v>
      </c>
    </row>
    <row r="29" spans="1:9" s="3" customFormat="1" ht="15">
      <c r="A29" s="325" t="s">
        <v>212</v>
      </c>
      <c r="B29" s="873" t="s">
        <v>460</v>
      </c>
      <c r="C29" s="135"/>
      <c r="D29" s="135"/>
      <c r="E29" s="131">
        <f>'10.m.bev.ei'!F51</f>
        <v>0</v>
      </c>
      <c r="F29" s="873" t="s">
        <v>468</v>
      </c>
      <c r="G29" s="667"/>
      <c r="H29" s="667"/>
      <c r="I29" s="533">
        <f>'2.m.kiadási ei'!F49</f>
        <v>0</v>
      </c>
    </row>
    <row r="30" spans="1:9" s="3" customFormat="1" ht="15">
      <c r="A30" s="325" t="s">
        <v>213</v>
      </c>
      <c r="B30" s="874" t="s">
        <v>461</v>
      </c>
      <c r="C30" s="135"/>
      <c r="D30" s="135"/>
      <c r="E30" s="131">
        <f>'10.m.bev.ei'!F52</f>
        <v>0</v>
      </c>
      <c r="F30" s="875" t="s">
        <v>467</v>
      </c>
      <c r="G30" s="667"/>
      <c r="H30" s="667"/>
      <c r="I30" s="533">
        <f>'2.m.kiadási ei'!F50</f>
        <v>0</v>
      </c>
    </row>
    <row r="31" spans="1:9" s="3" customFormat="1" ht="14.25" customHeight="1">
      <c r="A31" s="325" t="s">
        <v>215</v>
      </c>
      <c r="B31" s="522"/>
      <c r="C31" s="135"/>
      <c r="D31" s="135"/>
      <c r="E31" s="131"/>
      <c r="F31" s="745" t="s">
        <v>552</v>
      </c>
      <c r="G31" s="667"/>
      <c r="H31" s="667"/>
      <c r="I31" s="533">
        <f>'2.m.kiadási ei'!F51</f>
        <v>507839</v>
      </c>
    </row>
    <row r="32" spans="1:9" s="3" customFormat="1" ht="13.5" customHeight="1" thickBot="1">
      <c r="A32" s="325" t="s">
        <v>216</v>
      </c>
      <c r="B32" s="523"/>
      <c r="C32" s="302"/>
      <c r="D32" s="302"/>
      <c r="E32" s="129"/>
      <c r="F32" s="526"/>
      <c r="G32" s="669"/>
      <c r="H32" s="669"/>
      <c r="I32" s="534"/>
    </row>
    <row r="33" spans="1:11" s="7" customFormat="1" ht="29.25" customHeight="1" thickBot="1">
      <c r="A33" s="347" t="s">
        <v>217</v>
      </c>
      <c r="B33" s="545" t="s">
        <v>251</v>
      </c>
      <c r="C33" s="142">
        <f>C8+C16+C21+C23</f>
        <v>0</v>
      </c>
      <c r="D33" s="142">
        <f>D8+D16+D21+D23</f>
        <v>0</v>
      </c>
      <c r="E33" s="142">
        <f>E8+E16+E21+E23</f>
        <v>117299369</v>
      </c>
      <c r="F33" s="546" t="s">
        <v>258</v>
      </c>
      <c r="G33" s="692">
        <f>G8+G16+G21+G23</f>
        <v>0</v>
      </c>
      <c r="H33" s="670">
        <f>H8+H16+H21+H23</f>
        <v>0</v>
      </c>
      <c r="I33" s="692">
        <v>117299369</v>
      </c>
    </row>
    <row r="34" spans="1:11" s="7" customFormat="1" ht="29.25" customHeight="1">
      <c r="A34" s="535"/>
      <c r="B34" s="520"/>
      <c r="C34" s="528"/>
      <c r="D34" s="528"/>
      <c r="E34" s="529"/>
      <c r="F34" s="520"/>
      <c r="G34" s="323"/>
      <c r="H34" s="323"/>
      <c r="I34" s="530"/>
      <c r="J34" s="531"/>
      <c r="K34" s="531"/>
    </row>
    <row r="35" spans="1:11" s="7" customFormat="1" ht="29.25" customHeight="1">
      <c r="A35" s="535"/>
      <c r="B35" s="520"/>
      <c r="C35" s="528"/>
      <c r="D35" s="528"/>
      <c r="E35" s="529"/>
      <c r="F35" s="520"/>
      <c r="G35" s="323"/>
      <c r="H35" s="323"/>
      <c r="I35" s="530"/>
      <c r="J35" s="531"/>
      <c r="K35" s="531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8"/>
  <sheetViews>
    <sheetView topLeftCell="A28" workbookViewId="0">
      <selection activeCell="F11" sqref="F11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337"/>
      <c r="B1" s="337"/>
      <c r="C1" s="337"/>
      <c r="D1" s="337"/>
      <c r="E1" s="337"/>
    </row>
    <row r="2" spans="1:5">
      <c r="B2" s="1" t="s">
        <v>669</v>
      </c>
      <c r="C2" s="1"/>
    </row>
    <row r="3" spans="1:5">
      <c r="B3" s="1"/>
      <c r="C3" s="1"/>
    </row>
    <row r="4" spans="1:5" ht="15.75">
      <c r="A4" s="1017" t="s">
        <v>554</v>
      </c>
      <c r="B4" s="1018"/>
      <c r="C4" s="1018"/>
    </row>
    <row r="5" spans="1:5" ht="15.75">
      <c r="B5" s="93"/>
      <c r="C5" s="1"/>
    </row>
    <row r="6" spans="1:5" ht="13.5" thickBot="1">
      <c r="B6" s="1020" t="s">
        <v>585</v>
      </c>
      <c r="C6" s="1020"/>
    </row>
    <row r="7" spans="1:5" ht="15.75">
      <c r="A7" s="1024" t="s">
        <v>190</v>
      </c>
      <c r="B7" s="111" t="s">
        <v>27</v>
      </c>
      <c r="C7" s="274" t="s">
        <v>18</v>
      </c>
    </row>
    <row r="8" spans="1:5" ht="13.5" thickBot="1">
      <c r="A8" s="1025"/>
      <c r="B8" s="120"/>
      <c r="C8" s="275" t="s">
        <v>5</v>
      </c>
    </row>
    <row r="9" spans="1:5" ht="13.5" thickBot="1">
      <c r="A9" s="385" t="s">
        <v>191</v>
      </c>
      <c r="B9" s="191" t="s">
        <v>192</v>
      </c>
      <c r="C9" s="377"/>
    </row>
    <row r="10" spans="1:5">
      <c r="A10" s="370" t="s">
        <v>195</v>
      </c>
      <c r="B10" s="941" t="s">
        <v>424</v>
      </c>
      <c r="C10" s="939">
        <v>0</v>
      </c>
    </row>
    <row r="11" spans="1:5" ht="25.5">
      <c r="A11" s="364" t="s">
        <v>196</v>
      </c>
      <c r="B11" s="942" t="s">
        <v>514</v>
      </c>
      <c r="C11" s="260">
        <v>0</v>
      </c>
    </row>
    <row r="12" spans="1:5" ht="13.5" thickBot="1">
      <c r="A12" s="366" t="s">
        <v>197</v>
      </c>
      <c r="B12" s="120" t="s">
        <v>592</v>
      </c>
      <c r="C12" s="261">
        <v>0</v>
      </c>
    </row>
    <row r="13" spans="1:5" ht="13.5" thickBot="1">
      <c r="A13" s="347" t="s">
        <v>197</v>
      </c>
      <c r="B13" s="172" t="s">
        <v>172</v>
      </c>
      <c r="C13" s="279">
        <v>0</v>
      </c>
    </row>
    <row r="14" spans="1:5">
      <c r="B14" s="41"/>
      <c r="C14" s="211"/>
    </row>
    <row r="15" spans="1:5">
      <c r="B15" s="41"/>
      <c r="C15" s="211"/>
    </row>
    <row r="16" spans="1:5">
      <c r="B16" s="41"/>
      <c r="C16" s="211"/>
    </row>
    <row r="17" spans="1:5">
      <c r="A17" s="337"/>
      <c r="B17" s="337"/>
      <c r="C17" s="337"/>
      <c r="D17" s="337"/>
      <c r="E17" s="337"/>
    </row>
    <row r="18" spans="1:5">
      <c r="B18" s="995" t="s">
        <v>670</v>
      </c>
      <c r="C18" s="994"/>
    </row>
    <row r="19" spans="1:5">
      <c r="B19" s="994"/>
      <c r="C19" s="994"/>
    </row>
    <row r="20" spans="1:5" ht="15.75">
      <c r="B20" s="1026" t="s">
        <v>428</v>
      </c>
      <c r="C20" s="1026"/>
    </row>
    <row r="21" spans="1:5" ht="15.75">
      <c r="B21" s="39"/>
      <c r="C21" s="39"/>
      <c r="D21" s="11"/>
      <c r="E21" s="11"/>
    </row>
    <row r="22" spans="1:5" ht="13.5" thickBot="1">
      <c r="B22" s="116"/>
      <c r="C22" s="116" t="s">
        <v>593</v>
      </c>
    </row>
    <row r="23" spans="1:5" ht="15.75">
      <c r="A23" s="1024" t="s">
        <v>190</v>
      </c>
      <c r="B23" s="111" t="s">
        <v>27</v>
      </c>
      <c r="C23" s="164" t="s">
        <v>16</v>
      </c>
    </row>
    <row r="24" spans="1:5" ht="16.5" thickBot="1">
      <c r="A24" s="1025"/>
      <c r="B24" s="457"/>
      <c r="C24" s="165"/>
    </row>
    <row r="25" spans="1:5" ht="13.5" thickBot="1">
      <c r="A25" s="385" t="s">
        <v>191</v>
      </c>
      <c r="B25" s="299" t="s">
        <v>429</v>
      </c>
      <c r="C25" s="142">
        <f>C26+C27+C28+C29+C30+C31+C32</f>
        <v>20521700</v>
      </c>
    </row>
    <row r="26" spans="1:5">
      <c r="A26" s="386" t="s">
        <v>195</v>
      </c>
      <c r="B26" s="120" t="s">
        <v>519</v>
      </c>
      <c r="C26" s="937">
        <v>1300000</v>
      </c>
    </row>
    <row r="27" spans="1:5">
      <c r="A27" s="366" t="s">
        <v>196</v>
      </c>
      <c r="B27" s="460" t="s">
        <v>629</v>
      </c>
      <c r="C27" s="927">
        <v>5000000</v>
      </c>
    </row>
    <row r="28" spans="1:5">
      <c r="A28" s="366" t="s">
        <v>197</v>
      </c>
      <c r="B28" s="461" t="s">
        <v>295</v>
      </c>
      <c r="C28" s="936">
        <v>11227300</v>
      </c>
    </row>
    <row r="29" spans="1:5">
      <c r="A29" s="366" t="s">
        <v>198</v>
      </c>
      <c r="B29" s="461" t="s">
        <v>520</v>
      </c>
      <c r="C29" s="936">
        <v>2832000</v>
      </c>
    </row>
    <row r="30" spans="1:5">
      <c r="A30" s="366" t="s">
        <v>199</v>
      </c>
      <c r="B30" s="461" t="s">
        <v>539</v>
      </c>
      <c r="C30" s="936">
        <v>0</v>
      </c>
    </row>
    <row r="31" spans="1:5">
      <c r="A31" s="366" t="s">
        <v>200</v>
      </c>
      <c r="B31" s="461" t="s">
        <v>540</v>
      </c>
      <c r="C31" s="237">
        <v>162400</v>
      </c>
    </row>
    <row r="32" spans="1:5">
      <c r="A32" s="386" t="s">
        <v>201</v>
      </c>
      <c r="B32" s="461"/>
      <c r="C32" s="237"/>
    </row>
    <row r="33" spans="1:8">
      <c r="A33" s="366" t="s">
        <v>202</v>
      </c>
      <c r="B33" s="461"/>
      <c r="C33" s="237"/>
    </row>
    <row r="34" spans="1:8">
      <c r="A34" s="366" t="s">
        <v>203</v>
      </c>
      <c r="B34" s="461"/>
      <c r="C34" s="237"/>
    </row>
    <row r="35" spans="1:8" s="36" customFormat="1">
      <c r="A35" s="366" t="s">
        <v>204</v>
      </c>
      <c r="B35" s="461"/>
      <c r="C35" s="237"/>
      <c r="H35"/>
    </row>
    <row r="36" spans="1:8" s="13" customFormat="1">
      <c r="A36" s="366" t="s">
        <v>205</v>
      </c>
      <c r="B36" s="461"/>
      <c r="C36" s="237"/>
      <c r="H36" s="36"/>
    </row>
    <row r="37" spans="1:8" s="13" customFormat="1">
      <c r="A37" s="366" t="s">
        <v>206</v>
      </c>
      <c r="B37" s="461"/>
      <c r="C37" s="237"/>
    </row>
    <row r="38" spans="1:8" s="13" customFormat="1">
      <c r="A38" s="386" t="s">
        <v>207</v>
      </c>
      <c r="B38" s="461"/>
      <c r="C38" s="237"/>
    </row>
    <row r="39" spans="1:8" s="13" customFormat="1">
      <c r="A39" s="366" t="s">
        <v>208</v>
      </c>
      <c r="B39" s="461"/>
      <c r="C39" s="237"/>
    </row>
    <row r="40" spans="1:8" s="13" customFormat="1">
      <c r="A40" s="366" t="s">
        <v>209</v>
      </c>
      <c r="B40" s="461"/>
      <c r="C40" s="167"/>
    </row>
    <row r="41" spans="1:8" s="36" customFormat="1">
      <c r="A41" s="366" t="s">
        <v>210</v>
      </c>
      <c r="B41" s="970"/>
      <c r="C41" s="230"/>
      <c r="H41" s="13"/>
    </row>
    <row r="42" spans="1:8">
      <c r="A42" s="324" t="s">
        <v>211</v>
      </c>
      <c r="B42" s="968"/>
      <c r="C42" s="968"/>
      <c r="H42" s="36"/>
    </row>
    <row r="43" spans="1:8">
      <c r="A43" s="324" t="s">
        <v>212</v>
      </c>
      <c r="B43" s="971" t="s">
        <v>430</v>
      </c>
      <c r="C43" s="128">
        <f>C44+C48</f>
        <v>0</v>
      </c>
    </row>
    <row r="44" spans="1:8">
      <c r="A44" s="324" t="s">
        <v>213</v>
      </c>
      <c r="B44" s="972"/>
      <c r="C44" s="128">
        <f>SUM(C45:C47)</f>
        <v>0</v>
      </c>
    </row>
    <row r="45" spans="1:8">
      <c r="A45" s="324" t="s">
        <v>215</v>
      </c>
      <c r="B45" s="968"/>
      <c r="C45" s="128"/>
    </row>
    <row r="46" spans="1:8">
      <c r="A46" s="324" t="s">
        <v>216</v>
      </c>
      <c r="B46" s="968"/>
      <c r="C46" s="128"/>
    </row>
    <row r="47" spans="1:8">
      <c r="A47" s="324" t="s">
        <v>217</v>
      </c>
      <c r="B47" s="968"/>
      <c r="C47" s="128"/>
    </row>
    <row r="48" spans="1:8">
      <c r="A48" s="324" t="s">
        <v>218</v>
      </c>
      <c r="B48" s="972"/>
      <c r="C48" s="128">
        <f>SUM(C49:C51)</f>
        <v>0</v>
      </c>
      <c r="G48" s="13"/>
    </row>
    <row r="49" spans="1:8">
      <c r="A49" s="324" t="s">
        <v>219</v>
      </c>
      <c r="B49" s="968"/>
      <c r="C49" s="128"/>
      <c r="G49" s="13"/>
    </row>
    <row r="50" spans="1:8">
      <c r="A50" s="324" t="s">
        <v>220</v>
      </c>
      <c r="B50" s="968"/>
      <c r="C50" s="128"/>
      <c r="G50" s="13"/>
    </row>
    <row r="51" spans="1:8">
      <c r="A51" s="324" t="s">
        <v>221</v>
      </c>
      <c r="B51" s="968"/>
      <c r="C51" s="128"/>
    </row>
    <row r="52" spans="1:8" ht="13.5" thickBot="1">
      <c r="A52" s="336" t="s">
        <v>222</v>
      </c>
      <c r="B52" s="973"/>
      <c r="C52" s="969"/>
    </row>
    <row r="53" spans="1:8" s="15" customFormat="1">
      <c r="H53"/>
    </row>
    <row r="54" spans="1:8">
      <c r="H54" s="15"/>
    </row>
    <row r="56" spans="1:8">
      <c r="B56" s="13"/>
    </row>
    <row r="57" spans="1:8">
      <c r="B57" s="13"/>
    </row>
    <row r="58" spans="1:8">
      <c r="B58" s="13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</sheetData>
  <mergeCells count="5">
    <mergeCell ref="B6:C6"/>
    <mergeCell ref="A23:A24"/>
    <mergeCell ref="A7:A8"/>
    <mergeCell ref="A4:C4"/>
    <mergeCell ref="B20:C20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7"/>
  <sheetViews>
    <sheetView topLeftCell="A55" workbookViewId="0">
      <selection activeCell="F20" sqref="F20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7"/>
      <c r="B2" s="337"/>
      <c r="C2" s="337"/>
      <c r="D2" s="337"/>
      <c r="E2" s="337"/>
    </row>
    <row r="3" spans="1:5">
      <c r="B3" s="995" t="s">
        <v>671</v>
      </c>
      <c r="C3" s="994"/>
    </row>
    <row r="4" spans="1:5">
      <c r="B4" s="994"/>
      <c r="C4" s="994"/>
    </row>
    <row r="5" spans="1:5" ht="15.75">
      <c r="B5" s="1017" t="s">
        <v>173</v>
      </c>
      <c r="C5" s="1017"/>
    </row>
    <row r="6" spans="1:5" ht="15.75">
      <c r="B6" s="39"/>
      <c r="C6" s="92"/>
    </row>
    <row r="7" spans="1:5" ht="13.5" thickBot="1">
      <c r="B7" s="1020" t="s">
        <v>603</v>
      </c>
      <c r="C7" s="1020"/>
    </row>
    <row r="8" spans="1:5" ht="15.75">
      <c r="A8" s="1024" t="s">
        <v>190</v>
      </c>
      <c r="B8" s="111" t="s">
        <v>27</v>
      </c>
      <c r="C8" s="274" t="s">
        <v>18</v>
      </c>
    </row>
    <row r="9" spans="1:5" ht="13.5" thickBot="1">
      <c r="A9" s="1025"/>
      <c r="B9" s="171"/>
      <c r="C9" s="275" t="s">
        <v>5</v>
      </c>
    </row>
    <row r="10" spans="1:5" ht="13.5" thickBot="1">
      <c r="A10" s="385" t="s">
        <v>191</v>
      </c>
      <c r="B10" s="404" t="s">
        <v>192</v>
      </c>
      <c r="C10" s="408" t="s">
        <v>193</v>
      </c>
    </row>
    <row r="11" spans="1:5">
      <c r="A11" s="370" t="s">
        <v>195</v>
      </c>
      <c r="B11" s="119" t="s">
        <v>174</v>
      </c>
      <c r="C11" s="276">
        <v>0</v>
      </c>
    </row>
    <row r="12" spans="1:5">
      <c r="A12" s="364" t="s">
        <v>196</v>
      </c>
      <c r="B12" s="119"/>
      <c r="C12" s="277"/>
    </row>
    <row r="13" spans="1:5">
      <c r="A13" s="366" t="s">
        <v>197</v>
      </c>
      <c r="B13" s="119"/>
      <c r="C13" s="277"/>
    </row>
    <row r="14" spans="1:5">
      <c r="A14" s="366" t="s">
        <v>198</v>
      </c>
      <c r="B14" s="120"/>
      <c r="C14" s="277"/>
    </row>
    <row r="15" spans="1:5">
      <c r="A15" s="366" t="s">
        <v>199</v>
      </c>
      <c r="B15" s="119"/>
      <c r="C15" s="277"/>
    </row>
    <row r="16" spans="1:5">
      <c r="A16" s="366" t="s">
        <v>200</v>
      </c>
      <c r="B16" s="103"/>
      <c r="C16" s="277"/>
    </row>
    <row r="17" spans="1:5" ht="13.5" thickBot="1">
      <c r="A17" s="366" t="s">
        <v>201</v>
      </c>
      <c r="B17" s="120"/>
      <c r="C17" s="278"/>
    </row>
    <row r="18" spans="1:5" ht="13.5" thickBot="1">
      <c r="A18" s="347" t="s">
        <v>202</v>
      </c>
      <c r="B18" s="172" t="s">
        <v>175</v>
      </c>
      <c r="C18" s="403">
        <v>0</v>
      </c>
    </row>
    <row r="22" spans="1:5">
      <c r="A22" s="337"/>
      <c r="B22" s="337"/>
      <c r="C22" s="337"/>
      <c r="D22" s="337"/>
      <c r="E22" s="337"/>
    </row>
    <row r="23" spans="1:5">
      <c r="B23" s="995" t="s">
        <v>672</v>
      </c>
      <c r="C23" s="994"/>
    </row>
    <row r="24" spans="1:5">
      <c r="B24" s="994"/>
      <c r="C24" s="994"/>
    </row>
    <row r="25" spans="1:5" ht="15.75">
      <c r="B25" s="1017" t="s">
        <v>483</v>
      </c>
      <c r="C25" s="1017"/>
    </row>
    <row r="26" spans="1:5" ht="15.75">
      <c r="B26" s="39"/>
      <c r="C26" s="92"/>
    </row>
    <row r="27" spans="1:5" ht="13.5" thickBot="1">
      <c r="B27" s="1020" t="s">
        <v>603</v>
      </c>
      <c r="C27" s="1020"/>
    </row>
    <row r="28" spans="1:5" ht="15.75">
      <c r="A28" s="1024" t="s">
        <v>190</v>
      </c>
      <c r="B28" s="111" t="s">
        <v>27</v>
      </c>
      <c r="C28" s="274" t="s">
        <v>18</v>
      </c>
    </row>
    <row r="29" spans="1:5" ht="13.5" thickBot="1">
      <c r="A29" s="1025"/>
      <c r="B29" s="171"/>
      <c r="C29" s="275" t="s">
        <v>5</v>
      </c>
    </row>
    <row r="30" spans="1:5" ht="13.5" thickBot="1">
      <c r="A30" s="385" t="s">
        <v>191</v>
      </c>
      <c r="B30" s="404" t="s">
        <v>192</v>
      </c>
      <c r="C30" s="408" t="s">
        <v>193</v>
      </c>
    </row>
    <row r="31" spans="1:5">
      <c r="A31" s="370" t="s">
        <v>195</v>
      </c>
      <c r="B31" s="119" t="s">
        <v>176</v>
      </c>
      <c r="C31" s="276"/>
    </row>
    <row r="32" spans="1:5">
      <c r="A32" s="364" t="s">
        <v>196</v>
      </c>
      <c r="B32" s="145" t="s">
        <v>180</v>
      </c>
      <c r="C32" s="277"/>
    </row>
    <row r="33" spans="1:3">
      <c r="A33" s="366" t="s">
        <v>197</v>
      </c>
      <c r="B33" s="281" t="s">
        <v>177</v>
      </c>
      <c r="C33" s="277"/>
    </row>
    <row r="34" spans="1:3">
      <c r="A34" s="366" t="s">
        <v>198</v>
      </c>
      <c r="B34" s="281" t="s">
        <v>178</v>
      </c>
      <c r="C34" s="277"/>
    </row>
    <row r="35" spans="1:3">
      <c r="A35" s="366" t="s">
        <v>199</v>
      </c>
      <c r="B35" s="282" t="s">
        <v>179</v>
      </c>
      <c r="C35" s="277"/>
    </row>
    <row r="36" spans="1:3" ht="26.25" thickBot="1">
      <c r="A36" s="366" t="s">
        <v>200</v>
      </c>
      <c r="B36" s="940" t="s">
        <v>513</v>
      </c>
      <c r="C36" s="278">
        <v>0</v>
      </c>
    </row>
    <row r="37" spans="1:3" ht="13.5" thickBot="1">
      <c r="A37" s="347" t="s">
        <v>201</v>
      </c>
      <c r="B37" s="172" t="s">
        <v>482</v>
      </c>
      <c r="C37" s="403">
        <f>SUM(C31:C36)</f>
        <v>0</v>
      </c>
    </row>
  </sheetData>
  <mergeCells count="6">
    <mergeCell ref="A8:A9"/>
    <mergeCell ref="A28:A29"/>
    <mergeCell ref="B5:C5"/>
    <mergeCell ref="B7:C7"/>
    <mergeCell ref="B25:C25"/>
    <mergeCell ref="B27:C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topLeftCell="A37" workbookViewId="0">
      <selection activeCell="G22" sqref="G22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997" t="s">
        <v>673</v>
      </c>
      <c r="B1" s="997"/>
      <c r="C1" s="997"/>
      <c r="D1" s="997"/>
      <c r="E1" s="997"/>
      <c r="F1" s="34"/>
    </row>
    <row r="2" spans="1:9" ht="9.75" customHeight="1"/>
    <row r="3" spans="1:9" ht="15.75">
      <c r="B3" s="1017" t="s">
        <v>431</v>
      </c>
      <c r="C3" s="1017"/>
      <c r="D3" s="1017"/>
      <c r="E3" s="1017"/>
      <c r="F3" s="1"/>
    </row>
    <row r="4" spans="1:9" ht="11.25" customHeight="1">
      <c r="B4" s="39"/>
      <c r="C4" s="39"/>
      <c r="D4" s="39"/>
      <c r="E4" s="39"/>
      <c r="F4" s="1"/>
    </row>
    <row r="5" spans="1:9" ht="13.5" thickBot="1">
      <c r="B5" s="116"/>
      <c r="C5" s="116"/>
      <c r="D5" s="116"/>
      <c r="E5" s="116" t="s">
        <v>585</v>
      </c>
      <c r="F5" s="1"/>
    </row>
    <row r="6" spans="1:9" ht="15.75">
      <c r="A6" s="1024" t="s">
        <v>190</v>
      </c>
      <c r="B6" s="409" t="s">
        <v>27</v>
      </c>
      <c r="C6" s="248"/>
      <c r="D6" s="410"/>
      <c r="E6" s="636" t="s">
        <v>18</v>
      </c>
      <c r="F6" s="1027" t="s">
        <v>267</v>
      </c>
    </row>
    <row r="7" spans="1:9" ht="13.5" thickBot="1">
      <c r="A7" s="1025"/>
      <c r="B7" s="108"/>
      <c r="C7" s="273"/>
      <c r="D7" s="41"/>
      <c r="E7" s="637" t="s">
        <v>5</v>
      </c>
      <c r="F7" s="1028"/>
    </row>
    <row r="8" spans="1:9" ht="13.5" thickBot="1">
      <c r="A8" s="385" t="s">
        <v>191</v>
      </c>
      <c r="B8" s="404" t="s">
        <v>192</v>
      </c>
      <c r="C8" s="405" t="s">
        <v>193</v>
      </c>
      <c r="D8" s="406" t="s">
        <v>194</v>
      </c>
      <c r="E8" s="485" t="s">
        <v>214</v>
      </c>
      <c r="F8" s="412" t="s">
        <v>239</v>
      </c>
    </row>
    <row r="9" spans="1:9" ht="26.25" customHeight="1">
      <c r="A9" s="370" t="s">
        <v>195</v>
      </c>
      <c r="B9" s="633" t="s">
        <v>555</v>
      </c>
      <c r="C9" s="411"/>
      <c r="D9" s="411"/>
      <c r="E9" s="572">
        <v>0</v>
      </c>
      <c r="F9" s="959">
        <f>SUM(C9:E9)</f>
        <v>0</v>
      </c>
    </row>
    <row r="10" spans="1:9" ht="24" customHeight="1">
      <c r="A10" s="366" t="s">
        <v>196</v>
      </c>
      <c r="B10" s="634"/>
      <c r="C10" s="695"/>
      <c r="D10" s="695"/>
      <c r="E10" s="695"/>
      <c r="F10" s="130">
        <f>SUM(C10:E10)</f>
        <v>0</v>
      </c>
    </row>
    <row r="11" spans="1:9">
      <c r="A11" s="366" t="s">
        <v>197</v>
      </c>
      <c r="B11" s="955"/>
      <c r="C11" s="109"/>
      <c r="D11" s="109"/>
      <c r="E11" s="109"/>
      <c r="F11" s="134">
        <f>SUM(C11:E11)</f>
        <v>0</v>
      </c>
    </row>
    <row r="12" spans="1:9">
      <c r="A12" s="370" t="s">
        <v>198</v>
      </c>
      <c r="B12" s="635"/>
      <c r="C12" s="109"/>
      <c r="D12" s="109"/>
      <c r="E12" s="109"/>
      <c r="F12" s="128"/>
    </row>
    <row r="13" spans="1:9">
      <c r="A13" s="366" t="s">
        <v>199</v>
      </c>
      <c r="B13" s="958"/>
      <c r="C13" s="109"/>
      <c r="D13" s="109"/>
      <c r="E13" s="109"/>
      <c r="F13" s="128"/>
      <c r="I13" s="13"/>
    </row>
    <row r="14" spans="1:9">
      <c r="A14" s="366" t="s">
        <v>200</v>
      </c>
      <c r="B14" s="635"/>
      <c r="C14" s="109"/>
      <c r="D14" s="109"/>
      <c r="E14" s="109"/>
      <c r="F14" s="134"/>
      <c r="H14" s="13"/>
      <c r="I14" s="13"/>
    </row>
    <row r="15" spans="1:9">
      <c r="A15" s="370" t="s">
        <v>201</v>
      </c>
      <c r="B15" s="635"/>
      <c r="C15" s="109"/>
      <c r="D15" s="109"/>
      <c r="E15" s="109"/>
      <c r="F15" s="128"/>
      <c r="H15" s="13"/>
      <c r="I15" s="13"/>
    </row>
    <row r="16" spans="1:9">
      <c r="A16" s="366" t="s">
        <v>202</v>
      </c>
      <c r="B16" s="635"/>
      <c r="C16" s="109"/>
      <c r="D16" s="109"/>
      <c r="E16" s="109"/>
      <c r="F16" s="128"/>
      <c r="H16" s="13"/>
      <c r="I16" s="13"/>
    </row>
    <row r="17" spans="1:9" ht="13.5" thickBot="1">
      <c r="A17" s="366" t="s">
        <v>203</v>
      </c>
      <c r="B17" s="956"/>
      <c r="C17" s="957"/>
      <c r="D17" s="957"/>
      <c r="E17" s="957"/>
      <c r="F17" s="134">
        <f>SUM(C17:E17)</f>
        <v>0</v>
      </c>
      <c r="H17" s="13"/>
      <c r="I17" s="13"/>
    </row>
    <row r="18" spans="1:9" ht="13.5" thickBot="1">
      <c r="A18" s="679" t="s">
        <v>204</v>
      </c>
      <c r="B18" s="820" t="s">
        <v>16</v>
      </c>
      <c r="C18" s="283">
        <f>SUM(C9:C17)</f>
        <v>0</v>
      </c>
      <c r="D18" s="127">
        <f>SUM(D9:D17)</f>
        <v>0</v>
      </c>
      <c r="E18" s="216">
        <f>SUM(E9:E17)</f>
        <v>0</v>
      </c>
      <c r="F18" s="142">
        <f>SUM(C18:E18)</f>
        <v>0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997" t="s">
        <v>674</v>
      </c>
      <c r="B20" s="997"/>
      <c r="C20" s="997"/>
      <c r="D20" s="997"/>
      <c r="E20" s="997"/>
      <c r="F20" s="1"/>
    </row>
    <row r="21" spans="1:9">
      <c r="B21" s="1"/>
      <c r="C21" s="1"/>
      <c r="D21" s="1"/>
      <c r="E21" s="1"/>
      <c r="F21" s="1"/>
    </row>
    <row r="22" spans="1:9" ht="15.75">
      <c r="B22" s="1017" t="s">
        <v>432</v>
      </c>
      <c r="C22" s="1017"/>
      <c r="D22" s="1017"/>
      <c r="E22" s="1017"/>
      <c r="F22" s="1"/>
    </row>
    <row r="23" spans="1:9">
      <c r="B23" s="1"/>
      <c r="C23" s="1"/>
      <c r="D23" s="1"/>
      <c r="E23" s="1"/>
      <c r="F23" s="1"/>
    </row>
    <row r="24" spans="1:9" ht="13.5" thickBot="1">
      <c r="B24" s="116"/>
      <c r="C24" s="116"/>
      <c r="D24" s="116"/>
      <c r="E24" s="116" t="s">
        <v>585</v>
      </c>
      <c r="F24" s="1"/>
    </row>
    <row r="25" spans="1:9" ht="15.75">
      <c r="A25" s="1024" t="s">
        <v>190</v>
      </c>
      <c r="B25" s="409" t="s">
        <v>27</v>
      </c>
      <c r="C25" s="414" t="s">
        <v>28</v>
      </c>
      <c r="D25" s="414" t="s">
        <v>29</v>
      </c>
      <c r="E25" s="249" t="s">
        <v>18</v>
      </c>
      <c r="F25" s="1027" t="s">
        <v>267</v>
      </c>
    </row>
    <row r="26" spans="1:9" ht="13.5" thickBot="1">
      <c r="A26" s="1025"/>
      <c r="B26" s="197"/>
      <c r="C26" s="415" t="s">
        <v>5</v>
      </c>
      <c r="D26" s="415" t="s">
        <v>5</v>
      </c>
      <c r="E26" s="418" t="s">
        <v>5</v>
      </c>
      <c r="F26" s="1028"/>
    </row>
    <row r="27" spans="1:9" ht="13.5" thickBot="1">
      <c r="A27" s="385" t="s">
        <v>191</v>
      </c>
      <c r="B27" s="413" t="s">
        <v>192</v>
      </c>
      <c r="C27" s="416" t="s">
        <v>193</v>
      </c>
      <c r="D27" s="416" t="s">
        <v>194</v>
      </c>
      <c r="E27" s="407" t="s">
        <v>214</v>
      </c>
      <c r="F27" s="641" t="s">
        <v>239</v>
      </c>
    </row>
    <row r="28" spans="1:9" ht="15">
      <c r="A28" s="370" t="s">
        <v>195</v>
      </c>
      <c r="B28" s="642"/>
      <c r="C28" s="417"/>
      <c r="D28" s="419"/>
      <c r="E28" s="638"/>
      <c r="F28" s="579">
        <f>SUM(C28:E28)</f>
        <v>0</v>
      </c>
    </row>
    <row r="29" spans="1:9" ht="15">
      <c r="A29" s="366" t="s">
        <v>196</v>
      </c>
      <c r="B29" s="643"/>
      <c r="C29" s="117"/>
      <c r="D29" s="420"/>
      <c r="E29" s="639"/>
      <c r="F29" s="135">
        <f>SUM(C29:E29)</f>
        <v>0</v>
      </c>
    </row>
    <row r="30" spans="1:9" ht="15">
      <c r="A30" s="366" t="s">
        <v>197</v>
      </c>
      <c r="B30" s="643"/>
      <c r="C30" s="117"/>
      <c r="D30" s="420"/>
      <c r="E30" s="723"/>
      <c r="F30" s="135">
        <f>SUM(C30:E30)</f>
        <v>0</v>
      </c>
    </row>
    <row r="31" spans="1:9" ht="15.75" thickBot="1">
      <c r="A31" s="366" t="s">
        <v>198</v>
      </c>
      <c r="B31" s="644"/>
      <c r="C31" s="301"/>
      <c r="D31" s="421"/>
      <c r="E31" s="640"/>
      <c r="F31" s="138">
        <f>SUM(C31:E31)</f>
        <v>0</v>
      </c>
    </row>
    <row r="32" spans="1:9" ht="24.75" thickBot="1">
      <c r="A32" s="347" t="s">
        <v>199</v>
      </c>
      <c r="B32" s="381" t="s">
        <v>181</v>
      </c>
      <c r="C32" s="422">
        <f>SUM(C28:C31)</f>
        <v>0</v>
      </c>
      <c r="D32" s="422">
        <f>SUM(D28:D31)</f>
        <v>0</v>
      </c>
      <c r="E32" s="422">
        <f>SUM(E28:E31)</f>
        <v>0</v>
      </c>
      <c r="F32" s="422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29"/>
      <c r="C34" s="1029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7" customFormat="1" ht="13.5" thickBot="1">
      <c r="A86" s="36"/>
      <c r="B86" s="1"/>
      <c r="C86" s="1"/>
      <c r="D86" s="1"/>
      <c r="E86" s="1"/>
      <c r="F86" s="1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19" s="15" customFormat="1">
      <c r="B87" s="1"/>
      <c r="C87" s="1"/>
      <c r="D87" s="1"/>
      <c r="E87" s="1"/>
      <c r="F87" s="1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1:19" s="15" customFormat="1">
      <c r="B88" s="1"/>
      <c r="C88" s="1"/>
      <c r="D88" s="1"/>
      <c r="E88" s="1"/>
      <c r="F88" s="1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19" s="15" customFormat="1">
      <c r="B89" s="1"/>
      <c r="C89" s="1"/>
      <c r="D89" s="1"/>
      <c r="E89" s="1"/>
      <c r="F89" s="1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</row>
    <row r="90" spans="1:19" s="15" customFormat="1">
      <c r="B90" s="1"/>
      <c r="C90" s="1"/>
      <c r="D90" s="1"/>
      <c r="E90" s="1"/>
      <c r="F90" s="1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</row>
    <row r="91" spans="1:19" s="15" customFormat="1" ht="13.5" thickBot="1">
      <c r="B91" s="1"/>
      <c r="C91" s="1"/>
      <c r="D91" s="1"/>
      <c r="E91" s="1"/>
      <c r="F91" s="1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</row>
    <row r="92" spans="1:19" s="37" customFormat="1" ht="13.5" thickBot="1">
      <c r="A92" s="36"/>
      <c r="B92" s="1"/>
      <c r="C92" s="1"/>
      <c r="D92" s="1"/>
      <c r="E92" s="1"/>
      <c r="F92" s="1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1"/>
  <sheetViews>
    <sheetView topLeftCell="A28" workbookViewId="0">
      <selection activeCell="D4" sqref="D4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7"/>
      <c r="B2" s="337"/>
      <c r="C2" s="337"/>
      <c r="D2" s="337"/>
      <c r="E2" s="337"/>
    </row>
    <row r="3" spans="1:5">
      <c r="A3" s="337"/>
      <c r="B3" s="995" t="s">
        <v>675</v>
      </c>
      <c r="C3" s="994"/>
      <c r="D3" s="337"/>
      <c r="E3" s="337"/>
    </row>
    <row r="4" spans="1:5">
      <c r="A4" s="994"/>
      <c r="B4" s="994"/>
      <c r="C4" s="994"/>
      <c r="D4" s="994"/>
      <c r="E4" s="994"/>
    </row>
    <row r="5" spans="1:5" ht="15.75">
      <c r="B5" s="1017" t="s">
        <v>434</v>
      </c>
      <c r="C5" s="1017"/>
    </row>
    <row r="6" spans="1:5" ht="15.75">
      <c r="B6" s="93"/>
      <c r="C6" s="1"/>
    </row>
    <row r="7" spans="1:5" ht="13.5" thickBot="1">
      <c r="B7" s="1"/>
      <c r="C7" s="19" t="s">
        <v>603</v>
      </c>
    </row>
    <row r="8" spans="1:5" ht="15.75">
      <c r="A8" s="1024" t="s">
        <v>190</v>
      </c>
      <c r="B8" s="169" t="s">
        <v>17</v>
      </c>
      <c r="C8" s="164" t="s">
        <v>18</v>
      </c>
    </row>
    <row r="9" spans="1:5" ht="13.5" thickBot="1">
      <c r="A9" s="1025"/>
      <c r="B9" s="120"/>
      <c r="C9" s="165" t="s">
        <v>5</v>
      </c>
    </row>
    <row r="10" spans="1:5" ht="13.5" thickBot="1">
      <c r="A10" s="385" t="s">
        <v>191</v>
      </c>
      <c r="B10" s="404" t="s">
        <v>192</v>
      </c>
      <c r="C10" s="408" t="s">
        <v>193</v>
      </c>
    </row>
    <row r="11" spans="1:5">
      <c r="A11" s="370" t="s">
        <v>195</v>
      </c>
      <c r="B11" s="770" t="s">
        <v>349</v>
      </c>
      <c r="C11" s="771"/>
    </row>
    <row r="12" spans="1:5">
      <c r="A12" s="366" t="s">
        <v>196</v>
      </c>
      <c r="B12" s="165"/>
      <c r="C12" s="772"/>
    </row>
    <row r="13" spans="1:5">
      <c r="A13" s="366" t="s">
        <v>197</v>
      </c>
      <c r="B13" s="824" t="s">
        <v>435</v>
      </c>
      <c r="C13" s="533">
        <v>0</v>
      </c>
    </row>
    <row r="14" spans="1:5">
      <c r="A14" s="366" t="s">
        <v>198</v>
      </c>
      <c r="B14" s="117" t="s">
        <v>436</v>
      </c>
      <c r="C14" s="533">
        <f>C15+C16</f>
        <v>0</v>
      </c>
    </row>
    <row r="15" spans="1:5">
      <c r="A15" s="366" t="s">
        <v>199</v>
      </c>
      <c r="B15" s="117" t="s">
        <v>437</v>
      </c>
      <c r="C15" s="947"/>
    </row>
    <row r="16" spans="1:5" ht="13.5" thickBot="1">
      <c r="A16" s="366" t="s">
        <v>200</v>
      </c>
      <c r="B16" s="301" t="s">
        <v>556</v>
      </c>
      <c r="C16" s="774"/>
    </row>
    <row r="17" spans="1:3" ht="26.25" thickBot="1">
      <c r="A17" s="366" t="s">
        <v>201</v>
      </c>
      <c r="B17" s="391" t="s">
        <v>353</v>
      </c>
      <c r="C17" s="773">
        <f>C13+C14</f>
        <v>0</v>
      </c>
    </row>
    <row r="18" spans="1:3">
      <c r="A18" s="366" t="s">
        <v>202</v>
      </c>
      <c r="B18" s="826"/>
      <c r="C18" s="829"/>
    </row>
    <row r="19" spans="1:3">
      <c r="A19" s="366" t="s">
        <v>203</v>
      </c>
      <c r="B19" s="145"/>
      <c r="C19" s="830"/>
    </row>
    <row r="20" spans="1:3">
      <c r="A20" s="366" t="s">
        <v>204</v>
      </c>
      <c r="B20" s="827" t="s">
        <v>350</v>
      </c>
      <c r="C20" s="830"/>
    </row>
    <row r="21" spans="1:3">
      <c r="A21" s="366" t="s">
        <v>205</v>
      </c>
      <c r="B21" s="145"/>
      <c r="C21" s="594"/>
    </row>
    <row r="22" spans="1:3">
      <c r="A22" s="366" t="s">
        <v>206</v>
      </c>
      <c r="B22" s="145" t="s">
        <v>438</v>
      </c>
      <c r="C22" s="594"/>
    </row>
    <row r="23" spans="1:3">
      <c r="A23" s="366" t="s">
        <v>207</v>
      </c>
      <c r="B23" s="828" t="s">
        <v>439</v>
      </c>
      <c r="C23" s="594"/>
    </row>
    <row r="24" spans="1:3">
      <c r="A24" s="366" t="s">
        <v>208</v>
      </c>
      <c r="B24" s="119" t="s">
        <v>440</v>
      </c>
      <c r="C24" s="933"/>
    </row>
    <row r="25" spans="1:3">
      <c r="A25" s="366" t="s">
        <v>209</v>
      </c>
      <c r="B25" s="119" t="s">
        <v>441</v>
      </c>
      <c r="C25" s="928"/>
    </row>
    <row r="26" spans="1:3">
      <c r="A26" s="366" t="s">
        <v>210</v>
      </c>
      <c r="B26" s="825" t="s">
        <v>442</v>
      </c>
      <c r="C26" s="928"/>
    </row>
    <row r="27" spans="1:3">
      <c r="A27" s="366" t="s">
        <v>211</v>
      </c>
      <c r="B27" s="6" t="s">
        <v>443</v>
      </c>
      <c r="C27" s="928"/>
    </row>
    <row r="28" spans="1:3" ht="13.5" thickBot="1">
      <c r="A28" s="366" t="s">
        <v>212</v>
      </c>
      <c r="B28" s="119" t="s">
        <v>444</v>
      </c>
      <c r="C28" s="929"/>
    </row>
    <row r="29" spans="1:3" ht="26.25" thickBot="1">
      <c r="A29" s="347" t="s">
        <v>213</v>
      </c>
      <c r="B29" s="391" t="s">
        <v>352</v>
      </c>
      <c r="C29" s="773">
        <f>C22+C23</f>
        <v>0</v>
      </c>
    </row>
    <row r="30" spans="1:3" ht="13.5" thickBot="1">
      <c r="A30" s="386" t="s">
        <v>215</v>
      </c>
      <c r="B30" s="193"/>
      <c r="C30" s="775"/>
    </row>
    <row r="31" spans="1:3" ht="13.5" thickBot="1">
      <c r="A31" s="347" t="s">
        <v>216</v>
      </c>
      <c r="B31" s="163" t="s">
        <v>351</v>
      </c>
      <c r="C31" s="773">
        <f>C29+C17</f>
        <v>0</v>
      </c>
    </row>
  </sheetData>
  <mergeCells count="2">
    <mergeCell ref="B5:C5"/>
    <mergeCell ref="A8:A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topLeftCell="A55" workbookViewId="0">
      <selection activeCell="G7" sqref="G7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997" t="s">
        <v>676</v>
      </c>
      <c r="B1" s="997"/>
      <c r="C1" s="997"/>
      <c r="D1" s="997"/>
      <c r="E1" s="997"/>
      <c r="F1" s="1"/>
    </row>
    <row r="2" spans="1:6">
      <c r="A2" s="337"/>
      <c r="B2" s="337"/>
      <c r="C2" s="337"/>
      <c r="D2" s="337"/>
      <c r="E2" s="337"/>
      <c r="F2" s="1"/>
    </row>
    <row r="3" spans="1:6" ht="15.75">
      <c r="B3" s="1017" t="s">
        <v>625</v>
      </c>
      <c r="C3" s="1017"/>
      <c r="D3" s="1017"/>
      <c r="E3" s="1017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8" t="s">
        <v>566</v>
      </c>
      <c r="D5" s="40"/>
      <c r="E5" s="40" t="s">
        <v>584</v>
      </c>
      <c r="F5" s="1"/>
    </row>
    <row r="6" spans="1:6" ht="39" customHeight="1" thickBot="1">
      <c r="A6" s="645" t="s">
        <v>190</v>
      </c>
      <c r="B6" s="646" t="s">
        <v>24</v>
      </c>
      <c r="C6" s="982" t="s">
        <v>605</v>
      </c>
      <c r="D6" s="983" t="s">
        <v>606</v>
      </c>
      <c r="E6" s="982" t="s">
        <v>607</v>
      </c>
      <c r="F6" s="341" t="s">
        <v>293</v>
      </c>
    </row>
    <row r="7" spans="1:6" ht="12" customHeight="1" thickBot="1">
      <c r="A7" s="486" t="s">
        <v>191</v>
      </c>
      <c r="B7" s="412" t="s">
        <v>192</v>
      </c>
      <c r="C7" s="647" t="s">
        <v>193</v>
      </c>
      <c r="D7" s="648" t="s">
        <v>194</v>
      </c>
      <c r="E7" s="344" t="s">
        <v>214</v>
      </c>
      <c r="F7" s="654" t="s">
        <v>194</v>
      </c>
    </row>
    <row r="8" spans="1:6" ht="15" customHeight="1" thickBot="1">
      <c r="A8" s="486" t="s">
        <v>195</v>
      </c>
      <c r="B8" s="649" t="s">
        <v>164</v>
      </c>
      <c r="C8" s="901">
        <v>1016000</v>
      </c>
      <c r="D8" s="901">
        <v>3175000</v>
      </c>
      <c r="E8" s="901">
        <v>9207500</v>
      </c>
      <c r="F8" s="902">
        <v>13398500</v>
      </c>
    </row>
    <row r="9" spans="1:6" ht="12" customHeight="1">
      <c r="A9" s="615" t="s">
        <v>196</v>
      </c>
      <c r="B9" s="241" t="s">
        <v>163</v>
      </c>
      <c r="C9" s="984">
        <v>1016000</v>
      </c>
      <c r="D9" s="984">
        <v>3175000</v>
      </c>
      <c r="E9" s="985">
        <v>9207500</v>
      </c>
      <c r="F9" s="986">
        <v>13398500</v>
      </c>
    </row>
    <row r="10" spans="1:6" ht="12.75" customHeight="1">
      <c r="A10" s="166" t="s">
        <v>197</v>
      </c>
      <c r="B10" s="126" t="s">
        <v>159</v>
      </c>
      <c r="C10" s="218"/>
      <c r="D10" s="218"/>
      <c r="E10" s="146"/>
      <c r="F10" s="652">
        <f>SUM(C10:E10)</f>
        <v>0</v>
      </c>
    </row>
    <row r="11" spans="1:6" ht="12.75" customHeight="1">
      <c r="A11" s="166" t="s">
        <v>198</v>
      </c>
      <c r="B11" s="119" t="s">
        <v>160</v>
      </c>
      <c r="C11" s="220"/>
      <c r="D11" s="220"/>
      <c r="E11" s="146"/>
      <c r="F11" s="652">
        <f>SUM(C11:E11)</f>
        <v>0</v>
      </c>
    </row>
    <row r="12" spans="1:6" ht="12.75" customHeight="1">
      <c r="A12" s="166" t="s">
        <v>199</v>
      </c>
      <c r="B12" s="119" t="s">
        <v>161</v>
      </c>
      <c r="C12" s="220"/>
      <c r="D12" s="220"/>
      <c r="E12" s="146"/>
      <c r="F12" s="652">
        <f>SUM(C12:E12)</f>
        <v>0</v>
      </c>
    </row>
    <row r="13" spans="1:6" s="15" customFormat="1" ht="12.75" customHeight="1" thickBot="1">
      <c r="A13" s="616" t="s">
        <v>200</v>
      </c>
      <c r="B13" s="242" t="s">
        <v>162</v>
      </c>
      <c r="C13" s="222"/>
      <c r="D13" s="653"/>
      <c r="E13" s="152"/>
      <c r="F13" s="652">
        <f>SUM(C13:E13)</f>
        <v>0</v>
      </c>
    </row>
    <row r="14" spans="1:6" ht="15" customHeight="1" thickBot="1">
      <c r="A14" s="486" t="s">
        <v>201</v>
      </c>
      <c r="B14" s="123" t="s">
        <v>31</v>
      </c>
      <c r="C14" s="900">
        <v>1016000</v>
      </c>
      <c r="D14" s="205">
        <v>3175000</v>
      </c>
      <c r="E14" s="719">
        <v>9207500</v>
      </c>
      <c r="F14" s="719">
        <v>13398500</v>
      </c>
    </row>
    <row r="15" spans="1:6" ht="16.5" customHeight="1" thickBot="1">
      <c r="A15" s="615" t="s">
        <v>202</v>
      </c>
      <c r="B15" s="122" t="s">
        <v>478</v>
      </c>
      <c r="C15" s="231">
        <f>C16+C21+C22+C23+C24+C25</f>
        <v>0</v>
      </c>
      <c r="D15" s="231">
        <f>D16+D21+D22+D23+D24+D25</f>
        <v>0</v>
      </c>
      <c r="E15" s="231">
        <f>E16+E21+E22+E23+E24+E25</f>
        <v>0</v>
      </c>
      <c r="F15" s="137">
        <f>F16+F21+F22+F23+F24+F25</f>
        <v>0</v>
      </c>
    </row>
    <row r="16" spans="1:6" ht="11.25" customHeight="1">
      <c r="A16" s="770" t="s">
        <v>203</v>
      </c>
      <c r="B16" s="794" t="s">
        <v>391</v>
      </c>
      <c r="C16" s="307">
        <f>C17+C18+C19+C20</f>
        <v>0</v>
      </c>
      <c r="D16" s="307">
        <f>D17+D18+D19+D20</f>
        <v>0</v>
      </c>
      <c r="E16" s="307">
        <f>E17+E18+E19+E20</f>
        <v>0</v>
      </c>
      <c r="F16" s="141">
        <f>F17+F18+F19+F20</f>
        <v>0</v>
      </c>
    </row>
    <row r="17" spans="1:6" ht="11.25" customHeight="1">
      <c r="A17" s="770" t="s">
        <v>204</v>
      </c>
      <c r="B17" s="811" t="s">
        <v>421</v>
      </c>
      <c r="C17" s="213"/>
      <c r="D17" s="213"/>
      <c r="E17" s="139"/>
      <c r="F17" s="139"/>
    </row>
    <row r="18" spans="1:6" ht="11.25" customHeight="1">
      <c r="A18" s="770" t="s">
        <v>205</v>
      </c>
      <c r="B18" s="812" t="s">
        <v>422</v>
      </c>
      <c r="C18" s="213"/>
      <c r="D18" s="213"/>
      <c r="E18" s="139"/>
      <c r="F18" s="139"/>
    </row>
    <row r="19" spans="1:6" ht="11.25" customHeight="1">
      <c r="A19" s="770" t="s">
        <v>206</v>
      </c>
      <c r="B19" s="812" t="s">
        <v>423</v>
      </c>
      <c r="C19" s="889"/>
      <c r="D19" s="889"/>
      <c r="E19" s="141"/>
      <c r="F19" s="141"/>
    </row>
    <row r="20" spans="1:6" ht="12.75" customHeight="1">
      <c r="A20" s="770" t="s">
        <v>207</v>
      </c>
      <c r="B20" s="809" t="s">
        <v>425</v>
      </c>
      <c r="C20" s="224"/>
      <c r="D20" s="207"/>
      <c r="E20" s="235"/>
      <c r="F20" s="235">
        <f>SUM(C20:E20)</f>
        <v>0</v>
      </c>
    </row>
    <row r="21" spans="1:6" ht="12.75" customHeight="1">
      <c r="A21" s="770" t="s">
        <v>208</v>
      </c>
      <c r="B21" s="246" t="s">
        <v>392</v>
      </c>
      <c r="C21" s="225"/>
      <c r="D21" s="206"/>
      <c r="E21" s="235"/>
      <c r="F21" s="235">
        <f>SUM(C21:E21)</f>
        <v>0</v>
      </c>
    </row>
    <row r="22" spans="1:6" ht="12.75" customHeight="1">
      <c r="A22" s="770" t="s">
        <v>209</v>
      </c>
      <c r="B22" s="795" t="s">
        <v>393</v>
      </c>
      <c r="C22" s="225"/>
      <c r="D22" s="206"/>
      <c r="E22" s="235"/>
      <c r="F22" s="235">
        <f>SUM(C22:E22)</f>
        <v>0</v>
      </c>
    </row>
    <row r="23" spans="1:6" s="15" customFormat="1" ht="12.75" customHeight="1">
      <c r="A23" s="770" t="s">
        <v>210</v>
      </c>
      <c r="B23" s="256" t="s">
        <v>394</v>
      </c>
      <c r="C23" s="226"/>
      <c r="D23" s="212"/>
      <c r="E23" s="235"/>
      <c r="F23" s="235">
        <f>SUM(C23:E23)</f>
        <v>0</v>
      </c>
    </row>
    <row r="24" spans="1:6" ht="15" customHeight="1">
      <c r="A24" s="770" t="s">
        <v>211</v>
      </c>
      <c r="B24" s="890" t="s">
        <v>395</v>
      </c>
      <c r="C24" s="891"/>
      <c r="D24" s="892"/>
      <c r="E24" s="138"/>
      <c r="F24" s="138">
        <f>SUM(C24:E24)</f>
        <v>0</v>
      </c>
    </row>
    <row r="25" spans="1:6" ht="15" customHeight="1" thickBot="1">
      <c r="A25" s="770" t="s">
        <v>212</v>
      </c>
      <c r="B25" s="893" t="s">
        <v>396</v>
      </c>
      <c r="C25" s="568"/>
      <c r="D25" s="632"/>
      <c r="E25" s="309"/>
      <c r="F25" s="309"/>
    </row>
    <row r="26" spans="1:6" ht="6.75" customHeight="1" thickBot="1">
      <c r="A26" s="486"/>
      <c r="B26" s="243"/>
      <c r="C26" s="222"/>
      <c r="D26" s="205"/>
      <c r="E26" s="143"/>
      <c r="F26" s="143"/>
    </row>
    <row r="27" spans="1:6" ht="15" customHeight="1" thickBot="1">
      <c r="A27" s="486" t="s">
        <v>209</v>
      </c>
      <c r="B27" s="217" t="s">
        <v>479</v>
      </c>
      <c r="C27" s="227">
        <f>C28+C33</f>
        <v>0</v>
      </c>
      <c r="D27" s="227">
        <f>D28+D33</f>
        <v>0</v>
      </c>
      <c r="E27" s="227">
        <f>E28+E33</f>
        <v>0</v>
      </c>
      <c r="F27" s="142">
        <f>F28+F33</f>
        <v>0</v>
      </c>
    </row>
    <row r="28" spans="1:6" ht="15" customHeight="1">
      <c r="A28" s="615" t="s">
        <v>210</v>
      </c>
      <c r="B28" s="122" t="s">
        <v>166</v>
      </c>
      <c r="C28" s="228">
        <f>SUM(C29:C32)</f>
        <v>0</v>
      </c>
      <c r="D28" s="228">
        <f>SUM(D29:D32)</f>
        <v>0</v>
      </c>
      <c r="E28" s="228">
        <f>SUM(E29:E32)</f>
        <v>0</v>
      </c>
      <c r="F28" s="236">
        <f>SUM(F29:F32)</f>
        <v>0</v>
      </c>
    </row>
    <row r="29" spans="1:6" ht="12.75" customHeight="1">
      <c r="A29" s="166" t="s">
        <v>211</v>
      </c>
      <c r="B29" s="119" t="s">
        <v>167</v>
      </c>
      <c r="C29" s="220"/>
      <c r="D29" s="30"/>
      <c r="E29" s="167"/>
      <c r="F29" s="235"/>
    </row>
    <row r="30" spans="1:6" ht="12.75" customHeight="1">
      <c r="A30" s="166" t="s">
        <v>212</v>
      </c>
      <c r="B30" s="244" t="s">
        <v>399</v>
      </c>
      <c r="C30" s="229"/>
      <c r="D30" s="209"/>
      <c r="E30" s="237"/>
      <c r="F30" s="235"/>
    </row>
    <row r="31" spans="1:6" ht="21.75" customHeight="1">
      <c r="A31" s="166" t="s">
        <v>213</v>
      </c>
      <c r="B31" s="621" t="s">
        <v>400</v>
      </c>
      <c r="C31" s="229"/>
      <c r="D31" s="209"/>
      <c r="E31" s="237"/>
      <c r="F31" s="235"/>
    </row>
    <row r="32" spans="1:6" ht="15" customHeight="1">
      <c r="A32" s="166" t="s">
        <v>215</v>
      </c>
      <c r="B32" s="170" t="s">
        <v>401</v>
      </c>
      <c r="C32" s="232"/>
      <c r="D32" s="810"/>
      <c r="E32" s="168"/>
      <c r="F32" s="138"/>
    </row>
    <row r="33" spans="1:7" ht="15" customHeight="1">
      <c r="A33" s="770" t="s">
        <v>216</v>
      </c>
      <c r="B33" s="122" t="s">
        <v>404</v>
      </c>
      <c r="C33" s="222">
        <f>SUM(C34:C39)</f>
        <v>0</v>
      </c>
      <c r="D33" s="222">
        <f>SUM(D34:D39)</f>
        <v>0</v>
      </c>
      <c r="E33" s="222">
        <f>SUM(E34:E39)</f>
        <v>0</v>
      </c>
      <c r="F33" s="135">
        <f>SUM(C33:E33)</f>
        <v>0</v>
      </c>
    </row>
    <row r="34" spans="1:7" ht="12.75" customHeight="1">
      <c r="A34" s="166" t="s">
        <v>217</v>
      </c>
      <c r="B34" s="622" t="s">
        <v>402</v>
      </c>
      <c r="C34" s="229"/>
      <c r="D34" s="214"/>
      <c r="E34" s="135"/>
      <c r="F34" s="235"/>
    </row>
    <row r="35" spans="1:7" ht="15" customHeight="1">
      <c r="A35" s="166" t="s">
        <v>218</v>
      </c>
      <c r="B35" s="798" t="s">
        <v>403</v>
      </c>
      <c r="C35" s="232"/>
      <c r="D35" s="215"/>
      <c r="E35" s="135"/>
      <c r="F35" s="235"/>
    </row>
    <row r="36" spans="1:7" ht="15" customHeight="1">
      <c r="A36" s="166" t="s">
        <v>219</v>
      </c>
      <c r="B36" s="800" t="s">
        <v>405</v>
      </c>
      <c r="C36" s="303"/>
      <c r="D36" s="214"/>
      <c r="E36" s="135"/>
      <c r="F36" s="235"/>
    </row>
    <row r="37" spans="1:7" ht="15" customHeight="1">
      <c r="A37" s="166" t="s">
        <v>220</v>
      </c>
      <c r="B37" s="119" t="s">
        <v>406</v>
      </c>
      <c r="C37" s="303"/>
      <c r="D37" s="801"/>
      <c r="E37" s="138">
        <f>'20-21.m.felh bev'!C9</f>
        <v>0</v>
      </c>
      <c r="F37" s="235">
        <f>SUM(C37:E37)</f>
        <v>0</v>
      </c>
    </row>
    <row r="38" spans="1:7" ht="15" customHeight="1">
      <c r="A38" s="166" t="s">
        <v>221</v>
      </c>
      <c r="B38" s="800" t="s">
        <v>407</v>
      </c>
      <c r="C38" s="303"/>
      <c r="D38" s="801"/>
      <c r="E38" s="135"/>
      <c r="F38" s="235"/>
    </row>
    <row r="39" spans="1:7" ht="15" customHeight="1">
      <c r="A39" s="166" t="s">
        <v>222</v>
      </c>
      <c r="B39" s="119" t="s">
        <v>408</v>
      </c>
      <c r="C39" s="303"/>
      <c r="D39" s="801"/>
      <c r="E39" s="135"/>
      <c r="F39" s="235"/>
    </row>
    <row r="40" spans="1:7" ht="6.75" customHeight="1" thickBot="1">
      <c r="A40" s="650"/>
      <c r="B40" s="243"/>
      <c r="C40" s="222"/>
      <c r="D40" s="210"/>
      <c r="E40" s="238"/>
      <c r="F40" s="238"/>
    </row>
    <row r="41" spans="1:7" ht="31.5" customHeight="1" thickBot="1">
      <c r="A41" s="486" t="s">
        <v>223</v>
      </c>
      <c r="B41" s="820" t="s">
        <v>481</v>
      </c>
      <c r="C41" s="227">
        <f>C8+C27</f>
        <v>1016000</v>
      </c>
      <c r="D41" s="227">
        <f>D8+D27</f>
        <v>3175000</v>
      </c>
      <c r="E41" s="227">
        <f>E8+E27</f>
        <v>9207500</v>
      </c>
      <c r="F41" s="142">
        <f>F8+F27</f>
        <v>13398500</v>
      </c>
      <c r="G41" s="77"/>
    </row>
    <row r="42" spans="1:7" s="15" customFormat="1" ht="3" customHeight="1" thickBot="1">
      <c r="A42" s="651"/>
      <c r="B42" s="125"/>
      <c r="C42" s="233"/>
      <c r="D42" s="208"/>
      <c r="E42" s="239"/>
      <c r="F42" s="239"/>
    </row>
    <row r="43" spans="1:7" ht="25.5" customHeight="1" thickBot="1">
      <c r="A43" s="164" t="s">
        <v>224</v>
      </c>
      <c r="B43" s="121" t="s">
        <v>410</v>
      </c>
      <c r="C43" s="655"/>
      <c r="D43" s="655"/>
      <c r="E43" s="655"/>
      <c r="F43" s="300"/>
    </row>
    <row r="44" spans="1:7" ht="12.75" customHeight="1">
      <c r="A44" s="615" t="s">
        <v>225</v>
      </c>
      <c r="B44" s="245" t="s">
        <v>169</v>
      </c>
      <c r="C44" s="139"/>
      <c r="D44" s="139"/>
      <c r="E44" s="139"/>
      <c r="F44" s="139"/>
    </row>
    <row r="45" spans="1:7" ht="12.75" customHeight="1">
      <c r="A45" s="166" t="s">
        <v>226</v>
      </c>
      <c r="B45" s="542" t="s">
        <v>412</v>
      </c>
      <c r="C45" s="139"/>
      <c r="D45" s="139"/>
      <c r="E45" s="139">
        <v>1120309</v>
      </c>
      <c r="F45" s="235">
        <v>1120309</v>
      </c>
    </row>
    <row r="46" spans="1:7" ht="12.75" customHeight="1">
      <c r="A46" s="166" t="s">
        <v>227</v>
      </c>
      <c r="B46" s="542" t="s">
        <v>413</v>
      </c>
      <c r="C46" s="139"/>
      <c r="D46" s="139"/>
      <c r="E46" s="139"/>
      <c r="F46" s="235"/>
    </row>
    <row r="47" spans="1:7" ht="15" customHeight="1">
      <c r="A47" s="166" t="s">
        <v>228</v>
      </c>
      <c r="B47" s="542" t="s">
        <v>411</v>
      </c>
      <c r="C47" s="235">
        <v>4200000</v>
      </c>
      <c r="D47" s="235"/>
      <c r="E47" s="235">
        <v>9800000</v>
      </c>
      <c r="F47" s="235">
        <f>SUM(C47:E47)</f>
        <v>14000000</v>
      </c>
    </row>
    <row r="48" spans="1:7">
      <c r="A48" s="166" t="s">
        <v>229</v>
      </c>
      <c r="B48" s="734" t="s">
        <v>417</v>
      </c>
      <c r="C48" s="167"/>
      <c r="D48" s="167"/>
      <c r="E48" s="167"/>
      <c r="F48" s="235"/>
    </row>
    <row r="49" spans="1:6">
      <c r="A49" s="166" t="s">
        <v>230</v>
      </c>
      <c r="B49" s="735" t="s">
        <v>416</v>
      </c>
      <c r="C49" s="168"/>
      <c r="D49" s="168"/>
      <c r="E49" s="168"/>
      <c r="F49" s="138"/>
    </row>
    <row r="50" spans="1:6" ht="15" customHeight="1">
      <c r="A50" s="166" t="s">
        <v>231</v>
      </c>
      <c r="B50" s="736" t="s">
        <v>414</v>
      </c>
      <c r="C50" s="223"/>
      <c r="D50" s="139"/>
      <c r="E50" s="139"/>
      <c r="F50" s="139"/>
    </row>
    <row r="51" spans="1:6" ht="13.5" thickBot="1">
      <c r="A51" s="166" t="s">
        <v>232</v>
      </c>
      <c r="B51" s="895" t="s">
        <v>415</v>
      </c>
      <c r="C51" s="280"/>
      <c r="D51" s="894"/>
      <c r="E51" s="309"/>
      <c r="F51" s="309"/>
    </row>
    <row r="52" spans="1:6" ht="13.5" thickBot="1">
      <c r="A52" s="650" t="s">
        <v>233</v>
      </c>
      <c r="B52" s="896" t="s">
        <v>419</v>
      </c>
      <c r="C52" s="897">
        <f>SUM(C44:C51)</f>
        <v>4200000</v>
      </c>
      <c r="D52" s="95">
        <f>SUM(D44:D51)</f>
        <v>0</v>
      </c>
      <c r="E52" s="95">
        <f>SUM(E44:E51)</f>
        <v>10920309</v>
      </c>
      <c r="F52" s="808">
        <f>SUM(F44:F51)</f>
        <v>15120309</v>
      </c>
    </row>
    <row r="53" spans="1:6" ht="4.5" customHeight="1" thickBot="1">
      <c r="A53" s="486"/>
      <c r="B53" s="899"/>
      <c r="C53" s="898"/>
      <c r="D53" s="722"/>
      <c r="E53" s="142"/>
      <c r="F53" s="142"/>
    </row>
    <row r="54" spans="1:6" ht="19.5" customHeight="1" thickBot="1">
      <c r="A54" s="486" t="s">
        <v>234</v>
      </c>
      <c r="B54" s="802" t="s">
        <v>418</v>
      </c>
      <c r="C54" s="95">
        <f>C41+C52</f>
        <v>5216000</v>
      </c>
      <c r="D54" s="95">
        <f>D41+D52</f>
        <v>3175000</v>
      </c>
      <c r="E54" s="95">
        <f>E41+E52</f>
        <v>20127809</v>
      </c>
      <c r="F54" s="95">
        <f>F41+F52</f>
        <v>28518809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topLeftCell="A25" workbookViewId="0">
      <selection activeCell="D4" sqref="D4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7"/>
      <c r="B1" s="337"/>
      <c r="C1" s="337"/>
      <c r="D1" s="337"/>
      <c r="E1" s="337"/>
    </row>
    <row r="2" spans="1:5">
      <c r="B2" s="995" t="s">
        <v>677</v>
      </c>
      <c r="C2" s="994"/>
    </row>
    <row r="3" spans="1:5">
      <c r="B3" s="1"/>
      <c r="C3" s="38"/>
    </row>
    <row r="4" spans="1:5" ht="15.75">
      <c r="B4" s="1030" t="s">
        <v>32</v>
      </c>
      <c r="C4" s="1030"/>
    </row>
    <row r="5" spans="1:5" ht="15.75">
      <c r="B5" s="1030" t="s">
        <v>33</v>
      </c>
      <c r="C5" s="1030"/>
    </row>
    <row r="6" spans="1:5" ht="15.75">
      <c r="B6" s="1030" t="s">
        <v>630</v>
      </c>
      <c r="C6" s="1030"/>
    </row>
    <row r="7" spans="1:5" ht="15.75">
      <c r="B7" s="173"/>
      <c r="C7" s="173"/>
    </row>
    <row r="8" spans="1:5">
      <c r="B8" s="1"/>
      <c r="C8" s="40" t="s">
        <v>596</v>
      </c>
    </row>
    <row r="9" spans="1:5" ht="13.5" thickBot="1">
      <c r="B9" s="1"/>
      <c r="C9" s="40"/>
    </row>
    <row r="10" spans="1:5" ht="26.25" thickBot="1">
      <c r="A10" s="382" t="s">
        <v>190</v>
      </c>
      <c r="B10" s="428" t="s">
        <v>34</v>
      </c>
      <c r="C10" s="429" t="s">
        <v>594</v>
      </c>
    </row>
    <row r="11" spans="1:5" ht="13.5" thickBot="1">
      <c r="A11" s="425" t="s">
        <v>191</v>
      </c>
      <c r="B11" s="404" t="s">
        <v>192</v>
      </c>
      <c r="C11" s="408" t="s">
        <v>193</v>
      </c>
    </row>
    <row r="12" spans="1:5" ht="16.5" thickBot="1">
      <c r="A12" s="356"/>
      <c r="B12" s="686" t="s">
        <v>18</v>
      </c>
      <c r="C12" s="682"/>
    </row>
    <row r="13" spans="1:5" ht="15.75">
      <c r="A13" s="679" t="s">
        <v>195</v>
      </c>
      <c r="B13" s="687" t="s">
        <v>611</v>
      </c>
      <c r="C13" s="683">
        <v>0</v>
      </c>
    </row>
    <row r="14" spans="1:5" ht="15.75">
      <c r="A14" s="680" t="s">
        <v>196</v>
      </c>
      <c r="B14" s="688"/>
      <c r="C14" s="683"/>
    </row>
    <row r="15" spans="1:5" ht="15.75">
      <c r="A15" s="680" t="s">
        <v>197</v>
      </c>
      <c r="B15" s="687"/>
      <c r="C15" s="684"/>
    </row>
    <row r="16" spans="1:5" ht="15.75">
      <c r="A16" s="680" t="s">
        <v>198</v>
      </c>
      <c r="B16" s="714"/>
      <c r="C16" s="683"/>
    </row>
    <row r="17" spans="1:3" ht="15.75">
      <c r="A17" s="681" t="s">
        <v>199</v>
      </c>
      <c r="B17" s="713"/>
      <c r="C17" s="682"/>
    </row>
    <row r="18" spans="1:3" s="7" customFormat="1" ht="16.5" thickBot="1">
      <c r="A18" s="681" t="s">
        <v>200</v>
      </c>
      <c r="B18" s="687"/>
      <c r="C18" s="690"/>
    </row>
    <row r="19" spans="1:3" s="7" customFormat="1" ht="16.5" thickBot="1">
      <c r="A19" s="356" t="s">
        <v>201</v>
      </c>
      <c r="B19" s="689"/>
      <c r="C19" s="685"/>
    </row>
    <row r="20" spans="1:3" ht="16.5" thickBot="1">
      <c r="A20" s="347" t="s">
        <v>202</v>
      </c>
      <c r="B20" s="433" t="s">
        <v>15</v>
      </c>
      <c r="C20" s="430">
        <f>C13+C14+C15+C16+C17+C18+C19</f>
        <v>0</v>
      </c>
    </row>
    <row r="21" spans="1:3" ht="15.75">
      <c r="B21" s="42"/>
      <c r="C21" s="43"/>
    </row>
    <row r="22" spans="1:3" ht="15.75">
      <c r="B22" s="42"/>
      <c r="C22" s="43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topLeftCell="A25" workbookViewId="0">
      <selection activeCell="F12" sqref="F12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997" t="s">
        <v>678</v>
      </c>
      <c r="B1" s="997"/>
      <c r="C1" s="997"/>
      <c r="D1" s="337"/>
      <c r="E1" s="337"/>
    </row>
    <row r="2" spans="1:5">
      <c r="A2" s="337"/>
      <c r="B2" s="337"/>
      <c r="C2" s="337"/>
      <c r="D2" s="337"/>
      <c r="E2" s="337"/>
    </row>
    <row r="3" spans="1:5" ht="15.75">
      <c r="B3" s="1030" t="s">
        <v>35</v>
      </c>
      <c r="C3" s="1030"/>
    </row>
    <row r="4" spans="1:5" ht="15.75">
      <c r="B4" s="1030" t="s">
        <v>36</v>
      </c>
      <c r="C4" s="1030"/>
    </row>
    <row r="5" spans="1:5" ht="15.75">
      <c r="B5" s="1030" t="s">
        <v>630</v>
      </c>
      <c r="C5" s="1030"/>
    </row>
    <row r="6" spans="1:5" ht="15.75">
      <c r="B6" s="720"/>
      <c r="C6" s="720"/>
    </row>
    <row r="7" spans="1:5" ht="13.5" thickBot="1">
      <c r="B7" s="38"/>
      <c r="C7" s="40" t="s">
        <v>584</v>
      </c>
    </row>
    <row r="8" spans="1:5" ht="26.25" thickBot="1">
      <c r="A8" s="382" t="s">
        <v>190</v>
      </c>
      <c r="B8" s="435" t="s">
        <v>37</v>
      </c>
      <c r="C8" s="436" t="s">
        <v>595</v>
      </c>
    </row>
    <row r="9" spans="1:5" ht="13.5" thickBot="1">
      <c r="A9" s="425" t="s">
        <v>191</v>
      </c>
      <c r="B9" s="404" t="s">
        <v>192</v>
      </c>
      <c r="C9" s="408" t="s">
        <v>193</v>
      </c>
    </row>
    <row r="10" spans="1:5" ht="12.75" customHeight="1" thickBot="1">
      <c r="A10" s="347"/>
      <c r="B10" s="174" t="s">
        <v>18</v>
      </c>
      <c r="C10" s="437"/>
    </row>
    <row r="11" spans="1:5" ht="12.75" customHeight="1">
      <c r="A11" s="823" t="s">
        <v>195</v>
      </c>
      <c r="B11" s="175"/>
      <c r="C11" s="438"/>
    </row>
    <row r="12" spans="1:5" ht="12.75" customHeight="1">
      <c r="A12" s="823" t="s">
        <v>196</v>
      </c>
      <c r="B12" s="175" t="s">
        <v>586</v>
      </c>
      <c r="C12" s="438">
        <v>1905000</v>
      </c>
    </row>
    <row r="13" spans="1:5" ht="12.75" customHeight="1">
      <c r="A13" s="823" t="s">
        <v>197</v>
      </c>
      <c r="B13" s="175"/>
      <c r="C13" s="438"/>
    </row>
    <row r="14" spans="1:5" ht="12.75" customHeight="1">
      <c r="A14" s="823" t="s">
        <v>198</v>
      </c>
      <c r="B14" s="175"/>
      <c r="C14" s="438"/>
    </row>
    <row r="15" spans="1:5" ht="12.75" customHeight="1">
      <c r="A15" s="823" t="s">
        <v>199</v>
      </c>
      <c r="B15" s="175"/>
      <c r="C15" s="438"/>
    </row>
    <row r="16" spans="1:5" ht="12.75" customHeight="1">
      <c r="A16" s="823" t="s">
        <v>200</v>
      </c>
      <c r="B16" s="175"/>
      <c r="C16" s="438"/>
    </row>
    <row r="17" spans="1:11" ht="12.75" customHeight="1">
      <c r="A17" s="823" t="s">
        <v>201</v>
      </c>
      <c r="B17" s="175"/>
      <c r="C17" s="438"/>
    </row>
    <row r="18" spans="1:11" ht="12.75" customHeight="1">
      <c r="A18" s="823" t="s">
        <v>202</v>
      </c>
      <c r="B18" s="175"/>
      <c r="C18" s="438"/>
    </row>
    <row r="19" spans="1:11" ht="12.75" customHeight="1">
      <c r="A19" s="823" t="s">
        <v>203</v>
      </c>
      <c r="B19" s="175"/>
      <c r="C19" s="438"/>
    </row>
    <row r="20" spans="1:11" ht="12.75" customHeight="1" thickBot="1">
      <c r="A20" s="426">
        <v>10</v>
      </c>
      <c r="B20" s="175"/>
      <c r="C20" s="438"/>
    </row>
    <row r="21" spans="1:11" ht="12.75" customHeight="1" thickBot="1">
      <c r="A21" s="347"/>
      <c r="B21" s="362" t="s">
        <v>25</v>
      </c>
      <c r="C21" s="439">
        <f>SUM(C11:C20)</f>
        <v>1905000</v>
      </c>
    </row>
    <row r="22" spans="1:11">
      <c r="A22" s="1031"/>
      <c r="B22" s="1018"/>
      <c r="C22" s="1018"/>
    </row>
    <row r="23" spans="1:11">
      <c r="A23" s="1"/>
      <c r="B23" s="1"/>
      <c r="K23" s="310"/>
    </row>
    <row r="24" spans="1:11">
      <c r="B24" s="1"/>
      <c r="C24" s="1"/>
      <c r="K24" s="310"/>
    </row>
    <row r="25" spans="1:11">
      <c r="B25" s="1"/>
      <c r="C25" s="1"/>
      <c r="K25" s="310"/>
    </row>
    <row r="26" spans="1:11">
      <c r="B26" s="1"/>
      <c r="C26" s="1"/>
      <c r="K26" s="310"/>
    </row>
    <row r="27" spans="1:11">
      <c r="B27" s="1"/>
      <c r="C27" s="1"/>
      <c r="K27" s="310"/>
    </row>
    <row r="28" spans="1:11">
      <c r="B28" s="1"/>
      <c r="C28" s="1"/>
      <c r="K28" s="310"/>
    </row>
    <row r="29" spans="1:11">
      <c r="H29" s="310"/>
    </row>
    <row r="30" spans="1:11">
      <c r="H30" s="310"/>
    </row>
    <row r="31" spans="1:11">
      <c r="G31" s="310"/>
    </row>
    <row r="32" spans="1:11">
      <c r="G32" s="310"/>
    </row>
    <row r="33" spans="2:8">
      <c r="H33" s="310"/>
    </row>
    <row r="34" spans="2:8">
      <c r="H34" s="310"/>
    </row>
    <row r="35" spans="2:8">
      <c r="H35" s="310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topLeftCell="A37" workbookViewId="0">
      <selection activeCell="E8" sqref="E8"/>
    </sheetView>
  </sheetViews>
  <sheetFormatPr defaultRowHeight="12.75"/>
  <cols>
    <col min="1" max="1" width="4.85546875" customWidth="1"/>
    <col min="2" max="2" width="64" customWidth="1"/>
    <col min="3" max="3" width="18.42578125" customWidth="1"/>
  </cols>
  <sheetData>
    <row r="1" spans="1:5">
      <c r="A1" s="997" t="s">
        <v>679</v>
      </c>
      <c r="B1" s="997"/>
      <c r="C1" s="997"/>
      <c r="D1" s="337"/>
      <c r="E1" s="337"/>
    </row>
    <row r="2" spans="1:5">
      <c r="A2" s="337"/>
      <c r="B2" s="337"/>
      <c r="C2" s="337"/>
      <c r="D2" s="337"/>
      <c r="E2" s="337"/>
    </row>
    <row r="3" spans="1:5" ht="15.75">
      <c r="B3" s="1030" t="s">
        <v>362</v>
      </c>
      <c r="C3" s="1030"/>
    </row>
    <row r="4" spans="1:5" ht="15.75">
      <c r="B4" s="1030" t="s">
        <v>630</v>
      </c>
      <c r="C4" s="1030"/>
    </row>
    <row r="5" spans="1:5" ht="15.75">
      <c r="B5" s="173"/>
      <c r="C5" s="173"/>
    </row>
    <row r="6" spans="1:5" ht="13.5" thickBot="1">
      <c r="B6" s="1"/>
      <c r="C6" s="40" t="s">
        <v>584</v>
      </c>
    </row>
    <row r="7" spans="1:5" ht="32.25" thickBot="1">
      <c r="A7" s="382" t="s">
        <v>190</v>
      </c>
      <c r="B7" s="428" t="s">
        <v>38</v>
      </c>
      <c r="C7" s="441" t="s">
        <v>631</v>
      </c>
    </row>
    <row r="8" spans="1:5" ht="13.5" thickBot="1">
      <c r="A8" s="385" t="s">
        <v>191</v>
      </c>
      <c r="B8" s="404" t="s">
        <v>192</v>
      </c>
      <c r="C8" s="408" t="s">
        <v>193</v>
      </c>
    </row>
    <row r="9" spans="1:5" ht="16.5" thickBot="1">
      <c r="A9" s="347" t="s">
        <v>195</v>
      </c>
      <c r="B9" s="176" t="s">
        <v>355</v>
      </c>
      <c r="C9" s="442"/>
    </row>
    <row r="10" spans="1:5" ht="15.75">
      <c r="A10" s="388" t="s">
        <v>196</v>
      </c>
      <c r="B10" s="177" t="s">
        <v>357</v>
      </c>
      <c r="C10" s="443"/>
    </row>
    <row r="11" spans="1:5" ht="15.75">
      <c r="A11" s="383" t="s">
        <v>197</v>
      </c>
      <c r="B11" s="178" t="s">
        <v>358</v>
      </c>
      <c r="C11" s="444"/>
    </row>
    <row r="12" spans="1:5" ht="15.75">
      <c r="A12" s="383" t="s">
        <v>198</v>
      </c>
      <c r="B12" s="179" t="s">
        <v>504</v>
      </c>
      <c r="C12" s="445"/>
    </row>
    <row r="13" spans="1:5" ht="15.75">
      <c r="A13" s="383" t="s">
        <v>199</v>
      </c>
      <c r="B13" s="178" t="s">
        <v>505</v>
      </c>
      <c r="C13" s="444"/>
    </row>
    <row r="14" spans="1:5" ht="15.75">
      <c r="A14" s="383" t="s">
        <v>200</v>
      </c>
      <c r="B14" s="180" t="s">
        <v>510</v>
      </c>
      <c r="C14" s="445"/>
    </row>
    <row r="15" spans="1:5" ht="15.75">
      <c r="A15" s="383" t="s">
        <v>201</v>
      </c>
      <c r="B15" s="178" t="s">
        <v>506</v>
      </c>
      <c r="C15" s="444"/>
    </row>
    <row r="16" spans="1:5" ht="15.75">
      <c r="A16" s="383" t="s">
        <v>202</v>
      </c>
      <c r="B16" s="181" t="s">
        <v>507</v>
      </c>
      <c r="C16" s="786"/>
    </row>
    <row r="17" spans="1:3" ht="16.5" thickBot="1">
      <c r="A17" s="383" t="s">
        <v>203</v>
      </c>
      <c r="B17" s="785" t="s">
        <v>508</v>
      </c>
      <c r="C17" s="446">
        <v>0</v>
      </c>
    </row>
    <row r="18" spans="1:3" ht="26.25" customHeight="1" thickBot="1">
      <c r="A18" s="347" t="s">
        <v>204</v>
      </c>
      <c r="B18" s="440" t="s">
        <v>363</v>
      </c>
      <c r="C18" s="447">
        <v>0</v>
      </c>
    </row>
    <row r="19" spans="1:3" ht="15.75">
      <c r="A19" s="379"/>
      <c r="B19" s="181"/>
      <c r="C19" s="448"/>
    </row>
    <row r="20" spans="1:3" ht="15.75">
      <c r="A20" s="364" t="s">
        <v>205</v>
      </c>
      <c r="B20" s="182" t="s">
        <v>356</v>
      </c>
      <c r="C20" s="449">
        <v>0</v>
      </c>
    </row>
    <row r="21" spans="1:3" ht="15.75">
      <c r="A21" s="364" t="s">
        <v>206</v>
      </c>
      <c r="B21" s="178" t="s">
        <v>604</v>
      </c>
      <c r="C21" s="444">
        <v>0</v>
      </c>
    </row>
    <row r="22" spans="1:3" ht="15.75">
      <c r="A22" s="364" t="s">
        <v>207</v>
      </c>
      <c r="B22" s="178" t="s">
        <v>359</v>
      </c>
      <c r="C22" s="444"/>
    </row>
    <row r="23" spans="1:3" ht="15.75">
      <c r="A23" s="364" t="s">
        <v>208</v>
      </c>
      <c r="B23" s="178" t="s">
        <v>360</v>
      </c>
      <c r="C23" s="444"/>
    </row>
    <row r="24" spans="1:3" ht="15.75">
      <c r="A24" s="364" t="s">
        <v>209</v>
      </c>
      <c r="B24" s="178" t="s">
        <v>361</v>
      </c>
      <c r="C24" s="444"/>
    </row>
    <row r="25" spans="1:3" ht="15.75">
      <c r="A25" s="364" t="s">
        <v>211</v>
      </c>
      <c r="B25" s="657" t="s">
        <v>509</v>
      </c>
      <c r="C25" s="658"/>
    </row>
    <row r="26" spans="1:3" ht="15.75">
      <c r="A26" s="364" t="s">
        <v>212</v>
      </c>
      <c r="B26" s="930" t="s">
        <v>511</v>
      </c>
      <c r="C26" s="658"/>
    </row>
    <row r="27" spans="1:3" ht="15.75">
      <c r="A27" s="364" t="s">
        <v>213</v>
      </c>
      <c r="B27" s="930" t="s">
        <v>512</v>
      </c>
      <c r="C27" s="658"/>
    </row>
    <row r="28" spans="1:3" ht="15.75">
      <c r="A28" s="364" t="s">
        <v>215</v>
      </c>
      <c r="B28" s="657"/>
      <c r="C28" s="658"/>
    </row>
    <row r="29" spans="1:3" ht="15.75">
      <c r="A29" s="364" t="s">
        <v>216</v>
      </c>
      <c r="B29" s="657"/>
      <c r="C29" s="658"/>
    </row>
    <row r="30" spans="1:3" ht="18" customHeight="1">
      <c r="A30" s="364" t="s">
        <v>217</v>
      </c>
      <c r="B30" s="657"/>
      <c r="C30" s="658"/>
    </row>
    <row r="31" spans="1:3" ht="16.5" customHeight="1" thickBot="1">
      <c r="A31" s="366" t="s">
        <v>220</v>
      </c>
      <c r="B31" s="179"/>
      <c r="C31" s="446"/>
    </row>
    <row r="32" spans="1:3" ht="16.5" thickBot="1">
      <c r="A32" s="347" t="s">
        <v>221</v>
      </c>
      <c r="B32" s="694" t="s">
        <v>364</v>
      </c>
      <c r="C32" s="450">
        <v>0</v>
      </c>
    </row>
    <row r="33" spans="1:3" ht="16.5" thickBot="1">
      <c r="A33" s="386" t="s">
        <v>222</v>
      </c>
      <c r="B33" s="107"/>
      <c r="C33" s="450"/>
    </row>
    <row r="34" spans="1:3" ht="16.5" thickBot="1">
      <c r="A34" s="347" t="s">
        <v>223</v>
      </c>
      <c r="B34" s="931" t="s">
        <v>365</v>
      </c>
      <c r="C34" s="451">
        <f>C18+C32</f>
        <v>0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5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8"/>
  <sheetViews>
    <sheetView topLeftCell="A49" workbookViewId="0">
      <selection activeCell="D18" sqref="D18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7"/>
      <c r="B1" s="995" t="s">
        <v>680</v>
      </c>
      <c r="C1" s="337"/>
      <c r="D1" s="337"/>
      <c r="E1" s="337"/>
    </row>
    <row r="2" spans="1:5">
      <c r="B2" s="1"/>
      <c r="C2" s="1"/>
    </row>
    <row r="3" spans="1:5" ht="15.75">
      <c r="B3" s="1030" t="s">
        <v>521</v>
      </c>
      <c r="C3" s="1030"/>
    </row>
    <row r="4" spans="1:5" ht="15.75">
      <c r="B4" s="173"/>
      <c r="C4" s="173"/>
    </row>
    <row r="5" spans="1:5" ht="15.75">
      <c r="B5" s="173"/>
      <c r="C5" s="173"/>
    </row>
    <row r="6" spans="1:5" ht="13.5" thickBot="1">
      <c r="B6" s="1"/>
      <c r="C6" s="1"/>
    </row>
    <row r="7" spans="1:5" ht="26.25" thickBot="1">
      <c r="A7" s="382" t="s">
        <v>190</v>
      </c>
      <c r="B7" s="435" t="s">
        <v>522</v>
      </c>
      <c r="C7" s="452" t="s">
        <v>40</v>
      </c>
    </row>
    <row r="8" spans="1:5" ht="13.5" thickBot="1">
      <c r="A8" s="385" t="s">
        <v>191</v>
      </c>
      <c r="B8" s="404" t="s">
        <v>192</v>
      </c>
      <c r="C8" s="408" t="s">
        <v>193</v>
      </c>
    </row>
    <row r="9" spans="1:5" ht="15.75">
      <c r="A9" s="432" t="s">
        <v>195</v>
      </c>
      <c r="B9" s="183" t="s">
        <v>523</v>
      </c>
      <c r="C9" s="453">
        <v>2</v>
      </c>
    </row>
    <row r="10" spans="1:5" ht="15.75">
      <c r="A10" s="388" t="s">
        <v>196</v>
      </c>
      <c r="B10" s="183" t="s">
        <v>524</v>
      </c>
      <c r="C10" s="453">
        <v>2</v>
      </c>
    </row>
    <row r="11" spans="1:5" ht="15.75">
      <c r="A11" s="383" t="s">
        <v>198</v>
      </c>
      <c r="B11" s="183" t="s">
        <v>525</v>
      </c>
      <c r="C11" s="453">
        <v>1</v>
      </c>
    </row>
    <row r="12" spans="1:5" ht="15.75">
      <c r="A12" s="383" t="s">
        <v>199</v>
      </c>
      <c r="B12" s="183" t="s">
        <v>526</v>
      </c>
      <c r="C12" s="453">
        <v>1</v>
      </c>
    </row>
    <row r="13" spans="1:5" ht="15.75">
      <c r="A13" s="364" t="s">
        <v>200</v>
      </c>
      <c r="B13" s="183" t="s">
        <v>517</v>
      </c>
      <c r="C13" s="453">
        <v>1</v>
      </c>
    </row>
    <row r="14" spans="1:5" ht="16.5" thickBot="1">
      <c r="A14" s="366" t="s">
        <v>201</v>
      </c>
      <c r="B14" s="183" t="s">
        <v>518</v>
      </c>
      <c r="C14" s="453">
        <v>1</v>
      </c>
    </row>
    <row r="15" spans="1:5" ht="16.5" thickBot="1">
      <c r="A15" s="347" t="s">
        <v>202</v>
      </c>
      <c r="B15" s="455" t="s">
        <v>41</v>
      </c>
      <c r="C15" s="456">
        <f>SUM(C9:C14)</f>
        <v>8</v>
      </c>
    </row>
    <row r="16" spans="1:5" ht="15.75">
      <c r="B16" s="33"/>
      <c r="C16" s="184"/>
    </row>
    <row r="17" spans="1:3" ht="15.75">
      <c r="B17" s="33"/>
      <c r="C17" s="184"/>
    </row>
    <row r="18" spans="1:3">
      <c r="B18" s="995" t="s">
        <v>681</v>
      </c>
      <c r="C18" s="994"/>
    </row>
    <row r="19" spans="1:3">
      <c r="B19" s="1"/>
      <c r="C19" s="1"/>
    </row>
    <row r="20" spans="1:3">
      <c r="B20" s="1"/>
      <c r="C20" s="1"/>
    </row>
    <row r="21" spans="1:3" ht="15.75">
      <c r="B21" s="1030" t="s">
        <v>142</v>
      </c>
      <c r="C21" s="1030"/>
    </row>
    <row r="22" spans="1:3" ht="15.75">
      <c r="B22" s="173"/>
      <c r="C22" s="173"/>
    </row>
    <row r="23" spans="1:3" ht="15.75">
      <c r="B23" s="173"/>
      <c r="C23" s="173"/>
    </row>
    <row r="24" spans="1:3" ht="13.5" thickBot="1">
      <c r="B24" s="1"/>
      <c r="C24" s="1"/>
    </row>
    <row r="25" spans="1:3" ht="26.25" thickBot="1">
      <c r="A25" s="382" t="s">
        <v>190</v>
      </c>
      <c r="B25" s="435" t="s">
        <v>39</v>
      </c>
      <c r="C25" s="452" t="s">
        <v>40</v>
      </c>
    </row>
    <row r="26" spans="1:3" ht="13.5" thickBot="1">
      <c r="A26" s="385" t="s">
        <v>191</v>
      </c>
      <c r="B26" s="404" t="s">
        <v>192</v>
      </c>
      <c r="C26" s="408" t="s">
        <v>193</v>
      </c>
    </row>
    <row r="27" spans="1:3" ht="15.75">
      <c r="A27" s="432" t="s">
        <v>195</v>
      </c>
      <c r="B27" s="183" t="s">
        <v>473</v>
      </c>
      <c r="C27" s="453">
        <v>10</v>
      </c>
    </row>
    <row r="28" spans="1:3" ht="15.75">
      <c r="A28" s="364" t="s">
        <v>196</v>
      </c>
      <c r="B28" s="183"/>
      <c r="C28" s="454"/>
    </row>
    <row r="29" spans="1:3" ht="15.75">
      <c r="A29" s="364" t="s">
        <v>197</v>
      </c>
      <c r="B29" s="183"/>
      <c r="C29" s="454"/>
    </row>
    <row r="30" spans="1:3" ht="15.75">
      <c r="A30" s="364" t="s">
        <v>198</v>
      </c>
      <c r="B30" s="183"/>
      <c r="C30" s="454"/>
    </row>
    <row r="31" spans="1:3" ht="15.75">
      <c r="A31" s="364" t="s">
        <v>199</v>
      </c>
      <c r="B31" s="183"/>
      <c r="C31" s="454"/>
    </row>
    <row r="32" spans="1:3" ht="16.5" thickBot="1">
      <c r="A32" s="370" t="s">
        <v>200</v>
      </c>
      <c r="B32" s="183"/>
      <c r="C32" s="454"/>
    </row>
    <row r="33" spans="1:3" ht="16.5" thickBot="1">
      <c r="A33" s="347" t="s">
        <v>201</v>
      </c>
      <c r="B33" s="455" t="s">
        <v>294</v>
      </c>
      <c r="C33" s="456">
        <f>SUM(C27:C32)</f>
        <v>10</v>
      </c>
    </row>
    <row r="34" spans="1:3">
      <c r="B34" s="1"/>
      <c r="C34" s="1"/>
    </row>
    <row r="35" spans="1:3">
      <c r="B35" s="1"/>
      <c r="C35" s="1"/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</sheetData>
  <mergeCells count="2">
    <mergeCell ref="B3:C3"/>
    <mergeCell ref="B21:C2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8"/>
  <sheetViews>
    <sheetView topLeftCell="A58" workbookViewId="0">
      <selection activeCell="H10" sqref="H10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997" t="s">
        <v>682</v>
      </c>
      <c r="B1" s="997"/>
      <c r="C1" s="997"/>
      <c r="D1" s="997"/>
      <c r="E1" s="997"/>
    </row>
    <row r="2" spans="1:5">
      <c r="A2" s="337"/>
      <c r="B2" s="337"/>
      <c r="C2" s="337"/>
      <c r="D2" s="337"/>
      <c r="E2" s="337"/>
    </row>
    <row r="3" spans="1:5" ht="15.75">
      <c r="A3" s="1032" t="s">
        <v>42</v>
      </c>
      <c r="B3" s="1018"/>
      <c r="C3" s="1018"/>
      <c r="D3" s="1018"/>
      <c r="E3" s="1018"/>
    </row>
    <row r="4" spans="1:5" ht="9" customHeight="1">
      <c r="B4" s="44"/>
      <c r="C4" s="44"/>
      <c r="D4" s="44"/>
      <c r="E4" s="44"/>
    </row>
    <row r="5" spans="1:5" ht="13.5" thickBot="1">
      <c r="B5" s="44"/>
      <c r="C5" s="44"/>
      <c r="D5" s="1035" t="s">
        <v>584</v>
      </c>
      <c r="E5" s="1035"/>
    </row>
    <row r="6" spans="1:5" ht="13.5" thickBot="1">
      <c r="A6" s="1033" t="s">
        <v>190</v>
      </c>
      <c r="B6" s="1036" t="s">
        <v>30</v>
      </c>
      <c r="C6" s="1036"/>
      <c r="D6" s="1036" t="s">
        <v>43</v>
      </c>
      <c r="E6" s="1037"/>
    </row>
    <row r="7" spans="1:5" ht="18" customHeight="1" thickBot="1">
      <c r="A7" s="1034"/>
      <c r="B7" s="45" t="s">
        <v>38</v>
      </c>
      <c r="C7" s="46" t="s">
        <v>632</v>
      </c>
      <c r="D7" s="45" t="s">
        <v>38</v>
      </c>
      <c r="E7" s="465" t="s">
        <v>633</v>
      </c>
    </row>
    <row r="8" spans="1:5" ht="12.75" customHeight="1" thickBot="1">
      <c r="A8" s="425" t="s">
        <v>191</v>
      </c>
      <c r="B8" s="413" t="s">
        <v>192</v>
      </c>
      <c r="C8" s="416" t="s">
        <v>193</v>
      </c>
      <c r="D8" s="416" t="s">
        <v>194</v>
      </c>
      <c r="E8" s="407" t="s">
        <v>214</v>
      </c>
    </row>
    <row r="9" spans="1:5">
      <c r="A9" s="432" t="s">
        <v>195</v>
      </c>
      <c r="B9" s="47" t="s">
        <v>44</v>
      </c>
      <c r="C9" s="48">
        <f>'10.m.bev.ei'!F9</f>
        <v>19748500</v>
      </c>
      <c r="D9" s="47" t="s">
        <v>45</v>
      </c>
      <c r="E9" s="466">
        <f>'2.m.kiadási ei'!F10</f>
        <v>37555816</v>
      </c>
    </row>
    <row r="10" spans="1:5">
      <c r="A10" s="388" t="s">
        <v>196</v>
      </c>
      <c r="B10" s="47" t="s">
        <v>445</v>
      </c>
      <c r="C10" s="48">
        <f>'10.m.bev.ei'!F10</f>
        <v>29277568</v>
      </c>
      <c r="D10" s="47" t="s">
        <v>46</v>
      </c>
      <c r="E10" s="466">
        <f>'2.m.kiadási ei'!F11</f>
        <v>6344788</v>
      </c>
    </row>
    <row r="11" spans="1:5">
      <c r="A11" s="383" t="s">
        <v>197</v>
      </c>
      <c r="B11" s="47" t="s">
        <v>446</v>
      </c>
      <c r="C11" s="49">
        <v>30874669</v>
      </c>
      <c r="D11" s="47" t="s">
        <v>26</v>
      </c>
      <c r="E11" s="466">
        <f>'2.m.kiadási ei'!F12</f>
        <v>48570526</v>
      </c>
    </row>
    <row r="12" spans="1:5">
      <c r="A12" s="383" t="s">
        <v>198</v>
      </c>
      <c r="B12" s="47"/>
      <c r="C12" s="49"/>
      <c r="D12" s="47" t="s">
        <v>47</v>
      </c>
      <c r="E12" s="466">
        <f>'2.m.kiadási ei'!F14</f>
        <v>0</v>
      </c>
    </row>
    <row r="13" spans="1:5">
      <c r="A13" s="383" t="s">
        <v>199</v>
      </c>
      <c r="B13" s="289"/>
      <c r="C13" s="48"/>
      <c r="D13" s="47" t="s">
        <v>48</v>
      </c>
      <c r="E13" s="466">
        <f>'2.m.kiadási ei'!F13</f>
        <v>0</v>
      </c>
    </row>
    <row r="14" spans="1:5">
      <c r="A14" s="364" t="s">
        <v>200</v>
      </c>
      <c r="B14" s="289"/>
      <c r="C14" s="49"/>
      <c r="D14" s="47" t="s">
        <v>49</v>
      </c>
      <c r="E14" s="466"/>
    </row>
    <row r="15" spans="1:5">
      <c r="A15" s="364" t="s">
        <v>201</v>
      </c>
      <c r="B15" s="50"/>
      <c r="C15" s="48"/>
      <c r="D15" s="47" t="s">
        <v>143</v>
      </c>
      <c r="E15" s="466">
        <f>'2.m.kiadási ei'!F15</f>
        <v>6112400</v>
      </c>
    </row>
    <row r="16" spans="1:5">
      <c r="A16" s="388" t="s">
        <v>202</v>
      </c>
      <c r="B16" s="289"/>
      <c r="C16" s="48"/>
      <c r="D16" s="50" t="s">
        <v>144</v>
      </c>
      <c r="E16" s="466">
        <f>'2.m.kiadási ei'!F23</f>
        <v>2203000</v>
      </c>
    </row>
    <row r="17" spans="1:8">
      <c r="A17" s="383" t="s">
        <v>203</v>
      </c>
      <c r="B17" s="50"/>
      <c r="C17" s="48"/>
      <c r="D17" s="296"/>
      <c r="E17" s="466"/>
    </row>
    <row r="18" spans="1:8">
      <c r="A18" s="383" t="s">
        <v>204</v>
      </c>
      <c r="B18" s="50"/>
      <c r="C18" s="48"/>
      <c r="D18" s="50"/>
      <c r="E18" s="466"/>
    </row>
    <row r="19" spans="1:8" ht="6" customHeight="1" thickBot="1">
      <c r="A19" s="389"/>
      <c r="B19" s="860"/>
      <c r="C19" s="842"/>
      <c r="D19" s="860"/>
      <c r="E19" s="843"/>
    </row>
    <row r="20" spans="1:8" ht="13.5" thickBot="1">
      <c r="A20" s="459" t="s">
        <v>205</v>
      </c>
      <c r="B20" s="863" t="s">
        <v>50</v>
      </c>
      <c r="C20" s="864">
        <f>SUM(C9:C18)</f>
        <v>79900737</v>
      </c>
      <c r="D20" s="863" t="s">
        <v>51</v>
      </c>
      <c r="E20" s="865">
        <f>E9+E10+E11+E13+E14+E15+E16+E17+E18</f>
        <v>100786530</v>
      </c>
    </row>
    <row r="21" spans="1:8" ht="6.75" customHeight="1" thickBot="1">
      <c r="A21" s="393"/>
      <c r="B21" s="861"/>
      <c r="C21" s="862"/>
      <c r="D21" s="861"/>
      <c r="E21" s="862"/>
    </row>
    <row r="22" spans="1:8" ht="14.25" customHeight="1" thickBot="1">
      <c r="A22" s="852" t="s">
        <v>206</v>
      </c>
      <c r="B22" s="462" t="s">
        <v>183</v>
      </c>
      <c r="C22" s="660"/>
      <c r="D22" s="290"/>
      <c r="E22" s="660"/>
    </row>
    <row r="23" spans="1:8" ht="12.75" customHeight="1">
      <c r="A23" s="387" t="s">
        <v>207</v>
      </c>
      <c r="B23" s="659" t="s">
        <v>52</v>
      </c>
      <c r="C23" s="661">
        <f>'10.m.bev.ei'!F46</f>
        <v>23298632</v>
      </c>
      <c r="D23" s="663" t="s">
        <v>145</v>
      </c>
      <c r="E23" s="661">
        <f>'2.m.kiadási ei'!F47</f>
        <v>0</v>
      </c>
    </row>
    <row r="24" spans="1:8" ht="12.75" customHeight="1">
      <c r="A24" s="384" t="s">
        <v>208</v>
      </c>
      <c r="B24" s="474" t="s">
        <v>184</v>
      </c>
      <c r="C24" s="662"/>
      <c r="D24" s="664"/>
      <c r="E24" s="662"/>
    </row>
    <row r="25" spans="1:8" ht="12.75" customHeight="1">
      <c r="A25" s="384" t="s">
        <v>209</v>
      </c>
      <c r="B25" s="463" t="s">
        <v>185</v>
      </c>
      <c r="C25" s="662">
        <v>100000</v>
      </c>
      <c r="D25" s="664" t="s">
        <v>557</v>
      </c>
      <c r="E25" s="662">
        <f>'2.m.kiadási ei'!F51</f>
        <v>507839</v>
      </c>
    </row>
    <row r="26" spans="1:8" ht="13.5" thickBot="1">
      <c r="A26" s="853" t="s">
        <v>210</v>
      </c>
      <c r="B26" s="854" t="s">
        <v>186</v>
      </c>
      <c r="C26" s="851">
        <v>0</v>
      </c>
      <c r="D26" s="855" t="s">
        <v>53</v>
      </c>
      <c r="E26" s="856">
        <f>'32. m. hitel, kötvény'!C12</f>
        <v>0</v>
      </c>
    </row>
    <row r="27" spans="1:8" ht="13.5" thickBot="1">
      <c r="A27" s="852" t="s">
        <v>211</v>
      </c>
      <c r="B27" s="857" t="s">
        <v>54</v>
      </c>
      <c r="C27" s="858">
        <f>C20+C26+C23</f>
        <v>103199369</v>
      </c>
      <c r="D27" s="859" t="s">
        <v>55</v>
      </c>
      <c r="E27" s="858">
        <f>E20+E23+E25+E26</f>
        <v>101294369</v>
      </c>
      <c r="H27" s="77"/>
    </row>
    <row r="28" spans="1:8" ht="8.25" customHeight="1">
      <c r="B28" s="44"/>
      <c r="C28" s="44"/>
      <c r="D28" s="44"/>
      <c r="E28" s="44"/>
    </row>
    <row r="29" spans="1:8" ht="15.75">
      <c r="B29" s="1032" t="s">
        <v>56</v>
      </c>
      <c r="C29" s="1032"/>
      <c r="D29" s="1032"/>
      <c r="E29" s="1032"/>
    </row>
    <row r="30" spans="1:8" ht="9.75" customHeight="1">
      <c r="B30" s="44"/>
      <c r="C30" s="44"/>
      <c r="D30" s="44"/>
      <c r="E30" s="44"/>
    </row>
    <row r="31" spans="1:8" ht="13.5" thickBot="1">
      <c r="B31" s="44"/>
      <c r="C31" s="44"/>
      <c r="D31" s="1035" t="s">
        <v>596</v>
      </c>
      <c r="E31" s="1035"/>
    </row>
    <row r="32" spans="1:8" ht="13.5" thickBot="1">
      <c r="A32" s="1033" t="s">
        <v>190</v>
      </c>
      <c r="B32" s="1036" t="s">
        <v>30</v>
      </c>
      <c r="C32" s="1036"/>
      <c r="D32" s="1036" t="s">
        <v>43</v>
      </c>
      <c r="E32" s="1037"/>
    </row>
    <row r="33" spans="1:8" ht="19.5" customHeight="1" thickBot="1">
      <c r="A33" s="1034"/>
      <c r="B33" s="51" t="s">
        <v>38</v>
      </c>
      <c r="C33" s="52" t="s">
        <v>632</v>
      </c>
      <c r="D33" s="51" t="s">
        <v>38</v>
      </c>
      <c r="E33" s="480" t="s">
        <v>633</v>
      </c>
    </row>
    <row r="34" spans="1:8" ht="13.5" thickBot="1">
      <c r="A34" s="385" t="s">
        <v>191</v>
      </c>
      <c r="B34" s="413" t="s">
        <v>192</v>
      </c>
      <c r="C34" s="416" t="s">
        <v>193</v>
      </c>
      <c r="D34" s="416" t="s">
        <v>194</v>
      </c>
      <c r="E34" s="407" t="s">
        <v>214</v>
      </c>
    </row>
    <row r="35" spans="1:8">
      <c r="A35" s="388" t="s">
        <v>212</v>
      </c>
      <c r="B35" s="53" t="s">
        <v>57</v>
      </c>
      <c r="C35" s="49">
        <f>'10.m.bev.ei'!F30</f>
        <v>0</v>
      </c>
      <c r="D35" s="53" t="s">
        <v>58</v>
      </c>
      <c r="E35" s="466">
        <f>'2.m.kiadási ei'!F27</f>
        <v>1905000</v>
      </c>
    </row>
    <row r="36" spans="1:8">
      <c r="A36" s="388" t="s">
        <v>213</v>
      </c>
      <c r="B36" s="53" t="s">
        <v>187</v>
      </c>
      <c r="C36" s="48">
        <f>'10.m.bev.ei'!F35</f>
        <v>0</v>
      </c>
      <c r="D36" s="53" t="s">
        <v>59</v>
      </c>
      <c r="E36" s="466">
        <f>'2.m.kiadási ei'!F28</f>
        <v>0</v>
      </c>
    </row>
    <row r="37" spans="1:8">
      <c r="A37" s="388" t="s">
        <v>215</v>
      </c>
      <c r="B37" s="469"/>
      <c r="C37" s="48"/>
      <c r="D37" s="54" t="s">
        <v>146</v>
      </c>
      <c r="E37" s="467">
        <f>'2.m.kiadási ei'!F29</f>
        <v>0</v>
      </c>
    </row>
    <row r="38" spans="1:8">
      <c r="A38" s="388" t="s">
        <v>216</v>
      </c>
      <c r="B38" s="54"/>
      <c r="C38" s="48"/>
      <c r="D38" s="54" t="s">
        <v>147</v>
      </c>
      <c r="E38" s="467">
        <v>100000</v>
      </c>
    </row>
    <row r="39" spans="1:8">
      <c r="A39" s="388" t="s">
        <v>217</v>
      </c>
      <c r="B39" s="54"/>
      <c r="C39" s="48"/>
      <c r="D39" s="54" t="s">
        <v>60</v>
      </c>
      <c r="E39" s="467">
        <f>-E13</f>
        <v>0</v>
      </c>
    </row>
    <row r="40" spans="1:8">
      <c r="A40" s="388" t="s">
        <v>218</v>
      </c>
      <c r="B40" s="54"/>
      <c r="C40" s="48"/>
      <c r="D40" s="54"/>
      <c r="E40" s="467"/>
    </row>
    <row r="41" spans="1:8">
      <c r="A41" s="388" t="s">
        <v>219</v>
      </c>
      <c r="B41" s="470"/>
      <c r="C41" s="48"/>
      <c r="D41" s="55"/>
      <c r="E41" s="467"/>
    </row>
    <row r="42" spans="1:8">
      <c r="A42" s="388" t="s">
        <v>220</v>
      </c>
      <c r="B42" s="54"/>
      <c r="C42" s="8"/>
      <c r="D42" s="50"/>
      <c r="E42" s="467"/>
    </row>
    <row r="43" spans="1:8" ht="15.75" customHeight="1" thickBot="1">
      <c r="A43" s="426" t="s">
        <v>221</v>
      </c>
      <c r="B43" s="470"/>
      <c r="C43" s="48"/>
      <c r="D43" s="54"/>
      <c r="E43" s="467"/>
    </row>
    <row r="44" spans="1:8" ht="13.5" thickBot="1">
      <c r="A44" s="347" t="s">
        <v>222</v>
      </c>
      <c r="B44" s="471" t="s">
        <v>61</v>
      </c>
      <c r="C44" s="56">
        <f>C35+C36+C37+C38+C39+C40+C42+C43</f>
        <v>0</v>
      </c>
      <c r="D44" s="57" t="s">
        <v>62</v>
      </c>
      <c r="E44" s="468">
        <f>E35+E36+E37+E38+E39+E40+E41+E42</f>
        <v>2005000</v>
      </c>
    </row>
    <row r="45" spans="1:8">
      <c r="A45" s="388" t="s">
        <v>223</v>
      </c>
      <c r="B45" s="472" t="s">
        <v>183</v>
      </c>
      <c r="C45" s="292"/>
      <c r="D45" s="293"/>
      <c r="E45" s="481"/>
    </row>
    <row r="46" spans="1:8" ht="15" customHeight="1">
      <c r="A46" s="388" t="s">
        <v>224</v>
      </c>
      <c r="B46" s="473" t="s">
        <v>52</v>
      </c>
      <c r="C46" s="841">
        <f>'10.m.bev.ei'!F47</f>
        <v>0</v>
      </c>
      <c r="D46" s="295" t="s">
        <v>148</v>
      </c>
      <c r="E46" s="482">
        <f>'2.m.kiadási ei'!F48</f>
        <v>0</v>
      </c>
    </row>
    <row r="47" spans="1:8" ht="15" customHeight="1">
      <c r="A47" s="388" t="s">
        <v>225</v>
      </c>
      <c r="B47" s="474" t="s">
        <v>184</v>
      </c>
      <c r="C47" s="297"/>
      <c r="D47" s="298"/>
      <c r="E47" s="483"/>
      <c r="H47" s="77"/>
    </row>
    <row r="48" spans="1:8" ht="15" customHeight="1">
      <c r="A48" s="388" t="s">
        <v>226</v>
      </c>
      <c r="B48" s="475" t="s">
        <v>185</v>
      </c>
      <c r="C48" s="294"/>
      <c r="D48" s="295"/>
      <c r="E48" s="482"/>
    </row>
    <row r="49" spans="1:5" ht="12" customHeight="1" thickBot="1">
      <c r="A49" s="426" t="s">
        <v>227</v>
      </c>
      <c r="B49" s="476" t="s">
        <v>188</v>
      </c>
      <c r="C49" s="58">
        <f>'32. m. hitel, kötvény'!J10</f>
        <v>0</v>
      </c>
      <c r="D49" s="291" t="s">
        <v>53</v>
      </c>
      <c r="E49" s="484">
        <f>'2.m.kiadási ei'!F50</f>
        <v>0</v>
      </c>
    </row>
    <row r="50" spans="1:5" ht="13.5" thickBot="1">
      <c r="A50" s="347" t="s">
        <v>228</v>
      </c>
      <c r="B50" s="471" t="s">
        <v>64</v>
      </c>
      <c r="C50" s="56">
        <f>SUM(C44:C49)</f>
        <v>0</v>
      </c>
      <c r="D50" s="57" t="s">
        <v>65</v>
      </c>
      <c r="E50" s="468">
        <f>SUM(E44:E49)</f>
        <v>2005000</v>
      </c>
    </row>
    <row r="51" spans="1:5" ht="7.5" customHeight="1" thickBot="1">
      <c r="A51" s="347"/>
      <c r="B51" s="477"/>
      <c r="C51" s="59"/>
      <c r="D51" s="60"/>
      <c r="E51" s="847"/>
    </row>
    <row r="52" spans="1:5" ht="15.75" customHeight="1">
      <c r="A52" s="388" t="s">
        <v>229</v>
      </c>
      <c r="B52" s="478" t="s">
        <v>66</v>
      </c>
      <c r="C52" s="61">
        <f>C20+C44</f>
        <v>79900737</v>
      </c>
      <c r="D52" s="844" t="s">
        <v>67</v>
      </c>
      <c r="E52" s="848">
        <f>E20+E44+E25</f>
        <v>103299369</v>
      </c>
    </row>
    <row r="53" spans="1:5">
      <c r="A53" s="383" t="s">
        <v>230</v>
      </c>
      <c r="B53" s="479" t="s">
        <v>68</v>
      </c>
      <c r="C53" s="61">
        <f>C23+C46</f>
        <v>23298632</v>
      </c>
      <c r="D53" s="845" t="s">
        <v>149</v>
      </c>
      <c r="E53" s="849">
        <f>E46+E23</f>
        <v>0</v>
      </c>
    </row>
    <row r="54" spans="1:5">
      <c r="A54" s="383" t="s">
        <v>231</v>
      </c>
      <c r="B54" s="475" t="s">
        <v>185</v>
      </c>
      <c r="C54" s="61">
        <f>C25+C48</f>
        <v>100000</v>
      </c>
      <c r="D54" s="845"/>
      <c r="E54" s="849"/>
    </row>
    <row r="55" spans="1:5">
      <c r="A55" s="383" t="s">
        <v>232</v>
      </c>
      <c r="B55" s="476" t="s">
        <v>188</v>
      </c>
      <c r="C55" s="62">
        <f>C26+C49</f>
        <v>0</v>
      </c>
      <c r="D55" s="846" t="s">
        <v>69</v>
      </c>
      <c r="E55" s="850">
        <f>E26+E49</f>
        <v>0</v>
      </c>
    </row>
    <row r="56" spans="1:5" ht="13.5" thickBot="1">
      <c r="A56" s="389" t="s">
        <v>233</v>
      </c>
      <c r="B56" s="33" t="s">
        <v>447</v>
      </c>
      <c r="C56" s="842">
        <f>'10.m.bev.ei'!F48</f>
        <v>14000000</v>
      </c>
      <c r="D56" s="866" t="s">
        <v>447</v>
      </c>
      <c r="E56" s="851">
        <f>'2.m.kiadási ei'!F45</f>
        <v>14000000</v>
      </c>
    </row>
    <row r="57" spans="1:5" ht="13.5" thickBot="1">
      <c r="A57" s="347">
        <v>39</v>
      </c>
      <c r="B57" s="857" t="s">
        <v>70</v>
      </c>
      <c r="C57" s="864">
        <f>SUM(C52:C56)</f>
        <v>117299369</v>
      </c>
      <c r="D57" s="867" t="s">
        <v>71</v>
      </c>
      <c r="E57" s="858">
        <f>SUM(E52:E56)</f>
        <v>117299369</v>
      </c>
    </row>
    <row r="58" spans="1:5">
      <c r="B58" s="1"/>
      <c r="C58" s="1"/>
      <c r="D58" s="1"/>
      <c r="E58" s="1"/>
    </row>
  </sheetData>
  <mergeCells count="11">
    <mergeCell ref="B29:E29"/>
    <mergeCell ref="A6:A7"/>
    <mergeCell ref="A32:A33"/>
    <mergeCell ref="A1:E1"/>
    <mergeCell ref="A3:E3"/>
    <mergeCell ref="D31:E31"/>
    <mergeCell ref="B32:C32"/>
    <mergeCell ref="D32:E32"/>
    <mergeCell ref="D5:E5"/>
    <mergeCell ref="B6:C6"/>
    <mergeCell ref="D6:E6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5"/>
  <sheetViews>
    <sheetView workbookViewId="0">
      <selection sqref="A1:E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997" t="s">
        <v>655</v>
      </c>
      <c r="B1" s="997"/>
      <c r="C1" s="997"/>
      <c r="D1" s="997"/>
      <c r="E1" s="997"/>
    </row>
    <row r="2" spans="1:6">
      <c r="A2" s="337"/>
      <c r="B2" s="337"/>
      <c r="C2" s="337"/>
      <c r="D2" s="337"/>
      <c r="E2" s="337"/>
    </row>
    <row r="3" spans="1:6" ht="15.75">
      <c r="B3" s="1017" t="s">
        <v>597</v>
      </c>
      <c r="C3" s="1017"/>
      <c r="D3" s="1017"/>
      <c r="E3" s="1017"/>
      <c r="F3" s="1018"/>
    </row>
    <row r="4" spans="1:6" ht="15.75">
      <c r="B4" s="18"/>
      <c r="C4" s="18"/>
      <c r="D4" s="18"/>
      <c r="E4" s="18"/>
      <c r="F4" s="12"/>
    </row>
    <row r="5" spans="1:6" ht="12.75" customHeight="1" thickBot="1">
      <c r="B5" s="93"/>
      <c r="C5" s="17"/>
      <c r="D5" s="1"/>
      <c r="E5" s="19"/>
      <c r="F5" s="19" t="s">
        <v>596</v>
      </c>
    </row>
    <row r="6" spans="1:6">
      <c r="A6" s="1008" t="s">
        <v>190</v>
      </c>
      <c r="B6" s="1015" t="s">
        <v>12</v>
      </c>
      <c r="C6" s="1010" t="s">
        <v>266</v>
      </c>
      <c r="D6" s="1012" t="s">
        <v>273</v>
      </c>
      <c r="E6" s="1012"/>
      <c r="F6" s="1006" t="s">
        <v>267</v>
      </c>
    </row>
    <row r="7" spans="1:6" ht="27" customHeight="1" thickBot="1">
      <c r="A7" s="1009"/>
      <c r="B7" s="1016"/>
      <c r="C7" s="1011"/>
      <c r="D7" s="1013"/>
      <c r="E7" s="1014"/>
      <c r="F7" s="1007"/>
    </row>
    <row r="8" spans="1:6" s="266" customFormat="1" ht="9.75" customHeight="1">
      <c r="A8" s="550" t="s">
        <v>191</v>
      </c>
      <c r="B8" s="551" t="s">
        <v>192</v>
      </c>
      <c r="C8" s="552" t="s">
        <v>193</v>
      </c>
      <c r="D8" s="553" t="s">
        <v>194</v>
      </c>
      <c r="E8" s="751" t="s">
        <v>214</v>
      </c>
      <c r="F8" s="751" t="s">
        <v>239</v>
      </c>
    </row>
    <row r="9" spans="1:6">
      <c r="A9" s="325" t="s">
        <v>195</v>
      </c>
      <c r="B9" s="332" t="s">
        <v>134</v>
      </c>
      <c r="C9" s="24"/>
      <c r="D9" s="33"/>
      <c r="E9" s="752"/>
      <c r="F9" s="135"/>
    </row>
    <row r="10" spans="1:6">
      <c r="A10" s="324" t="s">
        <v>196</v>
      </c>
      <c r="B10" s="186" t="s">
        <v>6</v>
      </c>
      <c r="C10" s="8">
        <f>'3. m.int.kiadás'!F9</f>
        <v>7703016</v>
      </c>
      <c r="D10" s="28">
        <f>'4.m.kiadási ei cofog'!E425</f>
        <v>29852800</v>
      </c>
      <c r="E10" s="167">
        <v>0</v>
      </c>
      <c r="F10" s="135">
        <f>E10+D10+C10</f>
        <v>37555816</v>
      </c>
    </row>
    <row r="11" spans="1:6">
      <c r="A11" s="324" t="s">
        <v>197</v>
      </c>
      <c r="B11" s="198" t="s">
        <v>7</v>
      </c>
      <c r="C11" s="8">
        <f>'3. m.int.kiadás'!F10</f>
        <v>1502088</v>
      </c>
      <c r="D11" s="28">
        <f>'4.m.kiadási ei cofog'!E426</f>
        <v>4842700</v>
      </c>
      <c r="E11" s="167">
        <v>0</v>
      </c>
      <c r="F11" s="135">
        <f>E11+D11+C11</f>
        <v>6344788</v>
      </c>
    </row>
    <row r="12" spans="1:6" ht="12.75" customHeight="1">
      <c r="A12" s="324" t="s">
        <v>198</v>
      </c>
      <c r="B12" s="198" t="s">
        <v>8</v>
      </c>
      <c r="C12" s="8">
        <f>'3. m.int.kiadás'!F11</f>
        <v>19313705</v>
      </c>
      <c r="D12" s="28">
        <f>'4.m.kiadási ei cofog'!E427</f>
        <v>29256821</v>
      </c>
      <c r="E12" s="167">
        <v>0</v>
      </c>
      <c r="F12" s="135">
        <f>E12+D12+C12</f>
        <v>48570526</v>
      </c>
    </row>
    <row r="13" spans="1:6">
      <c r="A13" s="324" t="s">
        <v>199</v>
      </c>
      <c r="B13" s="198" t="s">
        <v>269</v>
      </c>
      <c r="C13" s="8">
        <f>'3. m.int.kiadás'!F12</f>
        <v>0</v>
      </c>
      <c r="D13" s="28">
        <f>'4.m.kiadási ei cofog'!E428</f>
        <v>0</v>
      </c>
      <c r="E13" s="167">
        <v>0</v>
      </c>
      <c r="F13" s="135">
        <f>E13+D13+C13</f>
        <v>0</v>
      </c>
    </row>
    <row r="14" spans="1:6">
      <c r="A14" s="324" t="s">
        <v>200</v>
      </c>
      <c r="B14" s="198" t="s">
        <v>268</v>
      </c>
      <c r="C14" s="8">
        <f>'3. m.int.kiadás'!F13</f>
        <v>0</v>
      </c>
      <c r="D14" s="28">
        <f>'4.m.kiadási ei cofog'!E429</f>
        <v>0</v>
      </c>
      <c r="E14" s="167">
        <v>0</v>
      </c>
      <c r="F14" s="135">
        <f>E14+D14+C14</f>
        <v>0</v>
      </c>
    </row>
    <row r="15" spans="1:6">
      <c r="A15" s="324" t="s">
        <v>201</v>
      </c>
      <c r="B15" s="198" t="s">
        <v>317</v>
      </c>
      <c r="C15" s="8">
        <f>C16+C17+C18+C19+C20+C21</f>
        <v>0</v>
      </c>
      <c r="D15" s="8">
        <f>D16+D17+D18+D19+D20+D21+D22</f>
        <v>6112400</v>
      </c>
      <c r="E15" s="8">
        <v>0</v>
      </c>
      <c r="F15" s="8">
        <f>F16+F17+F18+F19+F20+F21+F22</f>
        <v>6112400</v>
      </c>
    </row>
    <row r="16" spans="1:6">
      <c r="A16" s="324" t="s">
        <v>202</v>
      </c>
      <c r="B16" s="198" t="s">
        <v>318</v>
      </c>
      <c r="C16" s="8">
        <f>'3. m.int.kiadás'!F15</f>
        <v>0</v>
      </c>
      <c r="D16" s="28">
        <f>'4.m.kiadási ei cofog'!E431</f>
        <v>5100000</v>
      </c>
      <c r="E16" s="167">
        <v>0</v>
      </c>
      <c r="F16" s="135">
        <f t="shared" ref="F16:F22" si="0">SUM(C16:E16)</f>
        <v>5100000</v>
      </c>
    </row>
    <row r="17" spans="1:6">
      <c r="A17" s="324" t="s">
        <v>203</v>
      </c>
      <c r="B17" s="198" t="s">
        <v>319</v>
      </c>
      <c r="C17" s="8">
        <f>'3. m.int.kiadás'!F16</f>
        <v>0</v>
      </c>
      <c r="D17" s="28">
        <f>'4.m.kiadási ei cofog'!E432</f>
        <v>0</v>
      </c>
      <c r="E17" s="167">
        <v>0</v>
      </c>
      <c r="F17" s="135">
        <f t="shared" si="0"/>
        <v>0</v>
      </c>
    </row>
    <row r="18" spans="1:6">
      <c r="A18" s="324" t="s">
        <v>204</v>
      </c>
      <c r="B18" s="198" t="s">
        <v>320</v>
      </c>
      <c r="C18" s="8">
        <f>'3. m.int.kiadás'!F17</f>
        <v>0</v>
      </c>
      <c r="D18" s="28">
        <f>'4.m.kiadási ei cofog'!E433</f>
        <v>0</v>
      </c>
      <c r="E18" s="167">
        <v>0</v>
      </c>
      <c r="F18" s="135">
        <f t="shared" si="0"/>
        <v>0</v>
      </c>
    </row>
    <row r="19" spans="1:6">
      <c r="A19" s="324" t="s">
        <v>205</v>
      </c>
      <c r="B19" s="333" t="s">
        <v>321</v>
      </c>
      <c r="C19" s="8">
        <f>'3. m.int.kiadás'!F18</f>
        <v>0</v>
      </c>
      <c r="D19" s="28">
        <f>'4.m.kiadási ei cofog'!E434</f>
        <v>1012400</v>
      </c>
      <c r="E19" s="167">
        <v>0</v>
      </c>
      <c r="F19" s="135">
        <f t="shared" si="0"/>
        <v>1012400</v>
      </c>
    </row>
    <row r="20" spans="1:6">
      <c r="A20" s="324" t="s">
        <v>206</v>
      </c>
      <c r="B20" s="732" t="s">
        <v>336</v>
      </c>
      <c r="C20" s="8">
        <f>'3. m.int.kiadás'!F19</f>
        <v>0</v>
      </c>
      <c r="D20" s="28">
        <f>'4.m.kiadási ei cofog'!E435</f>
        <v>0</v>
      </c>
      <c r="E20" s="167">
        <v>0</v>
      </c>
      <c r="F20" s="135">
        <f t="shared" si="0"/>
        <v>0</v>
      </c>
    </row>
    <row r="21" spans="1:6">
      <c r="A21" s="324" t="s">
        <v>207</v>
      </c>
      <c r="B21" s="733" t="s">
        <v>329</v>
      </c>
      <c r="C21" s="8">
        <f>'3. m.int.kiadás'!F20</f>
        <v>0</v>
      </c>
      <c r="D21" s="28">
        <f>'4.m.kiadási ei cofog'!E436</f>
        <v>0</v>
      </c>
      <c r="E21" s="167">
        <v>0</v>
      </c>
      <c r="F21" s="135">
        <f t="shared" si="0"/>
        <v>0</v>
      </c>
    </row>
    <row r="22" spans="1:6">
      <c r="A22" s="324" t="s">
        <v>208</v>
      </c>
      <c r="B22" s="281" t="s">
        <v>551</v>
      </c>
      <c r="C22" s="8"/>
      <c r="D22" s="28">
        <f>'4.m.kiadási ei cofog'!C437</f>
        <v>0</v>
      </c>
      <c r="E22" s="167"/>
      <c r="F22" s="135">
        <f t="shared" si="0"/>
        <v>0</v>
      </c>
    </row>
    <row r="23" spans="1:6" ht="13.5" thickBot="1">
      <c r="A23" s="324" t="s">
        <v>209</v>
      </c>
      <c r="B23" s="200" t="s">
        <v>130</v>
      </c>
      <c r="C23" s="8">
        <f>'3. m.int.kiadás'!F21</f>
        <v>0</v>
      </c>
      <c r="D23" s="28">
        <f>'4.m.kiadási ei cofog'!E438</f>
        <v>2203000</v>
      </c>
      <c r="E23" s="167">
        <v>0</v>
      </c>
      <c r="F23" s="135">
        <f>E23+D23+C23</f>
        <v>2203000</v>
      </c>
    </row>
    <row r="24" spans="1:6" ht="13.5" thickBot="1">
      <c r="A24" s="554" t="s">
        <v>210</v>
      </c>
      <c r="B24" s="555" t="s">
        <v>9</v>
      </c>
      <c r="C24" s="556">
        <f>C10+C11+C12+C13+C15+C23</f>
        <v>28518809</v>
      </c>
      <c r="D24" s="557">
        <f>D10+D11+D12+D13+D15+D23</f>
        <v>72267721</v>
      </c>
      <c r="E24" s="570">
        <f>E10+E11+E12+E13+E15+E23</f>
        <v>0</v>
      </c>
      <c r="F24" s="570">
        <f>SUM(C24:E24)</f>
        <v>100786530</v>
      </c>
    </row>
    <row r="25" spans="1:6" ht="13.5" thickTop="1">
      <c r="A25" s="544"/>
      <c r="B25" s="332"/>
      <c r="C25" s="747"/>
      <c r="D25" s="722"/>
      <c r="E25" s="239"/>
      <c r="F25" s="143"/>
    </row>
    <row r="26" spans="1:6">
      <c r="A26" s="325" t="s">
        <v>211</v>
      </c>
      <c r="B26" s="334" t="s">
        <v>135</v>
      </c>
      <c r="C26" s="21"/>
      <c r="D26" s="26"/>
      <c r="E26" s="380"/>
      <c r="F26" s="138"/>
    </row>
    <row r="27" spans="1:6">
      <c r="A27" s="324" t="s">
        <v>212</v>
      </c>
      <c r="B27" s="198" t="s">
        <v>270</v>
      </c>
      <c r="C27" s="21"/>
      <c r="D27" s="28">
        <f>'4.m.kiadási ei cofog'!E442</f>
        <v>1905000</v>
      </c>
      <c r="E27" s="167">
        <v>0</v>
      </c>
      <c r="F27" s="135">
        <f>E27+D27+C27</f>
        <v>1905000</v>
      </c>
    </row>
    <row r="28" spans="1:6">
      <c r="A28" s="325" t="s">
        <v>213</v>
      </c>
      <c r="B28" s="198" t="s">
        <v>271</v>
      </c>
      <c r="C28" s="21">
        <f>'3. m.int.kiadás'!F26</f>
        <v>0</v>
      </c>
      <c r="D28" s="28">
        <f>'4.m.kiadási ei cofog'!E443</f>
        <v>0</v>
      </c>
      <c r="E28" s="167">
        <v>0</v>
      </c>
      <c r="F28" s="135">
        <f t="shared" ref="F28:F38" si="1">E28+D28+C28</f>
        <v>0</v>
      </c>
    </row>
    <row r="29" spans="1:6">
      <c r="A29" s="324" t="s">
        <v>215</v>
      </c>
      <c r="B29" s="198" t="s">
        <v>131</v>
      </c>
      <c r="C29" s="21">
        <f>'3. m.int.kiadás'!F27</f>
        <v>0</v>
      </c>
      <c r="D29" s="28">
        <f>D30+D31+D32+D33+D34+D35+D36</f>
        <v>0</v>
      </c>
      <c r="E29" s="167">
        <v>0</v>
      </c>
      <c r="F29" s="135">
        <f t="shared" si="1"/>
        <v>0</v>
      </c>
    </row>
    <row r="30" spans="1:6">
      <c r="A30" s="325" t="s">
        <v>216</v>
      </c>
      <c r="B30" s="333" t="s">
        <v>322</v>
      </c>
      <c r="C30" s="21">
        <f>'3. m.int.kiadás'!F28</f>
        <v>0</v>
      </c>
      <c r="D30" s="28">
        <f>'4.m.kiadási ei cofog'!E445</f>
        <v>0</v>
      </c>
      <c r="E30" s="167">
        <v>0</v>
      </c>
      <c r="F30" s="135">
        <f t="shared" si="1"/>
        <v>0</v>
      </c>
    </row>
    <row r="31" spans="1:6">
      <c r="A31" s="324" t="s">
        <v>217</v>
      </c>
      <c r="B31" s="333" t="s">
        <v>324</v>
      </c>
      <c r="C31" s="21"/>
      <c r="D31" s="28">
        <f>'4.m.kiadási ei cofog'!E446</f>
        <v>0</v>
      </c>
      <c r="E31" s="167">
        <v>0</v>
      </c>
      <c r="F31" s="135">
        <f t="shared" si="1"/>
        <v>0</v>
      </c>
    </row>
    <row r="32" spans="1:6">
      <c r="A32" s="325" t="s">
        <v>218</v>
      </c>
      <c r="B32" s="333" t="s">
        <v>323</v>
      </c>
      <c r="C32" s="21"/>
      <c r="D32" s="28">
        <f>'4.m.kiadási ei cofog'!E447</f>
        <v>0</v>
      </c>
      <c r="E32" s="167">
        <v>0</v>
      </c>
      <c r="F32" s="135">
        <f t="shared" si="1"/>
        <v>0</v>
      </c>
    </row>
    <row r="33" spans="1:6">
      <c r="A33" s="324" t="s">
        <v>219</v>
      </c>
      <c r="B33" s="333" t="s">
        <v>325</v>
      </c>
      <c r="C33" s="21">
        <f>'3. m.int.kiadás'!F29</f>
        <v>0</v>
      </c>
      <c r="D33" s="28">
        <f>'4.m.kiadási ei cofog'!E448</f>
        <v>0</v>
      </c>
      <c r="E33" s="167">
        <v>0</v>
      </c>
      <c r="F33" s="135">
        <f t="shared" si="1"/>
        <v>0</v>
      </c>
    </row>
    <row r="34" spans="1:6">
      <c r="A34" s="325" t="s">
        <v>220</v>
      </c>
      <c r="B34" s="732" t="s">
        <v>326</v>
      </c>
      <c r="C34" s="21"/>
      <c r="D34" s="28">
        <v>0</v>
      </c>
      <c r="E34" s="167">
        <v>0</v>
      </c>
      <c r="F34" s="135">
        <f t="shared" si="1"/>
        <v>0</v>
      </c>
    </row>
    <row r="35" spans="1:6">
      <c r="A35" s="324" t="s">
        <v>221</v>
      </c>
      <c r="B35" s="281" t="s">
        <v>327</v>
      </c>
      <c r="C35" s="21"/>
      <c r="D35" s="28">
        <f>'4.m.kiadási ei cofog'!E450</f>
        <v>0</v>
      </c>
      <c r="E35" s="167">
        <v>0</v>
      </c>
      <c r="F35" s="135">
        <f t="shared" si="1"/>
        <v>0</v>
      </c>
    </row>
    <row r="36" spans="1:6">
      <c r="A36" s="325" t="s">
        <v>222</v>
      </c>
      <c r="B36" s="733" t="s">
        <v>344</v>
      </c>
      <c r="C36" s="21"/>
      <c r="D36" s="28">
        <f>'4.m.kiadási ei cofog'!E451</f>
        <v>0</v>
      </c>
      <c r="E36" s="167">
        <v>0</v>
      </c>
      <c r="F36" s="135">
        <f t="shared" si="1"/>
        <v>0</v>
      </c>
    </row>
    <row r="37" spans="1:6" ht="12.75" customHeight="1">
      <c r="A37" s="324" t="s">
        <v>223</v>
      </c>
      <c r="B37" s="198" t="s">
        <v>330</v>
      </c>
      <c r="C37" s="21">
        <f>'3. m.int.kiadás'!F35</f>
        <v>0</v>
      </c>
      <c r="D37" s="28">
        <f>'4.m.kiadási ei cofog'!E452</f>
        <v>0</v>
      </c>
      <c r="E37" s="167">
        <v>0</v>
      </c>
      <c r="F37" s="135">
        <f t="shared" si="1"/>
        <v>0</v>
      </c>
    </row>
    <row r="38" spans="1:6" ht="13.5" thickBot="1">
      <c r="A38" s="324" t="s">
        <v>224</v>
      </c>
      <c r="B38" s="200" t="s">
        <v>133</v>
      </c>
      <c r="C38" s="21">
        <f>'3. m.int.kiadás'!F36</f>
        <v>0</v>
      </c>
      <c r="D38" s="28">
        <f>'4.m.kiadási ei cofog'!E453</f>
        <v>0</v>
      </c>
      <c r="E38" s="167">
        <v>0</v>
      </c>
      <c r="F38" s="135">
        <f t="shared" si="1"/>
        <v>0</v>
      </c>
    </row>
    <row r="39" spans="1:6" ht="13.5" thickBot="1">
      <c r="A39" s="554" t="s">
        <v>225</v>
      </c>
      <c r="B39" s="555" t="s">
        <v>10</v>
      </c>
      <c r="C39" s="556">
        <f>SUM(C27:C29)+C37+C38</f>
        <v>0</v>
      </c>
      <c r="D39" s="557">
        <f>SUM(D27:D29)+D37+D38</f>
        <v>1905000</v>
      </c>
      <c r="E39" s="570">
        <f>SUM(E27:E29)+E37+E38</f>
        <v>0</v>
      </c>
      <c r="F39" s="570">
        <f>SUM(C39:E39)</f>
        <v>1905000</v>
      </c>
    </row>
    <row r="40" spans="1:6" ht="32.25" customHeight="1" thickTop="1" thickBot="1">
      <c r="A40" s="554" t="s">
        <v>226</v>
      </c>
      <c r="B40" s="559" t="s">
        <v>331</v>
      </c>
      <c r="C40" s="558">
        <f>C39+C24</f>
        <v>28518809</v>
      </c>
      <c r="D40" s="558">
        <f>D39+D24</f>
        <v>74172721</v>
      </c>
      <c r="E40" s="558">
        <f>E39+E24</f>
        <v>0</v>
      </c>
      <c r="F40" s="558">
        <f>F39+F24</f>
        <v>102691530</v>
      </c>
    </row>
    <row r="41" spans="1:6" ht="14.25" customHeight="1" thickTop="1">
      <c r="A41" s="544"/>
      <c r="B41" s="748"/>
      <c r="C41" s="749"/>
      <c r="D41" s="628"/>
      <c r="E41" s="627"/>
      <c r="F41" s="627"/>
    </row>
    <row r="42" spans="1:6" ht="12.75" customHeight="1">
      <c r="A42" s="325" t="s">
        <v>227</v>
      </c>
      <c r="B42" s="424" t="s">
        <v>333</v>
      </c>
      <c r="C42" s="21"/>
      <c r="D42" s="26"/>
      <c r="E42" s="235"/>
      <c r="F42" s="138"/>
    </row>
    <row r="43" spans="1:6" s="14" customFormat="1">
      <c r="A43" s="324" t="s">
        <v>228</v>
      </c>
      <c r="B43" s="199" t="s">
        <v>332</v>
      </c>
      <c r="C43" s="21">
        <f>'3. m.int.kiadás'!F41</f>
        <v>0</v>
      </c>
      <c r="D43" s="28">
        <f>'4.m.kiadási ei cofog'!E458</f>
        <v>0</v>
      </c>
      <c r="E43" s="167">
        <v>0</v>
      </c>
      <c r="F43" s="135">
        <f>E43+D43+C43</f>
        <v>0</v>
      </c>
    </row>
    <row r="44" spans="1:6" s="14" customFormat="1">
      <c r="A44" s="325" t="s">
        <v>229</v>
      </c>
      <c r="B44" s="630" t="s">
        <v>337</v>
      </c>
      <c r="C44" s="21">
        <f>'3. m.int.kiadás'!F42</f>
        <v>0</v>
      </c>
      <c r="D44" s="28">
        <f>'4.m.kiadási ei cofog'!E459</f>
        <v>100000</v>
      </c>
      <c r="E44" s="167">
        <v>0</v>
      </c>
      <c r="F44" s="135">
        <f t="shared" ref="F44:F51" si="2">E44+D44+C44</f>
        <v>100000</v>
      </c>
    </row>
    <row r="45" spans="1:6" s="14" customFormat="1">
      <c r="A45" s="324" t="s">
        <v>230</v>
      </c>
      <c r="B45" s="630" t="s">
        <v>338</v>
      </c>
      <c r="C45" s="21">
        <f>'3. m.int.kiadás'!F43</f>
        <v>0</v>
      </c>
      <c r="D45" s="28">
        <f>'4.m.kiadási ei cofog'!E460</f>
        <v>14000000</v>
      </c>
      <c r="E45" s="167">
        <v>0</v>
      </c>
      <c r="F45" s="135">
        <f t="shared" si="2"/>
        <v>14000000</v>
      </c>
    </row>
    <row r="46" spans="1:6" s="14" customFormat="1">
      <c r="A46" s="325" t="s">
        <v>231</v>
      </c>
      <c r="B46" s="630" t="s">
        <v>339</v>
      </c>
      <c r="C46" s="21">
        <f>'3. m.int.kiadás'!F44</f>
        <v>0</v>
      </c>
      <c r="D46" s="28">
        <f>'4.m.kiadási ei cofog'!E461</f>
        <v>0</v>
      </c>
      <c r="E46" s="167">
        <v>0</v>
      </c>
      <c r="F46" s="135">
        <f t="shared" si="2"/>
        <v>0</v>
      </c>
    </row>
    <row r="47" spans="1:6">
      <c r="A47" s="324" t="s">
        <v>232</v>
      </c>
      <c r="B47" s="734" t="s">
        <v>340</v>
      </c>
      <c r="C47" s="21">
        <f>'3. m.int.kiadás'!F45</f>
        <v>0</v>
      </c>
      <c r="D47" s="28">
        <f>'4.m.kiadási ei cofog'!E462</f>
        <v>0</v>
      </c>
      <c r="E47" s="167">
        <v>0</v>
      </c>
      <c r="F47" s="135">
        <f t="shared" si="2"/>
        <v>0</v>
      </c>
    </row>
    <row r="48" spans="1:6">
      <c r="A48" s="325" t="s">
        <v>233</v>
      </c>
      <c r="B48" s="735" t="s">
        <v>341</v>
      </c>
      <c r="C48" s="21">
        <f>'3. m.int.kiadás'!F46</f>
        <v>0</v>
      </c>
      <c r="D48" s="28">
        <f>'4.m.kiadási ei cofog'!E463</f>
        <v>0</v>
      </c>
      <c r="E48" s="167">
        <v>0</v>
      </c>
      <c r="F48" s="135">
        <f t="shared" si="2"/>
        <v>0</v>
      </c>
    </row>
    <row r="49" spans="1:6">
      <c r="A49" s="324" t="s">
        <v>234</v>
      </c>
      <c r="B49" s="736" t="s">
        <v>342</v>
      </c>
      <c r="C49" s="21">
        <f>'3. m.int.kiadás'!F47</f>
        <v>0</v>
      </c>
      <c r="D49" s="28">
        <f>'4.m.kiadási ei cofog'!E464</f>
        <v>0</v>
      </c>
      <c r="E49" s="167">
        <v>0</v>
      </c>
      <c r="F49" s="135">
        <f t="shared" si="2"/>
        <v>0</v>
      </c>
    </row>
    <row r="50" spans="1:6" s="14" customFormat="1">
      <c r="A50" s="325" t="s">
        <v>235</v>
      </c>
      <c r="B50" s="736" t="s">
        <v>343</v>
      </c>
      <c r="C50" s="21">
        <f>'3. m.int.kiadás'!F48</f>
        <v>0</v>
      </c>
      <c r="D50" s="100">
        <f>'4.m.kiadási ei cofog'!E465</f>
        <v>0</v>
      </c>
      <c r="E50" s="221">
        <v>0</v>
      </c>
      <c r="F50" s="135">
        <f t="shared" si="2"/>
        <v>0</v>
      </c>
    </row>
    <row r="51" spans="1:6" s="14" customFormat="1" ht="13.5" thickBot="1">
      <c r="A51" s="544" t="s">
        <v>236</v>
      </c>
      <c r="B51" s="745" t="s">
        <v>549</v>
      </c>
      <c r="C51" s="25"/>
      <c r="D51" s="908">
        <f>'4.m.kiadási ei cofog'!E466</f>
        <v>507839</v>
      </c>
      <c r="E51" s="27"/>
      <c r="F51" s="135">
        <f t="shared" si="2"/>
        <v>507839</v>
      </c>
    </row>
    <row r="52" spans="1:6" s="14" customFormat="1" ht="13.5" thickBot="1">
      <c r="A52" s="347" t="s">
        <v>237</v>
      </c>
      <c r="B52" s="284" t="s">
        <v>334</v>
      </c>
      <c r="C52" s="95">
        <f>SUM(C43:C50)</f>
        <v>0</v>
      </c>
      <c r="D52" s="95">
        <f>SUM(D43:D51)</f>
        <v>14607839</v>
      </c>
      <c r="E52" s="95">
        <f>SUM(E43:E51)</f>
        <v>0</v>
      </c>
      <c r="F52" s="95">
        <f>SUM(F43:F51)</f>
        <v>14607839</v>
      </c>
    </row>
    <row r="53" spans="1:6" s="14" customFormat="1">
      <c r="A53" s="544"/>
      <c r="B53" s="41"/>
      <c r="C53" s="747"/>
      <c r="D53" s="208"/>
      <c r="E53" s="239"/>
      <c r="F53" s="143"/>
    </row>
    <row r="54" spans="1:6" ht="18.75" customHeight="1" thickBot="1">
      <c r="A54" s="571" t="s">
        <v>238</v>
      </c>
      <c r="B54" s="737" t="s">
        <v>335</v>
      </c>
      <c r="C54" s="738">
        <f>C40+C52</f>
        <v>28518809</v>
      </c>
      <c r="D54" s="750">
        <f>D40+D52</f>
        <v>88780560</v>
      </c>
      <c r="E54" s="753">
        <f>E40+E52</f>
        <v>0</v>
      </c>
      <c r="F54" s="753">
        <f>F40+F52</f>
        <v>117299369</v>
      </c>
    </row>
    <row r="55" spans="1:6" ht="13.5" thickTop="1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topLeftCell="A28" workbookViewId="0">
      <selection activeCell="O7" sqref="O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997" t="s">
        <v>683</v>
      </c>
      <c r="B1" s="1021"/>
      <c r="C1" s="1021"/>
      <c r="D1" s="1021"/>
      <c r="E1" s="1021"/>
      <c r="F1" s="1021"/>
    </row>
    <row r="2" spans="1:13">
      <c r="A2" s="1040" t="s">
        <v>296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</row>
    <row r="3" spans="1:13" ht="13.5" thickBot="1">
      <c r="A3" s="1"/>
      <c r="B3" s="1038" t="s">
        <v>596</v>
      </c>
      <c r="C3" s="1039"/>
      <c r="D3" s="1039"/>
      <c r="E3" s="1039"/>
      <c r="F3" s="1039"/>
      <c r="G3" s="1039"/>
      <c r="H3" s="1039"/>
      <c r="I3" s="1039"/>
      <c r="J3" s="1039"/>
      <c r="K3" s="1039"/>
      <c r="L3" s="1039"/>
      <c r="M3" s="1039"/>
    </row>
    <row r="4" spans="1:13" ht="38.25">
      <c r="A4" s="161" t="s">
        <v>3</v>
      </c>
      <c r="B4" s="698" t="s">
        <v>274</v>
      </c>
      <c r="C4" s="698" t="s">
        <v>612</v>
      </c>
      <c r="D4" s="698" t="s">
        <v>613</v>
      </c>
      <c r="E4" s="698" t="s">
        <v>614</v>
      </c>
      <c r="F4" s="698" t="s">
        <v>615</v>
      </c>
      <c r="G4" s="698" t="s">
        <v>616</v>
      </c>
      <c r="H4" s="698" t="s">
        <v>617</v>
      </c>
      <c r="I4" s="698" t="s">
        <v>618</v>
      </c>
      <c r="J4" s="698" t="s">
        <v>619</v>
      </c>
      <c r="K4" s="698" t="s">
        <v>620</v>
      </c>
      <c r="L4" s="583" t="s">
        <v>621</v>
      </c>
      <c r="M4" s="584" t="s">
        <v>16</v>
      </c>
    </row>
    <row r="5" spans="1:13" ht="17.25" customHeight="1">
      <c r="A5" s="585" t="s">
        <v>275</v>
      </c>
      <c r="B5" s="696">
        <v>32620541</v>
      </c>
      <c r="C5" s="696">
        <f>B5*1.005</f>
        <v>32783643.704999998</v>
      </c>
      <c r="D5" s="696">
        <f t="shared" ref="D5:K5" si="0">C5*1.005</f>
        <v>32947561.923524994</v>
      </c>
      <c r="E5" s="696">
        <f t="shared" si="0"/>
        <v>33112299.733142614</v>
      </c>
      <c r="F5" s="696">
        <f t="shared" si="0"/>
        <v>33277861.231808323</v>
      </c>
      <c r="G5" s="696">
        <f t="shared" si="0"/>
        <v>33444250.537967362</v>
      </c>
      <c r="H5" s="696">
        <f t="shared" si="0"/>
        <v>33611471.790657192</v>
      </c>
      <c r="I5" s="696">
        <f t="shared" si="0"/>
        <v>33779529.149610475</v>
      </c>
      <c r="J5" s="696">
        <f t="shared" si="0"/>
        <v>33948426.795358524</v>
      </c>
      <c r="K5" s="696">
        <f t="shared" si="0"/>
        <v>34118168.929335311</v>
      </c>
      <c r="L5" s="696">
        <v>0</v>
      </c>
      <c r="M5" s="701">
        <f>SUM(B5:L5)</f>
        <v>333643754.79640478</v>
      </c>
    </row>
    <row r="6" spans="1:13" ht="24.75" customHeight="1">
      <c r="A6" s="585" t="s">
        <v>276</v>
      </c>
      <c r="B6" s="696">
        <v>0</v>
      </c>
      <c r="C6" s="696">
        <f>B6*1.05</f>
        <v>0</v>
      </c>
      <c r="D6" s="696">
        <f t="shared" ref="D6:K6" si="1">C6*1.05</f>
        <v>0</v>
      </c>
      <c r="E6" s="696">
        <f t="shared" si="1"/>
        <v>0</v>
      </c>
      <c r="F6" s="696">
        <f t="shared" si="1"/>
        <v>0</v>
      </c>
      <c r="G6" s="696">
        <f t="shared" si="1"/>
        <v>0</v>
      </c>
      <c r="H6" s="696">
        <f t="shared" si="1"/>
        <v>0</v>
      </c>
      <c r="I6" s="696">
        <f t="shared" si="1"/>
        <v>0</v>
      </c>
      <c r="J6" s="696">
        <f t="shared" si="1"/>
        <v>0</v>
      </c>
      <c r="K6" s="696">
        <f t="shared" si="1"/>
        <v>0</v>
      </c>
      <c r="L6" s="696">
        <v>0</v>
      </c>
      <c r="M6" s="701">
        <f t="shared" ref="M6:M12" si="2">SUM(B6:L6)</f>
        <v>0</v>
      </c>
    </row>
    <row r="7" spans="1:13" ht="25.5" customHeight="1">
      <c r="A7" s="585" t="s">
        <v>277</v>
      </c>
      <c r="B7" s="696"/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701">
        <f t="shared" si="2"/>
        <v>0</v>
      </c>
    </row>
    <row r="8" spans="1:13" ht="49.5" customHeight="1">
      <c r="A8" s="585" t="s">
        <v>278</v>
      </c>
      <c r="B8" s="696"/>
      <c r="C8" s="696"/>
      <c r="D8" s="696"/>
      <c r="E8" s="696"/>
      <c r="F8" s="696"/>
      <c r="G8" s="696"/>
      <c r="H8" s="696"/>
      <c r="I8" s="696"/>
      <c r="J8" s="696"/>
      <c r="K8" s="696"/>
      <c r="L8" s="696"/>
      <c r="M8" s="701">
        <f t="shared" si="2"/>
        <v>0</v>
      </c>
    </row>
    <row r="9" spans="1:13" ht="18.75" customHeight="1">
      <c r="A9" s="585" t="s">
        <v>279</v>
      </c>
      <c r="B9" s="696">
        <f>'11.12.13.m.intézm.adó.közht.bev'!C27</f>
        <v>947000</v>
      </c>
      <c r="C9" s="696">
        <f>B9*1.005</f>
        <v>951734.99999999988</v>
      </c>
      <c r="D9" s="696">
        <f t="shared" ref="D9:K9" si="3">C9*1.005</f>
        <v>956493.67499999981</v>
      </c>
      <c r="E9" s="696">
        <f t="shared" si="3"/>
        <v>961276.14337499975</v>
      </c>
      <c r="F9" s="696">
        <f t="shared" si="3"/>
        <v>966082.5240918746</v>
      </c>
      <c r="G9" s="696">
        <f t="shared" si="3"/>
        <v>970912.93671233382</v>
      </c>
      <c r="H9" s="696">
        <f t="shared" si="3"/>
        <v>975767.50139589538</v>
      </c>
      <c r="I9" s="696">
        <f t="shared" si="3"/>
        <v>980646.33890287473</v>
      </c>
      <c r="J9" s="696">
        <f t="shared" si="3"/>
        <v>985549.57059738901</v>
      </c>
      <c r="K9" s="696">
        <f t="shared" si="3"/>
        <v>990477.31845037581</v>
      </c>
      <c r="L9" s="696"/>
      <c r="M9" s="701">
        <f t="shared" si="2"/>
        <v>9685941.0085257441</v>
      </c>
    </row>
    <row r="10" spans="1:13" ht="25.5" customHeight="1" thickBot="1">
      <c r="A10" s="585" t="s">
        <v>280</v>
      </c>
      <c r="B10" s="696"/>
      <c r="C10" s="696"/>
      <c r="D10" s="696"/>
      <c r="E10" s="696"/>
      <c r="F10" s="696"/>
      <c r="G10" s="696"/>
      <c r="H10" s="696"/>
      <c r="I10" s="696"/>
      <c r="J10" s="696"/>
      <c r="K10" s="696"/>
      <c r="L10" s="696"/>
      <c r="M10" s="701">
        <f t="shared" si="2"/>
        <v>0</v>
      </c>
    </row>
    <row r="11" spans="1:13" ht="18" customHeight="1" thickBot="1">
      <c r="A11" s="581" t="s">
        <v>281</v>
      </c>
      <c r="B11" s="127">
        <f t="shared" ref="B11:L11" si="4">SUM(B5:B10)</f>
        <v>33567541</v>
      </c>
      <c r="C11" s="127">
        <f t="shared" si="4"/>
        <v>33735378.704999998</v>
      </c>
      <c r="D11" s="127">
        <f t="shared" si="4"/>
        <v>33904055.598524995</v>
      </c>
      <c r="E11" s="127">
        <f t="shared" si="4"/>
        <v>34073575.876517616</v>
      </c>
      <c r="F11" s="127">
        <f t="shared" si="4"/>
        <v>34243943.755900197</v>
      </c>
      <c r="G11" s="127">
        <f t="shared" si="4"/>
        <v>34415163.474679694</v>
      </c>
      <c r="H11" s="127">
        <f t="shared" si="4"/>
        <v>34587239.292053089</v>
      </c>
      <c r="I11" s="127">
        <f t="shared" si="4"/>
        <v>34760175.48851335</v>
      </c>
      <c r="J11" s="127">
        <f t="shared" si="4"/>
        <v>34933976.365955912</v>
      </c>
      <c r="K11" s="127">
        <f t="shared" si="4"/>
        <v>35108646.247785687</v>
      </c>
      <c r="L11" s="127">
        <f t="shared" si="4"/>
        <v>0</v>
      </c>
      <c r="M11" s="699">
        <f t="shared" si="2"/>
        <v>343329695.80493057</v>
      </c>
    </row>
    <row r="12" spans="1:13" ht="16.5" customHeight="1">
      <c r="A12" s="586" t="s">
        <v>282</v>
      </c>
      <c r="B12" s="572">
        <f>B11/2</f>
        <v>16783770.5</v>
      </c>
      <c r="C12" s="572">
        <f t="shared" ref="C12:L12" si="5">C11/2</f>
        <v>16867689.352499999</v>
      </c>
      <c r="D12" s="572">
        <f t="shared" si="5"/>
        <v>16952027.799262498</v>
      </c>
      <c r="E12" s="572">
        <f t="shared" si="5"/>
        <v>17036787.938258808</v>
      </c>
      <c r="F12" s="572">
        <f t="shared" si="5"/>
        <v>17121971.877950098</v>
      </c>
      <c r="G12" s="572">
        <f t="shared" si="5"/>
        <v>17207581.737339847</v>
      </c>
      <c r="H12" s="572">
        <f t="shared" si="5"/>
        <v>17293619.646026544</v>
      </c>
      <c r="I12" s="572">
        <f t="shared" si="5"/>
        <v>17380087.744256675</v>
      </c>
      <c r="J12" s="572">
        <f t="shared" si="5"/>
        <v>17466988.182977956</v>
      </c>
      <c r="K12" s="572">
        <f t="shared" si="5"/>
        <v>17554323.123892844</v>
      </c>
      <c r="L12" s="572">
        <f t="shared" si="5"/>
        <v>0</v>
      </c>
      <c r="M12" s="700">
        <f t="shared" si="2"/>
        <v>171664847.90246528</v>
      </c>
    </row>
    <row r="13" spans="1:13" ht="33.75" customHeight="1">
      <c r="A13" s="587" t="s">
        <v>283</v>
      </c>
      <c r="B13" s="697">
        <v>0</v>
      </c>
      <c r="C13" s="697">
        <v>0</v>
      </c>
      <c r="D13" s="697">
        <v>0</v>
      </c>
      <c r="E13" s="697">
        <v>0</v>
      </c>
      <c r="F13" s="697">
        <v>0</v>
      </c>
      <c r="G13" s="697">
        <v>0</v>
      </c>
      <c r="H13" s="697">
        <v>0</v>
      </c>
      <c r="I13" s="697">
        <v>0</v>
      </c>
      <c r="J13" s="697">
        <v>0</v>
      </c>
      <c r="K13" s="697">
        <v>0</v>
      </c>
      <c r="L13" s="697">
        <v>0</v>
      </c>
      <c r="M13" s="665">
        <v>0</v>
      </c>
    </row>
    <row r="14" spans="1:13" ht="25.5" customHeight="1">
      <c r="A14" s="585" t="s">
        <v>284</v>
      </c>
      <c r="B14" s="696">
        <v>0</v>
      </c>
      <c r="C14" s="696">
        <v>0</v>
      </c>
      <c r="D14" s="696">
        <v>0</v>
      </c>
      <c r="E14" s="696">
        <v>0</v>
      </c>
      <c r="F14" s="696">
        <v>0</v>
      </c>
      <c r="G14" s="696">
        <v>0</v>
      </c>
      <c r="H14" s="696">
        <v>0</v>
      </c>
      <c r="I14" s="696">
        <v>0</v>
      </c>
      <c r="J14" s="696">
        <v>0</v>
      </c>
      <c r="K14" s="696">
        <v>0</v>
      </c>
      <c r="L14" s="696">
        <v>0</v>
      </c>
      <c r="M14" s="691">
        <v>0</v>
      </c>
    </row>
    <row r="15" spans="1:13" ht="16.5" customHeight="1">
      <c r="A15" s="585" t="s">
        <v>285</v>
      </c>
      <c r="B15" s="696"/>
      <c r="C15" s="696"/>
      <c r="D15" s="696"/>
      <c r="E15" s="696"/>
      <c r="F15" s="696"/>
      <c r="G15" s="696"/>
      <c r="H15" s="696"/>
      <c r="I15" s="696"/>
      <c r="J15" s="696"/>
      <c r="K15" s="696"/>
      <c r="L15" s="696"/>
      <c r="M15" s="691"/>
    </row>
    <row r="16" spans="1:13" ht="24.75" customHeight="1">
      <c r="A16" s="585" t="s">
        <v>286</v>
      </c>
      <c r="B16" s="696"/>
      <c r="C16" s="696"/>
      <c r="D16" s="696"/>
      <c r="E16" s="696"/>
      <c r="F16" s="696"/>
      <c r="G16" s="696"/>
      <c r="H16" s="696"/>
      <c r="I16" s="696"/>
      <c r="J16" s="696"/>
      <c r="K16" s="696"/>
      <c r="L16" s="696"/>
      <c r="M16" s="691"/>
    </row>
    <row r="17" spans="1:13" ht="33" customHeight="1">
      <c r="A17" s="585" t="s">
        <v>287</v>
      </c>
      <c r="B17" s="696"/>
      <c r="C17" s="696"/>
      <c r="D17" s="696"/>
      <c r="E17" s="696"/>
      <c r="F17" s="696"/>
      <c r="G17" s="696"/>
      <c r="H17" s="696"/>
      <c r="I17" s="696"/>
      <c r="J17" s="696"/>
      <c r="K17" s="696"/>
      <c r="L17" s="696"/>
      <c r="M17" s="691"/>
    </row>
    <row r="18" spans="1:13" ht="51" customHeight="1">
      <c r="A18" s="585" t="s">
        <v>288</v>
      </c>
      <c r="B18" s="696"/>
      <c r="C18" s="696"/>
      <c r="D18" s="696"/>
      <c r="E18" s="696"/>
      <c r="F18" s="696"/>
      <c r="G18" s="696"/>
      <c r="H18" s="696"/>
      <c r="I18" s="696"/>
      <c r="J18" s="696"/>
      <c r="K18" s="696"/>
      <c r="L18" s="696"/>
      <c r="M18" s="691"/>
    </row>
    <row r="19" spans="1:13" ht="26.25" customHeight="1" thickBot="1">
      <c r="A19" s="588" t="s">
        <v>289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>
        <f>SUM(B19:L19)</f>
        <v>0</v>
      </c>
    </row>
    <row r="20" spans="1:13" ht="24.75" customHeight="1" thickBot="1">
      <c r="A20" s="582" t="s">
        <v>290</v>
      </c>
      <c r="B20" s="573">
        <f>SUM(B13:B19)</f>
        <v>0</v>
      </c>
      <c r="C20" s="573">
        <f t="shared" ref="C20:L20" si="6">SUM(C13:C19)</f>
        <v>0</v>
      </c>
      <c r="D20" s="573">
        <f t="shared" si="6"/>
        <v>0</v>
      </c>
      <c r="E20" s="573">
        <f t="shared" si="6"/>
        <v>0</v>
      </c>
      <c r="F20" s="573">
        <f t="shared" si="6"/>
        <v>0</v>
      </c>
      <c r="G20" s="573">
        <f t="shared" si="6"/>
        <v>0</v>
      </c>
      <c r="H20" s="573">
        <f t="shared" si="6"/>
        <v>0</v>
      </c>
      <c r="I20" s="573">
        <f t="shared" si="6"/>
        <v>0</v>
      </c>
      <c r="J20" s="573">
        <f t="shared" si="6"/>
        <v>0</v>
      </c>
      <c r="K20" s="573">
        <f t="shared" si="6"/>
        <v>0</v>
      </c>
      <c r="L20" s="573">
        <f t="shared" si="6"/>
        <v>0</v>
      </c>
      <c r="M20" s="574">
        <f>SUM(B20:L20)</f>
        <v>0</v>
      </c>
    </row>
    <row r="21" spans="1:13" ht="38.25" customHeight="1" thickBot="1">
      <c r="A21" s="581" t="s">
        <v>291</v>
      </c>
      <c r="B21" s="127">
        <f>B12-B20</f>
        <v>16783770.5</v>
      </c>
      <c r="C21" s="127">
        <f t="shared" ref="C21:M21" si="7">C12-C20</f>
        <v>16867689.352499999</v>
      </c>
      <c r="D21" s="127">
        <f t="shared" si="7"/>
        <v>16952027.799262498</v>
      </c>
      <c r="E21" s="127">
        <f t="shared" si="7"/>
        <v>17036787.938258808</v>
      </c>
      <c r="F21" s="127">
        <f t="shared" si="7"/>
        <v>17121971.877950098</v>
      </c>
      <c r="G21" s="127">
        <f t="shared" si="7"/>
        <v>17207581.737339847</v>
      </c>
      <c r="H21" s="127">
        <f t="shared" si="7"/>
        <v>17293619.646026544</v>
      </c>
      <c r="I21" s="127">
        <f t="shared" si="7"/>
        <v>17380087.744256675</v>
      </c>
      <c r="J21" s="127">
        <f t="shared" si="7"/>
        <v>17466988.182977956</v>
      </c>
      <c r="K21" s="127">
        <f t="shared" si="7"/>
        <v>17554323.123892844</v>
      </c>
      <c r="L21" s="127">
        <f t="shared" si="7"/>
        <v>0</v>
      </c>
      <c r="M21" s="699">
        <f t="shared" si="7"/>
        <v>171664847.90246528</v>
      </c>
    </row>
    <row r="22" spans="1:13">
      <c r="A22" s="1" t="s">
        <v>292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I4" sqref="I4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997" t="s">
        <v>684</v>
      </c>
      <c r="B3" s="1021"/>
      <c r="C3" s="1021"/>
      <c r="D3" s="1021"/>
      <c r="E3" s="1021"/>
      <c r="F3" s="1021"/>
      <c r="G3" s="1"/>
      <c r="H3" s="1"/>
      <c r="I3" s="187"/>
      <c r="J3" s="187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26" t="s">
        <v>72</v>
      </c>
      <c r="C6" s="1043"/>
      <c r="D6" s="1043"/>
      <c r="E6" s="1043"/>
      <c r="F6" s="1043"/>
      <c r="G6" s="1043"/>
      <c r="H6" s="1043"/>
      <c r="I6" s="1043"/>
      <c r="J6" s="1043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24" t="s">
        <v>190</v>
      </c>
      <c r="B10" s="188" t="s">
        <v>73</v>
      </c>
      <c r="C10" s="1045" t="s">
        <v>150</v>
      </c>
      <c r="D10" s="1046"/>
      <c r="E10" s="1047" t="s">
        <v>151</v>
      </c>
      <c r="F10" s="1046"/>
      <c r="G10" s="1048" t="s">
        <v>152</v>
      </c>
      <c r="H10" s="1046"/>
      <c r="I10" s="1047" t="s">
        <v>153</v>
      </c>
      <c r="J10" s="1045"/>
      <c r="K10" s="1041" t="s">
        <v>52</v>
      </c>
    </row>
    <row r="11" spans="1:11" ht="13.5" thickBot="1">
      <c r="A11" s="1044"/>
      <c r="B11" s="190"/>
      <c r="C11" s="189" t="s">
        <v>74</v>
      </c>
      <c r="D11" s="191" t="s">
        <v>75</v>
      </c>
      <c r="E11" s="191" t="s">
        <v>154</v>
      </c>
      <c r="F11" s="191" t="s">
        <v>155</v>
      </c>
      <c r="G11" s="192" t="s">
        <v>156</v>
      </c>
      <c r="H11" s="192" t="s">
        <v>155</v>
      </c>
      <c r="I11" s="191" t="s">
        <v>157</v>
      </c>
      <c r="J11" s="189" t="s">
        <v>158</v>
      </c>
      <c r="K11" s="1042"/>
    </row>
    <row r="12" spans="1:11" ht="13.5" thickBot="1">
      <c r="A12" s="425" t="s">
        <v>191</v>
      </c>
      <c r="B12" s="385" t="s">
        <v>192</v>
      </c>
      <c r="C12" s="385" t="s">
        <v>193</v>
      </c>
      <c r="D12" s="949" t="s">
        <v>194</v>
      </c>
      <c r="E12" s="385" t="s">
        <v>214</v>
      </c>
      <c r="F12" s="385" t="s">
        <v>239</v>
      </c>
      <c r="G12" s="385" t="s">
        <v>240</v>
      </c>
      <c r="H12" s="385" t="s">
        <v>242</v>
      </c>
      <c r="I12" s="385" t="s">
        <v>243</v>
      </c>
      <c r="J12" s="189" t="s">
        <v>244</v>
      </c>
      <c r="K12" s="191" t="s">
        <v>247</v>
      </c>
    </row>
    <row r="13" spans="1:11">
      <c r="A13" s="432" t="s">
        <v>195</v>
      </c>
      <c r="B13" s="193" t="s">
        <v>76</v>
      </c>
      <c r="C13" s="138">
        <v>10125</v>
      </c>
      <c r="D13" s="948">
        <v>10125</v>
      </c>
      <c r="E13" s="144"/>
      <c r="F13" s="138"/>
      <c r="G13" s="143"/>
      <c r="H13" s="27"/>
      <c r="I13" s="143"/>
      <c r="J13" s="507"/>
      <c r="K13" s="138"/>
    </row>
    <row r="14" spans="1:11">
      <c r="A14" s="388" t="s">
        <v>196</v>
      </c>
      <c r="B14" s="193" t="s">
        <v>77</v>
      </c>
      <c r="C14" s="138">
        <v>10000</v>
      </c>
      <c r="D14" s="130">
        <v>10000</v>
      </c>
      <c r="E14" s="144"/>
      <c r="F14" s="138"/>
      <c r="G14" s="135"/>
      <c r="H14" s="98"/>
      <c r="I14" s="135"/>
      <c r="J14" s="303"/>
      <c r="K14" s="135"/>
    </row>
    <row r="15" spans="1:11">
      <c r="A15" s="324" t="s">
        <v>197</v>
      </c>
      <c r="B15" s="193" t="s">
        <v>78</v>
      </c>
      <c r="C15" s="138">
        <v>10514</v>
      </c>
      <c r="D15" s="130">
        <v>10500</v>
      </c>
      <c r="E15" s="144"/>
      <c r="F15" s="138"/>
      <c r="G15" s="143"/>
      <c r="H15" s="27"/>
      <c r="I15" s="143"/>
      <c r="J15" s="222"/>
      <c r="K15" s="135"/>
    </row>
    <row r="16" spans="1:11">
      <c r="A16" s="324" t="s">
        <v>198</v>
      </c>
      <c r="B16" s="193" t="s">
        <v>79</v>
      </c>
      <c r="C16" s="138">
        <v>10520</v>
      </c>
      <c r="D16" s="130">
        <v>9800</v>
      </c>
      <c r="E16" s="144"/>
      <c r="F16" s="138"/>
      <c r="G16" s="135"/>
      <c r="H16" s="98"/>
      <c r="I16" s="135"/>
      <c r="J16" s="303"/>
      <c r="K16" s="135"/>
    </row>
    <row r="17" spans="1:11">
      <c r="A17" s="324" t="s">
        <v>199</v>
      </c>
      <c r="B17" s="193" t="s">
        <v>80</v>
      </c>
      <c r="C17" s="138">
        <v>9244</v>
      </c>
      <c r="D17" s="130">
        <v>9244</v>
      </c>
      <c r="E17" s="144"/>
      <c r="F17" s="138"/>
      <c r="G17" s="143"/>
      <c r="H17" s="27"/>
      <c r="I17" s="143"/>
      <c r="J17" s="222"/>
      <c r="K17" s="135"/>
    </row>
    <row r="18" spans="1:11">
      <c r="A18" s="324" t="s">
        <v>200</v>
      </c>
      <c r="B18" s="193" t="s">
        <v>81</v>
      </c>
      <c r="C18" s="144">
        <v>10650</v>
      </c>
      <c r="D18" s="138">
        <v>10600</v>
      </c>
      <c r="E18" s="144"/>
      <c r="F18" s="138"/>
      <c r="G18" s="135"/>
      <c r="H18" s="98"/>
      <c r="I18" s="135"/>
      <c r="J18" s="303"/>
      <c r="K18" s="135"/>
    </row>
    <row r="19" spans="1:11">
      <c r="A19" s="324" t="s">
        <v>201</v>
      </c>
      <c r="B19" s="193" t="s">
        <v>82</v>
      </c>
      <c r="C19" s="135">
        <v>8960</v>
      </c>
      <c r="D19" s="138">
        <v>8960</v>
      </c>
      <c r="E19" s="144"/>
      <c r="F19" s="138"/>
      <c r="G19" s="143"/>
      <c r="H19" s="27"/>
      <c r="I19" s="143"/>
      <c r="J19" s="222"/>
      <c r="K19" s="135"/>
    </row>
    <row r="20" spans="1:11">
      <c r="A20" s="324" t="s">
        <v>202</v>
      </c>
      <c r="B20" s="826" t="s">
        <v>83</v>
      </c>
      <c r="C20" s="696">
        <v>8020</v>
      </c>
      <c r="D20" s="130">
        <v>8020</v>
      </c>
      <c r="E20" s="144"/>
      <c r="F20" s="138"/>
      <c r="G20" s="135"/>
      <c r="H20" s="98"/>
      <c r="I20" s="135"/>
      <c r="J20" s="303"/>
      <c r="K20" s="135"/>
    </row>
    <row r="21" spans="1:11">
      <c r="A21" s="324" t="s">
        <v>203</v>
      </c>
      <c r="B21" s="193" t="s">
        <v>84</v>
      </c>
      <c r="C21" s="144">
        <v>10500</v>
      </c>
      <c r="D21" s="138">
        <v>10500</v>
      </c>
      <c r="E21" s="144"/>
      <c r="F21" s="138"/>
      <c r="G21" s="143"/>
      <c r="H21" s="27"/>
      <c r="I21" s="143"/>
      <c r="J21" s="222"/>
      <c r="K21" s="135">
        <v>23000</v>
      </c>
    </row>
    <row r="22" spans="1:11">
      <c r="A22" s="324" t="s">
        <v>204</v>
      </c>
      <c r="B22" s="193" t="s">
        <v>85</v>
      </c>
      <c r="C22" s="144">
        <v>9316</v>
      </c>
      <c r="D22" s="138">
        <v>10100</v>
      </c>
      <c r="E22" s="144"/>
      <c r="F22" s="138"/>
      <c r="G22" s="135"/>
      <c r="H22" s="508"/>
      <c r="I22" s="135"/>
      <c r="J22" s="509"/>
      <c r="K22" s="135"/>
    </row>
    <row r="23" spans="1:11">
      <c r="A23" s="324" t="s">
        <v>205</v>
      </c>
      <c r="B23" s="193" t="s">
        <v>86</v>
      </c>
      <c r="C23" s="144">
        <v>9450</v>
      </c>
      <c r="D23" s="138">
        <v>9450</v>
      </c>
      <c r="E23" s="144"/>
      <c r="F23" s="138"/>
      <c r="G23" s="135"/>
      <c r="H23" s="98"/>
      <c r="I23" s="135"/>
      <c r="J23" s="303"/>
      <c r="K23" s="135"/>
    </row>
    <row r="24" spans="1:11" ht="13.5" thickBot="1">
      <c r="A24" s="373" t="s">
        <v>206</v>
      </c>
      <c r="B24" s="118" t="s">
        <v>87</v>
      </c>
      <c r="C24" s="144">
        <v>10000</v>
      </c>
      <c r="D24" s="423">
        <v>10000</v>
      </c>
      <c r="E24" s="144"/>
      <c r="F24" s="423"/>
      <c r="G24" s="143"/>
      <c r="H24" s="27"/>
      <c r="I24" s="143"/>
      <c r="J24" s="222"/>
      <c r="K24" s="140"/>
    </row>
    <row r="25" spans="1:11" ht="13.5" thickBot="1">
      <c r="A25" s="347" t="s">
        <v>207</v>
      </c>
      <c r="B25" s="163" t="s">
        <v>16</v>
      </c>
      <c r="C25" s="234">
        <f>SUM(C13:C24)</f>
        <v>117299</v>
      </c>
      <c r="D25" s="142">
        <f t="shared" ref="D25:I25" si="0">SUM(D13:D24)</f>
        <v>117299</v>
      </c>
      <c r="E25" s="234">
        <f t="shared" si="0"/>
        <v>0</v>
      </c>
      <c r="F25" s="142">
        <f t="shared" si="0"/>
        <v>0</v>
      </c>
      <c r="G25" s="234">
        <f t="shared" si="0"/>
        <v>0</v>
      </c>
      <c r="H25" s="142">
        <f t="shared" si="0"/>
        <v>0</v>
      </c>
      <c r="I25" s="234">
        <f t="shared" si="0"/>
        <v>0</v>
      </c>
      <c r="J25" s="227">
        <f>SUM(J13:J24)</f>
        <v>0</v>
      </c>
      <c r="K25" s="142">
        <f>SUM(K13:K24)</f>
        <v>23000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topLeftCell="A10" workbookViewId="0">
      <selection activeCell="N9" sqref="N9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997" t="s">
        <v>685</v>
      </c>
      <c r="B1" s="1021"/>
      <c r="C1" s="1021"/>
      <c r="D1" s="1021"/>
      <c r="E1" s="1021"/>
      <c r="F1" s="1021"/>
      <c r="G1" s="1049"/>
      <c r="H1" s="1049"/>
      <c r="I1" s="1049"/>
      <c r="J1" s="1049"/>
      <c r="K1" s="1049"/>
      <c r="L1" s="1049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49" t="s">
        <v>532</v>
      </c>
      <c r="C3" s="1049"/>
      <c r="D3" s="1049"/>
      <c r="E3" s="1049"/>
      <c r="F3" s="1049"/>
      <c r="G3" s="1049"/>
      <c r="H3" s="1049"/>
      <c r="I3" s="1049"/>
      <c r="J3" s="1049"/>
      <c r="K3" s="1049"/>
      <c r="L3" s="1049"/>
    </row>
    <row r="4" spans="1:12">
      <c r="B4" s="1049" t="s">
        <v>88</v>
      </c>
      <c r="C4" s="1049"/>
      <c r="D4" s="1049"/>
      <c r="E4" s="1049"/>
      <c r="F4" s="1049"/>
      <c r="G4" s="1049"/>
      <c r="H4" s="1049"/>
      <c r="I4" s="1049"/>
      <c r="J4" s="1049"/>
      <c r="K4" s="1049"/>
      <c r="L4" s="1049"/>
    </row>
    <row r="5" spans="1:12" ht="13.5" thickBot="1">
      <c r="B5" s="83"/>
      <c r="C5" s="83"/>
      <c r="D5" s="83"/>
      <c r="E5" s="83"/>
      <c r="F5" s="83"/>
      <c r="G5" s="83"/>
      <c r="H5" s="83"/>
      <c r="I5" s="83"/>
      <c r="J5" s="83"/>
      <c r="K5" s="83"/>
      <c r="L5" s="83" t="s">
        <v>89</v>
      </c>
    </row>
    <row r="6" spans="1:12" ht="13.5" thickBot="1">
      <c r="A6" s="1024" t="s">
        <v>190</v>
      </c>
      <c r="B6" s="1050" t="s">
        <v>90</v>
      </c>
      <c r="C6" s="1051" t="s">
        <v>91</v>
      </c>
      <c r="D6" s="1051"/>
      <c r="E6" s="1052" t="s">
        <v>92</v>
      </c>
      <c r="F6" s="1052"/>
      <c r="G6" s="1052"/>
      <c r="H6" s="1052"/>
      <c r="I6" s="1052"/>
      <c r="J6" s="1052"/>
      <c r="K6" s="1052"/>
      <c r="L6" s="1053" t="s">
        <v>93</v>
      </c>
    </row>
    <row r="7" spans="1:12" ht="33.75" customHeight="1" thickBot="1">
      <c r="A7" s="1044"/>
      <c r="B7" s="1050"/>
      <c r="C7" s="287" t="s">
        <v>94</v>
      </c>
      <c r="D7" s="287" t="s">
        <v>95</v>
      </c>
      <c r="E7" s="287" t="s">
        <v>533</v>
      </c>
      <c r="F7" s="288"/>
      <c r="G7" s="288"/>
      <c r="H7" s="288"/>
      <c r="I7" s="288"/>
      <c r="J7" s="288"/>
      <c r="K7" s="288"/>
      <c r="L7" s="1053"/>
    </row>
    <row r="8" spans="1:12" ht="14.25" customHeight="1" thickBot="1">
      <c r="A8" s="425" t="s">
        <v>245</v>
      </c>
      <c r="B8" s="425" t="s">
        <v>246</v>
      </c>
      <c r="C8" s="425" t="s">
        <v>193</v>
      </c>
      <c r="D8" s="425" t="s">
        <v>194</v>
      </c>
      <c r="E8" s="425" t="s">
        <v>214</v>
      </c>
      <c r="F8" s="425" t="s">
        <v>239</v>
      </c>
      <c r="G8" s="425" t="s">
        <v>240</v>
      </c>
      <c r="H8" s="425" t="s">
        <v>247</v>
      </c>
      <c r="I8" s="425" t="s">
        <v>243</v>
      </c>
      <c r="J8" s="425" t="s">
        <v>244</v>
      </c>
      <c r="K8" s="425" t="s">
        <v>247</v>
      </c>
      <c r="L8" s="425" t="s">
        <v>248</v>
      </c>
    </row>
    <row r="9" spans="1:12" ht="43.5" customHeight="1">
      <c r="A9" s="431" t="s">
        <v>195</v>
      </c>
      <c r="B9" s="488" t="s">
        <v>634</v>
      </c>
      <c r="C9" s="64">
        <v>0</v>
      </c>
      <c r="D9" s="65">
        <v>0</v>
      </c>
      <c r="E9" s="65">
        <v>0</v>
      </c>
      <c r="F9" s="65"/>
      <c r="G9" s="677"/>
      <c r="H9" s="678"/>
      <c r="I9" s="678"/>
      <c r="J9" s="678"/>
      <c r="K9" s="678"/>
      <c r="L9" s="678">
        <f>SUM(C9:K9)</f>
        <v>0</v>
      </c>
    </row>
    <row r="10" spans="1:12" ht="28.5" customHeight="1">
      <c r="A10" s="325" t="s">
        <v>196</v>
      </c>
      <c r="B10" s="489" t="s">
        <v>635</v>
      </c>
      <c r="C10" s="67"/>
      <c r="D10" s="67"/>
      <c r="E10" s="67"/>
      <c r="F10" s="67"/>
      <c r="G10" s="68"/>
      <c r="H10" s="69"/>
      <c r="I10" s="69"/>
      <c r="J10" s="69"/>
      <c r="K10" s="69"/>
      <c r="L10" s="70">
        <f>SUM(C10:K10)</f>
        <v>0</v>
      </c>
    </row>
    <row r="11" spans="1:12" ht="24.75" customHeight="1">
      <c r="A11" s="324" t="s">
        <v>197</v>
      </c>
      <c r="B11" s="489" t="s">
        <v>96</v>
      </c>
      <c r="C11" s="71"/>
      <c r="D11" s="67"/>
      <c r="E11" s="67"/>
      <c r="F11" s="67"/>
      <c r="G11" s="68"/>
      <c r="H11" s="69"/>
      <c r="I11" s="69"/>
      <c r="J11" s="69"/>
      <c r="K11" s="69"/>
      <c r="L11" s="70"/>
    </row>
    <row r="12" spans="1:12">
      <c r="A12" s="324" t="s">
        <v>199</v>
      </c>
      <c r="B12" s="490">
        <v>2019</v>
      </c>
      <c r="C12" s="72"/>
      <c r="D12" s="75"/>
      <c r="E12" s="30"/>
      <c r="F12" s="67"/>
      <c r="G12" s="73"/>
      <c r="H12" s="74"/>
      <c r="I12" s="23"/>
      <c r="J12" s="23"/>
      <c r="K12" s="74"/>
      <c r="L12" s="23">
        <f t="shared" ref="L12:L23" si="0">SUM(C12:K12)</f>
        <v>0</v>
      </c>
    </row>
    <row r="13" spans="1:12">
      <c r="A13" s="324" t="s">
        <v>200</v>
      </c>
      <c r="B13" s="490">
        <v>2020</v>
      </c>
      <c r="C13" s="72"/>
      <c r="D13" s="75"/>
      <c r="E13" s="30"/>
      <c r="F13" s="67"/>
      <c r="G13" s="73"/>
      <c r="H13" s="74"/>
      <c r="I13" s="23"/>
      <c r="J13" s="23"/>
      <c r="K13" s="74"/>
      <c r="L13" s="23">
        <f t="shared" si="0"/>
        <v>0</v>
      </c>
    </row>
    <row r="14" spans="1:12">
      <c r="A14" s="324" t="s">
        <v>201</v>
      </c>
      <c r="B14" s="490">
        <v>2021</v>
      </c>
      <c r="C14" s="72"/>
      <c r="D14" s="75"/>
      <c r="E14" s="30"/>
      <c r="F14" s="67"/>
      <c r="G14" s="73"/>
      <c r="H14" s="74"/>
      <c r="I14" s="23"/>
      <c r="J14" s="23"/>
      <c r="K14" s="74"/>
      <c r="L14" s="23">
        <f t="shared" si="0"/>
        <v>0</v>
      </c>
    </row>
    <row r="15" spans="1:12">
      <c r="A15" s="324" t="s">
        <v>202</v>
      </c>
      <c r="B15" s="490">
        <v>2022</v>
      </c>
      <c r="C15" s="72"/>
      <c r="D15" s="75"/>
      <c r="E15" s="30"/>
      <c r="F15" s="67"/>
      <c r="G15" s="73"/>
      <c r="H15" s="74"/>
      <c r="I15" s="23"/>
      <c r="J15" s="23"/>
      <c r="K15" s="74"/>
      <c r="L15" s="23">
        <f t="shared" si="0"/>
        <v>0</v>
      </c>
    </row>
    <row r="16" spans="1:12">
      <c r="A16" s="324" t="s">
        <v>203</v>
      </c>
      <c r="B16" s="490">
        <v>2023</v>
      </c>
      <c r="C16" s="72"/>
      <c r="D16" s="75"/>
      <c r="E16" s="30"/>
      <c r="F16" s="67"/>
      <c r="G16" s="73"/>
      <c r="H16" s="74"/>
      <c r="I16" s="23"/>
      <c r="J16" s="23"/>
      <c r="K16" s="74"/>
      <c r="L16" s="23">
        <f t="shared" si="0"/>
        <v>0</v>
      </c>
    </row>
    <row r="17" spans="1:12">
      <c r="A17" s="324" t="s">
        <v>204</v>
      </c>
      <c r="B17" s="490">
        <v>2024</v>
      </c>
      <c r="C17" s="72"/>
      <c r="D17" s="75"/>
      <c r="E17" s="30"/>
      <c r="F17" s="67"/>
      <c r="G17" s="73"/>
      <c r="H17" s="74"/>
      <c r="I17" s="23"/>
      <c r="J17" s="23"/>
      <c r="K17" s="74"/>
      <c r="L17" s="23">
        <f t="shared" si="0"/>
        <v>0</v>
      </c>
    </row>
    <row r="18" spans="1:12">
      <c r="A18" s="324" t="s">
        <v>205</v>
      </c>
      <c r="B18" s="490">
        <v>2025</v>
      </c>
      <c r="C18" s="72"/>
      <c r="D18" s="75"/>
      <c r="E18" s="30"/>
      <c r="F18" s="67"/>
      <c r="G18" s="73"/>
      <c r="H18" s="74"/>
      <c r="I18" s="23"/>
      <c r="J18" s="23"/>
      <c r="K18" s="74"/>
      <c r="L18" s="23">
        <f t="shared" si="0"/>
        <v>0</v>
      </c>
    </row>
    <row r="19" spans="1:12">
      <c r="A19" s="324" t="s">
        <v>206</v>
      </c>
      <c r="B19" s="490">
        <v>2026</v>
      </c>
      <c r="C19" s="72"/>
      <c r="D19" s="75"/>
      <c r="E19" s="30"/>
      <c r="F19" s="67"/>
      <c r="G19" s="73"/>
      <c r="H19" s="74"/>
      <c r="I19" s="23"/>
      <c r="J19" s="23"/>
      <c r="K19" s="74"/>
      <c r="L19" s="23">
        <f t="shared" si="0"/>
        <v>0</v>
      </c>
    </row>
    <row r="20" spans="1:12">
      <c r="A20" s="324" t="s">
        <v>207</v>
      </c>
      <c r="B20" s="490">
        <v>2027</v>
      </c>
      <c r="C20" s="72"/>
      <c r="D20" s="75"/>
      <c r="E20" s="30"/>
      <c r="F20" s="67"/>
      <c r="G20" s="73"/>
      <c r="H20" s="74"/>
      <c r="I20" s="23"/>
      <c r="J20" s="23"/>
      <c r="K20" s="74"/>
      <c r="L20" s="23">
        <f t="shared" si="0"/>
        <v>0</v>
      </c>
    </row>
    <row r="21" spans="1:12">
      <c r="A21" s="324" t="s">
        <v>208</v>
      </c>
      <c r="B21" s="490">
        <v>2028</v>
      </c>
      <c r="C21" s="72"/>
      <c r="D21" s="75"/>
      <c r="E21" s="30"/>
      <c r="F21" s="67"/>
      <c r="G21" s="73"/>
      <c r="H21" s="74"/>
      <c r="I21" s="23"/>
      <c r="J21" s="23"/>
      <c r="K21" s="74"/>
      <c r="L21" s="23">
        <f t="shared" si="0"/>
        <v>0</v>
      </c>
    </row>
    <row r="22" spans="1:12">
      <c r="A22" s="324" t="s">
        <v>209</v>
      </c>
      <c r="B22" s="490">
        <v>2029</v>
      </c>
      <c r="C22" s="72"/>
      <c r="D22" s="75"/>
      <c r="E22" s="30"/>
      <c r="F22" s="67"/>
      <c r="G22" s="73"/>
      <c r="H22" s="74"/>
      <c r="I22" s="23"/>
      <c r="J22" s="23"/>
      <c r="K22" s="74"/>
      <c r="L22" s="23">
        <f t="shared" si="0"/>
        <v>0</v>
      </c>
    </row>
    <row r="23" spans="1:12">
      <c r="A23" s="324" t="s">
        <v>210</v>
      </c>
      <c r="B23" s="491">
        <v>2030</v>
      </c>
      <c r="C23" s="76"/>
      <c r="D23" s="75"/>
      <c r="E23" s="30"/>
      <c r="F23" s="75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4" t="s">
        <v>211</v>
      </c>
      <c r="B24" s="490">
        <v>2031</v>
      </c>
      <c r="C24" s="72"/>
      <c r="D24" s="66"/>
      <c r="E24" s="30"/>
      <c r="F24" s="66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4" t="s">
        <v>212</v>
      </c>
      <c r="B25" s="490">
        <v>2032</v>
      </c>
      <c r="C25" s="72"/>
      <c r="D25" s="66"/>
      <c r="E25" s="30"/>
      <c r="F25" s="66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4" t="s">
        <v>213</v>
      </c>
      <c r="B26" s="490">
        <v>2033</v>
      </c>
      <c r="C26" s="72"/>
      <c r="D26" s="66"/>
      <c r="E26" s="30"/>
      <c r="F26" s="66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4" t="s">
        <v>215</v>
      </c>
      <c r="B27" s="490">
        <v>2034</v>
      </c>
      <c r="C27" s="72"/>
      <c r="D27" s="66"/>
      <c r="E27" s="30"/>
      <c r="F27" s="66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4" t="s">
        <v>216</v>
      </c>
      <c r="B28" s="490">
        <v>2035</v>
      </c>
      <c r="C28" s="72"/>
      <c r="D28" s="66"/>
      <c r="E28" s="30"/>
      <c r="F28" s="66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4" t="s">
        <v>217</v>
      </c>
      <c r="B29" s="490">
        <v>2036</v>
      </c>
      <c r="C29" s="72"/>
      <c r="D29" s="66"/>
      <c r="E29" s="30"/>
      <c r="F29" s="66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4" t="s">
        <v>218</v>
      </c>
      <c r="B30" s="490">
        <v>2037</v>
      </c>
      <c r="C30" s="72"/>
      <c r="D30" s="66"/>
      <c r="E30" s="30"/>
      <c r="F30" s="66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3" t="s">
        <v>219</v>
      </c>
      <c r="B31" s="491">
        <v>2038</v>
      </c>
      <c r="C31" s="9"/>
      <c r="D31" s="9"/>
      <c r="E31" s="9"/>
      <c r="F31" s="9"/>
      <c r="G31" s="159"/>
      <c r="H31" s="950"/>
      <c r="I31" s="29"/>
      <c r="J31" s="950"/>
      <c r="K31" s="950"/>
      <c r="L31" s="29">
        <f t="shared" si="1"/>
        <v>0</v>
      </c>
    </row>
    <row r="32" spans="1:12" ht="13.5" thickBot="1">
      <c r="A32" s="537"/>
      <c r="B32" s="951" t="s">
        <v>97</v>
      </c>
      <c r="C32" s="952">
        <f>SUM(C12:C31)</f>
        <v>0</v>
      </c>
      <c r="D32" s="952">
        <f t="shared" ref="D32:L32" si="2">SUM(D12:D31)</f>
        <v>0</v>
      </c>
      <c r="E32" s="952">
        <f t="shared" si="2"/>
        <v>0</v>
      </c>
      <c r="F32" s="952">
        <f t="shared" si="2"/>
        <v>0</v>
      </c>
      <c r="G32" s="952">
        <f t="shared" si="2"/>
        <v>0</v>
      </c>
      <c r="H32" s="952">
        <f t="shared" si="2"/>
        <v>0</v>
      </c>
      <c r="I32" s="952">
        <f t="shared" si="2"/>
        <v>0</v>
      </c>
      <c r="J32" s="952">
        <f t="shared" si="2"/>
        <v>0</v>
      </c>
      <c r="K32" s="952">
        <f t="shared" si="2"/>
        <v>0</v>
      </c>
      <c r="L32" s="952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topLeftCell="A7" workbookViewId="0">
      <selection activeCell="D8" sqref="D8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7"/>
      <c r="B2" s="996" t="s">
        <v>686</v>
      </c>
      <c r="C2" s="150"/>
      <c r="D2" s="150"/>
      <c r="E2" s="150"/>
      <c r="F2" s="150"/>
    </row>
    <row r="3" spans="1:6" ht="14.25">
      <c r="B3" s="78"/>
      <c r="C3" s="79"/>
    </row>
    <row r="4" spans="1:6" ht="14.25">
      <c r="B4" s="78"/>
      <c r="C4" s="81"/>
    </row>
    <row r="5" spans="1:6" ht="15.75">
      <c r="B5" s="1056" t="s">
        <v>98</v>
      </c>
      <c r="C5" s="1056"/>
    </row>
    <row r="6" spans="1:6" ht="15.75">
      <c r="B6" s="1054" t="s">
        <v>636</v>
      </c>
      <c r="C6" s="1054"/>
    </row>
    <row r="7" spans="1:6">
      <c r="B7" s="1055"/>
      <c r="C7" s="1055"/>
    </row>
    <row r="8" spans="1:6" ht="13.5" thickBot="1">
      <c r="B8" s="78"/>
      <c r="C8" s="80" t="s">
        <v>4</v>
      </c>
    </row>
    <row r="9" spans="1:6" ht="26.25" thickBot="1">
      <c r="A9" s="464" t="s">
        <v>190</v>
      </c>
      <c r="B9" s="492" t="s">
        <v>99</v>
      </c>
      <c r="C9" s="493" t="s">
        <v>100</v>
      </c>
      <c r="D9" s="13"/>
    </row>
    <row r="10" spans="1:6" ht="13.5" thickBot="1">
      <c r="A10" s="425" t="s">
        <v>191</v>
      </c>
      <c r="B10" s="485" t="s">
        <v>192</v>
      </c>
      <c r="C10" s="494" t="s">
        <v>193</v>
      </c>
      <c r="D10" s="34"/>
    </row>
    <row r="11" spans="1:6">
      <c r="A11" s="432" t="s">
        <v>195</v>
      </c>
      <c r="B11" s="82" t="s">
        <v>637</v>
      </c>
      <c r="C11" s="495">
        <v>26194377</v>
      </c>
    </row>
    <row r="12" spans="1:6">
      <c r="A12" s="388" t="s">
        <v>196</v>
      </c>
      <c r="B12" s="82" t="s">
        <v>101</v>
      </c>
      <c r="C12" s="496">
        <v>117299369</v>
      </c>
    </row>
    <row r="13" spans="1:6">
      <c r="A13" s="364" t="s">
        <v>197</v>
      </c>
      <c r="B13" s="82" t="s">
        <v>102</v>
      </c>
      <c r="C13" s="497">
        <v>117299369</v>
      </c>
    </row>
    <row r="14" spans="1:6" ht="13.5" thickBot="1">
      <c r="A14" s="374" t="s">
        <v>198</v>
      </c>
      <c r="B14" s="498" t="s">
        <v>639</v>
      </c>
      <c r="C14" s="499">
        <f>C11+C12-C13</f>
        <v>26194377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997" t="s">
        <v>687</v>
      </c>
      <c r="C1" s="1021"/>
      <c r="D1" s="1021"/>
      <c r="E1" s="1021"/>
      <c r="F1" s="1021"/>
      <c r="G1" s="1021"/>
    </row>
    <row r="2" spans="1:7" ht="15.75">
      <c r="A2" s="1026" t="s">
        <v>103</v>
      </c>
      <c r="B2" s="1018"/>
      <c r="C2" s="1018"/>
      <c r="D2" s="1018"/>
      <c r="E2" s="1018"/>
      <c r="F2" s="1018"/>
      <c r="G2" s="1018"/>
    </row>
    <row r="3" spans="1:7">
      <c r="A3" s="1057" t="s">
        <v>104</v>
      </c>
      <c r="B3" s="1021"/>
      <c r="C3" s="1021"/>
      <c r="D3" s="1021"/>
      <c r="E3" s="1021"/>
      <c r="F3" s="1021"/>
      <c r="G3" s="1021"/>
    </row>
    <row r="4" spans="1:7">
      <c r="A4" s="1040" t="s">
        <v>638</v>
      </c>
      <c r="B4" s="1018"/>
      <c r="C4" s="1018"/>
      <c r="D4" s="1018"/>
      <c r="E4" s="1018"/>
      <c r="F4" s="1018"/>
      <c r="G4" s="1018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33" t="s">
        <v>190</v>
      </c>
      <c r="B6" s="1058" t="s">
        <v>105</v>
      </c>
      <c r="C6" s="1060" t="s">
        <v>106</v>
      </c>
      <c r="D6" s="501" t="s">
        <v>107</v>
      </c>
      <c r="E6" s="502" t="s">
        <v>63</v>
      </c>
      <c r="F6" s="501" t="s">
        <v>108</v>
      </c>
      <c r="G6" s="503" t="s">
        <v>109</v>
      </c>
    </row>
    <row r="7" spans="1:7" ht="13.5" thickBot="1">
      <c r="A7" s="1034"/>
      <c r="B7" s="1059"/>
      <c r="C7" s="1059"/>
      <c r="D7" s="195" t="s">
        <v>110</v>
      </c>
      <c r="E7" s="148" t="s">
        <v>111</v>
      </c>
      <c r="F7" s="195" t="s">
        <v>112</v>
      </c>
      <c r="G7" s="504" t="s">
        <v>113</v>
      </c>
    </row>
    <row r="8" spans="1:7" ht="13.5" thickBot="1">
      <c r="A8" s="1034"/>
      <c r="B8" s="1059"/>
      <c r="C8" s="1059"/>
      <c r="D8" s="195" t="s">
        <v>114</v>
      </c>
      <c r="E8" s="148" t="s">
        <v>115</v>
      </c>
      <c r="F8" s="195" t="s">
        <v>115</v>
      </c>
      <c r="G8" s="504" t="s">
        <v>116</v>
      </c>
    </row>
    <row r="9" spans="1:7" ht="13.5" thickBot="1">
      <c r="A9" s="385" t="s">
        <v>245</v>
      </c>
      <c r="B9" s="485" t="s">
        <v>192</v>
      </c>
      <c r="C9" s="494" t="s">
        <v>193</v>
      </c>
      <c r="D9" s="500" t="s">
        <v>194</v>
      </c>
      <c r="E9" s="349" t="s">
        <v>214</v>
      </c>
      <c r="F9" s="500" t="s">
        <v>239</v>
      </c>
      <c r="G9" s="350" t="s">
        <v>240</v>
      </c>
    </row>
    <row r="10" spans="1:7">
      <c r="A10" s="370" t="s">
        <v>195</v>
      </c>
      <c r="B10" s="31"/>
      <c r="C10" s="20"/>
      <c r="D10" s="711">
        <v>0</v>
      </c>
      <c r="E10" s="26">
        <v>0</v>
      </c>
      <c r="F10" s="21">
        <v>0</v>
      </c>
      <c r="G10" s="219">
        <v>0</v>
      </c>
    </row>
    <row r="11" spans="1:7">
      <c r="A11" s="388" t="s">
        <v>196</v>
      </c>
      <c r="B11" s="6"/>
      <c r="C11" s="196"/>
      <c r="D11" s="712"/>
      <c r="E11" s="28"/>
      <c r="F11" s="8"/>
      <c r="G11" s="221"/>
    </row>
    <row r="12" spans="1:7">
      <c r="A12" s="364" t="s">
        <v>197</v>
      </c>
      <c r="B12" s="6"/>
      <c r="C12" s="20"/>
      <c r="D12" s="711"/>
      <c r="E12" s="26"/>
      <c r="F12" s="21"/>
      <c r="G12" s="219"/>
    </row>
    <row r="13" spans="1:7">
      <c r="A13" s="364" t="s">
        <v>198</v>
      </c>
      <c r="B13" s="6"/>
      <c r="C13" s="196"/>
      <c r="D13" s="712"/>
      <c r="E13" s="28"/>
      <c r="F13" s="10"/>
      <c r="G13" s="230"/>
    </row>
    <row r="14" spans="1:7">
      <c r="A14" s="364" t="s">
        <v>199</v>
      </c>
      <c r="B14" s="6"/>
      <c r="C14" s="196"/>
      <c r="D14" s="712"/>
      <c r="E14" s="28"/>
      <c r="F14" s="8"/>
      <c r="G14" s="221"/>
    </row>
    <row r="15" spans="1:7">
      <c r="A15" s="364" t="s">
        <v>200</v>
      </c>
      <c r="B15" s="6"/>
      <c r="C15" s="22"/>
      <c r="D15" s="712"/>
      <c r="E15" s="4"/>
      <c r="F15" s="22"/>
      <c r="G15" s="487"/>
    </row>
    <row r="16" spans="1:7">
      <c r="A16" s="364" t="s">
        <v>201</v>
      </c>
      <c r="B16" s="6"/>
      <c r="C16" s="196"/>
      <c r="D16" s="712"/>
      <c r="E16" s="28"/>
      <c r="F16" s="8"/>
      <c r="G16" s="221"/>
    </row>
    <row r="17" spans="1:7">
      <c r="A17" s="364" t="s">
        <v>202</v>
      </c>
      <c r="B17" s="6"/>
      <c r="C17" s="196"/>
      <c r="D17" s="712"/>
      <c r="E17" s="28"/>
      <c r="F17" s="8"/>
      <c r="G17" s="221"/>
    </row>
    <row r="18" spans="1:7">
      <c r="A18" s="364" t="s">
        <v>203</v>
      </c>
      <c r="B18" s="6"/>
      <c r="C18" s="196"/>
      <c r="D18" s="712"/>
      <c r="E18" s="28"/>
      <c r="F18" s="8"/>
      <c r="G18" s="221"/>
    </row>
    <row r="19" spans="1:7">
      <c r="A19" s="364" t="s">
        <v>204</v>
      </c>
      <c r="B19" s="6"/>
      <c r="C19" s="22"/>
      <c r="D19" s="196"/>
      <c r="E19" s="4"/>
      <c r="F19" s="22"/>
      <c r="G19" s="487"/>
    </row>
    <row r="20" spans="1:7">
      <c r="A20" s="364" t="s">
        <v>205</v>
      </c>
      <c r="B20" s="9"/>
      <c r="C20" s="196"/>
      <c r="D20" s="712"/>
      <c r="E20" s="28"/>
      <c r="F20" s="8"/>
      <c r="G20" s="221"/>
    </row>
    <row r="21" spans="1:7" ht="13.5" thickBot="1">
      <c r="A21" s="366" t="s">
        <v>206</v>
      </c>
      <c r="B21" s="9"/>
      <c r="C21" s="505"/>
      <c r="D21" s="10"/>
      <c r="E21" s="94"/>
      <c r="F21" s="10"/>
      <c r="G21" s="230"/>
    </row>
    <row r="22" spans="1:7" ht="13.5" thickBot="1">
      <c r="A22" s="434" t="s">
        <v>207</v>
      </c>
      <c r="B22" s="506" t="s">
        <v>16</v>
      </c>
      <c r="C22" s="500" t="s">
        <v>117</v>
      </c>
      <c r="D22" s="95">
        <f>SUM(D10:D21)</f>
        <v>0</v>
      </c>
      <c r="E22" s="234">
        <f>SUM(E10:E21)</f>
        <v>0</v>
      </c>
      <c r="F22" s="95">
        <f>SUM(F10:F21)</f>
        <v>0</v>
      </c>
      <c r="G22" s="216">
        <f>SUM(G10:G21)</f>
        <v>0</v>
      </c>
    </row>
    <row r="23" spans="1:7">
      <c r="B23" s="33"/>
      <c r="C23" s="148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topLeftCell="A22" workbookViewId="0">
      <selection activeCell="P10" sqref="P10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997" t="s">
        <v>688</v>
      </c>
      <c r="C1" s="1021"/>
      <c r="D1" s="1021"/>
      <c r="E1" s="1021"/>
      <c r="F1" s="1021"/>
      <c r="G1" s="1021"/>
      <c r="H1" s="997"/>
      <c r="I1" s="1021"/>
      <c r="J1" s="1021"/>
      <c r="K1" s="1021"/>
      <c r="L1" s="1021"/>
      <c r="M1" s="1021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>
      <c r="B2" s="337"/>
      <c r="C2" s="150"/>
      <c r="D2" s="150"/>
      <c r="E2" s="150"/>
      <c r="F2" s="150"/>
      <c r="G2" s="150"/>
      <c r="H2" s="337"/>
      <c r="I2" s="150"/>
      <c r="J2" s="150"/>
      <c r="K2" s="150"/>
      <c r="L2" s="150"/>
      <c r="M2" s="150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15.75">
      <c r="B3" s="1030" t="s">
        <v>118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</row>
    <row r="4" spans="1:25" ht="12" customHeight="1" thickBot="1">
      <c r="B4" s="1"/>
      <c r="C4" s="1038" t="s">
        <v>596</v>
      </c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</row>
    <row r="5" spans="1:25" ht="26.25" customHeight="1" thickBot="1">
      <c r="A5" s="464" t="s">
        <v>190</v>
      </c>
      <c r="B5" s="514" t="s">
        <v>3</v>
      </c>
      <c r="C5" s="510" t="s">
        <v>119</v>
      </c>
      <c r="D5" s="510" t="s">
        <v>120</v>
      </c>
      <c r="E5" s="510" t="s">
        <v>121</v>
      </c>
      <c r="F5" s="510" t="s">
        <v>122</v>
      </c>
      <c r="G5" s="510" t="s">
        <v>126</v>
      </c>
      <c r="H5" s="510" t="s">
        <v>127</v>
      </c>
      <c r="I5" s="510" t="s">
        <v>128</v>
      </c>
      <c r="J5" s="510" t="s">
        <v>129</v>
      </c>
      <c r="K5" s="510" t="s">
        <v>640</v>
      </c>
      <c r="L5" s="510" t="s">
        <v>641</v>
      </c>
      <c r="M5" s="919" t="s">
        <v>642</v>
      </c>
      <c r="N5" s="924" t="s">
        <v>643</v>
      </c>
    </row>
    <row r="6" spans="1:25" ht="12.75" customHeight="1" thickBot="1">
      <c r="A6" s="425" t="s">
        <v>191</v>
      </c>
      <c r="B6" s="385" t="s">
        <v>246</v>
      </c>
      <c r="C6" s="385" t="s">
        <v>214</v>
      </c>
      <c r="D6" s="385" t="s">
        <v>239</v>
      </c>
      <c r="E6" s="385" t="s">
        <v>240</v>
      </c>
      <c r="F6" s="385" t="s">
        <v>242</v>
      </c>
      <c r="G6" s="385" t="s">
        <v>243</v>
      </c>
      <c r="H6" s="412" t="s">
        <v>244</v>
      </c>
      <c r="I6" s="412" t="s">
        <v>247</v>
      </c>
      <c r="J6" s="412" t="s">
        <v>248</v>
      </c>
      <c r="K6" s="412" t="s">
        <v>249</v>
      </c>
      <c r="L6" s="486" t="s">
        <v>250</v>
      </c>
      <c r="M6" s="920" t="s">
        <v>193</v>
      </c>
      <c r="N6" s="537"/>
    </row>
    <row r="7" spans="1:25" ht="26.25" customHeight="1">
      <c r="A7" s="431" t="s">
        <v>195</v>
      </c>
      <c r="B7" s="515" t="s">
        <v>501</v>
      </c>
      <c r="C7" s="85">
        <v>0</v>
      </c>
      <c r="D7" s="85">
        <v>0</v>
      </c>
      <c r="E7" s="85"/>
      <c r="F7" s="85"/>
      <c r="G7" s="85"/>
      <c r="H7" s="511"/>
      <c r="I7" s="511"/>
      <c r="J7" s="511"/>
      <c r="K7" s="512"/>
      <c r="L7" s="513"/>
      <c r="M7" s="201"/>
      <c r="N7" s="547"/>
    </row>
    <row r="8" spans="1:25" ht="27.75" customHeight="1">
      <c r="A8" s="324" t="s">
        <v>196</v>
      </c>
      <c r="B8" s="515" t="s">
        <v>123</v>
      </c>
      <c r="C8" s="85">
        <v>0</v>
      </c>
      <c r="D8" s="85">
        <v>0</v>
      </c>
      <c r="E8" s="85"/>
      <c r="F8" s="85"/>
      <c r="G8" s="85"/>
      <c r="H8" s="85"/>
      <c r="I8" s="85"/>
      <c r="J8" s="85"/>
      <c r="K8" s="201"/>
      <c r="L8" s="204"/>
      <c r="M8" s="201"/>
      <c r="N8" s="925">
        <v>0</v>
      </c>
    </row>
    <row r="9" spans="1:25" ht="37.5" customHeight="1">
      <c r="A9" s="324" t="s">
        <v>197</v>
      </c>
      <c r="B9" s="516" t="s">
        <v>124</v>
      </c>
      <c r="C9" s="86">
        <v>0</v>
      </c>
      <c r="D9" s="86">
        <v>0</v>
      </c>
      <c r="E9" s="86"/>
      <c r="F9" s="86"/>
      <c r="G9" s="86"/>
      <c r="H9" s="86"/>
      <c r="I9" s="86"/>
      <c r="J9" s="86"/>
      <c r="K9" s="202"/>
      <c r="L9" s="112"/>
      <c r="M9" s="202"/>
      <c r="N9" s="922"/>
    </row>
    <row r="10" spans="1:25" ht="39.75" customHeight="1">
      <c r="A10" s="324" t="s">
        <v>198</v>
      </c>
      <c r="B10" s="515" t="s">
        <v>502</v>
      </c>
      <c r="C10" s="86">
        <v>0</v>
      </c>
      <c r="D10" s="86">
        <v>0</v>
      </c>
      <c r="E10" s="86"/>
      <c r="F10" s="86"/>
      <c r="G10" s="86"/>
      <c r="H10" s="86"/>
      <c r="I10" s="86"/>
      <c r="J10" s="86"/>
      <c r="K10" s="202"/>
      <c r="L10" s="112"/>
      <c r="M10" s="202"/>
      <c r="N10" s="922"/>
    </row>
    <row r="11" spans="1:25" ht="30.75" customHeight="1">
      <c r="A11" s="324" t="s">
        <v>199</v>
      </c>
      <c r="B11" s="517" t="s">
        <v>433</v>
      </c>
      <c r="C11" s="314">
        <v>0</v>
      </c>
      <c r="D11" s="314">
        <v>0</v>
      </c>
      <c r="E11" s="314"/>
      <c r="F11" s="314"/>
      <c r="G11" s="314"/>
      <c r="H11" s="314"/>
      <c r="I11" s="314"/>
      <c r="J11" s="314"/>
      <c r="K11" s="315"/>
      <c r="L11" s="112"/>
      <c r="M11" s="921"/>
      <c r="N11" s="922"/>
    </row>
    <row r="12" spans="1:25" ht="30.75" customHeight="1" thickBot="1">
      <c r="A12" s="336" t="s">
        <v>200</v>
      </c>
      <c r="B12" s="518" t="s">
        <v>189</v>
      </c>
      <c r="C12" s="311">
        <v>0</v>
      </c>
      <c r="D12" s="311">
        <v>0</v>
      </c>
      <c r="E12" s="311"/>
      <c r="F12" s="311"/>
      <c r="G12" s="311"/>
      <c r="H12" s="311"/>
      <c r="I12" s="311"/>
      <c r="J12" s="311"/>
      <c r="K12" s="312"/>
      <c r="L12" s="194"/>
      <c r="M12" s="313"/>
      <c r="N12" s="923"/>
    </row>
    <row r="13" spans="1:25" ht="13.5" thickBot="1">
      <c r="A13" s="347" t="s">
        <v>201</v>
      </c>
      <c r="B13" s="519" t="s">
        <v>125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22">
        <f t="shared" si="0"/>
        <v>0</v>
      </c>
      <c r="N13" s="926">
        <f t="shared" si="0"/>
        <v>0</v>
      </c>
    </row>
    <row r="14" spans="1:25" ht="20.25" customHeight="1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1"/>
      <c r="Q14" s="1"/>
      <c r="R14" s="1"/>
      <c r="S14" s="1"/>
      <c r="U14" s="1"/>
    </row>
    <row r="15" spans="1:25" ht="24" customHeight="1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P15" s="88"/>
      <c r="Q15" s="88"/>
      <c r="R15" s="88"/>
      <c r="S15" s="88"/>
      <c r="U15" s="1"/>
    </row>
    <row r="16" spans="1:25">
      <c r="P16" s="88"/>
      <c r="Q16" s="88"/>
      <c r="R16" s="88"/>
      <c r="S16" s="88"/>
      <c r="U16" s="1"/>
    </row>
    <row r="17" spans="2:21" ht="28.5" customHeight="1">
      <c r="N17" s="89"/>
      <c r="O17" s="89"/>
      <c r="U17" s="1"/>
    </row>
    <row r="18" spans="2:21" ht="26.25" customHeight="1">
      <c r="P18" s="89"/>
      <c r="Q18" s="89"/>
      <c r="R18" s="89"/>
      <c r="S18" s="89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13"/>
      <c r="U23" s="1"/>
    </row>
    <row r="24" spans="2:21" ht="27.75" customHeight="1">
      <c r="N24" s="90"/>
      <c r="O24" s="90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91"/>
    </row>
    <row r="30" spans="2:21" ht="32.25" customHeight="1">
      <c r="U30" s="89"/>
    </row>
    <row r="32" spans="2:21">
      <c r="N32" s="87"/>
      <c r="O32" s="87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342"/>
  <sheetViews>
    <sheetView tabSelected="1" topLeftCell="A1346" workbookViewId="0">
      <selection activeCell="H1288" sqref="H1288"/>
    </sheetView>
  </sheetViews>
  <sheetFormatPr defaultRowHeight="12.75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0.140625" customWidth="1"/>
  </cols>
  <sheetData>
    <row r="1" spans="1:6">
      <c r="A1" s="997" t="s">
        <v>689</v>
      </c>
      <c r="B1" s="997"/>
      <c r="C1" s="997"/>
      <c r="D1" s="997"/>
      <c r="E1" s="997"/>
    </row>
    <row r="2" spans="1:6">
      <c r="A2" s="337"/>
      <c r="B2" s="337"/>
      <c r="C2" s="337"/>
      <c r="D2" s="337"/>
      <c r="E2" s="337"/>
    </row>
    <row r="3" spans="1:6" ht="14.25">
      <c r="A3" s="1061" t="s">
        <v>644</v>
      </c>
      <c r="B3" s="1062"/>
      <c r="C3" s="1062"/>
      <c r="D3" s="1062"/>
      <c r="E3" s="1062"/>
      <c r="F3" s="1062"/>
    </row>
    <row r="4" spans="1:6" ht="15.75">
      <c r="B4" s="18"/>
      <c r="C4" s="18"/>
      <c r="D4" s="18"/>
      <c r="E4" s="18"/>
    </row>
    <row r="5" spans="1:6" ht="15.75">
      <c r="B5" s="18" t="s">
        <v>587</v>
      </c>
      <c r="C5" s="18"/>
      <c r="D5" s="18"/>
      <c r="E5" s="18"/>
    </row>
    <row r="6" spans="1:6" ht="13.5" thickBot="1">
      <c r="B6" s="1"/>
      <c r="C6" s="1"/>
      <c r="D6" s="1"/>
      <c r="E6" s="19" t="s">
        <v>598</v>
      </c>
    </row>
    <row r="7" spans="1:6" ht="48.75" thickBot="1">
      <c r="A7" s="348" t="s">
        <v>190</v>
      </c>
      <c r="B7" s="549" t="s">
        <v>12</v>
      </c>
      <c r="C7" s="340" t="s">
        <v>471</v>
      </c>
      <c r="D7" s="341" t="s">
        <v>472</v>
      </c>
      <c r="E7" s="340" t="s">
        <v>470</v>
      </c>
      <c r="F7" s="341" t="s">
        <v>469</v>
      </c>
    </row>
    <row r="8" spans="1:6">
      <c r="A8" s="550" t="s">
        <v>191</v>
      </c>
      <c r="B8" s="551" t="s">
        <v>192</v>
      </c>
      <c r="C8" s="560" t="s">
        <v>193</v>
      </c>
      <c r="D8" s="561" t="s">
        <v>194</v>
      </c>
      <c r="E8" s="703" t="s">
        <v>214</v>
      </c>
      <c r="F8" s="704" t="s">
        <v>239</v>
      </c>
    </row>
    <row r="9" spans="1:6">
      <c r="A9" s="325" t="s">
        <v>195</v>
      </c>
      <c r="B9" s="332" t="s">
        <v>134</v>
      </c>
      <c r="C9" s="303"/>
      <c r="D9" s="135"/>
      <c r="E9" s="303"/>
      <c r="F9" s="117"/>
    </row>
    <row r="10" spans="1:6">
      <c r="A10" s="324" t="s">
        <v>196</v>
      </c>
      <c r="B10" s="186" t="s">
        <v>6</v>
      </c>
      <c r="C10" s="303"/>
      <c r="D10" s="135"/>
      <c r="E10" s="303"/>
      <c r="F10" s="135">
        <f>SUM(C10:E10)</f>
        <v>0</v>
      </c>
    </row>
    <row r="11" spans="1:6">
      <c r="A11" s="324" t="s">
        <v>197</v>
      </c>
      <c r="B11" s="198" t="s">
        <v>7</v>
      </c>
      <c r="C11" s="303"/>
      <c r="D11" s="135"/>
      <c r="E11" s="303"/>
      <c r="F11" s="135">
        <f>SUM(C11:E11)</f>
        <v>0</v>
      </c>
    </row>
    <row r="12" spans="1:6">
      <c r="A12" s="324" t="s">
        <v>198</v>
      </c>
      <c r="B12" s="198" t="s">
        <v>8</v>
      </c>
      <c r="C12" s="303">
        <v>1194000</v>
      </c>
      <c r="D12" s="135"/>
      <c r="E12" s="303"/>
      <c r="F12" s="135">
        <f>SUM(C12:E12)</f>
        <v>1194000</v>
      </c>
    </row>
    <row r="13" spans="1:6">
      <c r="A13" s="324" t="s">
        <v>199</v>
      </c>
      <c r="B13" s="198" t="s">
        <v>269</v>
      </c>
      <c r="C13" s="303"/>
      <c r="D13" s="135"/>
      <c r="E13" s="303"/>
      <c r="F13" s="135">
        <f>SUM(C13:E13)</f>
        <v>0</v>
      </c>
    </row>
    <row r="14" spans="1:6">
      <c r="A14" s="324" t="s">
        <v>200</v>
      </c>
      <c r="B14" s="198" t="s">
        <v>268</v>
      </c>
      <c r="C14" s="303"/>
      <c r="D14" s="135"/>
      <c r="E14" s="303"/>
      <c r="F14" s="135">
        <f>SUM(C14:E14)</f>
        <v>0</v>
      </c>
    </row>
    <row r="15" spans="1:6">
      <c r="A15" s="324" t="s">
        <v>201</v>
      </c>
      <c r="B15" s="198" t="s">
        <v>317</v>
      </c>
      <c r="C15" s="303">
        <f>C16+C17+C18+C19+C20+C21+C22</f>
        <v>0</v>
      </c>
      <c r="D15" s="303">
        <f>D16+D17+D18+D19+D20+D21+D22</f>
        <v>0</v>
      </c>
      <c r="E15" s="303">
        <f>E16+E17+E18+E19+E20+E21+E22</f>
        <v>0</v>
      </c>
      <c r="F15" s="135">
        <f>F16+F17+F18+F19+F20+F21+F22</f>
        <v>0</v>
      </c>
    </row>
    <row r="16" spans="1:6">
      <c r="A16" s="324" t="s">
        <v>202</v>
      </c>
      <c r="B16" s="198" t="s">
        <v>318</v>
      </c>
      <c r="C16" s="303">
        <v>0</v>
      </c>
      <c r="D16" s="135">
        <v>0</v>
      </c>
      <c r="E16" s="303">
        <v>0</v>
      </c>
      <c r="F16" s="135">
        <f>E16+D16+C16</f>
        <v>0</v>
      </c>
    </row>
    <row r="17" spans="1:6">
      <c r="A17" s="324" t="s">
        <v>203</v>
      </c>
      <c r="B17" s="198" t="s">
        <v>319</v>
      </c>
      <c r="C17" s="303"/>
      <c r="D17" s="135"/>
      <c r="E17" s="303"/>
      <c r="F17" s="135">
        <f t="shared" ref="F17:F23" si="0">E17+D17+C17</f>
        <v>0</v>
      </c>
    </row>
    <row r="18" spans="1:6">
      <c r="A18" s="324" t="s">
        <v>204</v>
      </c>
      <c r="B18" s="198" t="s">
        <v>320</v>
      </c>
      <c r="C18" s="303"/>
      <c r="D18" s="135"/>
      <c r="E18" s="303"/>
      <c r="F18" s="135">
        <f t="shared" si="0"/>
        <v>0</v>
      </c>
    </row>
    <row r="19" spans="1:6">
      <c r="A19" s="324" t="s">
        <v>205</v>
      </c>
      <c r="B19" s="333" t="s">
        <v>321</v>
      </c>
      <c r="C19" s="223"/>
      <c r="D19" s="139"/>
      <c r="E19" s="303"/>
      <c r="F19" s="135">
        <f t="shared" si="0"/>
        <v>0</v>
      </c>
    </row>
    <row r="20" spans="1:6">
      <c r="A20" s="324" t="s">
        <v>206</v>
      </c>
      <c r="B20" s="732" t="s">
        <v>336</v>
      </c>
      <c r="C20" s="306"/>
      <c r="D20" s="136"/>
      <c r="E20" s="303"/>
      <c r="F20" s="135">
        <f t="shared" si="0"/>
        <v>0</v>
      </c>
    </row>
    <row r="21" spans="1:6">
      <c r="A21" s="324" t="s">
        <v>207</v>
      </c>
      <c r="B21" s="733" t="s">
        <v>329</v>
      </c>
      <c r="C21" s="306"/>
      <c r="D21" s="136"/>
      <c r="E21" s="303"/>
      <c r="F21" s="135">
        <f t="shared" si="0"/>
        <v>0</v>
      </c>
    </row>
    <row r="22" spans="1:6" ht="13.5" thickBot="1">
      <c r="A22" s="324" t="s">
        <v>208</v>
      </c>
      <c r="B22" s="960" t="s">
        <v>558</v>
      </c>
      <c r="C22" s="306"/>
      <c r="D22" s="136"/>
      <c r="E22" s="303"/>
      <c r="F22" s="140"/>
    </row>
    <row r="23" spans="1:6" ht="13.5" thickBot="1">
      <c r="A23" s="324" t="s">
        <v>209</v>
      </c>
      <c r="B23" s="200" t="s">
        <v>130</v>
      </c>
      <c r="C23" s="304"/>
      <c r="D23" s="140"/>
      <c r="E23" s="303"/>
      <c r="F23" s="302">
        <f t="shared" si="0"/>
        <v>0</v>
      </c>
    </row>
    <row r="24" spans="1:6" ht="13.5" thickBot="1">
      <c r="A24" s="554" t="s">
        <v>210</v>
      </c>
      <c r="B24" s="555" t="s">
        <v>9</v>
      </c>
      <c r="C24" s="563">
        <f>C10+C11+C12+C13+C15+C23</f>
        <v>1194000</v>
      </c>
      <c r="D24" s="563">
        <f>D10+D11+D12+D13+D15+D23</f>
        <v>0</v>
      </c>
      <c r="E24" s="563">
        <f>E10+E11+E12+E13+E15+E23</f>
        <v>0</v>
      </c>
      <c r="F24" s="564">
        <f>F10+F11+F12+F13+F15+F23</f>
        <v>1194000</v>
      </c>
    </row>
    <row r="25" spans="1:6" ht="13.5" thickTop="1">
      <c r="A25" s="544"/>
      <c r="B25" s="332"/>
      <c r="C25" s="222"/>
      <c r="D25" s="222"/>
      <c r="E25" s="222"/>
      <c r="F25" s="143"/>
    </row>
    <row r="26" spans="1:6">
      <c r="A26" s="325" t="s">
        <v>211</v>
      </c>
      <c r="B26" s="334" t="s">
        <v>135</v>
      </c>
      <c r="C26" s="305"/>
      <c r="D26" s="138"/>
      <c r="E26" s="305"/>
      <c r="F26" s="193"/>
    </row>
    <row r="27" spans="1:6">
      <c r="A27" s="324" t="s">
        <v>212</v>
      </c>
      <c r="B27" s="198" t="s">
        <v>270</v>
      </c>
      <c r="C27" s="303"/>
      <c r="D27" s="135"/>
      <c r="E27" s="303"/>
      <c r="F27" s="135">
        <f>SUM(C27:E27)</f>
        <v>0</v>
      </c>
    </row>
    <row r="28" spans="1:6">
      <c r="A28" s="324" t="s">
        <v>213</v>
      </c>
      <c r="B28" s="198" t="s">
        <v>271</v>
      </c>
      <c r="C28" s="303"/>
      <c r="D28" s="135"/>
      <c r="E28" s="303"/>
      <c r="F28" s="135">
        <f>SUM(C28:E28)</f>
        <v>0</v>
      </c>
    </row>
    <row r="29" spans="1:6">
      <c r="A29" s="324" t="s">
        <v>215</v>
      </c>
      <c r="B29" s="198" t="s">
        <v>131</v>
      </c>
      <c r="C29" s="223">
        <f>SUM(C30:C36)</f>
        <v>0</v>
      </c>
      <c r="D29" s="223">
        <f>SUM(D30:D36)</f>
        <v>0</v>
      </c>
      <c r="E29" s="223">
        <f>SUM(E30:E36)</f>
        <v>0</v>
      </c>
      <c r="F29" s="139">
        <f>SUM(F30:F36)</f>
        <v>0</v>
      </c>
    </row>
    <row r="30" spans="1:6">
      <c r="A30" s="324" t="s">
        <v>216</v>
      </c>
      <c r="B30" s="333" t="s">
        <v>322</v>
      </c>
      <c r="C30" s="303"/>
      <c r="D30" s="135"/>
      <c r="E30" s="303"/>
      <c r="F30" s="135">
        <f>SUM(C30:E30)</f>
        <v>0</v>
      </c>
    </row>
    <row r="31" spans="1:6">
      <c r="A31" s="324" t="s">
        <v>217</v>
      </c>
      <c r="B31" s="333" t="s">
        <v>324</v>
      </c>
      <c r="C31" s="303"/>
      <c r="D31" s="135"/>
      <c r="E31" s="303"/>
      <c r="F31" s="135">
        <f t="shared" ref="F31:F37" si="1">SUM(C31:E31)</f>
        <v>0</v>
      </c>
    </row>
    <row r="32" spans="1:6">
      <c r="A32" s="324" t="s">
        <v>218</v>
      </c>
      <c r="B32" s="333" t="s">
        <v>323</v>
      </c>
      <c r="C32" s="303"/>
      <c r="D32" s="135"/>
      <c r="E32" s="303"/>
      <c r="F32" s="135">
        <f t="shared" si="1"/>
        <v>0</v>
      </c>
    </row>
    <row r="33" spans="1:6">
      <c r="A33" s="324" t="s">
        <v>219</v>
      </c>
      <c r="B33" s="333" t="s">
        <v>325</v>
      </c>
      <c r="C33" s="303"/>
      <c r="D33" s="135"/>
      <c r="E33" s="303"/>
      <c r="F33" s="135">
        <f t="shared" si="1"/>
        <v>0</v>
      </c>
    </row>
    <row r="34" spans="1:6">
      <c r="A34" s="324" t="s">
        <v>220</v>
      </c>
      <c r="B34" s="732" t="s">
        <v>326</v>
      </c>
      <c r="C34" s="303"/>
      <c r="D34" s="135"/>
      <c r="E34" s="303"/>
      <c r="F34" s="135">
        <f t="shared" si="1"/>
        <v>0</v>
      </c>
    </row>
    <row r="35" spans="1:6">
      <c r="A35" s="324" t="s">
        <v>221</v>
      </c>
      <c r="B35" s="281" t="s">
        <v>327</v>
      </c>
      <c r="C35" s="303"/>
      <c r="D35" s="135"/>
      <c r="E35" s="303"/>
      <c r="F35" s="135">
        <f t="shared" si="1"/>
        <v>0</v>
      </c>
    </row>
    <row r="36" spans="1:6">
      <c r="A36" s="324" t="s">
        <v>222</v>
      </c>
      <c r="B36" s="733" t="s">
        <v>344</v>
      </c>
      <c r="C36" s="303"/>
      <c r="D36" s="135"/>
      <c r="E36" s="303"/>
      <c r="F36" s="135">
        <f t="shared" si="1"/>
        <v>0</v>
      </c>
    </row>
    <row r="37" spans="1:6">
      <c r="A37" s="324" t="s">
        <v>223</v>
      </c>
      <c r="B37" s="198" t="s">
        <v>330</v>
      </c>
      <c r="C37" s="303"/>
      <c r="D37" s="135"/>
      <c r="E37" s="303"/>
      <c r="F37" s="135">
        <f t="shared" si="1"/>
        <v>0</v>
      </c>
    </row>
    <row r="38" spans="1:6" ht="13.5" thickBot="1">
      <c r="A38" s="324" t="s">
        <v>224</v>
      </c>
      <c r="B38" s="200" t="s">
        <v>133</v>
      </c>
      <c r="C38" s="306">
        <f>-C13</f>
        <v>0</v>
      </c>
      <c r="D38" s="306">
        <f>-D13</f>
        <v>0</v>
      </c>
      <c r="E38" s="306">
        <f>-E13</f>
        <v>0</v>
      </c>
      <c r="F38" s="136">
        <f>-F13</f>
        <v>0</v>
      </c>
    </row>
    <row r="39" spans="1:6" ht="13.5" thickBot="1">
      <c r="A39" s="554" t="s">
        <v>225</v>
      </c>
      <c r="B39" s="555" t="s">
        <v>10</v>
      </c>
      <c r="C39" s="563">
        <f>C27+C28+C29+C37+C38</f>
        <v>0</v>
      </c>
      <c r="D39" s="563">
        <f>D27+D28+D29+D37+D38</f>
        <v>0</v>
      </c>
      <c r="E39" s="563">
        <f>E27+E28+E29+E37+E38</f>
        <v>0</v>
      </c>
      <c r="F39" s="564">
        <f>F27+F28+F29+F37+F38</f>
        <v>0</v>
      </c>
    </row>
    <row r="40" spans="1:6" ht="32.25" customHeight="1" thickTop="1" thickBot="1">
      <c r="A40" s="554" t="s">
        <v>226</v>
      </c>
      <c r="B40" s="559" t="s">
        <v>331</v>
      </c>
      <c r="C40" s="566">
        <f>C24+C39</f>
        <v>1194000</v>
      </c>
      <c r="D40" s="566">
        <f>D24+D39</f>
        <v>0</v>
      </c>
      <c r="E40" s="566">
        <f>E24+E39</f>
        <v>0</v>
      </c>
      <c r="F40" s="567">
        <f>F24+F39</f>
        <v>1194000</v>
      </c>
    </row>
    <row r="41" spans="1:6" ht="13.5" thickTop="1">
      <c r="A41" s="544"/>
      <c r="B41" s="748"/>
      <c r="C41" s="233"/>
      <c r="D41" s="233"/>
      <c r="E41" s="233"/>
      <c r="F41" s="239"/>
    </row>
    <row r="42" spans="1:6">
      <c r="A42" s="325" t="s">
        <v>227</v>
      </c>
      <c r="B42" s="424" t="s">
        <v>333</v>
      </c>
      <c r="C42" s="565"/>
      <c r="D42" s="138"/>
      <c r="E42" s="305"/>
      <c r="F42" s="193"/>
    </row>
    <row r="43" spans="1:6">
      <c r="A43" s="324" t="s">
        <v>228</v>
      </c>
      <c r="B43" s="199" t="s">
        <v>332</v>
      </c>
      <c r="C43" s="308"/>
      <c r="D43" s="135"/>
      <c r="E43" s="303"/>
      <c r="F43" s="135">
        <f>SUM(C43:E43)</f>
        <v>0</v>
      </c>
    </row>
    <row r="44" spans="1:6">
      <c r="A44" s="325" t="s">
        <v>229</v>
      </c>
      <c r="B44" s="630" t="s">
        <v>337</v>
      </c>
      <c r="C44" s="739"/>
      <c r="D44" s="140"/>
      <c r="E44" s="304"/>
      <c r="F44" s="135">
        <f t="shared" ref="F44:F50" si="2">SUM(C44:E44)</f>
        <v>0</v>
      </c>
    </row>
    <row r="45" spans="1:6">
      <c r="A45" s="324" t="s">
        <v>230</v>
      </c>
      <c r="B45" s="630" t="s">
        <v>338</v>
      </c>
      <c r="C45" s="739"/>
      <c r="D45" s="140"/>
      <c r="E45" s="304"/>
      <c r="F45" s="135">
        <f t="shared" si="2"/>
        <v>0</v>
      </c>
    </row>
    <row r="46" spans="1:6">
      <c r="A46" s="325" t="s">
        <v>231</v>
      </c>
      <c r="B46" s="630" t="s">
        <v>339</v>
      </c>
      <c r="C46" s="739"/>
      <c r="D46" s="140"/>
      <c r="E46" s="304"/>
      <c r="F46" s="135">
        <f t="shared" si="2"/>
        <v>0</v>
      </c>
    </row>
    <row r="47" spans="1:6">
      <c r="A47" s="324" t="s">
        <v>232</v>
      </c>
      <c r="B47" s="734" t="s">
        <v>340</v>
      </c>
      <c r="C47" s="739"/>
      <c r="D47" s="140"/>
      <c r="E47" s="304"/>
      <c r="F47" s="135">
        <f t="shared" si="2"/>
        <v>0</v>
      </c>
    </row>
    <row r="48" spans="1:6">
      <c r="A48" s="325" t="s">
        <v>233</v>
      </c>
      <c r="B48" s="735" t="s">
        <v>341</v>
      </c>
      <c r="C48" s="739"/>
      <c r="D48" s="140"/>
      <c r="E48" s="304"/>
      <c r="F48" s="135">
        <f t="shared" si="2"/>
        <v>0</v>
      </c>
    </row>
    <row r="49" spans="1:6">
      <c r="A49" s="324" t="s">
        <v>234</v>
      </c>
      <c r="B49" s="736" t="s">
        <v>342</v>
      </c>
      <c r="C49" s="739"/>
      <c r="D49" s="140"/>
      <c r="E49" s="304"/>
      <c r="F49" s="135">
        <f t="shared" si="2"/>
        <v>0</v>
      </c>
    </row>
    <row r="50" spans="1:6" ht="13.5" thickBot="1">
      <c r="A50" s="325" t="s">
        <v>235</v>
      </c>
      <c r="B50" s="965" t="s">
        <v>343</v>
      </c>
      <c r="C50" s="966"/>
      <c r="D50" s="302"/>
      <c r="E50" s="302"/>
      <c r="F50" s="302">
        <f t="shared" si="2"/>
        <v>0</v>
      </c>
    </row>
    <row r="51" spans="1:6" ht="13.5" thickBot="1">
      <c r="A51" s="544" t="s">
        <v>236</v>
      </c>
      <c r="B51" s="745" t="s">
        <v>559</v>
      </c>
      <c r="C51" s="218"/>
      <c r="D51" s="222"/>
      <c r="E51" s="222"/>
      <c r="F51" s="143"/>
    </row>
    <row r="52" spans="1:6" ht="13.5" thickBot="1">
      <c r="A52" s="347" t="s">
        <v>237</v>
      </c>
      <c r="B52" s="284" t="s">
        <v>334</v>
      </c>
      <c r="C52" s="740">
        <f>SUM(C43:C51)</f>
        <v>0</v>
      </c>
      <c r="D52" s="740">
        <f>SUM(D43:D51)</f>
        <v>0</v>
      </c>
      <c r="E52" s="740">
        <f>SUM(E43:E51)</f>
        <v>0</v>
      </c>
      <c r="F52" s="840">
        <f>SUM(F43:F51)</f>
        <v>0</v>
      </c>
    </row>
    <row r="53" spans="1:6">
      <c r="A53" s="544"/>
      <c r="B53" s="41"/>
      <c r="C53" s="754"/>
      <c r="D53" s="756"/>
      <c r="E53" s="719"/>
      <c r="F53" s="626"/>
    </row>
    <row r="54" spans="1:6" ht="13.5" thickBot="1">
      <c r="A54" s="393" t="s">
        <v>238</v>
      </c>
      <c r="B54" s="746" t="s">
        <v>335</v>
      </c>
      <c r="C54" s="753">
        <f>C40+C52</f>
        <v>1194000</v>
      </c>
      <c r="D54" s="755">
        <f>D40+D52</f>
        <v>0</v>
      </c>
      <c r="E54" s="753">
        <f>E40+E52</f>
        <v>0</v>
      </c>
      <c r="F54" s="753">
        <f>F40+F52</f>
        <v>1194000</v>
      </c>
    </row>
    <row r="56" spans="1:6">
      <c r="A56" s="1018"/>
      <c r="B56" s="1018"/>
      <c r="C56" s="1018"/>
      <c r="D56" s="1018"/>
      <c r="E56" s="1018"/>
      <c r="F56" s="1018"/>
    </row>
    <row r="57" spans="1:6">
      <c r="A57" s="997" t="s">
        <v>689</v>
      </c>
      <c r="B57" s="997"/>
      <c r="C57" s="997"/>
      <c r="D57" s="997"/>
      <c r="E57" s="997"/>
    </row>
    <row r="58" spans="1:6">
      <c r="A58" s="337"/>
      <c r="B58" s="337"/>
      <c r="C58" s="337"/>
      <c r="D58" s="337"/>
      <c r="E58" s="337"/>
    </row>
    <row r="59" spans="1:6" ht="14.25">
      <c r="A59" s="1061" t="s">
        <v>644</v>
      </c>
      <c r="B59" s="1062"/>
      <c r="C59" s="1062"/>
      <c r="D59" s="1062"/>
      <c r="E59" s="1062"/>
      <c r="F59" s="1062"/>
    </row>
    <row r="60" spans="1:6" ht="15.75">
      <c r="B60" s="18"/>
      <c r="C60" s="18"/>
      <c r="D60" s="18"/>
      <c r="E60" s="18"/>
    </row>
    <row r="61" spans="1:6" ht="15.75">
      <c r="B61" s="18" t="s">
        <v>527</v>
      </c>
      <c r="C61" s="18"/>
      <c r="D61" s="18"/>
      <c r="E61" s="18"/>
    </row>
    <row r="62" spans="1:6" ht="13.5" thickBot="1">
      <c r="B62" s="1"/>
      <c r="C62" s="1"/>
      <c r="D62" s="1"/>
      <c r="E62" s="19" t="s">
        <v>598</v>
      </c>
    </row>
    <row r="63" spans="1:6" ht="48.75" thickBot="1">
      <c r="A63" s="348" t="s">
        <v>190</v>
      </c>
      <c r="B63" s="549" t="s">
        <v>12</v>
      </c>
      <c r="C63" s="340" t="s">
        <v>471</v>
      </c>
      <c r="D63" s="341" t="s">
        <v>472</v>
      </c>
      <c r="E63" s="340" t="s">
        <v>470</v>
      </c>
      <c r="F63" s="341" t="s">
        <v>469</v>
      </c>
    </row>
    <row r="64" spans="1:6">
      <c r="A64" s="550" t="s">
        <v>191</v>
      </c>
      <c r="B64" s="551" t="s">
        <v>192</v>
      </c>
      <c r="C64" s="560" t="s">
        <v>193</v>
      </c>
      <c r="D64" s="561" t="s">
        <v>194</v>
      </c>
      <c r="E64" s="703" t="s">
        <v>214</v>
      </c>
      <c r="F64" s="704" t="s">
        <v>239</v>
      </c>
    </row>
    <row r="65" spans="1:6">
      <c r="A65" s="325" t="s">
        <v>195</v>
      </c>
      <c r="B65" s="332" t="s">
        <v>134</v>
      </c>
      <c r="C65" s="303"/>
      <c r="D65" s="135"/>
      <c r="E65" s="303"/>
      <c r="F65" s="117"/>
    </row>
    <row r="66" spans="1:6">
      <c r="A66" s="324" t="s">
        <v>196</v>
      </c>
      <c r="B66" s="186" t="s">
        <v>6</v>
      </c>
      <c r="C66" s="303">
        <v>12449000</v>
      </c>
      <c r="D66" s="135"/>
      <c r="E66" s="303"/>
      <c r="F66" s="135">
        <f>SUM(C66:E66)</f>
        <v>12449000</v>
      </c>
    </row>
    <row r="67" spans="1:6">
      <c r="A67" s="324" t="s">
        <v>197</v>
      </c>
      <c r="B67" s="198" t="s">
        <v>7</v>
      </c>
      <c r="C67" s="303">
        <v>2470200</v>
      </c>
      <c r="D67" s="135"/>
      <c r="E67" s="303"/>
      <c r="F67" s="135">
        <f>SUM(C67:E67)</f>
        <v>2470200</v>
      </c>
    </row>
    <row r="68" spans="1:6">
      <c r="A68" s="324" t="s">
        <v>198</v>
      </c>
      <c r="B68" s="198" t="s">
        <v>8</v>
      </c>
      <c r="C68" s="303">
        <v>6922000</v>
      </c>
      <c r="D68" s="135"/>
      <c r="E68" s="303"/>
      <c r="F68" s="135">
        <f>SUM(C68:E68)</f>
        <v>6922000</v>
      </c>
    </row>
    <row r="69" spans="1:6">
      <c r="A69" s="324" t="s">
        <v>199</v>
      </c>
      <c r="B69" s="198" t="s">
        <v>269</v>
      </c>
      <c r="C69" s="303"/>
      <c r="D69" s="135"/>
      <c r="E69" s="303"/>
      <c r="F69" s="135">
        <f>SUM(C69:E69)</f>
        <v>0</v>
      </c>
    </row>
    <row r="70" spans="1:6">
      <c r="A70" s="324" t="s">
        <v>200</v>
      </c>
      <c r="B70" s="198" t="s">
        <v>268</v>
      </c>
      <c r="C70" s="303"/>
      <c r="D70" s="135"/>
      <c r="E70" s="303"/>
      <c r="F70" s="135">
        <f>SUM(C70:E70)</f>
        <v>0</v>
      </c>
    </row>
    <row r="71" spans="1:6">
      <c r="A71" s="324" t="s">
        <v>201</v>
      </c>
      <c r="B71" s="198" t="s">
        <v>317</v>
      </c>
      <c r="C71" s="303">
        <f>C72+C73+C74+C75+C76+C77+C78</f>
        <v>4500000</v>
      </c>
      <c r="D71" s="303">
        <f>D72+D73+D74+D75+D76+D77+D78</f>
        <v>0</v>
      </c>
      <c r="E71" s="303">
        <f>E72+E73+E74+E75+E76+E77+E78</f>
        <v>0</v>
      </c>
      <c r="F71" s="135">
        <f>F72+F73+F74+F75+F76+F77+F78</f>
        <v>4500000</v>
      </c>
    </row>
    <row r="72" spans="1:6">
      <c r="A72" s="324" t="s">
        <v>202</v>
      </c>
      <c r="B72" s="198" t="s">
        <v>318</v>
      </c>
      <c r="C72" s="303">
        <v>4500000</v>
      </c>
      <c r="D72" s="135">
        <v>0</v>
      </c>
      <c r="E72" s="303">
        <v>0</v>
      </c>
      <c r="F72" s="135">
        <f>E72+D72+C72</f>
        <v>4500000</v>
      </c>
    </row>
    <row r="73" spans="1:6">
      <c r="A73" s="324" t="s">
        <v>203</v>
      </c>
      <c r="B73" s="198" t="s">
        <v>319</v>
      </c>
      <c r="C73" s="303"/>
      <c r="D73" s="135"/>
      <c r="E73" s="303"/>
      <c r="F73" s="135">
        <f t="shared" ref="F73:F79" si="3">E73+D73+C73</f>
        <v>0</v>
      </c>
    </row>
    <row r="74" spans="1:6">
      <c r="A74" s="324" t="s">
        <v>204</v>
      </c>
      <c r="B74" s="198" t="s">
        <v>320</v>
      </c>
      <c r="C74" s="303"/>
      <c r="D74" s="135"/>
      <c r="E74" s="303"/>
      <c r="F74" s="135">
        <f t="shared" si="3"/>
        <v>0</v>
      </c>
    </row>
    <row r="75" spans="1:6">
      <c r="A75" s="324" t="s">
        <v>205</v>
      </c>
      <c r="B75" s="333" t="s">
        <v>321</v>
      </c>
      <c r="C75" s="303"/>
      <c r="D75" s="135"/>
      <c r="E75" s="303"/>
      <c r="F75" s="135">
        <f t="shared" si="3"/>
        <v>0</v>
      </c>
    </row>
    <row r="76" spans="1:6">
      <c r="A76" s="324" t="s">
        <v>206</v>
      </c>
      <c r="B76" s="732" t="s">
        <v>336</v>
      </c>
      <c r="C76" s="306"/>
      <c r="D76" s="136"/>
      <c r="E76" s="303"/>
      <c r="F76" s="135">
        <f t="shared" si="3"/>
        <v>0</v>
      </c>
    </row>
    <row r="77" spans="1:6">
      <c r="A77" s="324" t="s">
        <v>207</v>
      </c>
      <c r="B77" s="733" t="s">
        <v>329</v>
      </c>
      <c r="C77" s="306"/>
      <c r="D77" s="136"/>
      <c r="E77" s="303"/>
      <c r="F77" s="135">
        <f t="shared" si="3"/>
        <v>0</v>
      </c>
    </row>
    <row r="78" spans="1:6" ht="13.5" thickBot="1">
      <c r="A78" s="324" t="s">
        <v>208</v>
      </c>
      <c r="B78" s="960" t="s">
        <v>558</v>
      </c>
      <c r="C78" s="306"/>
      <c r="D78" s="136"/>
      <c r="E78" s="303"/>
      <c r="F78" s="140"/>
    </row>
    <row r="79" spans="1:6" ht="13.5" thickBot="1">
      <c r="A79" s="324" t="s">
        <v>209</v>
      </c>
      <c r="B79" s="200" t="s">
        <v>130</v>
      </c>
      <c r="C79" s="304"/>
      <c r="D79" s="140"/>
      <c r="E79" s="303"/>
      <c r="F79" s="302">
        <f t="shared" si="3"/>
        <v>0</v>
      </c>
    </row>
    <row r="80" spans="1:6" ht="13.5" thickBot="1">
      <c r="A80" s="554" t="s">
        <v>210</v>
      </c>
      <c r="B80" s="555" t="s">
        <v>9</v>
      </c>
      <c r="C80" s="563">
        <f>C66+C67+C68+C69+C71+C79</f>
        <v>26341200</v>
      </c>
      <c r="D80" s="563">
        <f>D66+D67+D68+D69+D71+D79</f>
        <v>0</v>
      </c>
      <c r="E80" s="563">
        <f>E66+E67+E68+E69+E71+E79</f>
        <v>0</v>
      </c>
      <c r="F80" s="564">
        <f>F66+F67+F68+F69+F71+F79</f>
        <v>26341200</v>
      </c>
    </row>
    <row r="81" spans="1:6" ht="13.5" thickTop="1">
      <c r="A81" s="544"/>
      <c r="B81" s="332"/>
      <c r="C81" s="222"/>
      <c r="D81" s="222"/>
      <c r="E81" s="222"/>
      <c r="F81" s="143"/>
    </row>
    <row r="82" spans="1:6">
      <c r="A82" s="325" t="s">
        <v>211</v>
      </c>
      <c r="B82" s="334" t="s">
        <v>135</v>
      </c>
      <c r="C82" s="305"/>
      <c r="D82" s="138"/>
      <c r="E82" s="305"/>
      <c r="F82" s="193"/>
    </row>
    <row r="83" spans="1:6">
      <c r="A83" s="324" t="s">
        <v>212</v>
      </c>
      <c r="B83" s="198" t="s">
        <v>270</v>
      </c>
      <c r="C83" s="303">
        <v>635000</v>
      </c>
      <c r="D83" s="135"/>
      <c r="E83" s="303"/>
      <c r="F83" s="135">
        <f>SUM(C83:E83)</f>
        <v>635000</v>
      </c>
    </row>
    <row r="84" spans="1:6">
      <c r="A84" s="324" t="s">
        <v>213</v>
      </c>
      <c r="B84" s="198" t="s">
        <v>271</v>
      </c>
      <c r="C84" s="303"/>
      <c r="D84" s="135"/>
      <c r="E84" s="303"/>
      <c r="F84" s="135">
        <f>SUM(C84:E84)</f>
        <v>0</v>
      </c>
    </row>
    <row r="85" spans="1:6">
      <c r="A85" s="324" t="s">
        <v>215</v>
      </c>
      <c r="B85" s="198" t="s">
        <v>131</v>
      </c>
      <c r="C85" s="223">
        <f>SUM(C86:C92)</f>
        <v>0</v>
      </c>
      <c r="D85" s="223">
        <f>SUM(D86:D92)</f>
        <v>0</v>
      </c>
      <c r="E85" s="223">
        <f>SUM(E86:E92)</f>
        <v>0</v>
      </c>
      <c r="F85" s="139">
        <f>SUM(F86:F92)</f>
        <v>0</v>
      </c>
    </row>
    <row r="86" spans="1:6">
      <c r="A86" s="324" t="s">
        <v>216</v>
      </c>
      <c r="B86" s="333" t="s">
        <v>322</v>
      </c>
      <c r="C86" s="303"/>
      <c r="D86" s="135"/>
      <c r="E86" s="303"/>
      <c r="F86" s="135">
        <f>SUM(C86:E86)</f>
        <v>0</v>
      </c>
    </row>
    <row r="87" spans="1:6">
      <c r="A87" s="324" t="s">
        <v>217</v>
      </c>
      <c r="B87" s="333" t="s">
        <v>324</v>
      </c>
      <c r="C87" s="303"/>
      <c r="D87" s="135"/>
      <c r="E87" s="303"/>
      <c r="F87" s="135">
        <f t="shared" ref="F87:F93" si="4">SUM(C87:E87)</f>
        <v>0</v>
      </c>
    </row>
    <row r="88" spans="1:6">
      <c r="A88" s="324" t="s">
        <v>218</v>
      </c>
      <c r="B88" s="333" t="s">
        <v>323</v>
      </c>
      <c r="C88" s="303"/>
      <c r="D88" s="135"/>
      <c r="E88" s="303"/>
      <c r="F88" s="135">
        <f t="shared" si="4"/>
        <v>0</v>
      </c>
    </row>
    <row r="89" spans="1:6">
      <c r="A89" s="324" t="s">
        <v>219</v>
      </c>
      <c r="B89" s="333" t="s">
        <v>325</v>
      </c>
      <c r="C89" s="303"/>
      <c r="D89" s="135"/>
      <c r="E89" s="303"/>
      <c r="F89" s="135">
        <f t="shared" si="4"/>
        <v>0</v>
      </c>
    </row>
    <row r="90" spans="1:6">
      <c r="A90" s="324" t="s">
        <v>220</v>
      </c>
      <c r="B90" s="732" t="s">
        <v>326</v>
      </c>
      <c r="C90" s="303"/>
      <c r="D90" s="135"/>
      <c r="E90" s="303"/>
      <c r="F90" s="135">
        <f t="shared" si="4"/>
        <v>0</v>
      </c>
    </row>
    <row r="91" spans="1:6">
      <c r="A91" s="324" t="s">
        <v>221</v>
      </c>
      <c r="B91" s="281" t="s">
        <v>327</v>
      </c>
      <c r="C91" s="303"/>
      <c r="D91" s="135"/>
      <c r="E91" s="303"/>
      <c r="F91" s="135">
        <f t="shared" si="4"/>
        <v>0</v>
      </c>
    </row>
    <row r="92" spans="1:6">
      <c r="A92" s="324" t="s">
        <v>222</v>
      </c>
      <c r="B92" s="733" t="s">
        <v>344</v>
      </c>
      <c r="C92" s="303"/>
      <c r="D92" s="135"/>
      <c r="E92" s="303"/>
      <c r="F92" s="135">
        <f t="shared" si="4"/>
        <v>0</v>
      </c>
    </row>
    <row r="93" spans="1:6">
      <c r="A93" s="324" t="s">
        <v>223</v>
      </c>
      <c r="B93" s="198" t="s">
        <v>330</v>
      </c>
      <c r="C93" s="303"/>
      <c r="D93" s="135"/>
      <c r="E93" s="303"/>
      <c r="F93" s="135">
        <f t="shared" si="4"/>
        <v>0</v>
      </c>
    </row>
    <row r="94" spans="1:6" ht="13.5" thickBot="1">
      <c r="A94" s="324" t="s">
        <v>224</v>
      </c>
      <c r="B94" s="200" t="s">
        <v>133</v>
      </c>
      <c r="C94" s="306">
        <f>-C69</f>
        <v>0</v>
      </c>
      <c r="D94" s="306">
        <f>-D69</f>
        <v>0</v>
      </c>
      <c r="E94" s="306">
        <f>-E69</f>
        <v>0</v>
      </c>
      <c r="F94" s="136">
        <f>-F69</f>
        <v>0</v>
      </c>
    </row>
    <row r="95" spans="1:6" ht="13.5" thickBot="1">
      <c r="A95" s="554" t="s">
        <v>225</v>
      </c>
      <c r="B95" s="555" t="s">
        <v>10</v>
      </c>
      <c r="C95" s="563">
        <f>C83+C84+C85+C93+C94</f>
        <v>635000</v>
      </c>
      <c r="D95" s="563">
        <f>D83+D84+D85+D93+D94</f>
        <v>0</v>
      </c>
      <c r="E95" s="563">
        <f>E83+E84+E85+E93+E94</f>
        <v>0</v>
      </c>
      <c r="F95" s="564">
        <f>F83+F84+F85+F93+F94</f>
        <v>635000</v>
      </c>
    </row>
    <row r="96" spans="1:6" ht="27" thickTop="1" thickBot="1">
      <c r="A96" s="554" t="s">
        <v>226</v>
      </c>
      <c r="B96" s="559" t="s">
        <v>331</v>
      </c>
      <c r="C96" s="566">
        <f>C80+C95</f>
        <v>26976200</v>
      </c>
      <c r="D96" s="566">
        <f>D80+D95</f>
        <v>0</v>
      </c>
      <c r="E96" s="566">
        <f>E80+E95</f>
        <v>0</v>
      </c>
      <c r="F96" s="987" t="s">
        <v>645</v>
      </c>
    </row>
    <row r="97" spans="1:6" ht="13.5" thickTop="1">
      <c r="A97" s="544"/>
      <c r="B97" s="748"/>
      <c r="C97" s="233"/>
      <c r="D97" s="233"/>
      <c r="E97" s="233"/>
      <c r="F97" s="239"/>
    </row>
    <row r="98" spans="1:6">
      <c r="A98" s="325" t="s">
        <v>227</v>
      </c>
      <c r="B98" s="424" t="s">
        <v>333</v>
      </c>
      <c r="C98" s="565"/>
      <c r="D98" s="138"/>
      <c r="E98" s="305"/>
      <c r="F98" s="193"/>
    </row>
    <row r="99" spans="1:6">
      <c r="A99" s="324" t="s">
        <v>228</v>
      </c>
      <c r="B99" s="199" t="s">
        <v>332</v>
      </c>
      <c r="C99" s="308"/>
      <c r="D99" s="135"/>
      <c r="E99" s="303"/>
      <c r="F99" s="135">
        <f>SUM(C99:E99)</f>
        <v>0</v>
      </c>
    </row>
    <row r="100" spans="1:6">
      <c r="A100" s="325" t="s">
        <v>229</v>
      </c>
      <c r="B100" s="630" t="s">
        <v>337</v>
      </c>
      <c r="C100" s="739"/>
      <c r="D100" s="140"/>
      <c r="E100" s="304"/>
      <c r="F100" s="135">
        <f t="shared" ref="F100:F106" si="5">SUM(C100:E100)</f>
        <v>0</v>
      </c>
    </row>
    <row r="101" spans="1:6">
      <c r="A101" s="324" t="s">
        <v>230</v>
      </c>
      <c r="B101" s="630" t="s">
        <v>338</v>
      </c>
      <c r="C101" s="739"/>
      <c r="D101" s="140"/>
      <c r="E101" s="304"/>
      <c r="F101" s="135">
        <f t="shared" si="5"/>
        <v>0</v>
      </c>
    </row>
    <row r="102" spans="1:6">
      <c r="A102" s="325" t="s">
        <v>231</v>
      </c>
      <c r="B102" s="630" t="s">
        <v>339</v>
      </c>
      <c r="C102" s="739"/>
      <c r="D102" s="140"/>
      <c r="E102" s="304"/>
      <c r="F102" s="135">
        <f t="shared" si="5"/>
        <v>0</v>
      </c>
    </row>
    <row r="103" spans="1:6">
      <c r="A103" s="324" t="s">
        <v>232</v>
      </c>
      <c r="B103" s="734" t="s">
        <v>340</v>
      </c>
      <c r="C103" s="739"/>
      <c r="D103" s="140"/>
      <c r="E103" s="304"/>
      <c r="F103" s="135">
        <f t="shared" si="5"/>
        <v>0</v>
      </c>
    </row>
    <row r="104" spans="1:6">
      <c r="A104" s="325" t="s">
        <v>233</v>
      </c>
      <c r="B104" s="735" t="s">
        <v>341</v>
      </c>
      <c r="C104" s="739"/>
      <c r="D104" s="140"/>
      <c r="E104" s="304"/>
      <c r="F104" s="135">
        <f t="shared" si="5"/>
        <v>0</v>
      </c>
    </row>
    <row r="105" spans="1:6">
      <c r="A105" s="324" t="s">
        <v>234</v>
      </c>
      <c r="B105" s="736" t="s">
        <v>342</v>
      </c>
      <c r="C105" s="739"/>
      <c r="D105" s="140"/>
      <c r="E105" s="304"/>
      <c r="F105" s="135">
        <f t="shared" si="5"/>
        <v>0</v>
      </c>
    </row>
    <row r="106" spans="1:6" ht="13.5" thickBot="1">
      <c r="A106" s="325" t="s">
        <v>235</v>
      </c>
      <c r="B106" s="965" t="s">
        <v>343</v>
      </c>
      <c r="C106" s="966"/>
      <c r="D106" s="302"/>
      <c r="E106" s="302"/>
      <c r="F106" s="302">
        <f t="shared" si="5"/>
        <v>0</v>
      </c>
    </row>
    <row r="107" spans="1:6" ht="13.5" thickBot="1">
      <c r="A107" s="544" t="s">
        <v>236</v>
      </c>
      <c r="B107" s="745" t="s">
        <v>559</v>
      </c>
      <c r="C107" s="218"/>
      <c r="D107" s="222"/>
      <c r="E107" s="222"/>
      <c r="F107" s="143"/>
    </row>
    <row r="108" spans="1:6" ht="13.5" thickBot="1">
      <c r="A108" s="347" t="s">
        <v>237</v>
      </c>
      <c r="B108" s="284" t="s">
        <v>334</v>
      </c>
      <c r="C108" s="740">
        <f>SUM(C99:C107)</f>
        <v>0</v>
      </c>
      <c r="D108" s="740">
        <f>SUM(D99:D107)</f>
        <v>0</v>
      </c>
      <c r="E108" s="740">
        <f>SUM(E99:E107)</f>
        <v>0</v>
      </c>
      <c r="F108" s="840">
        <f>SUM(F99:F107)</f>
        <v>0</v>
      </c>
    </row>
    <row r="109" spans="1:6">
      <c r="A109" s="544"/>
      <c r="B109" s="41"/>
      <c r="C109" s="754"/>
      <c r="D109" s="756"/>
      <c r="E109" s="719"/>
      <c r="F109" s="626"/>
    </row>
    <row r="110" spans="1:6" ht="13.5" thickBot="1">
      <c r="A110" s="393" t="s">
        <v>238</v>
      </c>
      <c r="B110" s="746" t="s">
        <v>335</v>
      </c>
      <c r="C110" s="753">
        <f>C96+C108</f>
        <v>26976200</v>
      </c>
      <c r="D110" s="755">
        <f>D96+D108</f>
        <v>0</v>
      </c>
      <c r="E110" s="753">
        <f>E96+E108</f>
        <v>0</v>
      </c>
      <c r="F110" s="988" t="s">
        <v>645</v>
      </c>
    </row>
    <row r="112" spans="1:6">
      <c r="A112" s="1018"/>
      <c r="B112" s="1018"/>
      <c r="C112" s="1018"/>
      <c r="D112" s="1018"/>
      <c r="E112" s="1018"/>
      <c r="F112" s="1018"/>
    </row>
    <row r="113" spans="1:6">
      <c r="A113" s="997" t="s">
        <v>689</v>
      </c>
      <c r="B113" s="997"/>
      <c r="C113" s="997"/>
      <c r="D113" s="997"/>
      <c r="E113" s="997"/>
    </row>
    <row r="114" spans="1:6">
      <c r="A114" s="337"/>
      <c r="B114" s="337"/>
      <c r="C114" s="337"/>
      <c r="D114" s="337"/>
      <c r="E114" s="337"/>
    </row>
    <row r="115" spans="1:6" ht="14.25">
      <c r="A115" s="1061" t="s">
        <v>644</v>
      </c>
      <c r="B115" s="1062"/>
      <c r="C115" s="1062"/>
      <c r="D115" s="1062"/>
      <c r="E115" s="1062"/>
      <c r="F115" s="1062"/>
    </row>
    <row r="116" spans="1:6" ht="15.75">
      <c r="B116" s="18"/>
      <c r="C116" s="18"/>
      <c r="D116" s="18"/>
      <c r="E116" s="18"/>
    </row>
    <row r="117" spans="1:6" ht="15.75">
      <c r="B117" s="18" t="s">
        <v>542</v>
      </c>
      <c r="C117" s="18"/>
      <c r="D117" s="18"/>
      <c r="E117" s="18"/>
    </row>
    <row r="118" spans="1:6" ht="13.5" thickBot="1">
      <c r="B118" s="1"/>
      <c r="C118" s="1"/>
      <c r="D118" s="1"/>
      <c r="E118" s="19" t="s">
        <v>598</v>
      </c>
    </row>
    <row r="119" spans="1:6" ht="48.75" thickBot="1">
      <c r="A119" s="348" t="s">
        <v>190</v>
      </c>
      <c r="B119" s="549" t="s">
        <v>12</v>
      </c>
      <c r="C119" s="340" t="s">
        <v>471</v>
      </c>
      <c r="D119" s="341" t="s">
        <v>472</v>
      </c>
      <c r="E119" s="340" t="s">
        <v>470</v>
      </c>
      <c r="F119" s="341" t="s">
        <v>469</v>
      </c>
    </row>
    <row r="120" spans="1:6">
      <c r="A120" s="550" t="s">
        <v>191</v>
      </c>
      <c r="B120" s="551" t="s">
        <v>192</v>
      </c>
      <c r="C120" s="560" t="s">
        <v>193</v>
      </c>
      <c r="D120" s="561" t="s">
        <v>194</v>
      </c>
      <c r="E120" s="703" t="s">
        <v>214</v>
      </c>
      <c r="F120" s="704" t="s">
        <v>239</v>
      </c>
    </row>
    <row r="121" spans="1:6">
      <c r="A121" s="325" t="s">
        <v>195</v>
      </c>
      <c r="B121" s="332" t="s">
        <v>134</v>
      </c>
      <c r="C121" s="303"/>
      <c r="D121" s="135"/>
      <c r="E121" s="303"/>
      <c r="F121" s="117"/>
    </row>
    <row r="122" spans="1:6">
      <c r="A122" s="324" t="s">
        <v>196</v>
      </c>
      <c r="B122" s="186" t="s">
        <v>6</v>
      </c>
      <c r="C122" s="303"/>
      <c r="D122" s="135"/>
      <c r="E122" s="303"/>
      <c r="F122" s="135">
        <f>SUM(C122:E122)</f>
        <v>0</v>
      </c>
    </row>
    <row r="123" spans="1:6">
      <c r="A123" s="324" t="s">
        <v>197</v>
      </c>
      <c r="B123" s="198" t="s">
        <v>7</v>
      </c>
      <c r="C123" s="303"/>
      <c r="D123" s="135"/>
      <c r="E123" s="303"/>
      <c r="F123" s="135">
        <f>SUM(C123:E123)</f>
        <v>0</v>
      </c>
    </row>
    <row r="124" spans="1:6">
      <c r="A124" s="324" t="s">
        <v>198</v>
      </c>
      <c r="B124" s="198" t="s">
        <v>8</v>
      </c>
      <c r="C124" s="303">
        <v>1048740</v>
      </c>
      <c r="D124" s="135"/>
      <c r="E124" s="303"/>
      <c r="F124" s="135">
        <f>SUM(C124:E124)</f>
        <v>1048740</v>
      </c>
    </row>
    <row r="125" spans="1:6">
      <c r="A125" s="324" t="s">
        <v>199</v>
      </c>
      <c r="B125" s="198" t="s">
        <v>269</v>
      </c>
      <c r="C125" s="303"/>
      <c r="D125" s="135"/>
      <c r="E125" s="303"/>
      <c r="F125" s="135">
        <f>SUM(C125:E125)</f>
        <v>0</v>
      </c>
    </row>
    <row r="126" spans="1:6">
      <c r="A126" s="324" t="s">
        <v>200</v>
      </c>
      <c r="B126" s="198" t="s">
        <v>268</v>
      </c>
      <c r="C126" s="303"/>
      <c r="D126" s="135"/>
      <c r="E126" s="303"/>
      <c r="F126" s="135">
        <f>SUM(C126:E126)</f>
        <v>0</v>
      </c>
    </row>
    <row r="127" spans="1:6">
      <c r="A127" s="324" t="s">
        <v>201</v>
      </c>
      <c r="B127" s="198" t="s">
        <v>317</v>
      </c>
      <c r="C127" s="303">
        <f>C128+C129+C130+C131+C132+C133+C134</f>
        <v>0</v>
      </c>
      <c r="D127" s="303">
        <f>D128+D129+D130+D131+D132+D133+D134</f>
        <v>0</v>
      </c>
      <c r="E127" s="303">
        <f>E128+E129+E130+E131+E132+E133+E134</f>
        <v>0</v>
      </c>
      <c r="F127" s="135">
        <f>F128+F129+F130+F131+F132+F133+F134</f>
        <v>0</v>
      </c>
    </row>
    <row r="128" spans="1:6">
      <c r="A128" s="324" t="s">
        <v>202</v>
      </c>
      <c r="B128" s="198" t="s">
        <v>318</v>
      </c>
      <c r="C128" s="303"/>
      <c r="D128" s="135">
        <v>0</v>
      </c>
      <c r="E128" s="303">
        <v>0</v>
      </c>
      <c r="F128" s="135">
        <f>E128+D128+C128</f>
        <v>0</v>
      </c>
    </row>
    <row r="129" spans="1:6">
      <c r="A129" s="324" t="s">
        <v>203</v>
      </c>
      <c r="B129" s="198" t="s">
        <v>319</v>
      </c>
      <c r="C129" s="303"/>
      <c r="D129" s="135"/>
      <c r="E129" s="303"/>
      <c r="F129" s="135">
        <f t="shared" ref="F129:F135" si="6">E129+D129+C129</f>
        <v>0</v>
      </c>
    </row>
    <row r="130" spans="1:6">
      <c r="A130" s="324" t="s">
        <v>204</v>
      </c>
      <c r="B130" s="198" t="s">
        <v>320</v>
      </c>
      <c r="C130" s="303"/>
      <c r="D130" s="135"/>
      <c r="E130" s="303"/>
      <c r="F130" s="135">
        <f t="shared" si="6"/>
        <v>0</v>
      </c>
    </row>
    <row r="131" spans="1:6">
      <c r="A131" s="324" t="s">
        <v>205</v>
      </c>
      <c r="B131" s="333" t="s">
        <v>321</v>
      </c>
      <c r="C131" s="223"/>
      <c r="D131" s="139"/>
      <c r="E131" s="303"/>
      <c r="F131" s="135">
        <f t="shared" si="6"/>
        <v>0</v>
      </c>
    </row>
    <row r="132" spans="1:6">
      <c r="A132" s="324" t="s">
        <v>206</v>
      </c>
      <c r="B132" s="732" t="s">
        <v>336</v>
      </c>
      <c r="C132" s="306"/>
      <c r="D132" s="136"/>
      <c r="E132" s="303"/>
      <c r="F132" s="135">
        <f t="shared" si="6"/>
        <v>0</v>
      </c>
    </row>
    <row r="133" spans="1:6">
      <c r="A133" s="324" t="s">
        <v>207</v>
      </c>
      <c r="B133" s="733" t="s">
        <v>329</v>
      </c>
      <c r="C133" s="306"/>
      <c r="D133" s="136"/>
      <c r="E133" s="303"/>
      <c r="F133" s="135">
        <f t="shared" si="6"/>
        <v>0</v>
      </c>
    </row>
    <row r="134" spans="1:6" ht="13.5" thickBot="1">
      <c r="A134" s="324" t="s">
        <v>208</v>
      </c>
      <c r="B134" s="960" t="s">
        <v>558</v>
      </c>
      <c r="C134" s="306"/>
      <c r="D134" s="136"/>
      <c r="E134" s="303"/>
      <c r="F134" s="140"/>
    </row>
    <row r="135" spans="1:6" ht="13.5" thickBot="1">
      <c r="A135" s="324" t="s">
        <v>209</v>
      </c>
      <c r="B135" s="200" t="s">
        <v>130</v>
      </c>
      <c r="C135" s="304"/>
      <c r="D135" s="140"/>
      <c r="E135" s="303"/>
      <c r="F135" s="302">
        <f t="shared" si="6"/>
        <v>0</v>
      </c>
    </row>
    <row r="136" spans="1:6" ht="13.5" thickBot="1">
      <c r="A136" s="554" t="s">
        <v>210</v>
      </c>
      <c r="B136" s="555" t="s">
        <v>9</v>
      </c>
      <c r="C136" s="563">
        <f>C122+C123+C124+C125+C127+C135</f>
        <v>1048740</v>
      </c>
      <c r="D136" s="563">
        <f>D122+D123+D124+D125+D127+D135</f>
        <v>0</v>
      </c>
      <c r="E136" s="563">
        <f>E122+E123+E124+E125+E127+E135</f>
        <v>0</v>
      </c>
      <c r="F136" s="564">
        <f>F122+F123+F124+F125+F127+F135</f>
        <v>1048740</v>
      </c>
    </row>
    <row r="137" spans="1:6" ht="13.5" thickTop="1">
      <c r="A137" s="544"/>
      <c r="B137" s="332"/>
      <c r="C137" s="222"/>
      <c r="D137" s="222"/>
      <c r="E137" s="222"/>
      <c r="F137" s="143"/>
    </row>
    <row r="138" spans="1:6">
      <c r="A138" s="325" t="s">
        <v>211</v>
      </c>
      <c r="B138" s="334" t="s">
        <v>135</v>
      </c>
      <c r="C138" s="305"/>
      <c r="D138" s="138"/>
      <c r="E138" s="305"/>
      <c r="F138" s="193"/>
    </row>
    <row r="139" spans="1:6">
      <c r="A139" s="324" t="s">
        <v>212</v>
      </c>
      <c r="B139" s="198" t="s">
        <v>270</v>
      </c>
      <c r="C139" s="303">
        <v>0</v>
      </c>
      <c r="D139" s="135">
        <v>0</v>
      </c>
      <c r="E139" s="303"/>
      <c r="F139" s="135">
        <f>SUM(C139:E139)</f>
        <v>0</v>
      </c>
    </row>
    <row r="140" spans="1:6">
      <c r="A140" s="324" t="s">
        <v>213</v>
      </c>
      <c r="B140" s="198" t="s">
        <v>271</v>
      </c>
      <c r="C140" s="303">
        <v>0</v>
      </c>
      <c r="D140" s="135"/>
      <c r="E140" s="303"/>
      <c r="F140" s="135">
        <f>SUM(C140:E140)</f>
        <v>0</v>
      </c>
    </row>
    <row r="141" spans="1:6">
      <c r="A141" s="324" t="s">
        <v>215</v>
      </c>
      <c r="B141" s="198" t="s">
        <v>131</v>
      </c>
      <c r="C141" s="223">
        <f>C142+C143+C144</f>
        <v>0</v>
      </c>
      <c r="D141" s="223">
        <f>D142+D143+D144</f>
        <v>0</v>
      </c>
      <c r="E141" s="223">
        <f>E142+E143+E144</f>
        <v>0</v>
      </c>
      <c r="F141" s="139">
        <f>F142+F143+F144</f>
        <v>0</v>
      </c>
    </row>
    <row r="142" spans="1:6">
      <c r="A142" s="324" t="s">
        <v>216</v>
      </c>
      <c r="B142" s="333" t="s">
        <v>322</v>
      </c>
      <c r="C142" s="303"/>
      <c r="D142" s="135"/>
      <c r="E142" s="303"/>
      <c r="F142" s="135">
        <f>SUM(C142:E142)</f>
        <v>0</v>
      </c>
    </row>
    <row r="143" spans="1:6">
      <c r="A143" s="324" t="s">
        <v>217</v>
      </c>
      <c r="B143" s="333" t="s">
        <v>324</v>
      </c>
      <c r="C143" s="303"/>
      <c r="D143" s="135"/>
      <c r="E143" s="303"/>
      <c r="F143" s="135">
        <f t="shared" ref="F143:F150" si="7">SUM(C143:E143)</f>
        <v>0</v>
      </c>
    </row>
    <row r="144" spans="1:6">
      <c r="A144" s="324" t="s">
        <v>218</v>
      </c>
      <c r="B144" s="333" t="s">
        <v>323</v>
      </c>
      <c r="C144" s="303"/>
      <c r="D144" s="135"/>
      <c r="E144" s="303"/>
      <c r="F144" s="135">
        <f t="shared" si="7"/>
        <v>0</v>
      </c>
    </row>
    <row r="145" spans="1:6">
      <c r="A145" s="324" t="s">
        <v>219</v>
      </c>
      <c r="B145" s="333" t="s">
        <v>325</v>
      </c>
      <c r="C145" s="303"/>
      <c r="D145" s="135"/>
      <c r="E145" s="303"/>
      <c r="F145" s="135">
        <f t="shared" si="7"/>
        <v>0</v>
      </c>
    </row>
    <row r="146" spans="1:6">
      <c r="A146" s="324" t="s">
        <v>220</v>
      </c>
      <c r="B146" s="732" t="s">
        <v>326</v>
      </c>
      <c r="C146" s="303"/>
      <c r="D146" s="135"/>
      <c r="E146" s="303"/>
      <c r="F146" s="135">
        <f t="shared" si="7"/>
        <v>0</v>
      </c>
    </row>
    <row r="147" spans="1:6">
      <c r="A147" s="324" t="s">
        <v>221</v>
      </c>
      <c r="B147" s="281" t="s">
        <v>327</v>
      </c>
      <c r="C147" s="303"/>
      <c r="D147" s="135"/>
      <c r="E147" s="303"/>
      <c r="F147" s="135">
        <f t="shared" si="7"/>
        <v>0</v>
      </c>
    </row>
    <row r="148" spans="1:6">
      <c r="A148" s="324" t="s">
        <v>222</v>
      </c>
      <c r="B148" s="733" t="s">
        <v>344</v>
      </c>
      <c r="C148" s="303"/>
      <c r="D148" s="135"/>
      <c r="E148" s="303"/>
      <c r="F148" s="135">
        <f t="shared" si="7"/>
        <v>0</v>
      </c>
    </row>
    <row r="149" spans="1:6">
      <c r="A149" s="324" t="s">
        <v>223</v>
      </c>
      <c r="B149" s="198" t="s">
        <v>330</v>
      </c>
      <c r="C149" s="303">
        <v>0</v>
      </c>
      <c r="D149" s="135"/>
      <c r="E149" s="303"/>
      <c r="F149" s="135">
        <v>0</v>
      </c>
    </row>
    <row r="150" spans="1:6" ht="13.5" thickBot="1">
      <c r="A150" s="324" t="s">
        <v>224</v>
      </c>
      <c r="B150" s="200" t="s">
        <v>133</v>
      </c>
      <c r="C150" s="304">
        <f>-C125</f>
        <v>0</v>
      </c>
      <c r="D150" s="304">
        <f>-D125</f>
        <v>0</v>
      </c>
      <c r="E150" s="304">
        <f>-E125</f>
        <v>0</v>
      </c>
      <c r="F150" s="135">
        <f t="shared" si="7"/>
        <v>0</v>
      </c>
    </row>
    <row r="151" spans="1:6" ht="13.5" thickBot="1">
      <c r="A151" s="554" t="s">
        <v>225</v>
      </c>
      <c r="B151" s="555" t="s">
        <v>10</v>
      </c>
      <c r="C151" s="563">
        <f>C139+C140+C141+C149+C150</f>
        <v>0</v>
      </c>
      <c r="D151" s="563">
        <f>D139+D140+D141+D149+D150</f>
        <v>0</v>
      </c>
      <c r="E151" s="563">
        <f>E139+E140+E141+E149+E150</f>
        <v>0</v>
      </c>
      <c r="F151" s="564">
        <f>F139+F140+F141+F149+F150</f>
        <v>0</v>
      </c>
    </row>
    <row r="152" spans="1:6" ht="27" thickTop="1" thickBot="1">
      <c r="A152" s="554" t="s">
        <v>226</v>
      </c>
      <c r="B152" s="559" t="s">
        <v>331</v>
      </c>
      <c r="C152" s="566">
        <f>C136+C151</f>
        <v>1048740</v>
      </c>
      <c r="D152" s="566">
        <f>D136+D151</f>
        <v>0</v>
      </c>
      <c r="E152" s="566">
        <f>E136+E151</f>
        <v>0</v>
      </c>
      <c r="F152" s="567">
        <f>F136+F151</f>
        <v>1048740</v>
      </c>
    </row>
    <row r="153" spans="1:6" ht="13.5" thickTop="1">
      <c r="A153" s="544"/>
      <c r="B153" s="748"/>
      <c r="C153" s="233"/>
      <c r="D153" s="233"/>
      <c r="E153" s="233"/>
      <c r="F153" s="239"/>
    </row>
    <row r="154" spans="1:6">
      <c r="A154" s="325" t="s">
        <v>227</v>
      </c>
      <c r="B154" s="424" t="s">
        <v>333</v>
      </c>
      <c r="C154" s="565"/>
      <c r="D154" s="138"/>
      <c r="E154" s="305"/>
      <c r="F154" s="193"/>
    </row>
    <row r="155" spans="1:6">
      <c r="A155" s="324" t="s">
        <v>228</v>
      </c>
      <c r="B155" s="199" t="s">
        <v>332</v>
      </c>
      <c r="C155" s="308"/>
      <c r="D155" s="135"/>
      <c r="E155" s="303"/>
      <c r="F155" s="135">
        <f>E155+D155+C155</f>
        <v>0</v>
      </c>
    </row>
    <row r="156" spans="1:6">
      <c r="A156" s="325" t="s">
        <v>229</v>
      </c>
      <c r="B156" s="630" t="s">
        <v>337</v>
      </c>
      <c r="C156" s="739"/>
      <c r="D156" s="140"/>
      <c r="E156" s="304"/>
      <c r="F156" s="135">
        <f t="shared" ref="F156:F162" si="8">E156+D156+C156</f>
        <v>0</v>
      </c>
    </row>
    <row r="157" spans="1:6">
      <c r="A157" s="324" t="s">
        <v>230</v>
      </c>
      <c r="B157" s="630" t="s">
        <v>338</v>
      </c>
      <c r="C157" s="739"/>
      <c r="D157" s="140"/>
      <c r="E157" s="304"/>
      <c r="F157" s="135">
        <f t="shared" si="8"/>
        <v>0</v>
      </c>
    </row>
    <row r="158" spans="1:6">
      <c r="A158" s="325" t="s">
        <v>231</v>
      </c>
      <c r="B158" s="630" t="s">
        <v>339</v>
      </c>
      <c r="C158" s="739"/>
      <c r="D158" s="140"/>
      <c r="E158" s="304"/>
      <c r="F158" s="135">
        <f t="shared" si="8"/>
        <v>0</v>
      </c>
    </row>
    <row r="159" spans="1:6">
      <c r="A159" s="324" t="s">
        <v>232</v>
      </c>
      <c r="B159" s="734" t="s">
        <v>340</v>
      </c>
      <c r="C159" s="739"/>
      <c r="D159" s="140"/>
      <c r="E159" s="304"/>
      <c r="F159" s="135">
        <f t="shared" si="8"/>
        <v>0</v>
      </c>
    </row>
    <row r="160" spans="1:6">
      <c r="A160" s="325" t="s">
        <v>233</v>
      </c>
      <c r="B160" s="735" t="s">
        <v>341</v>
      </c>
      <c r="C160" s="739"/>
      <c r="D160" s="140"/>
      <c r="E160" s="304"/>
      <c r="F160" s="135">
        <f t="shared" si="8"/>
        <v>0</v>
      </c>
    </row>
    <row r="161" spans="1:6">
      <c r="A161" s="324" t="s">
        <v>234</v>
      </c>
      <c r="B161" s="736" t="s">
        <v>342</v>
      </c>
      <c r="C161" s="739"/>
      <c r="D161" s="140"/>
      <c r="E161" s="304"/>
      <c r="F161" s="135">
        <f t="shared" si="8"/>
        <v>0</v>
      </c>
    </row>
    <row r="162" spans="1:6" ht="13.5" thickBot="1">
      <c r="A162" s="325" t="s">
        <v>235</v>
      </c>
      <c r="B162" s="965" t="s">
        <v>343</v>
      </c>
      <c r="C162" s="966"/>
      <c r="D162" s="302"/>
      <c r="E162" s="302"/>
      <c r="F162" s="135">
        <f t="shared" si="8"/>
        <v>0</v>
      </c>
    </row>
    <row r="163" spans="1:6" ht="13.5" thickBot="1">
      <c r="A163" s="544" t="s">
        <v>236</v>
      </c>
      <c r="B163" s="745" t="s">
        <v>559</v>
      </c>
      <c r="C163" s="218"/>
      <c r="D163" s="222"/>
      <c r="E163" s="222"/>
      <c r="F163" s="143"/>
    </row>
    <row r="164" spans="1:6" ht="13.5" thickBot="1">
      <c r="A164" s="347" t="s">
        <v>237</v>
      </c>
      <c r="B164" s="284" t="s">
        <v>334</v>
      </c>
      <c r="C164" s="740">
        <f>SUM(C155:C163)</f>
        <v>0</v>
      </c>
      <c r="D164" s="740">
        <f>SUM(D155:D163)</f>
        <v>0</v>
      </c>
      <c r="E164" s="740">
        <f>SUM(E155:E163)</f>
        <v>0</v>
      </c>
      <c r="F164" s="840">
        <f>SUM(F155:F163)</f>
        <v>0</v>
      </c>
    </row>
    <row r="165" spans="1:6">
      <c r="A165" s="544"/>
      <c r="B165" s="41"/>
      <c r="C165" s="754"/>
      <c r="D165" s="756"/>
      <c r="E165" s="719"/>
      <c r="F165" s="626"/>
    </row>
    <row r="166" spans="1:6" ht="13.5" thickBot="1">
      <c r="A166" s="393" t="s">
        <v>238</v>
      </c>
      <c r="B166" s="746" t="s">
        <v>335</v>
      </c>
      <c r="C166" s="753">
        <f>C152+C164</f>
        <v>1048740</v>
      </c>
      <c r="D166" s="755">
        <f>D152+D164</f>
        <v>0</v>
      </c>
      <c r="E166" s="753">
        <f>E152+E164</f>
        <v>0</v>
      </c>
      <c r="F166" s="753">
        <f>F152+F164</f>
        <v>1048740</v>
      </c>
    </row>
    <row r="168" spans="1:6">
      <c r="A168" s="1018"/>
      <c r="B168" s="1018"/>
      <c r="C168" s="1018"/>
      <c r="D168" s="1018"/>
      <c r="E168" s="1018"/>
      <c r="F168" s="1018"/>
    </row>
    <row r="169" spans="1:6">
      <c r="A169" s="997" t="s">
        <v>689</v>
      </c>
      <c r="B169" s="997"/>
      <c r="C169" s="997"/>
      <c r="D169" s="997"/>
      <c r="E169" s="997"/>
    </row>
    <row r="170" spans="1:6">
      <c r="A170" s="337"/>
      <c r="B170" s="337"/>
      <c r="C170" s="337"/>
      <c r="D170" s="337"/>
      <c r="E170" s="337"/>
    </row>
    <row r="171" spans="1:6" ht="14.25">
      <c r="A171" s="1061" t="s">
        <v>644</v>
      </c>
      <c r="B171" s="1062"/>
      <c r="C171" s="1062"/>
      <c r="D171" s="1062"/>
      <c r="E171" s="1062"/>
      <c r="F171" s="1062"/>
    </row>
    <row r="172" spans="1:6" ht="15.75">
      <c r="B172" s="18"/>
      <c r="C172" s="18"/>
      <c r="D172" s="18"/>
      <c r="E172" s="18"/>
    </row>
    <row r="173" spans="1:6" ht="15.75">
      <c r="B173" s="18" t="s">
        <v>315</v>
      </c>
      <c r="C173" s="18"/>
      <c r="D173" s="18"/>
      <c r="E173" s="18"/>
    </row>
    <row r="174" spans="1:6" ht="13.5" thickBot="1">
      <c r="B174" s="1"/>
      <c r="C174" s="1"/>
      <c r="D174" s="1"/>
      <c r="E174" s="19" t="s">
        <v>598</v>
      </c>
    </row>
    <row r="175" spans="1:6" ht="48.75" thickBot="1">
      <c r="A175" s="348" t="s">
        <v>190</v>
      </c>
      <c r="B175" s="549" t="s">
        <v>12</v>
      </c>
      <c r="C175" s="340" t="s">
        <v>471</v>
      </c>
      <c r="D175" s="341" t="s">
        <v>472</v>
      </c>
      <c r="E175" s="340" t="s">
        <v>470</v>
      </c>
      <c r="F175" s="341" t="s">
        <v>469</v>
      </c>
    </row>
    <row r="176" spans="1:6">
      <c r="A176" s="550" t="s">
        <v>191</v>
      </c>
      <c r="B176" s="551" t="s">
        <v>192</v>
      </c>
      <c r="C176" s="560" t="s">
        <v>193</v>
      </c>
      <c r="D176" s="561" t="s">
        <v>194</v>
      </c>
      <c r="E176" s="703" t="s">
        <v>214</v>
      </c>
      <c r="F176" s="704" t="s">
        <v>239</v>
      </c>
    </row>
    <row r="177" spans="1:6">
      <c r="A177" s="325" t="s">
        <v>195</v>
      </c>
      <c r="B177" s="332" t="s">
        <v>134</v>
      </c>
      <c r="C177" s="303"/>
      <c r="D177" s="135"/>
      <c r="E177" s="303"/>
      <c r="F177" s="117"/>
    </row>
    <row r="178" spans="1:6">
      <c r="A178" s="324" t="s">
        <v>196</v>
      </c>
      <c r="B178" s="186" t="s">
        <v>6</v>
      </c>
      <c r="C178" s="303"/>
      <c r="D178" s="135"/>
      <c r="E178" s="303"/>
      <c r="F178" s="135">
        <f>SUM(C178:E178)</f>
        <v>0</v>
      </c>
    </row>
    <row r="179" spans="1:6">
      <c r="A179" s="324" t="s">
        <v>197</v>
      </c>
      <c r="B179" s="198" t="s">
        <v>7</v>
      </c>
      <c r="C179" s="303"/>
      <c r="D179" s="135"/>
      <c r="E179" s="303"/>
      <c r="F179" s="135">
        <f>SUM(C179:E179)</f>
        <v>0</v>
      </c>
    </row>
    <row r="180" spans="1:6">
      <c r="A180" s="324" t="s">
        <v>198</v>
      </c>
      <c r="B180" s="198" t="s">
        <v>8</v>
      </c>
      <c r="C180" s="303">
        <v>2652000</v>
      </c>
      <c r="D180" s="135"/>
      <c r="E180" s="303"/>
      <c r="F180" s="135">
        <f>SUM(C180:E180)</f>
        <v>2652000</v>
      </c>
    </row>
    <row r="181" spans="1:6">
      <c r="A181" s="324" t="s">
        <v>199</v>
      </c>
      <c r="B181" s="198" t="s">
        <v>269</v>
      </c>
      <c r="C181" s="303"/>
      <c r="D181" s="135"/>
      <c r="E181" s="303"/>
      <c r="F181" s="135">
        <f>SUM(C181:E181)</f>
        <v>0</v>
      </c>
    </row>
    <row r="182" spans="1:6">
      <c r="A182" s="324" t="s">
        <v>200</v>
      </c>
      <c r="B182" s="198" t="s">
        <v>268</v>
      </c>
      <c r="C182" s="303"/>
      <c r="D182" s="135"/>
      <c r="E182" s="303"/>
      <c r="F182" s="135">
        <f>SUM(C182:E182)</f>
        <v>0</v>
      </c>
    </row>
    <row r="183" spans="1:6">
      <c r="A183" s="324" t="s">
        <v>201</v>
      </c>
      <c r="B183" s="198" t="s">
        <v>317</v>
      </c>
      <c r="C183" s="303">
        <f>C184+C185+C186+C187+C188+C189+C190</f>
        <v>0</v>
      </c>
      <c r="D183" s="303">
        <f>D184+D185+D186+D187+D188+D189+D190</f>
        <v>0</v>
      </c>
      <c r="E183" s="303">
        <f>E184+E185+E186+E187+E188+E189+E190</f>
        <v>0</v>
      </c>
      <c r="F183" s="135">
        <f>F184+F185+F186+F187+F188+F189+F190</f>
        <v>0</v>
      </c>
    </row>
    <row r="184" spans="1:6">
      <c r="A184" s="324" t="s">
        <v>202</v>
      </c>
      <c r="B184" s="198" t="s">
        <v>318</v>
      </c>
      <c r="C184" s="303">
        <v>0</v>
      </c>
      <c r="D184" s="135">
        <v>0</v>
      </c>
      <c r="E184" s="303">
        <v>0</v>
      </c>
      <c r="F184" s="135">
        <f>E184+D184+C184</f>
        <v>0</v>
      </c>
    </row>
    <row r="185" spans="1:6">
      <c r="A185" s="324" t="s">
        <v>203</v>
      </c>
      <c r="B185" s="198" t="s">
        <v>319</v>
      </c>
      <c r="C185" s="303"/>
      <c r="D185" s="135"/>
      <c r="E185" s="303"/>
      <c r="F185" s="135">
        <f t="shared" ref="F185:F191" si="9">E185+D185+C185</f>
        <v>0</v>
      </c>
    </row>
    <row r="186" spans="1:6">
      <c r="A186" s="324" t="s">
        <v>204</v>
      </c>
      <c r="B186" s="198" t="s">
        <v>320</v>
      </c>
      <c r="C186" s="303"/>
      <c r="D186" s="135"/>
      <c r="E186" s="303"/>
      <c r="F186" s="135">
        <f t="shared" si="9"/>
        <v>0</v>
      </c>
    </row>
    <row r="187" spans="1:6">
      <c r="A187" s="324" t="s">
        <v>205</v>
      </c>
      <c r="B187" s="333" t="s">
        <v>321</v>
      </c>
      <c r="C187" s="223"/>
      <c r="D187" s="135"/>
      <c r="E187" s="303"/>
      <c r="F187" s="135">
        <f t="shared" si="9"/>
        <v>0</v>
      </c>
    </row>
    <row r="188" spans="1:6">
      <c r="A188" s="324" t="s">
        <v>206</v>
      </c>
      <c r="B188" s="732" t="s">
        <v>336</v>
      </c>
      <c r="C188" s="306"/>
      <c r="D188" s="140"/>
      <c r="E188" s="303"/>
      <c r="F188" s="135">
        <f t="shared" si="9"/>
        <v>0</v>
      </c>
    </row>
    <row r="189" spans="1:6">
      <c r="A189" s="324" t="s">
        <v>207</v>
      </c>
      <c r="B189" s="733" t="s">
        <v>329</v>
      </c>
      <c r="C189" s="306"/>
      <c r="D189" s="136"/>
      <c r="E189" s="303"/>
      <c r="F189" s="135">
        <f t="shared" si="9"/>
        <v>0</v>
      </c>
    </row>
    <row r="190" spans="1:6" ht="13.5" thickBot="1">
      <c r="A190" s="324" t="s">
        <v>208</v>
      </c>
      <c r="B190" s="960" t="s">
        <v>558</v>
      </c>
      <c r="C190" s="306"/>
      <c r="D190" s="136"/>
      <c r="E190" s="303"/>
      <c r="F190" s="140"/>
    </row>
    <row r="191" spans="1:6" ht="13.5" thickBot="1">
      <c r="A191" s="324" t="s">
        <v>209</v>
      </c>
      <c r="B191" s="200" t="s">
        <v>130</v>
      </c>
      <c r="C191" s="304"/>
      <c r="D191" s="140"/>
      <c r="E191" s="303"/>
      <c r="F191" s="302">
        <f t="shared" si="9"/>
        <v>0</v>
      </c>
    </row>
    <row r="192" spans="1:6" ht="13.5" thickBot="1">
      <c r="A192" s="554" t="s">
        <v>210</v>
      </c>
      <c r="B192" s="555" t="s">
        <v>9</v>
      </c>
      <c r="C192" s="563">
        <f>C178+C179+C180+C181+C183+C191</f>
        <v>2652000</v>
      </c>
      <c r="D192" s="563">
        <f>D178+D179+D180+D181+D183+D191</f>
        <v>0</v>
      </c>
      <c r="E192" s="563">
        <f>E178+E179+E180+E181+E183+E191</f>
        <v>0</v>
      </c>
      <c r="F192" s="564">
        <f>F178+F179+F180+F181+F183+F191</f>
        <v>2652000</v>
      </c>
    </row>
    <row r="193" spans="1:6" ht="13.5" thickTop="1">
      <c r="A193" s="544"/>
      <c r="B193" s="332"/>
      <c r="C193" s="222"/>
      <c r="D193" s="222"/>
      <c r="E193" s="222"/>
      <c r="F193" s="143"/>
    </row>
    <row r="194" spans="1:6">
      <c r="A194" s="325" t="s">
        <v>211</v>
      </c>
      <c r="B194" s="334" t="s">
        <v>135</v>
      </c>
      <c r="C194" s="305"/>
      <c r="D194" s="138"/>
      <c r="E194" s="305"/>
      <c r="F194" s="193"/>
    </row>
    <row r="195" spans="1:6">
      <c r="A195" s="324" t="s">
        <v>212</v>
      </c>
      <c r="B195" s="198" t="s">
        <v>270</v>
      </c>
      <c r="C195" s="303"/>
      <c r="D195" s="135"/>
      <c r="E195" s="303"/>
      <c r="F195" s="135">
        <f>SUM(C195:E195)</f>
        <v>0</v>
      </c>
    </row>
    <row r="196" spans="1:6">
      <c r="A196" s="324" t="s">
        <v>213</v>
      </c>
      <c r="B196" s="198" t="s">
        <v>271</v>
      </c>
      <c r="C196" s="303"/>
      <c r="D196" s="135"/>
      <c r="E196" s="303"/>
      <c r="F196" s="135">
        <f>SUM(C196:E196)</f>
        <v>0</v>
      </c>
    </row>
    <row r="197" spans="1:6">
      <c r="A197" s="324" t="s">
        <v>215</v>
      </c>
      <c r="B197" s="198" t="s">
        <v>131</v>
      </c>
      <c r="C197" s="223">
        <f>SUM(C198:C204)</f>
        <v>0</v>
      </c>
      <c r="D197" s="223">
        <v>0</v>
      </c>
      <c r="E197" s="223">
        <f>SUM(E198:E204)</f>
        <v>0</v>
      </c>
      <c r="F197" s="139">
        <v>0</v>
      </c>
    </row>
    <row r="198" spans="1:6">
      <c r="A198" s="324" t="s">
        <v>216</v>
      </c>
      <c r="B198" s="333" t="s">
        <v>322</v>
      </c>
      <c r="C198" s="303"/>
      <c r="D198" s="135"/>
      <c r="E198" s="303"/>
      <c r="F198" s="135">
        <f>SUM(C198:E198)</f>
        <v>0</v>
      </c>
    </row>
    <row r="199" spans="1:6">
      <c r="A199" s="324" t="s">
        <v>217</v>
      </c>
      <c r="B199" s="333" t="s">
        <v>324</v>
      </c>
      <c r="C199" s="303"/>
      <c r="D199" s="135"/>
      <c r="E199" s="303"/>
      <c r="F199" s="135">
        <f t="shared" ref="F199:F205" si="10">SUM(C199:E199)</f>
        <v>0</v>
      </c>
    </row>
    <row r="200" spans="1:6">
      <c r="A200" s="324" t="s">
        <v>218</v>
      </c>
      <c r="B200" s="333" t="s">
        <v>323</v>
      </c>
      <c r="C200" s="303"/>
      <c r="D200" s="135"/>
      <c r="E200" s="303"/>
      <c r="F200" s="135">
        <f t="shared" si="10"/>
        <v>0</v>
      </c>
    </row>
    <row r="201" spans="1:6">
      <c r="A201" s="324" t="s">
        <v>219</v>
      </c>
      <c r="B201" s="333" t="s">
        <v>325</v>
      </c>
      <c r="C201" s="303"/>
      <c r="D201" s="135">
        <f>'7.8.9.m.szoc.ell.'!E34</f>
        <v>0</v>
      </c>
      <c r="E201" s="303"/>
      <c r="F201" s="135">
        <f t="shared" si="10"/>
        <v>0</v>
      </c>
    </row>
    <row r="202" spans="1:6">
      <c r="A202" s="324" t="s">
        <v>220</v>
      </c>
      <c r="B202" s="732" t="s">
        <v>326</v>
      </c>
      <c r="C202" s="303"/>
      <c r="D202" s="135">
        <v>0</v>
      </c>
      <c r="E202" s="303"/>
      <c r="F202" s="135">
        <v>0</v>
      </c>
    </row>
    <row r="203" spans="1:6">
      <c r="A203" s="324" t="s">
        <v>221</v>
      </c>
      <c r="B203" s="281" t="s">
        <v>327</v>
      </c>
      <c r="C203" s="303"/>
      <c r="D203" s="135"/>
      <c r="E203" s="303"/>
      <c r="F203" s="135">
        <f t="shared" si="10"/>
        <v>0</v>
      </c>
    </row>
    <row r="204" spans="1:6">
      <c r="A204" s="324" t="s">
        <v>222</v>
      </c>
      <c r="B204" s="733" t="s">
        <v>344</v>
      </c>
      <c r="C204" s="303"/>
      <c r="D204" s="135"/>
      <c r="E204" s="303"/>
      <c r="F204" s="135">
        <f t="shared" si="10"/>
        <v>0</v>
      </c>
    </row>
    <row r="205" spans="1:6">
      <c r="A205" s="324" t="s">
        <v>223</v>
      </c>
      <c r="B205" s="198" t="s">
        <v>330</v>
      </c>
      <c r="C205" s="303"/>
      <c r="D205" s="135"/>
      <c r="E205" s="303"/>
      <c r="F205" s="135">
        <f t="shared" si="10"/>
        <v>0</v>
      </c>
    </row>
    <row r="206" spans="1:6" ht="13.5" thickBot="1">
      <c r="A206" s="324" t="s">
        <v>224</v>
      </c>
      <c r="B206" s="200" t="s">
        <v>133</v>
      </c>
      <c r="C206" s="306">
        <f>-C181</f>
        <v>0</v>
      </c>
      <c r="D206" s="306">
        <f>-D181</f>
        <v>0</v>
      </c>
      <c r="E206" s="306">
        <f>-E181</f>
        <v>0</v>
      </c>
      <c r="F206" s="136">
        <f>-F181</f>
        <v>0</v>
      </c>
    </row>
    <row r="207" spans="1:6" ht="13.5" thickBot="1">
      <c r="A207" s="554" t="s">
        <v>225</v>
      </c>
      <c r="B207" s="555" t="s">
        <v>10</v>
      </c>
      <c r="C207" s="563">
        <f>C195+C196+C197+C205+C206</f>
        <v>0</v>
      </c>
      <c r="D207" s="563">
        <f>D195+D196+D197+D205+D206</f>
        <v>0</v>
      </c>
      <c r="E207" s="563">
        <f>E195+E196+E197+E205+E206</f>
        <v>0</v>
      </c>
      <c r="F207" s="564">
        <f>F195+F196+F197+F205+F206</f>
        <v>0</v>
      </c>
    </row>
    <row r="208" spans="1:6" ht="27" thickTop="1" thickBot="1">
      <c r="A208" s="554" t="s">
        <v>226</v>
      </c>
      <c r="B208" s="559" t="s">
        <v>331</v>
      </c>
      <c r="C208" s="566">
        <f>C192+C207</f>
        <v>2652000</v>
      </c>
      <c r="D208" s="566">
        <f>D192+D207</f>
        <v>0</v>
      </c>
      <c r="E208" s="566">
        <f>E192+E207</f>
        <v>0</v>
      </c>
      <c r="F208" s="567">
        <f>F192+F207</f>
        <v>2652000</v>
      </c>
    </row>
    <row r="209" spans="1:6" ht="13.5" thickTop="1">
      <c r="A209" s="544"/>
      <c r="B209" s="748"/>
      <c r="C209" s="233"/>
      <c r="D209" s="233"/>
      <c r="E209" s="233"/>
      <c r="F209" s="239"/>
    </row>
    <row r="210" spans="1:6">
      <c r="A210" s="325" t="s">
        <v>227</v>
      </c>
      <c r="B210" s="424" t="s">
        <v>333</v>
      </c>
      <c r="C210" s="565"/>
      <c r="D210" s="138"/>
      <c r="E210" s="305"/>
      <c r="F210" s="193"/>
    </row>
    <row r="211" spans="1:6">
      <c r="A211" s="324" t="s">
        <v>228</v>
      </c>
      <c r="B211" s="199" t="s">
        <v>332</v>
      </c>
      <c r="C211" s="308"/>
      <c r="D211" s="135"/>
      <c r="E211" s="303"/>
      <c r="F211" s="135">
        <f>SUM(C211:E211)</f>
        <v>0</v>
      </c>
    </row>
    <row r="212" spans="1:6">
      <c r="A212" s="325" t="s">
        <v>229</v>
      </c>
      <c r="B212" s="630" t="s">
        <v>337</v>
      </c>
      <c r="C212" s="739"/>
      <c r="D212" s="140"/>
      <c r="E212" s="304"/>
      <c r="F212" s="135">
        <f t="shared" ref="F212:F218" si="11">SUM(C212:E212)</f>
        <v>0</v>
      </c>
    </row>
    <row r="213" spans="1:6">
      <c r="A213" s="324" t="s">
        <v>230</v>
      </c>
      <c r="B213" s="630" t="s">
        <v>338</v>
      </c>
      <c r="C213" s="739"/>
      <c r="D213" s="140"/>
      <c r="E213" s="304"/>
      <c r="F213" s="135">
        <f t="shared" si="11"/>
        <v>0</v>
      </c>
    </row>
    <row r="214" spans="1:6">
      <c r="A214" s="325" t="s">
        <v>231</v>
      </c>
      <c r="B214" s="630" t="s">
        <v>339</v>
      </c>
      <c r="C214" s="739"/>
      <c r="D214" s="140"/>
      <c r="E214" s="304"/>
      <c r="F214" s="135">
        <f t="shared" si="11"/>
        <v>0</v>
      </c>
    </row>
    <row r="215" spans="1:6">
      <c r="A215" s="324" t="s">
        <v>232</v>
      </c>
      <c r="B215" s="734" t="s">
        <v>340</v>
      </c>
      <c r="C215" s="739"/>
      <c r="D215" s="140"/>
      <c r="E215" s="304"/>
      <c r="F215" s="135">
        <f t="shared" si="11"/>
        <v>0</v>
      </c>
    </row>
    <row r="216" spans="1:6">
      <c r="A216" s="325" t="s">
        <v>233</v>
      </c>
      <c r="B216" s="735" t="s">
        <v>341</v>
      </c>
      <c r="C216" s="739"/>
      <c r="D216" s="140"/>
      <c r="E216" s="304"/>
      <c r="F216" s="135">
        <f t="shared" si="11"/>
        <v>0</v>
      </c>
    </row>
    <row r="217" spans="1:6">
      <c r="A217" s="324" t="s">
        <v>234</v>
      </c>
      <c r="B217" s="736" t="s">
        <v>342</v>
      </c>
      <c r="C217" s="739"/>
      <c r="D217" s="140"/>
      <c r="E217" s="304"/>
      <c r="F217" s="135">
        <f t="shared" si="11"/>
        <v>0</v>
      </c>
    </row>
    <row r="218" spans="1:6" ht="13.5" thickBot="1">
      <c r="A218" s="325" t="s">
        <v>235</v>
      </c>
      <c r="B218" s="965" t="s">
        <v>343</v>
      </c>
      <c r="C218" s="966"/>
      <c r="D218" s="302"/>
      <c r="E218" s="302"/>
      <c r="F218" s="140">
        <f t="shared" si="11"/>
        <v>0</v>
      </c>
    </row>
    <row r="219" spans="1:6" ht="13.5" thickBot="1">
      <c r="A219" s="544" t="s">
        <v>236</v>
      </c>
      <c r="B219" s="745" t="s">
        <v>559</v>
      </c>
      <c r="C219" s="218"/>
      <c r="D219" s="222"/>
      <c r="E219" s="222"/>
      <c r="F219" s="137"/>
    </row>
    <row r="220" spans="1:6" ht="13.5" thickBot="1">
      <c r="A220" s="347" t="s">
        <v>237</v>
      </c>
      <c r="B220" s="284" t="s">
        <v>334</v>
      </c>
      <c r="C220" s="740">
        <f>SUM(C211:C219)</f>
        <v>0</v>
      </c>
      <c r="D220" s="740">
        <f>SUM(D211:D219)</f>
        <v>0</v>
      </c>
      <c r="E220" s="740">
        <f>SUM(E211:E219)</f>
        <v>0</v>
      </c>
      <c r="F220" s="840">
        <f>SUM(F211:F219)</f>
        <v>0</v>
      </c>
    </row>
    <row r="221" spans="1:6">
      <c r="A221" s="544"/>
      <c r="B221" s="41"/>
      <c r="C221" s="754"/>
      <c r="D221" s="756"/>
      <c r="E221" s="719"/>
      <c r="F221" s="626"/>
    </row>
    <row r="222" spans="1:6" ht="13.5" thickBot="1">
      <c r="A222" s="393" t="s">
        <v>238</v>
      </c>
      <c r="B222" s="746" t="s">
        <v>335</v>
      </c>
      <c r="C222" s="753">
        <f>C208+C220</f>
        <v>2652000</v>
      </c>
      <c r="D222" s="755">
        <f>D208+D220</f>
        <v>0</v>
      </c>
      <c r="E222" s="753">
        <f>E208+E220</f>
        <v>0</v>
      </c>
      <c r="F222" s="753">
        <f>F208+F220</f>
        <v>2652000</v>
      </c>
    </row>
    <row r="224" spans="1:6">
      <c r="A224" s="1018"/>
      <c r="B224" s="1018"/>
      <c r="C224" s="1018"/>
      <c r="D224" s="1018"/>
      <c r="E224" s="1018"/>
      <c r="F224" s="1018"/>
    </row>
    <row r="225" spans="1:6">
      <c r="A225" s="997" t="s">
        <v>689</v>
      </c>
      <c r="B225" s="997"/>
      <c r="C225" s="997"/>
      <c r="D225" s="997"/>
      <c r="E225" s="997"/>
    </row>
    <row r="226" spans="1:6">
      <c r="A226" s="337"/>
      <c r="B226" s="337"/>
      <c r="C226" s="337"/>
      <c r="D226" s="337"/>
      <c r="E226" s="337"/>
    </row>
    <row r="227" spans="1:6" ht="14.25">
      <c r="A227" s="1061" t="s">
        <v>644</v>
      </c>
      <c r="B227" s="1062"/>
      <c r="C227" s="1062"/>
      <c r="D227" s="1062"/>
      <c r="E227" s="1062"/>
      <c r="F227" s="1062"/>
    </row>
    <row r="228" spans="1:6" ht="15.75">
      <c r="B228" s="18"/>
      <c r="C228" s="18"/>
      <c r="D228" s="18"/>
      <c r="E228" s="18"/>
    </row>
    <row r="229" spans="1:6" ht="15.75">
      <c r="B229" s="18" t="s">
        <v>524</v>
      </c>
      <c r="C229" s="18"/>
      <c r="D229" s="18"/>
      <c r="E229" s="18"/>
    </row>
    <row r="230" spans="1:6" ht="13.5" thickBot="1">
      <c r="B230" s="1"/>
      <c r="C230" s="1"/>
      <c r="D230" s="1"/>
      <c r="E230" s="19" t="s">
        <v>565</v>
      </c>
    </row>
    <row r="231" spans="1:6" ht="48.75" thickBot="1">
      <c r="A231" s="348" t="s">
        <v>190</v>
      </c>
      <c r="B231" s="549" t="s">
        <v>12</v>
      </c>
      <c r="C231" s="340" t="s">
        <v>471</v>
      </c>
      <c r="D231" s="341" t="s">
        <v>472</v>
      </c>
      <c r="E231" s="340" t="s">
        <v>470</v>
      </c>
      <c r="F231" s="341" t="s">
        <v>469</v>
      </c>
    </row>
    <row r="232" spans="1:6">
      <c r="A232" s="550" t="s">
        <v>191</v>
      </c>
      <c r="B232" s="551" t="s">
        <v>192</v>
      </c>
      <c r="C232" s="560" t="s">
        <v>193</v>
      </c>
      <c r="D232" s="561" t="s">
        <v>194</v>
      </c>
      <c r="E232" s="703" t="s">
        <v>214</v>
      </c>
      <c r="F232" s="704" t="s">
        <v>239</v>
      </c>
    </row>
    <row r="233" spans="1:6">
      <c r="A233" s="325" t="s">
        <v>195</v>
      </c>
      <c r="B233" s="332" t="s">
        <v>134</v>
      </c>
      <c r="C233" s="303"/>
      <c r="D233" s="135"/>
      <c r="E233" s="303"/>
      <c r="F233" s="117"/>
    </row>
    <row r="234" spans="1:6">
      <c r="A234" s="324" t="s">
        <v>196</v>
      </c>
      <c r="B234" s="186" t="s">
        <v>6</v>
      </c>
      <c r="C234" s="303">
        <v>2625000</v>
      </c>
      <c r="D234" s="135"/>
      <c r="E234" s="303"/>
      <c r="F234" s="135">
        <f>SUM(C234:E234)</f>
        <v>2625000</v>
      </c>
    </row>
    <row r="235" spans="1:6">
      <c r="A235" s="324" t="s">
        <v>197</v>
      </c>
      <c r="B235" s="198" t="s">
        <v>7</v>
      </c>
      <c r="C235" s="303">
        <v>520000</v>
      </c>
      <c r="D235" s="135"/>
      <c r="E235" s="303"/>
      <c r="F235" s="135">
        <f>SUM(C235:E235)</f>
        <v>520000</v>
      </c>
    </row>
    <row r="236" spans="1:6">
      <c r="A236" s="324" t="s">
        <v>198</v>
      </c>
      <c r="B236" s="198" t="s">
        <v>8</v>
      </c>
      <c r="C236" s="303">
        <v>9067920</v>
      </c>
      <c r="D236" s="135"/>
      <c r="E236" s="303"/>
      <c r="F236" s="135">
        <f>SUM(C236:E236)</f>
        <v>9067920</v>
      </c>
    </row>
    <row r="237" spans="1:6">
      <c r="A237" s="324" t="s">
        <v>199</v>
      </c>
      <c r="B237" s="198" t="s">
        <v>269</v>
      </c>
      <c r="C237" s="303"/>
      <c r="D237" s="135"/>
      <c r="E237" s="303"/>
      <c r="F237" s="135">
        <f>SUM(C237:E237)</f>
        <v>0</v>
      </c>
    </row>
    <row r="238" spans="1:6">
      <c r="A238" s="324" t="s">
        <v>200</v>
      </c>
      <c r="B238" s="198" t="s">
        <v>268</v>
      </c>
      <c r="C238" s="303"/>
      <c r="D238" s="135"/>
      <c r="E238" s="303"/>
      <c r="F238" s="135">
        <f>SUM(C238:E238)</f>
        <v>0</v>
      </c>
    </row>
    <row r="239" spans="1:6">
      <c r="A239" s="324" t="s">
        <v>201</v>
      </c>
      <c r="B239" s="198" t="s">
        <v>317</v>
      </c>
      <c r="C239" s="303">
        <v>0</v>
      </c>
      <c r="D239" s="303">
        <f>D240+D241+D242+D243+D244+D245+D246</f>
        <v>0</v>
      </c>
      <c r="E239" s="303">
        <f>E240+E241+E242+E243+E244+E245+E246</f>
        <v>0</v>
      </c>
      <c r="F239" s="135">
        <f>F240+F241+F242+F243+F244+F245+F246</f>
        <v>0</v>
      </c>
    </row>
    <row r="240" spans="1:6">
      <c r="A240" s="324" t="s">
        <v>202</v>
      </c>
      <c r="B240" s="198" t="s">
        <v>318</v>
      </c>
      <c r="C240" s="303">
        <v>0</v>
      </c>
      <c r="D240" s="135">
        <v>0</v>
      </c>
      <c r="E240" s="303">
        <v>0</v>
      </c>
      <c r="F240" s="135">
        <f>E240+D240+C240</f>
        <v>0</v>
      </c>
    </row>
    <row r="241" spans="1:6">
      <c r="A241" s="324" t="s">
        <v>203</v>
      </c>
      <c r="B241" s="198" t="s">
        <v>319</v>
      </c>
      <c r="C241" s="303"/>
      <c r="D241" s="135"/>
      <c r="E241" s="303"/>
      <c r="F241" s="135">
        <f t="shared" ref="F241:F247" si="12">E241+D241+C241</f>
        <v>0</v>
      </c>
    </row>
    <row r="242" spans="1:6">
      <c r="A242" s="324" t="s">
        <v>204</v>
      </c>
      <c r="B242" s="198" t="s">
        <v>320</v>
      </c>
      <c r="C242" s="303"/>
      <c r="D242" s="135"/>
      <c r="E242" s="303"/>
      <c r="F242" s="135">
        <f t="shared" si="12"/>
        <v>0</v>
      </c>
    </row>
    <row r="243" spans="1:6">
      <c r="A243" s="324" t="s">
        <v>205</v>
      </c>
      <c r="B243" s="333" t="s">
        <v>321</v>
      </c>
      <c r="C243" s="303">
        <f>'5-6.m.tám.ért.kiad.'!E30+'5-6.m.tám.ért.kiad.'!E31</f>
        <v>0</v>
      </c>
      <c r="D243" s="139"/>
      <c r="E243" s="303"/>
      <c r="F243" s="135">
        <f t="shared" si="12"/>
        <v>0</v>
      </c>
    </row>
    <row r="244" spans="1:6">
      <c r="A244" s="324" t="s">
        <v>206</v>
      </c>
      <c r="B244" s="732" t="s">
        <v>336</v>
      </c>
      <c r="C244" s="306"/>
      <c r="D244" s="136"/>
      <c r="E244" s="303"/>
      <c r="F244" s="135">
        <f t="shared" si="12"/>
        <v>0</v>
      </c>
    </row>
    <row r="245" spans="1:6">
      <c r="A245" s="324" t="s">
        <v>207</v>
      </c>
      <c r="B245" s="733" t="s">
        <v>329</v>
      </c>
      <c r="C245" s="306">
        <v>0</v>
      </c>
      <c r="D245" s="136"/>
      <c r="E245" s="303"/>
      <c r="F245" s="135">
        <f t="shared" si="12"/>
        <v>0</v>
      </c>
    </row>
    <row r="246" spans="1:6" ht="13.5" thickBot="1">
      <c r="A246" s="324" t="s">
        <v>208</v>
      </c>
      <c r="B246" s="960" t="s">
        <v>558</v>
      </c>
      <c r="C246" s="306"/>
      <c r="D246" s="136"/>
      <c r="E246" s="303"/>
      <c r="F246" s="140"/>
    </row>
    <row r="247" spans="1:6" ht="13.5" thickBot="1">
      <c r="A247" s="324" t="s">
        <v>209</v>
      </c>
      <c r="B247" s="200" t="s">
        <v>130</v>
      </c>
      <c r="C247" s="304"/>
      <c r="D247" s="140"/>
      <c r="E247" s="303"/>
      <c r="F247" s="302">
        <f t="shared" si="12"/>
        <v>0</v>
      </c>
    </row>
    <row r="248" spans="1:6" ht="13.5" thickBot="1">
      <c r="A248" s="554" t="s">
        <v>210</v>
      </c>
      <c r="B248" s="555" t="s">
        <v>9</v>
      </c>
      <c r="C248" s="563">
        <f>C234+C235+C236+C237+C239+C247</f>
        <v>12212920</v>
      </c>
      <c r="D248" s="563">
        <f>D234+D235+D236+D237+D239+D247</f>
        <v>0</v>
      </c>
      <c r="E248" s="563">
        <f>E234+E235+E236+E237+E239+E247</f>
        <v>0</v>
      </c>
      <c r="F248" s="564">
        <f>F234+F235+F236+F237+F239+F247</f>
        <v>12212920</v>
      </c>
    </row>
    <row r="249" spans="1:6" ht="13.5" thickTop="1">
      <c r="A249" s="544"/>
      <c r="B249" s="332"/>
      <c r="C249" s="222"/>
      <c r="D249" s="222"/>
      <c r="E249" s="222"/>
      <c r="F249" s="143"/>
    </row>
    <row r="250" spans="1:6">
      <c r="A250" s="325" t="s">
        <v>211</v>
      </c>
      <c r="B250" s="334" t="s">
        <v>135</v>
      </c>
      <c r="C250" s="305"/>
      <c r="D250" s="138"/>
      <c r="E250" s="305"/>
      <c r="F250" s="193"/>
    </row>
    <row r="251" spans="1:6">
      <c r="A251" s="324" t="s">
        <v>212</v>
      </c>
      <c r="B251" s="198" t="s">
        <v>270</v>
      </c>
      <c r="C251" s="303">
        <v>1270000</v>
      </c>
      <c r="D251" s="135"/>
      <c r="E251" s="303"/>
      <c r="F251" s="135">
        <f>SUM(C251:E251)</f>
        <v>1270000</v>
      </c>
    </row>
    <row r="252" spans="1:6">
      <c r="A252" s="324" t="s">
        <v>213</v>
      </c>
      <c r="B252" s="198" t="s">
        <v>271</v>
      </c>
      <c r="C252" s="303"/>
      <c r="D252" s="135"/>
      <c r="E252" s="303"/>
      <c r="F252" s="135">
        <f>SUM(C252:E252)</f>
        <v>0</v>
      </c>
    </row>
    <row r="253" spans="1:6">
      <c r="A253" s="324" t="s">
        <v>215</v>
      </c>
      <c r="B253" s="198" t="s">
        <v>131</v>
      </c>
      <c r="C253" s="223">
        <v>0</v>
      </c>
      <c r="D253" s="223">
        <f>SUM(D254:D260)</f>
        <v>0</v>
      </c>
      <c r="E253" s="223">
        <f>SUM(E254:E260)</f>
        <v>0</v>
      </c>
      <c r="F253" s="989" t="s">
        <v>646</v>
      </c>
    </row>
    <row r="254" spans="1:6">
      <c r="A254" s="324" t="s">
        <v>216</v>
      </c>
      <c r="B254" s="333" t="s">
        <v>322</v>
      </c>
      <c r="C254" s="303"/>
      <c r="D254" s="135"/>
      <c r="E254" s="303"/>
      <c r="F254" s="135">
        <f>SUM(C254:E254)</f>
        <v>0</v>
      </c>
    </row>
    <row r="255" spans="1:6">
      <c r="A255" s="324" t="s">
        <v>217</v>
      </c>
      <c r="B255" s="333" t="s">
        <v>324</v>
      </c>
      <c r="C255" s="303"/>
      <c r="D255" s="135"/>
      <c r="E255" s="303"/>
      <c r="F255" s="135">
        <f t="shared" ref="F255:F261" si="13">SUM(C255:E255)</f>
        <v>0</v>
      </c>
    </row>
    <row r="256" spans="1:6">
      <c r="A256" s="324" t="s">
        <v>218</v>
      </c>
      <c r="B256" s="333" t="s">
        <v>323</v>
      </c>
      <c r="C256" s="303"/>
      <c r="D256" s="135"/>
      <c r="E256" s="303"/>
      <c r="F256" s="135">
        <f t="shared" si="13"/>
        <v>0</v>
      </c>
    </row>
    <row r="257" spans="1:6">
      <c r="A257" s="324" t="s">
        <v>219</v>
      </c>
      <c r="B257" s="333" t="s">
        <v>325</v>
      </c>
      <c r="C257" s="303"/>
      <c r="D257" s="135"/>
      <c r="E257" s="303"/>
      <c r="F257" s="135">
        <f t="shared" si="13"/>
        <v>0</v>
      </c>
    </row>
    <row r="258" spans="1:6">
      <c r="A258" s="324" t="s">
        <v>220</v>
      </c>
      <c r="B258" s="732" t="s">
        <v>326</v>
      </c>
      <c r="C258" s="303"/>
      <c r="D258" s="135"/>
      <c r="E258" s="303"/>
      <c r="F258" s="135">
        <f t="shared" si="13"/>
        <v>0</v>
      </c>
    </row>
    <row r="259" spans="1:6">
      <c r="A259" s="324" t="s">
        <v>221</v>
      </c>
      <c r="B259" s="281" t="s">
        <v>327</v>
      </c>
      <c r="C259" s="303"/>
      <c r="D259" s="135"/>
      <c r="E259" s="303"/>
      <c r="F259" s="135">
        <f t="shared" si="13"/>
        <v>0</v>
      </c>
    </row>
    <row r="260" spans="1:6">
      <c r="A260" s="324" t="s">
        <v>222</v>
      </c>
      <c r="B260" s="733" t="s">
        <v>344</v>
      </c>
      <c r="C260" s="303">
        <v>0</v>
      </c>
      <c r="D260" s="135"/>
      <c r="E260" s="303"/>
      <c r="F260" s="135">
        <v>0</v>
      </c>
    </row>
    <row r="261" spans="1:6">
      <c r="A261" s="324" t="s">
        <v>223</v>
      </c>
      <c r="B261" s="198" t="s">
        <v>330</v>
      </c>
      <c r="C261" s="303"/>
      <c r="D261" s="135"/>
      <c r="E261" s="303"/>
      <c r="F261" s="135">
        <f t="shared" si="13"/>
        <v>0</v>
      </c>
    </row>
    <row r="262" spans="1:6" ht="13.5" thickBot="1">
      <c r="A262" s="324" t="s">
        <v>224</v>
      </c>
      <c r="B262" s="200" t="s">
        <v>133</v>
      </c>
      <c r="C262" s="306">
        <f>-C237</f>
        <v>0</v>
      </c>
      <c r="D262" s="306">
        <f>-D237</f>
        <v>0</v>
      </c>
      <c r="E262" s="306">
        <f>-E237</f>
        <v>0</v>
      </c>
      <c r="F262" s="136">
        <f>-F237</f>
        <v>0</v>
      </c>
    </row>
    <row r="263" spans="1:6" ht="13.5" thickBot="1">
      <c r="A263" s="554" t="s">
        <v>225</v>
      </c>
      <c r="B263" s="555" t="s">
        <v>10</v>
      </c>
      <c r="C263" s="563">
        <f>C251+C252+C253+C261+C262</f>
        <v>1270000</v>
      </c>
      <c r="D263" s="563">
        <f>D251+D252+D253+D261+D262</f>
        <v>0</v>
      </c>
      <c r="E263" s="563">
        <f>E251+E252+E253+E261+E262</f>
        <v>0</v>
      </c>
      <c r="F263" s="564">
        <f>F251+F252+F253+F261+F262</f>
        <v>1270000</v>
      </c>
    </row>
    <row r="264" spans="1:6" ht="27" thickTop="1" thickBot="1">
      <c r="A264" s="554" t="s">
        <v>226</v>
      </c>
      <c r="B264" s="559" t="s">
        <v>331</v>
      </c>
      <c r="C264" s="566">
        <f>C248+C263</f>
        <v>13482920</v>
      </c>
      <c r="D264" s="566">
        <f>D248+D263</f>
        <v>0</v>
      </c>
      <c r="E264" s="566">
        <f>E248+E263</f>
        <v>0</v>
      </c>
      <c r="F264" s="987" t="s">
        <v>647</v>
      </c>
    </row>
    <row r="265" spans="1:6" ht="13.5" thickTop="1">
      <c r="A265" s="544"/>
      <c r="B265" s="748"/>
      <c r="C265" s="233"/>
      <c r="D265" s="233"/>
      <c r="E265" s="233"/>
      <c r="F265" s="239"/>
    </row>
    <row r="266" spans="1:6">
      <c r="A266" s="325" t="s">
        <v>227</v>
      </c>
      <c r="B266" s="424" t="s">
        <v>333</v>
      </c>
      <c r="C266" s="565"/>
      <c r="D266" s="138"/>
      <c r="E266" s="305"/>
      <c r="F266" s="193"/>
    </row>
    <row r="267" spans="1:6">
      <c r="A267" s="324" t="s">
        <v>228</v>
      </c>
      <c r="B267" s="199" t="s">
        <v>332</v>
      </c>
      <c r="C267" s="308"/>
      <c r="D267" s="135"/>
      <c r="E267" s="303"/>
      <c r="F267" s="117"/>
    </row>
    <row r="268" spans="1:6">
      <c r="A268" s="325" t="s">
        <v>229</v>
      </c>
      <c r="B268" s="630" t="s">
        <v>337</v>
      </c>
      <c r="C268" s="739"/>
      <c r="D268" s="140"/>
      <c r="E268" s="304"/>
      <c r="F268" s="301"/>
    </row>
    <row r="269" spans="1:6">
      <c r="A269" s="324" t="s">
        <v>230</v>
      </c>
      <c r="B269" s="630" t="s">
        <v>338</v>
      </c>
      <c r="C269" s="739"/>
      <c r="D269" s="140"/>
      <c r="E269" s="304"/>
      <c r="F269" s="301"/>
    </row>
    <row r="270" spans="1:6">
      <c r="A270" s="325" t="s">
        <v>231</v>
      </c>
      <c r="B270" s="630" t="s">
        <v>339</v>
      </c>
      <c r="C270" s="739"/>
      <c r="D270" s="140"/>
      <c r="E270" s="304"/>
      <c r="F270" s="301"/>
    </row>
    <row r="271" spans="1:6">
      <c r="A271" s="324" t="s">
        <v>232</v>
      </c>
      <c r="B271" s="734" t="s">
        <v>340</v>
      </c>
      <c r="C271" s="739"/>
      <c r="D271" s="140"/>
      <c r="E271" s="304"/>
      <c r="F271" s="301"/>
    </row>
    <row r="272" spans="1:6">
      <c r="A272" s="325" t="s">
        <v>233</v>
      </c>
      <c r="B272" s="735" t="s">
        <v>341</v>
      </c>
      <c r="C272" s="739"/>
      <c r="D272" s="140"/>
      <c r="E272" s="304"/>
      <c r="F272" s="301"/>
    </row>
    <row r="273" spans="1:6">
      <c r="A273" s="324" t="s">
        <v>234</v>
      </c>
      <c r="B273" s="736" t="s">
        <v>342</v>
      </c>
      <c r="C273" s="739"/>
      <c r="D273" s="140"/>
      <c r="E273" s="304"/>
      <c r="F273" s="301"/>
    </row>
    <row r="274" spans="1:6" ht="13.5" thickBot="1">
      <c r="A274" s="325" t="s">
        <v>235</v>
      </c>
      <c r="B274" s="965" t="s">
        <v>343</v>
      </c>
      <c r="C274" s="966"/>
      <c r="D274" s="302"/>
      <c r="E274" s="967"/>
      <c r="F274" s="960"/>
    </row>
    <row r="275" spans="1:6" ht="13.5" thickBot="1">
      <c r="A275" s="544" t="s">
        <v>236</v>
      </c>
      <c r="B275" s="745" t="s">
        <v>559</v>
      </c>
      <c r="C275" s="218"/>
      <c r="D275" s="222"/>
      <c r="E275" s="222"/>
      <c r="F275" s="626"/>
    </row>
    <row r="276" spans="1:6" ht="13.5" thickBot="1">
      <c r="A276" s="347" t="s">
        <v>237</v>
      </c>
      <c r="B276" s="284" t="s">
        <v>334</v>
      </c>
      <c r="C276" s="740">
        <f>SUM(C267:C275)</f>
        <v>0</v>
      </c>
      <c r="D276" s="740">
        <f>SUM(D267:D275)</f>
        <v>0</v>
      </c>
      <c r="E276" s="740">
        <f>SUM(E267:E275)</f>
        <v>0</v>
      </c>
      <c r="F276" s="840">
        <f>SUM(F267:F275)</f>
        <v>0</v>
      </c>
    </row>
    <row r="277" spans="1:6">
      <c r="A277" s="544"/>
      <c r="B277" s="41"/>
      <c r="C277" s="754"/>
      <c r="D277" s="756"/>
      <c r="E277" s="719"/>
      <c r="F277" s="626"/>
    </row>
    <row r="278" spans="1:6" ht="13.5" thickBot="1">
      <c r="A278" s="393" t="s">
        <v>238</v>
      </c>
      <c r="B278" s="746" t="s">
        <v>335</v>
      </c>
      <c r="C278" s="753">
        <f>C264+C276</f>
        <v>13482920</v>
      </c>
      <c r="D278" s="755">
        <f>D264+D276</f>
        <v>0</v>
      </c>
      <c r="E278" s="753">
        <f>E264+E276</f>
        <v>0</v>
      </c>
      <c r="F278" s="990" t="s">
        <v>647</v>
      </c>
    </row>
    <row r="281" spans="1:6">
      <c r="A281" s="997" t="s">
        <v>690</v>
      </c>
      <c r="B281" s="997"/>
      <c r="C281" s="997"/>
      <c r="D281" s="997"/>
      <c r="E281" s="997"/>
    </row>
    <row r="282" spans="1:6">
      <c r="A282" s="337"/>
      <c r="B282" s="337"/>
      <c r="C282" s="337"/>
      <c r="D282" s="337"/>
      <c r="E282" s="337"/>
    </row>
    <row r="283" spans="1:6" ht="14.25">
      <c r="A283" s="1061" t="s">
        <v>644</v>
      </c>
      <c r="B283" s="1062"/>
      <c r="C283" s="1062"/>
      <c r="D283" s="1062"/>
      <c r="E283" s="1062"/>
      <c r="F283" s="1062"/>
    </row>
    <row r="284" spans="1:6" ht="15.75">
      <c r="B284" s="18"/>
      <c r="C284" s="18"/>
      <c r="D284" s="18"/>
      <c r="E284" s="18"/>
    </row>
    <row r="285" spans="1:6" ht="15.75">
      <c r="B285" s="18" t="s">
        <v>545</v>
      </c>
      <c r="C285" s="18"/>
      <c r="D285" s="18"/>
      <c r="E285" s="18"/>
    </row>
    <row r="286" spans="1:6" ht="13.5" thickBot="1">
      <c r="B286" s="1"/>
      <c r="C286" s="1"/>
      <c r="D286" s="1"/>
      <c r="E286" s="19" t="s">
        <v>565</v>
      </c>
    </row>
    <row r="287" spans="1:6" ht="48.75" thickBot="1">
      <c r="A287" s="348" t="s">
        <v>190</v>
      </c>
      <c r="B287" s="549" t="s">
        <v>12</v>
      </c>
      <c r="C287" s="340" t="s">
        <v>471</v>
      </c>
      <c r="D287" s="341" t="s">
        <v>472</v>
      </c>
      <c r="E287" s="340" t="s">
        <v>470</v>
      </c>
      <c r="F287" s="341" t="s">
        <v>469</v>
      </c>
    </row>
    <row r="288" spans="1:6">
      <c r="A288" s="550" t="s">
        <v>191</v>
      </c>
      <c r="B288" s="551" t="s">
        <v>192</v>
      </c>
      <c r="C288" s="560" t="s">
        <v>193</v>
      </c>
      <c r="D288" s="561" t="s">
        <v>194</v>
      </c>
      <c r="E288" s="703" t="s">
        <v>214</v>
      </c>
      <c r="F288" s="704" t="s">
        <v>239</v>
      </c>
    </row>
    <row r="289" spans="1:6">
      <c r="A289" s="325" t="s">
        <v>195</v>
      </c>
      <c r="B289" s="332" t="s">
        <v>134</v>
      </c>
      <c r="C289" s="303"/>
      <c r="D289" s="135"/>
      <c r="E289" s="303"/>
      <c r="F289" s="117"/>
    </row>
    <row r="290" spans="1:6">
      <c r="A290" s="324" t="s">
        <v>196</v>
      </c>
      <c r="B290" s="186" t="s">
        <v>6</v>
      </c>
      <c r="C290" s="303"/>
      <c r="D290" s="135"/>
      <c r="E290" s="303"/>
      <c r="F290" s="135">
        <f>SUM(C290:E290)</f>
        <v>0</v>
      </c>
    </row>
    <row r="291" spans="1:6">
      <c r="A291" s="324" t="s">
        <v>197</v>
      </c>
      <c r="B291" s="198" t="s">
        <v>7</v>
      </c>
      <c r="C291" s="303"/>
      <c r="D291" s="135"/>
      <c r="E291" s="303"/>
      <c r="F291" s="135">
        <f>SUM(C291:E291)</f>
        <v>0</v>
      </c>
    </row>
    <row r="292" spans="1:6">
      <c r="A292" s="324" t="s">
        <v>198</v>
      </c>
      <c r="B292" s="198" t="s">
        <v>8</v>
      </c>
      <c r="C292" s="303">
        <v>1060561</v>
      </c>
      <c r="D292" s="135"/>
      <c r="E292" s="303"/>
      <c r="F292" s="135">
        <f>SUM(C292:E292)</f>
        <v>1060561</v>
      </c>
    </row>
    <row r="293" spans="1:6">
      <c r="A293" s="324" t="s">
        <v>199</v>
      </c>
      <c r="B293" s="198" t="s">
        <v>269</v>
      </c>
      <c r="C293" s="303"/>
      <c r="D293" s="135"/>
      <c r="E293" s="303"/>
      <c r="F293" s="135">
        <f>SUM(C293:E293)</f>
        <v>0</v>
      </c>
    </row>
    <row r="294" spans="1:6">
      <c r="A294" s="324" t="s">
        <v>200</v>
      </c>
      <c r="B294" s="198" t="s">
        <v>268</v>
      </c>
      <c r="C294" s="303"/>
      <c r="D294" s="135"/>
      <c r="E294" s="303"/>
      <c r="F294" s="135">
        <f>SUM(C294:E294)</f>
        <v>0</v>
      </c>
    </row>
    <row r="295" spans="1:6">
      <c r="A295" s="324" t="s">
        <v>201</v>
      </c>
      <c r="B295" s="198" t="s">
        <v>317</v>
      </c>
      <c r="C295" s="303">
        <f>C296+C297+C298+C299+C300+C301+C302</f>
        <v>0</v>
      </c>
      <c r="D295" s="303">
        <f>D296+D297+D298+D299+D300+D301+D302</f>
        <v>0</v>
      </c>
      <c r="E295" s="303">
        <f>E296+E297+E298+E299+E300+E301+E302</f>
        <v>0</v>
      </c>
      <c r="F295" s="135">
        <f>F296+F297+F298+F299+F300+F301+F302</f>
        <v>0</v>
      </c>
    </row>
    <row r="296" spans="1:6">
      <c r="A296" s="324" t="s">
        <v>202</v>
      </c>
      <c r="B296" s="198" t="s">
        <v>318</v>
      </c>
      <c r="C296" s="303">
        <v>0</v>
      </c>
      <c r="D296" s="135">
        <v>0</v>
      </c>
      <c r="E296" s="303">
        <v>0</v>
      </c>
      <c r="F296" s="135">
        <f t="shared" ref="F296:F301" si="14">E296+D296+C296</f>
        <v>0</v>
      </c>
    </row>
    <row r="297" spans="1:6">
      <c r="A297" s="324" t="s">
        <v>203</v>
      </c>
      <c r="B297" s="198" t="s">
        <v>319</v>
      </c>
      <c r="C297" s="303"/>
      <c r="D297" s="135"/>
      <c r="E297" s="303"/>
      <c r="F297" s="135">
        <f t="shared" si="14"/>
        <v>0</v>
      </c>
    </row>
    <row r="298" spans="1:6">
      <c r="A298" s="324" t="s">
        <v>204</v>
      </c>
      <c r="B298" s="198" t="s">
        <v>320</v>
      </c>
      <c r="C298" s="303"/>
      <c r="D298" s="135"/>
      <c r="E298" s="303"/>
      <c r="F298" s="135">
        <f t="shared" si="14"/>
        <v>0</v>
      </c>
    </row>
    <row r="299" spans="1:6">
      <c r="A299" s="324" t="s">
        <v>205</v>
      </c>
      <c r="B299" s="333" t="s">
        <v>321</v>
      </c>
      <c r="C299" s="303">
        <f>'5-6.m.tám.ért.kiad.'!E86+'5-6.m.tám.ért.kiad.'!E87</f>
        <v>0</v>
      </c>
      <c r="D299" s="139"/>
      <c r="E299" s="303"/>
      <c r="F299" s="135">
        <f t="shared" si="14"/>
        <v>0</v>
      </c>
    </row>
    <row r="300" spans="1:6">
      <c r="A300" s="324" t="s">
        <v>206</v>
      </c>
      <c r="B300" s="732" t="s">
        <v>336</v>
      </c>
      <c r="C300" s="306"/>
      <c r="D300" s="136"/>
      <c r="E300" s="303"/>
      <c r="F300" s="135">
        <f t="shared" si="14"/>
        <v>0</v>
      </c>
    </row>
    <row r="301" spans="1:6">
      <c r="A301" s="324" t="s">
        <v>207</v>
      </c>
      <c r="B301" s="733" t="s">
        <v>329</v>
      </c>
      <c r="C301" s="306"/>
      <c r="D301" s="136"/>
      <c r="E301" s="303"/>
      <c r="F301" s="135">
        <f t="shared" si="14"/>
        <v>0</v>
      </c>
    </row>
    <row r="302" spans="1:6" ht="13.5" thickBot="1">
      <c r="A302" s="324" t="s">
        <v>208</v>
      </c>
      <c r="B302" s="960" t="s">
        <v>558</v>
      </c>
      <c r="C302" s="306"/>
      <c r="D302" s="136"/>
      <c r="E302" s="303"/>
      <c r="F302" s="140"/>
    </row>
    <row r="303" spans="1:6" ht="13.5" thickBot="1">
      <c r="A303" s="324" t="s">
        <v>209</v>
      </c>
      <c r="B303" s="200" t="s">
        <v>130</v>
      </c>
      <c r="C303" s="304"/>
      <c r="D303" s="140"/>
      <c r="E303" s="303"/>
      <c r="F303" s="302">
        <f>E303+D303+C303</f>
        <v>0</v>
      </c>
    </row>
    <row r="304" spans="1:6" ht="13.5" thickBot="1">
      <c r="A304" s="554" t="s">
        <v>210</v>
      </c>
      <c r="B304" s="555" t="s">
        <v>9</v>
      </c>
      <c r="C304" s="563">
        <f>C290+C291+C292+C293+C295+C303</f>
        <v>1060561</v>
      </c>
      <c r="D304" s="563">
        <f>D290+D291+D292+D293+D295+D303</f>
        <v>0</v>
      </c>
      <c r="E304" s="563">
        <f>E290+E291+E292+E293+E295+E303</f>
        <v>0</v>
      </c>
      <c r="F304" s="564">
        <f>F290+F291+F292+F293+F295+F303</f>
        <v>1060561</v>
      </c>
    </row>
    <row r="305" spans="1:6" ht="13.5" thickTop="1">
      <c r="A305" s="544"/>
      <c r="B305" s="332"/>
      <c r="C305" s="222"/>
      <c r="D305" s="222"/>
      <c r="E305" s="222"/>
      <c r="F305" s="143"/>
    </row>
    <row r="306" spans="1:6">
      <c r="A306" s="325" t="s">
        <v>211</v>
      </c>
      <c r="B306" s="334" t="s">
        <v>135</v>
      </c>
      <c r="C306" s="305"/>
      <c r="D306" s="138"/>
      <c r="E306" s="305"/>
      <c r="F306" s="193"/>
    </row>
    <row r="307" spans="1:6">
      <c r="A307" s="324" t="s">
        <v>212</v>
      </c>
      <c r="B307" s="198" t="s">
        <v>270</v>
      </c>
      <c r="C307" s="303"/>
      <c r="D307" s="135"/>
      <c r="E307" s="303"/>
      <c r="F307" s="135">
        <f>SUM(C307:E307)</f>
        <v>0</v>
      </c>
    </row>
    <row r="308" spans="1:6">
      <c r="A308" s="324" t="s">
        <v>213</v>
      </c>
      <c r="B308" s="198" t="s">
        <v>271</v>
      </c>
      <c r="C308" s="303"/>
      <c r="D308" s="135"/>
      <c r="E308" s="303"/>
      <c r="F308" s="135">
        <f>SUM(C308:E308)</f>
        <v>0</v>
      </c>
    </row>
    <row r="309" spans="1:6">
      <c r="A309" s="324" t="s">
        <v>215</v>
      </c>
      <c r="B309" s="198" t="s">
        <v>131</v>
      </c>
      <c r="C309" s="223">
        <f>SUM(C310:C316)</f>
        <v>0</v>
      </c>
      <c r="D309" s="223">
        <f>SUM(D310:D316)</f>
        <v>0</v>
      </c>
      <c r="E309" s="223">
        <f>SUM(E310:E316)</f>
        <v>0</v>
      </c>
      <c r="F309" s="139">
        <f>SUM(F310:F316)</f>
        <v>0</v>
      </c>
    </row>
    <row r="310" spans="1:6">
      <c r="A310" s="324" t="s">
        <v>216</v>
      </c>
      <c r="B310" s="333" t="s">
        <v>322</v>
      </c>
      <c r="C310" s="303"/>
      <c r="D310" s="135"/>
      <c r="E310" s="303"/>
      <c r="F310" s="135">
        <f>SUM(C310:E310)</f>
        <v>0</v>
      </c>
    </row>
    <row r="311" spans="1:6">
      <c r="A311" s="324" t="s">
        <v>217</v>
      </c>
      <c r="B311" s="333" t="s">
        <v>324</v>
      </c>
      <c r="C311" s="303"/>
      <c r="D311" s="135"/>
      <c r="E311" s="303"/>
      <c r="F311" s="135">
        <f t="shared" ref="F311:F317" si="15">SUM(C311:E311)</f>
        <v>0</v>
      </c>
    </row>
    <row r="312" spans="1:6">
      <c r="A312" s="324" t="s">
        <v>218</v>
      </c>
      <c r="B312" s="333" t="s">
        <v>323</v>
      </c>
      <c r="C312" s="303"/>
      <c r="D312" s="135"/>
      <c r="E312" s="303"/>
      <c r="F312" s="135">
        <f t="shared" si="15"/>
        <v>0</v>
      </c>
    </row>
    <row r="313" spans="1:6">
      <c r="A313" s="324" t="s">
        <v>219</v>
      </c>
      <c r="B313" s="333" t="s">
        <v>325</v>
      </c>
      <c r="C313" s="303"/>
      <c r="D313" s="135"/>
      <c r="E313" s="303"/>
      <c r="F313" s="135">
        <f t="shared" si="15"/>
        <v>0</v>
      </c>
    </row>
    <row r="314" spans="1:6">
      <c r="A314" s="324" t="s">
        <v>220</v>
      </c>
      <c r="B314" s="732" t="s">
        <v>326</v>
      </c>
      <c r="C314" s="303"/>
      <c r="D314" s="135"/>
      <c r="E314" s="303"/>
      <c r="F314" s="135">
        <f t="shared" si="15"/>
        <v>0</v>
      </c>
    </row>
    <row r="315" spans="1:6">
      <c r="A315" s="324" t="s">
        <v>221</v>
      </c>
      <c r="B315" s="281" t="s">
        <v>327</v>
      </c>
      <c r="C315" s="303"/>
      <c r="D315" s="135"/>
      <c r="E315" s="303"/>
      <c r="F315" s="135">
        <f t="shared" si="15"/>
        <v>0</v>
      </c>
    </row>
    <row r="316" spans="1:6">
      <c r="A316" s="324" t="s">
        <v>222</v>
      </c>
      <c r="B316" s="733" t="s">
        <v>344</v>
      </c>
      <c r="C316" s="303"/>
      <c r="D316" s="135"/>
      <c r="E316" s="303"/>
      <c r="F316" s="135">
        <f t="shared" si="15"/>
        <v>0</v>
      </c>
    </row>
    <row r="317" spans="1:6">
      <c r="A317" s="324" t="s">
        <v>223</v>
      </c>
      <c r="B317" s="198" t="s">
        <v>330</v>
      </c>
      <c r="C317" s="303"/>
      <c r="D317" s="135"/>
      <c r="E317" s="303"/>
      <c r="F317" s="135">
        <f t="shared" si="15"/>
        <v>0</v>
      </c>
    </row>
    <row r="318" spans="1:6" ht="13.5" thickBot="1">
      <c r="A318" s="324" t="s">
        <v>224</v>
      </c>
      <c r="B318" s="200" t="s">
        <v>133</v>
      </c>
      <c r="C318" s="306">
        <f>-C293</f>
        <v>0</v>
      </c>
      <c r="D318" s="306">
        <f>-D293</f>
        <v>0</v>
      </c>
      <c r="E318" s="306">
        <f>-E293</f>
        <v>0</v>
      </c>
      <c r="F318" s="136">
        <f>-F293</f>
        <v>0</v>
      </c>
    </row>
    <row r="319" spans="1:6" ht="13.5" thickBot="1">
      <c r="A319" s="554" t="s">
        <v>225</v>
      </c>
      <c r="B319" s="555" t="s">
        <v>10</v>
      </c>
      <c r="C319" s="563">
        <f>C307+C308+C309+C317+C318</f>
        <v>0</v>
      </c>
      <c r="D319" s="563">
        <f>D307+D308+D309+D317+D318</f>
        <v>0</v>
      </c>
      <c r="E319" s="563">
        <f>E307+E308+E309+E317+E318</f>
        <v>0</v>
      </c>
      <c r="F319" s="564">
        <f>F307+F308+F309+F317+F318</f>
        <v>0</v>
      </c>
    </row>
    <row r="320" spans="1:6" ht="27" thickTop="1" thickBot="1">
      <c r="A320" s="554" t="s">
        <v>226</v>
      </c>
      <c r="B320" s="559" t="s">
        <v>331</v>
      </c>
      <c r="C320" s="566">
        <f>C304+C319</f>
        <v>1060561</v>
      </c>
      <c r="D320" s="566">
        <f>D304+D319</f>
        <v>0</v>
      </c>
      <c r="E320" s="566">
        <f>E304+E319</f>
        <v>0</v>
      </c>
      <c r="F320" s="567">
        <f>F304+F319</f>
        <v>1060561</v>
      </c>
    </row>
    <row r="321" spans="1:6" ht="13.5" thickTop="1">
      <c r="A321" s="544"/>
      <c r="B321" s="748"/>
      <c r="C321" s="233"/>
      <c r="D321" s="233"/>
      <c r="E321" s="233"/>
      <c r="F321" s="239"/>
    </row>
    <row r="322" spans="1:6">
      <c r="A322" s="325" t="s">
        <v>227</v>
      </c>
      <c r="B322" s="424" t="s">
        <v>333</v>
      </c>
      <c r="C322" s="565"/>
      <c r="D322" s="138"/>
      <c r="E322" s="305"/>
      <c r="F322" s="193"/>
    </row>
    <row r="323" spans="1:6">
      <c r="A323" s="324" t="s">
        <v>228</v>
      </c>
      <c r="B323" s="199" t="s">
        <v>332</v>
      </c>
      <c r="C323" s="308"/>
      <c r="D323" s="135"/>
      <c r="E323" s="303"/>
      <c r="F323" s="117"/>
    </row>
    <row r="324" spans="1:6">
      <c r="A324" s="325" t="s">
        <v>229</v>
      </c>
      <c r="B324" s="630" t="s">
        <v>337</v>
      </c>
      <c r="C324" s="739"/>
      <c r="D324" s="140"/>
      <c r="E324" s="304"/>
      <c r="F324" s="301"/>
    </row>
    <row r="325" spans="1:6">
      <c r="A325" s="324" t="s">
        <v>230</v>
      </c>
      <c r="B325" s="630" t="s">
        <v>338</v>
      </c>
      <c r="C325" s="739"/>
      <c r="D325" s="140"/>
      <c r="E325" s="304"/>
      <c r="F325" s="301"/>
    </row>
    <row r="326" spans="1:6">
      <c r="A326" s="325" t="s">
        <v>231</v>
      </c>
      <c r="B326" s="630" t="s">
        <v>339</v>
      </c>
      <c r="C326" s="739"/>
      <c r="D326" s="140"/>
      <c r="E326" s="304"/>
      <c r="F326" s="301"/>
    </row>
    <row r="327" spans="1:6">
      <c r="A327" s="324" t="s">
        <v>232</v>
      </c>
      <c r="B327" s="734" t="s">
        <v>340</v>
      </c>
      <c r="C327" s="739"/>
      <c r="D327" s="140"/>
      <c r="E327" s="304"/>
      <c r="F327" s="301"/>
    </row>
    <row r="328" spans="1:6">
      <c r="A328" s="325" t="s">
        <v>233</v>
      </c>
      <c r="B328" s="735" t="s">
        <v>341</v>
      </c>
      <c r="C328" s="739"/>
      <c r="D328" s="140"/>
      <c r="E328" s="304"/>
      <c r="F328" s="301"/>
    </row>
    <row r="329" spans="1:6">
      <c r="A329" s="324" t="s">
        <v>234</v>
      </c>
      <c r="B329" s="736" t="s">
        <v>342</v>
      </c>
      <c r="C329" s="739"/>
      <c r="D329" s="140"/>
      <c r="E329" s="304"/>
      <c r="F329" s="301"/>
    </row>
    <row r="330" spans="1:6" ht="13.5" thickBot="1">
      <c r="A330" s="325" t="s">
        <v>235</v>
      </c>
      <c r="B330" s="965" t="s">
        <v>343</v>
      </c>
      <c r="C330" s="966"/>
      <c r="D330" s="302"/>
      <c r="E330" s="967"/>
      <c r="F330" s="960"/>
    </row>
    <row r="331" spans="1:6" ht="13.5" thickBot="1">
      <c r="A331" s="544" t="s">
        <v>236</v>
      </c>
      <c r="B331" s="745" t="s">
        <v>559</v>
      </c>
      <c r="C331" s="218"/>
      <c r="D331" s="222"/>
      <c r="E331" s="222"/>
      <c r="F331" s="626"/>
    </row>
    <row r="332" spans="1:6" ht="13.5" thickBot="1">
      <c r="A332" s="347" t="s">
        <v>237</v>
      </c>
      <c r="B332" s="284" t="s">
        <v>334</v>
      </c>
      <c r="C332" s="740">
        <f>SUM(C323:C331)</f>
        <v>0</v>
      </c>
      <c r="D332" s="740">
        <f>SUM(D323:D331)</f>
        <v>0</v>
      </c>
      <c r="E332" s="740">
        <f>SUM(E323:E331)</f>
        <v>0</v>
      </c>
      <c r="F332" s="840">
        <f>SUM(F323:F331)</f>
        <v>0</v>
      </c>
    </row>
    <row r="333" spans="1:6">
      <c r="A333" s="544"/>
      <c r="B333" s="41"/>
      <c r="C333" s="754"/>
      <c r="D333" s="756"/>
      <c r="E333" s="719"/>
      <c r="F333" s="626"/>
    </row>
    <row r="334" spans="1:6" ht="13.5" thickBot="1">
      <c r="A334" s="393" t="s">
        <v>238</v>
      </c>
      <c r="B334" s="746" t="s">
        <v>335</v>
      </c>
      <c r="C334" s="753">
        <f>C320+C332</f>
        <v>1060561</v>
      </c>
      <c r="D334" s="755">
        <f>D320+D332</f>
        <v>0</v>
      </c>
      <c r="E334" s="753">
        <f>E320+E332</f>
        <v>0</v>
      </c>
      <c r="F334" s="904">
        <f>F320+F332</f>
        <v>1060561</v>
      </c>
    </row>
    <row r="337" spans="1:6">
      <c r="A337" s="997" t="s">
        <v>690</v>
      </c>
      <c r="B337" s="997"/>
      <c r="C337" s="997"/>
      <c r="D337" s="997"/>
      <c r="E337" s="997"/>
    </row>
    <row r="338" spans="1:6">
      <c r="A338" s="337"/>
      <c r="B338" s="337"/>
      <c r="C338" s="337"/>
      <c r="D338" s="337"/>
      <c r="E338" s="337"/>
    </row>
    <row r="339" spans="1:6" ht="14.25">
      <c r="A339" s="1061" t="s">
        <v>648</v>
      </c>
      <c r="B339" s="1062"/>
      <c r="C339" s="1062"/>
      <c r="D339" s="1062"/>
      <c r="E339" s="1062"/>
      <c r="F339" s="1062"/>
    </row>
    <row r="340" spans="1:6" ht="15.75">
      <c r="B340" s="18"/>
      <c r="C340" s="18"/>
      <c r="D340" s="18"/>
      <c r="E340" s="18"/>
    </row>
    <row r="341" spans="1:6" ht="15.75">
      <c r="B341" s="18" t="s">
        <v>560</v>
      </c>
      <c r="C341" s="18"/>
      <c r="D341" s="18"/>
      <c r="E341" s="18"/>
    </row>
    <row r="342" spans="1:6" ht="13.5" thickBot="1">
      <c r="B342" s="1"/>
      <c r="C342" s="1"/>
      <c r="D342" s="1"/>
      <c r="E342" s="19" t="s">
        <v>565</v>
      </c>
    </row>
    <row r="343" spans="1:6" ht="48.75" thickBot="1">
      <c r="A343" s="348" t="s">
        <v>190</v>
      </c>
      <c r="B343" s="549" t="s">
        <v>12</v>
      </c>
      <c r="C343" s="340" t="s">
        <v>471</v>
      </c>
      <c r="D343" s="341" t="s">
        <v>472</v>
      </c>
      <c r="E343" s="340" t="s">
        <v>470</v>
      </c>
      <c r="F343" s="341" t="s">
        <v>469</v>
      </c>
    </row>
    <row r="344" spans="1:6">
      <c r="A344" s="550" t="s">
        <v>191</v>
      </c>
      <c r="B344" s="551" t="s">
        <v>192</v>
      </c>
      <c r="C344" s="560" t="s">
        <v>193</v>
      </c>
      <c r="D344" s="561" t="s">
        <v>194</v>
      </c>
      <c r="E344" s="703" t="s">
        <v>214</v>
      </c>
      <c r="F344" s="704" t="s">
        <v>239</v>
      </c>
    </row>
    <row r="345" spans="1:6">
      <c r="A345" s="325" t="s">
        <v>195</v>
      </c>
      <c r="B345" s="332" t="s">
        <v>134</v>
      </c>
      <c r="C345" s="303"/>
      <c r="D345" s="135"/>
      <c r="E345" s="303"/>
      <c r="F345" s="117"/>
    </row>
    <row r="346" spans="1:6">
      <c r="A346" s="324" t="s">
        <v>196</v>
      </c>
      <c r="B346" s="186" t="s">
        <v>6</v>
      </c>
      <c r="C346" s="303">
        <v>3161000</v>
      </c>
      <c r="D346" s="135"/>
      <c r="E346" s="303"/>
      <c r="F346" s="135">
        <f>SUM(C346:E346)</f>
        <v>3161000</v>
      </c>
    </row>
    <row r="347" spans="1:6">
      <c r="A347" s="324" t="s">
        <v>197</v>
      </c>
      <c r="B347" s="198" t="s">
        <v>7</v>
      </c>
      <c r="C347" s="303">
        <v>610000</v>
      </c>
      <c r="D347" s="135"/>
      <c r="E347" s="303"/>
      <c r="F347" s="135">
        <f>SUM(C347:E347)</f>
        <v>610000</v>
      </c>
    </row>
    <row r="348" spans="1:6">
      <c r="A348" s="324" t="s">
        <v>198</v>
      </c>
      <c r="B348" s="198" t="s">
        <v>8</v>
      </c>
      <c r="C348" s="303">
        <v>559000</v>
      </c>
      <c r="D348" s="135"/>
      <c r="E348" s="303"/>
      <c r="F348" s="135">
        <f>SUM(C348:E348)</f>
        <v>559000</v>
      </c>
    </row>
    <row r="349" spans="1:6">
      <c r="A349" s="324" t="s">
        <v>199</v>
      </c>
      <c r="B349" s="198" t="s">
        <v>269</v>
      </c>
      <c r="C349" s="303"/>
      <c r="D349" s="135"/>
      <c r="E349" s="303"/>
      <c r="F349" s="135">
        <f>SUM(C349:E349)</f>
        <v>0</v>
      </c>
    </row>
    <row r="350" spans="1:6">
      <c r="A350" s="324" t="s">
        <v>200</v>
      </c>
      <c r="B350" s="198" t="s">
        <v>268</v>
      </c>
      <c r="C350" s="303"/>
      <c r="D350" s="135"/>
      <c r="E350" s="303"/>
      <c r="F350" s="135">
        <f>SUM(C350:E350)</f>
        <v>0</v>
      </c>
    </row>
    <row r="351" spans="1:6">
      <c r="A351" s="324" t="s">
        <v>201</v>
      </c>
      <c r="B351" s="198" t="s">
        <v>317</v>
      </c>
      <c r="C351" s="303">
        <f>C352+C353+C354+C355+C356+C357+C358</f>
        <v>0</v>
      </c>
      <c r="D351" s="303">
        <f>D352+D353+D354+D355+D356+D357+D358</f>
        <v>0</v>
      </c>
      <c r="E351" s="303">
        <f>E352+E353+E354+E355+E356+E357+E358</f>
        <v>0</v>
      </c>
      <c r="F351" s="135">
        <f>F352+F353+F354+F355+F356+F357+F358</f>
        <v>0</v>
      </c>
    </row>
    <row r="352" spans="1:6">
      <c r="A352" s="324" t="s">
        <v>202</v>
      </c>
      <c r="B352" s="198" t="s">
        <v>318</v>
      </c>
      <c r="C352" s="303">
        <v>0</v>
      </c>
      <c r="D352" s="135">
        <v>0</v>
      </c>
      <c r="E352" s="303">
        <v>0</v>
      </c>
      <c r="F352" s="135">
        <f t="shared" ref="F352:F357" si="16">E352+D352+C352</f>
        <v>0</v>
      </c>
    </row>
    <row r="353" spans="1:6">
      <c r="A353" s="324" t="s">
        <v>203</v>
      </c>
      <c r="B353" s="198" t="s">
        <v>319</v>
      </c>
      <c r="C353" s="303"/>
      <c r="D353" s="135"/>
      <c r="E353" s="303"/>
      <c r="F353" s="135">
        <f t="shared" si="16"/>
        <v>0</v>
      </c>
    </row>
    <row r="354" spans="1:6">
      <c r="A354" s="324" t="s">
        <v>204</v>
      </c>
      <c r="B354" s="198" t="s">
        <v>320</v>
      </c>
      <c r="C354" s="303"/>
      <c r="D354" s="135"/>
      <c r="E354" s="303"/>
      <c r="F354" s="135">
        <f t="shared" si="16"/>
        <v>0</v>
      </c>
    </row>
    <row r="355" spans="1:6">
      <c r="A355" s="324" t="s">
        <v>205</v>
      </c>
      <c r="B355" s="333" t="s">
        <v>321</v>
      </c>
      <c r="C355" s="223"/>
      <c r="D355" s="139"/>
      <c r="E355" s="303"/>
      <c r="F355" s="135">
        <f t="shared" si="16"/>
        <v>0</v>
      </c>
    </row>
    <row r="356" spans="1:6">
      <c r="A356" s="324" t="s">
        <v>206</v>
      </c>
      <c r="B356" s="732" t="s">
        <v>336</v>
      </c>
      <c r="C356" s="306"/>
      <c r="D356" s="136"/>
      <c r="E356" s="303"/>
      <c r="F356" s="135">
        <f t="shared" si="16"/>
        <v>0</v>
      </c>
    </row>
    <row r="357" spans="1:6">
      <c r="A357" s="324" t="s">
        <v>207</v>
      </c>
      <c r="B357" s="733" t="s">
        <v>329</v>
      </c>
      <c r="C357" s="306"/>
      <c r="D357" s="136"/>
      <c r="E357" s="303"/>
      <c r="F357" s="135">
        <f t="shared" si="16"/>
        <v>0</v>
      </c>
    </row>
    <row r="358" spans="1:6" ht="13.5" thickBot="1">
      <c r="A358" s="324" t="s">
        <v>208</v>
      </c>
      <c r="B358" s="960" t="s">
        <v>558</v>
      </c>
      <c r="C358" s="306"/>
      <c r="D358" s="136"/>
      <c r="E358" s="303"/>
      <c r="F358" s="140"/>
    </row>
    <row r="359" spans="1:6" ht="13.5" thickBot="1">
      <c r="A359" s="324" t="s">
        <v>209</v>
      </c>
      <c r="B359" s="200" t="s">
        <v>130</v>
      </c>
      <c r="C359" s="304"/>
      <c r="D359" s="140"/>
      <c r="E359" s="303"/>
      <c r="F359" s="302">
        <f>E359+D359+C359</f>
        <v>0</v>
      </c>
    </row>
    <row r="360" spans="1:6" ht="13.5" thickBot="1">
      <c r="A360" s="554" t="s">
        <v>210</v>
      </c>
      <c r="B360" s="555" t="s">
        <v>9</v>
      </c>
      <c r="C360" s="563">
        <f>C346+C347+C348+C349+C351+C359</f>
        <v>4330000</v>
      </c>
      <c r="D360" s="563">
        <f>D346+D347+D348+D349+D351+D359</f>
        <v>0</v>
      </c>
      <c r="E360" s="563">
        <f>E346+E347+E348+E349+E351+E359</f>
        <v>0</v>
      </c>
      <c r="F360" s="564">
        <f>F346+F347+F348+F349+F351+F359</f>
        <v>4330000</v>
      </c>
    </row>
    <row r="361" spans="1:6" ht="13.5" thickTop="1">
      <c r="A361" s="544"/>
      <c r="B361" s="332"/>
      <c r="C361" s="222"/>
      <c r="D361" s="222"/>
      <c r="E361" s="222"/>
      <c r="F361" s="143"/>
    </row>
    <row r="362" spans="1:6">
      <c r="A362" s="325" t="s">
        <v>211</v>
      </c>
      <c r="B362" s="334" t="s">
        <v>135</v>
      </c>
      <c r="C362" s="305"/>
      <c r="D362" s="138"/>
      <c r="E362" s="305"/>
      <c r="F362" s="193"/>
    </row>
    <row r="363" spans="1:6">
      <c r="A363" s="324" t="s">
        <v>212</v>
      </c>
      <c r="B363" s="198" t="s">
        <v>270</v>
      </c>
      <c r="C363" s="303"/>
      <c r="D363" s="135"/>
      <c r="E363" s="303"/>
      <c r="F363" s="135">
        <f>SUM(C363:E363)</f>
        <v>0</v>
      </c>
    </row>
    <row r="364" spans="1:6">
      <c r="A364" s="324" t="s">
        <v>213</v>
      </c>
      <c r="B364" s="198" t="s">
        <v>271</v>
      </c>
      <c r="C364" s="303"/>
      <c r="D364" s="135"/>
      <c r="E364" s="303"/>
      <c r="F364" s="135">
        <f>SUM(C364:E364)</f>
        <v>0</v>
      </c>
    </row>
    <row r="365" spans="1:6">
      <c r="A365" s="324" t="s">
        <v>215</v>
      </c>
      <c r="B365" s="198" t="s">
        <v>131</v>
      </c>
      <c r="C365" s="223">
        <f>C366+C367+C368+C369+C370+C371+C372</f>
        <v>0</v>
      </c>
      <c r="D365" s="223">
        <f>D366+D367+D368+D369+D370+D371+D372</f>
        <v>0</v>
      </c>
      <c r="E365" s="223">
        <f>E366+E367+E368+E369+E370+E371+E372</f>
        <v>0</v>
      </c>
      <c r="F365" s="139">
        <f>F366+F367+F368+F369+F370+F371+F372</f>
        <v>0</v>
      </c>
    </row>
    <row r="366" spans="1:6">
      <c r="A366" s="324" t="s">
        <v>216</v>
      </c>
      <c r="B366" s="333" t="s">
        <v>322</v>
      </c>
      <c r="C366" s="303"/>
      <c r="D366" s="135"/>
      <c r="E366" s="303"/>
      <c r="F366" s="135">
        <f>SUM(C366:E366)</f>
        <v>0</v>
      </c>
    </row>
    <row r="367" spans="1:6">
      <c r="A367" s="324" t="s">
        <v>217</v>
      </c>
      <c r="B367" s="333" t="s">
        <v>324</v>
      </c>
      <c r="C367" s="303"/>
      <c r="D367" s="135"/>
      <c r="E367" s="303"/>
      <c r="F367" s="135">
        <f t="shared" ref="F367:F373" si="17">SUM(C367:E367)</f>
        <v>0</v>
      </c>
    </row>
    <row r="368" spans="1:6">
      <c r="A368" s="324" t="s">
        <v>218</v>
      </c>
      <c r="B368" s="333" t="s">
        <v>323</v>
      </c>
      <c r="C368" s="303"/>
      <c r="D368" s="135"/>
      <c r="E368" s="303"/>
      <c r="F368" s="135">
        <f t="shared" si="17"/>
        <v>0</v>
      </c>
    </row>
    <row r="369" spans="1:6">
      <c r="A369" s="324" t="s">
        <v>219</v>
      </c>
      <c r="B369" s="333" t="s">
        <v>325</v>
      </c>
      <c r="C369" s="303"/>
      <c r="D369" s="135"/>
      <c r="E369" s="303"/>
      <c r="F369" s="135">
        <f t="shared" si="17"/>
        <v>0</v>
      </c>
    </row>
    <row r="370" spans="1:6">
      <c r="A370" s="324" t="s">
        <v>220</v>
      </c>
      <c r="B370" s="732" t="s">
        <v>326</v>
      </c>
      <c r="C370" s="303"/>
      <c r="D370" s="135"/>
      <c r="E370" s="303"/>
      <c r="F370" s="135">
        <f t="shared" si="17"/>
        <v>0</v>
      </c>
    </row>
    <row r="371" spans="1:6">
      <c r="A371" s="324" t="s">
        <v>221</v>
      </c>
      <c r="B371" s="281" t="s">
        <v>327</v>
      </c>
      <c r="C371" s="303"/>
      <c r="D371" s="135"/>
      <c r="E371" s="303"/>
      <c r="F371" s="135">
        <f t="shared" si="17"/>
        <v>0</v>
      </c>
    </row>
    <row r="372" spans="1:6">
      <c r="A372" s="324" t="s">
        <v>222</v>
      </c>
      <c r="B372" s="733" t="s">
        <v>344</v>
      </c>
      <c r="C372" s="303"/>
      <c r="D372" s="135"/>
      <c r="E372" s="303"/>
      <c r="F372" s="135">
        <f t="shared" si="17"/>
        <v>0</v>
      </c>
    </row>
    <row r="373" spans="1:6">
      <c r="A373" s="324" t="s">
        <v>223</v>
      </c>
      <c r="B373" s="198" t="s">
        <v>330</v>
      </c>
      <c r="C373" s="303"/>
      <c r="D373" s="135"/>
      <c r="E373" s="303"/>
      <c r="F373" s="135">
        <f t="shared" si="17"/>
        <v>0</v>
      </c>
    </row>
    <row r="374" spans="1:6" ht="13.5" thickBot="1">
      <c r="A374" s="324" t="s">
        <v>224</v>
      </c>
      <c r="B374" s="200" t="s">
        <v>133</v>
      </c>
      <c r="C374" s="306">
        <f>-C349</f>
        <v>0</v>
      </c>
      <c r="D374" s="306">
        <f>-D349</f>
        <v>0</v>
      </c>
      <c r="E374" s="306">
        <f>-E349</f>
        <v>0</v>
      </c>
      <c r="F374" s="136">
        <f>-F349</f>
        <v>0</v>
      </c>
    </row>
    <row r="375" spans="1:6" ht="13.5" thickBot="1">
      <c r="A375" s="554" t="s">
        <v>225</v>
      </c>
      <c r="B375" s="555" t="s">
        <v>10</v>
      </c>
      <c r="C375" s="563">
        <f>C363+C364+C365+C373+C374</f>
        <v>0</v>
      </c>
      <c r="D375" s="563">
        <f>D363+D364+D365+D373+D374</f>
        <v>0</v>
      </c>
      <c r="E375" s="563">
        <f>E363+E364+E365+E373+E374</f>
        <v>0</v>
      </c>
      <c r="F375" s="564">
        <f>F363+F364+F365+F373+F374</f>
        <v>0</v>
      </c>
    </row>
    <row r="376" spans="1:6" ht="27" thickTop="1" thickBot="1">
      <c r="A376" s="554" t="s">
        <v>226</v>
      </c>
      <c r="B376" s="559" t="s">
        <v>331</v>
      </c>
      <c r="C376" s="566">
        <f>C360+C375</f>
        <v>4330000</v>
      </c>
      <c r="D376" s="566">
        <f>D360+D375</f>
        <v>0</v>
      </c>
      <c r="E376" s="566">
        <f>E360+E375</f>
        <v>0</v>
      </c>
      <c r="F376" s="567">
        <f>F360+F375</f>
        <v>4330000</v>
      </c>
    </row>
    <row r="377" spans="1:6" ht="13.5" thickTop="1">
      <c r="A377" s="544"/>
      <c r="B377" s="748"/>
      <c r="C377" s="233"/>
      <c r="D377" s="233"/>
      <c r="E377" s="233"/>
      <c r="F377" s="239"/>
    </row>
    <row r="378" spans="1:6">
      <c r="A378" s="325" t="s">
        <v>227</v>
      </c>
      <c r="B378" s="424" t="s">
        <v>333</v>
      </c>
      <c r="C378" s="565"/>
      <c r="D378" s="138"/>
      <c r="E378" s="305"/>
      <c r="F378" s="193"/>
    </row>
    <row r="379" spans="1:6">
      <c r="A379" s="324" t="s">
        <v>228</v>
      </c>
      <c r="B379" s="199" t="s">
        <v>332</v>
      </c>
      <c r="C379" s="308"/>
      <c r="D379" s="135"/>
      <c r="E379" s="303"/>
      <c r="F379" s="135">
        <f t="shared" ref="F379:F386" si="18">SUM(C379:E379)</f>
        <v>0</v>
      </c>
    </row>
    <row r="380" spans="1:6">
      <c r="A380" s="325" t="s">
        <v>229</v>
      </c>
      <c r="B380" s="630" t="s">
        <v>337</v>
      </c>
      <c r="C380" s="739"/>
      <c r="D380" s="140"/>
      <c r="E380" s="304"/>
      <c r="F380" s="135">
        <f t="shared" si="18"/>
        <v>0</v>
      </c>
    </row>
    <row r="381" spans="1:6">
      <c r="A381" s="324" t="s">
        <v>230</v>
      </c>
      <c r="B381" s="630" t="s">
        <v>338</v>
      </c>
      <c r="C381" s="739"/>
      <c r="D381" s="140"/>
      <c r="E381" s="304"/>
      <c r="F381" s="135">
        <f t="shared" si="18"/>
        <v>0</v>
      </c>
    </row>
    <row r="382" spans="1:6">
      <c r="A382" s="325" t="s">
        <v>231</v>
      </c>
      <c r="B382" s="630" t="s">
        <v>339</v>
      </c>
      <c r="C382" s="739"/>
      <c r="D382" s="140"/>
      <c r="E382" s="304"/>
      <c r="F382" s="135">
        <f t="shared" si="18"/>
        <v>0</v>
      </c>
    </row>
    <row r="383" spans="1:6">
      <c r="A383" s="324" t="s">
        <v>232</v>
      </c>
      <c r="B383" s="734" t="s">
        <v>340</v>
      </c>
      <c r="C383" s="739"/>
      <c r="D383" s="140"/>
      <c r="E383" s="304"/>
      <c r="F383" s="135">
        <f t="shared" si="18"/>
        <v>0</v>
      </c>
    </row>
    <row r="384" spans="1:6">
      <c r="A384" s="325" t="s">
        <v>233</v>
      </c>
      <c r="B384" s="735" t="s">
        <v>341</v>
      </c>
      <c r="C384" s="739"/>
      <c r="D384" s="140"/>
      <c r="E384" s="304"/>
      <c r="F384" s="135">
        <f t="shared" si="18"/>
        <v>0</v>
      </c>
    </row>
    <row r="385" spans="1:6">
      <c r="A385" s="324" t="s">
        <v>234</v>
      </c>
      <c r="B385" s="736" t="s">
        <v>342</v>
      </c>
      <c r="C385" s="739"/>
      <c r="D385" s="140"/>
      <c r="E385" s="304"/>
      <c r="F385" s="135">
        <f t="shared" si="18"/>
        <v>0</v>
      </c>
    </row>
    <row r="386" spans="1:6" ht="13.5" thickBot="1">
      <c r="A386" s="325" t="s">
        <v>235</v>
      </c>
      <c r="B386" s="965" t="s">
        <v>343</v>
      </c>
      <c r="C386" s="966"/>
      <c r="D386" s="302"/>
      <c r="E386" s="967"/>
      <c r="F386" s="302">
        <f t="shared" si="18"/>
        <v>0</v>
      </c>
    </row>
    <row r="387" spans="1:6" ht="13.5" thickBot="1">
      <c r="A387" s="544" t="s">
        <v>236</v>
      </c>
      <c r="B387" s="745" t="s">
        <v>559</v>
      </c>
      <c r="C387" s="218"/>
      <c r="D387" s="222"/>
      <c r="E387" s="222"/>
      <c r="F387" s="143"/>
    </row>
    <row r="388" spans="1:6" ht="13.5" thickBot="1">
      <c r="A388" s="347" t="s">
        <v>237</v>
      </c>
      <c r="B388" s="284" t="s">
        <v>334</v>
      </c>
      <c r="C388" s="740">
        <f>SUM(C379:C387)</f>
        <v>0</v>
      </c>
      <c r="D388" s="740">
        <f>SUM(D379:D387)</f>
        <v>0</v>
      </c>
      <c r="E388" s="740">
        <f>SUM(E379:E387)</f>
        <v>0</v>
      </c>
      <c r="F388" s="840">
        <f>SUM(F379:F387)</f>
        <v>0</v>
      </c>
    </row>
    <row r="389" spans="1:6">
      <c r="A389" s="544"/>
      <c r="B389" s="41"/>
      <c r="C389" s="754"/>
      <c r="D389" s="756"/>
      <c r="E389" s="719"/>
      <c r="F389" s="626"/>
    </row>
    <row r="390" spans="1:6" ht="13.5" thickBot="1">
      <c r="A390" s="393" t="s">
        <v>238</v>
      </c>
      <c r="B390" s="746" t="s">
        <v>335</v>
      </c>
      <c r="C390" s="753">
        <f>C376+C388</f>
        <v>4330000</v>
      </c>
      <c r="D390" s="755">
        <f>D376+D388</f>
        <v>0</v>
      </c>
      <c r="E390" s="753">
        <f>E376+E388</f>
        <v>0</v>
      </c>
      <c r="F390" s="753">
        <f>F376+F388</f>
        <v>4330000</v>
      </c>
    </row>
    <row r="393" spans="1:6">
      <c r="A393" s="997" t="s">
        <v>689</v>
      </c>
      <c r="B393" s="997"/>
      <c r="C393" s="997"/>
      <c r="D393" s="997"/>
      <c r="E393" s="997"/>
    </row>
    <row r="394" spans="1:6">
      <c r="A394" s="337"/>
      <c r="B394" s="337"/>
      <c r="C394" s="337"/>
      <c r="D394" s="337"/>
      <c r="E394" s="337"/>
    </row>
    <row r="395" spans="1:6" ht="14.25">
      <c r="A395" s="1061" t="s">
        <v>644</v>
      </c>
      <c r="B395" s="1062"/>
      <c r="C395" s="1062"/>
      <c r="D395" s="1062"/>
      <c r="E395" s="1062"/>
      <c r="F395" s="1062"/>
    </row>
    <row r="396" spans="1:6" ht="15.75">
      <c r="B396" s="18"/>
      <c r="C396" s="18"/>
      <c r="D396" s="18"/>
      <c r="E396" s="18"/>
    </row>
    <row r="397" spans="1:6" ht="15.75">
      <c r="B397" s="18" t="s">
        <v>538</v>
      </c>
      <c r="C397" s="18"/>
      <c r="D397" s="18"/>
      <c r="E397" s="18"/>
    </row>
    <row r="398" spans="1:6" ht="13.5" thickBot="1">
      <c r="B398" s="1"/>
      <c r="C398" s="1"/>
      <c r="D398" s="1"/>
      <c r="E398" s="19" t="s">
        <v>598</v>
      </c>
    </row>
    <row r="399" spans="1:6" ht="48.75" thickBot="1">
      <c r="A399" s="348" t="s">
        <v>190</v>
      </c>
      <c r="B399" s="549" t="s">
        <v>12</v>
      </c>
      <c r="C399" s="340" t="s">
        <v>471</v>
      </c>
      <c r="D399" s="341" t="s">
        <v>472</v>
      </c>
      <c r="E399" s="340" t="s">
        <v>470</v>
      </c>
      <c r="F399" s="341" t="s">
        <v>469</v>
      </c>
    </row>
    <row r="400" spans="1:6">
      <c r="A400" s="550" t="s">
        <v>191</v>
      </c>
      <c r="B400" s="551" t="s">
        <v>192</v>
      </c>
      <c r="C400" s="560" t="s">
        <v>193</v>
      </c>
      <c r="D400" s="561" t="s">
        <v>194</v>
      </c>
      <c r="E400" s="703" t="s">
        <v>214</v>
      </c>
      <c r="F400" s="704" t="s">
        <v>239</v>
      </c>
    </row>
    <row r="401" spans="1:6">
      <c r="A401" s="325" t="s">
        <v>195</v>
      </c>
      <c r="B401" s="332" t="s">
        <v>134</v>
      </c>
      <c r="C401" s="303"/>
      <c r="D401" s="135"/>
      <c r="E401" s="303"/>
      <c r="F401" s="117"/>
    </row>
    <row r="402" spans="1:6">
      <c r="A402" s="324" t="s">
        <v>196</v>
      </c>
      <c r="B402" s="186" t="s">
        <v>6</v>
      </c>
      <c r="C402" s="303"/>
      <c r="D402" s="135"/>
      <c r="E402" s="303"/>
      <c r="F402" s="135">
        <f>SUM(C402:E402)</f>
        <v>0</v>
      </c>
    </row>
    <row r="403" spans="1:6">
      <c r="A403" s="324" t="s">
        <v>197</v>
      </c>
      <c r="B403" s="198" t="s">
        <v>7</v>
      </c>
      <c r="C403" s="303"/>
      <c r="D403" s="135"/>
      <c r="E403" s="303"/>
      <c r="F403" s="135">
        <f>SUM(C403:E403)</f>
        <v>0</v>
      </c>
    </row>
    <row r="404" spans="1:6">
      <c r="A404" s="324" t="s">
        <v>198</v>
      </c>
      <c r="B404" s="198" t="s">
        <v>8</v>
      </c>
      <c r="C404" s="303"/>
      <c r="D404" s="135"/>
      <c r="E404" s="303"/>
      <c r="F404" s="135">
        <f>SUM(C404:E404)</f>
        <v>0</v>
      </c>
    </row>
    <row r="405" spans="1:6">
      <c r="A405" s="324" t="s">
        <v>199</v>
      </c>
      <c r="B405" s="198" t="s">
        <v>269</v>
      </c>
      <c r="C405" s="303"/>
      <c r="D405" s="135"/>
      <c r="E405" s="303"/>
      <c r="F405" s="135">
        <f>SUM(C405:E405)</f>
        <v>0</v>
      </c>
    </row>
    <row r="406" spans="1:6">
      <c r="A406" s="324" t="s">
        <v>200</v>
      </c>
      <c r="B406" s="198" t="s">
        <v>268</v>
      </c>
      <c r="C406" s="303"/>
      <c r="D406" s="135"/>
      <c r="E406" s="303"/>
      <c r="F406" s="135">
        <f>SUM(C406:E406)</f>
        <v>0</v>
      </c>
    </row>
    <row r="407" spans="1:6">
      <c r="A407" s="324" t="s">
        <v>201</v>
      </c>
      <c r="B407" s="198" t="s">
        <v>317</v>
      </c>
      <c r="C407" s="303">
        <v>0</v>
      </c>
      <c r="D407" s="303">
        <f>D408+D409+D410+D411+D412+D413+D414</f>
        <v>0</v>
      </c>
      <c r="E407" s="303">
        <f>E408+E409+E410+E411+E412+E413+E414</f>
        <v>0</v>
      </c>
      <c r="F407" s="135">
        <v>0</v>
      </c>
    </row>
    <row r="408" spans="1:6">
      <c r="A408" s="324" t="s">
        <v>202</v>
      </c>
      <c r="B408" s="198" t="s">
        <v>318</v>
      </c>
      <c r="C408" s="303">
        <v>0</v>
      </c>
      <c r="D408" s="135">
        <v>0</v>
      </c>
      <c r="E408" s="303">
        <v>0</v>
      </c>
      <c r="F408" s="135">
        <f t="shared" ref="F408:F413" si="19">E408+D408+C408</f>
        <v>0</v>
      </c>
    </row>
    <row r="409" spans="1:6">
      <c r="A409" s="324" t="s">
        <v>203</v>
      </c>
      <c r="B409" s="198" t="s">
        <v>319</v>
      </c>
      <c r="C409" s="303"/>
      <c r="D409" s="135"/>
      <c r="E409" s="303"/>
      <c r="F409" s="135">
        <f t="shared" si="19"/>
        <v>0</v>
      </c>
    </row>
    <row r="410" spans="1:6">
      <c r="A410" s="324" t="s">
        <v>204</v>
      </c>
      <c r="B410" s="198" t="s">
        <v>320</v>
      </c>
      <c r="C410" s="303"/>
      <c r="D410" s="135"/>
      <c r="E410" s="303"/>
      <c r="F410" s="135">
        <f t="shared" si="19"/>
        <v>0</v>
      </c>
    </row>
    <row r="411" spans="1:6">
      <c r="A411" s="324" t="s">
        <v>205</v>
      </c>
      <c r="B411" s="333" t="s">
        <v>321</v>
      </c>
      <c r="C411" s="223">
        <v>0</v>
      </c>
      <c r="D411" s="139"/>
      <c r="E411" s="303"/>
      <c r="F411" s="135">
        <f t="shared" si="19"/>
        <v>0</v>
      </c>
    </row>
    <row r="412" spans="1:6">
      <c r="A412" s="324" t="s">
        <v>206</v>
      </c>
      <c r="B412" s="732" t="s">
        <v>336</v>
      </c>
      <c r="C412" s="306"/>
      <c r="D412" s="136"/>
      <c r="E412" s="303"/>
      <c r="F412" s="135">
        <f t="shared" si="19"/>
        <v>0</v>
      </c>
    </row>
    <row r="413" spans="1:6">
      <c r="A413" s="324" t="s">
        <v>207</v>
      </c>
      <c r="B413" s="733" t="s">
        <v>329</v>
      </c>
      <c r="C413" s="306"/>
      <c r="D413" s="136"/>
      <c r="E413" s="303"/>
      <c r="F413" s="135">
        <f t="shared" si="19"/>
        <v>0</v>
      </c>
    </row>
    <row r="414" spans="1:6" ht="13.5" thickBot="1">
      <c r="A414" s="324" t="s">
        <v>208</v>
      </c>
      <c r="B414" s="960" t="s">
        <v>558</v>
      </c>
      <c r="C414" s="306"/>
      <c r="D414" s="136"/>
      <c r="E414" s="303"/>
      <c r="F414" s="140"/>
    </row>
    <row r="415" spans="1:6" ht="13.5" thickBot="1">
      <c r="A415" s="324" t="s">
        <v>209</v>
      </c>
      <c r="B415" s="200" t="s">
        <v>130</v>
      </c>
      <c r="C415" s="304"/>
      <c r="D415" s="140"/>
      <c r="E415" s="303"/>
      <c r="F415" s="302">
        <f>E415+D415+C415</f>
        <v>0</v>
      </c>
    </row>
    <row r="416" spans="1:6" ht="13.5" thickBot="1">
      <c r="A416" s="554" t="s">
        <v>210</v>
      </c>
      <c r="B416" s="555" t="s">
        <v>9</v>
      </c>
      <c r="C416" s="563">
        <f>C402+C403+C404+C405+C407+C415</f>
        <v>0</v>
      </c>
      <c r="D416" s="563">
        <f>D402+D403+D404+D405+D407+D415</f>
        <v>0</v>
      </c>
      <c r="E416" s="563">
        <f>E402+E403+E404+E405+E407+E415</f>
        <v>0</v>
      </c>
      <c r="F416" s="564">
        <f>F402+F403+F404+F405+F407+F415</f>
        <v>0</v>
      </c>
    </row>
    <row r="417" spans="1:6" ht="13.5" thickTop="1">
      <c r="A417" s="544"/>
      <c r="B417" s="332"/>
      <c r="C417" s="222"/>
      <c r="D417" s="222"/>
      <c r="E417" s="222"/>
      <c r="F417" s="143"/>
    </row>
    <row r="418" spans="1:6">
      <c r="A418" s="325" t="s">
        <v>211</v>
      </c>
      <c r="B418" s="334" t="s">
        <v>135</v>
      </c>
      <c r="C418" s="305"/>
      <c r="D418" s="138"/>
      <c r="E418" s="305"/>
      <c r="F418" s="193"/>
    </row>
    <row r="419" spans="1:6">
      <c r="A419" s="324" t="s">
        <v>212</v>
      </c>
      <c r="B419" s="198" t="s">
        <v>270</v>
      </c>
      <c r="C419" s="303"/>
      <c r="D419" s="135"/>
      <c r="E419" s="303"/>
      <c r="F419" s="135">
        <f>SUM(C419:E419)</f>
        <v>0</v>
      </c>
    </row>
    <row r="420" spans="1:6">
      <c r="A420" s="324" t="s">
        <v>213</v>
      </c>
      <c r="B420" s="198" t="s">
        <v>271</v>
      </c>
      <c r="C420" s="303"/>
      <c r="D420" s="135"/>
      <c r="E420" s="303"/>
      <c r="F420" s="135">
        <f>SUM(C420:E420)</f>
        <v>0</v>
      </c>
    </row>
    <row r="421" spans="1:6">
      <c r="A421" s="324" t="s">
        <v>215</v>
      </c>
      <c r="B421" s="198" t="s">
        <v>131</v>
      </c>
      <c r="C421" s="223">
        <f>C422+C423+C424+C425+C426+C427+C428</f>
        <v>0</v>
      </c>
      <c r="D421" s="223">
        <f>D422+D423+D424+D425+D426+D427+D428</f>
        <v>0</v>
      </c>
      <c r="E421" s="223">
        <f>E422+E423+E424+E425+E426+E427+E428</f>
        <v>0</v>
      </c>
      <c r="F421" s="139">
        <f>F422+F423+F424+F425+F426+F427+F428</f>
        <v>0</v>
      </c>
    </row>
    <row r="422" spans="1:6">
      <c r="A422" s="324" t="s">
        <v>216</v>
      </c>
      <c r="B422" s="333" t="s">
        <v>322</v>
      </c>
      <c r="C422" s="303"/>
      <c r="D422" s="135"/>
      <c r="E422" s="303"/>
      <c r="F422" s="135">
        <f>SUM(C422:E422)</f>
        <v>0</v>
      </c>
    </row>
    <row r="423" spans="1:6">
      <c r="A423" s="324" t="s">
        <v>217</v>
      </c>
      <c r="B423" s="333" t="s">
        <v>324</v>
      </c>
      <c r="C423" s="303"/>
      <c r="D423" s="135"/>
      <c r="E423" s="303"/>
      <c r="F423" s="135">
        <f t="shared" ref="F423:F429" si="20">SUM(C423:E423)</f>
        <v>0</v>
      </c>
    </row>
    <row r="424" spans="1:6">
      <c r="A424" s="324" t="s">
        <v>218</v>
      </c>
      <c r="B424" s="333" t="s">
        <v>323</v>
      </c>
      <c r="C424" s="303"/>
      <c r="D424" s="135"/>
      <c r="E424" s="303"/>
      <c r="F424" s="135">
        <f t="shared" si="20"/>
        <v>0</v>
      </c>
    </row>
    <row r="425" spans="1:6">
      <c r="A425" s="324" t="s">
        <v>219</v>
      </c>
      <c r="B425" s="333" t="s">
        <v>325</v>
      </c>
      <c r="C425" s="303"/>
      <c r="D425" s="135"/>
      <c r="E425" s="303"/>
      <c r="F425" s="135">
        <f t="shared" si="20"/>
        <v>0</v>
      </c>
    </row>
    <row r="426" spans="1:6">
      <c r="A426" s="324" t="s">
        <v>220</v>
      </c>
      <c r="B426" s="732" t="s">
        <v>326</v>
      </c>
      <c r="C426" s="303"/>
      <c r="D426" s="135"/>
      <c r="E426" s="303"/>
      <c r="F426" s="135">
        <f t="shared" si="20"/>
        <v>0</v>
      </c>
    </row>
    <row r="427" spans="1:6">
      <c r="A427" s="324" t="s">
        <v>221</v>
      </c>
      <c r="B427" s="281" t="s">
        <v>327</v>
      </c>
      <c r="C427" s="303"/>
      <c r="D427" s="135"/>
      <c r="E427" s="303"/>
      <c r="F427" s="135">
        <f t="shared" si="20"/>
        <v>0</v>
      </c>
    </row>
    <row r="428" spans="1:6">
      <c r="A428" s="324" t="s">
        <v>222</v>
      </c>
      <c r="B428" s="733" t="s">
        <v>344</v>
      </c>
      <c r="C428" s="303"/>
      <c r="D428" s="135"/>
      <c r="E428" s="303"/>
      <c r="F428" s="135">
        <f t="shared" si="20"/>
        <v>0</v>
      </c>
    </row>
    <row r="429" spans="1:6">
      <c r="A429" s="324" t="s">
        <v>223</v>
      </c>
      <c r="B429" s="198" t="s">
        <v>330</v>
      </c>
      <c r="C429" s="303"/>
      <c r="D429" s="135"/>
      <c r="E429" s="303"/>
      <c r="F429" s="135">
        <f t="shared" si="20"/>
        <v>0</v>
      </c>
    </row>
    <row r="430" spans="1:6" ht="13.5" thickBot="1">
      <c r="A430" s="324" t="s">
        <v>224</v>
      </c>
      <c r="B430" s="200" t="s">
        <v>133</v>
      </c>
      <c r="C430" s="306">
        <f>-C405</f>
        <v>0</v>
      </c>
      <c r="D430" s="306">
        <f>-D405</f>
        <v>0</v>
      </c>
      <c r="E430" s="306">
        <f>-E405</f>
        <v>0</v>
      </c>
      <c r="F430" s="136">
        <f>-F405</f>
        <v>0</v>
      </c>
    </row>
    <row r="431" spans="1:6" ht="13.5" thickBot="1">
      <c r="A431" s="554" t="s">
        <v>225</v>
      </c>
      <c r="B431" s="555" t="s">
        <v>10</v>
      </c>
      <c r="C431" s="563">
        <f>C419+C420+C421+C429+C430</f>
        <v>0</v>
      </c>
      <c r="D431" s="563">
        <f>D419+D420+D421+D429+D430</f>
        <v>0</v>
      </c>
      <c r="E431" s="563">
        <f>E419+E420+E421+E429+E430</f>
        <v>0</v>
      </c>
      <c r="F431" s="564">
        <f>F419+F420+F421+F429+F430</f>
        <v>0</v>
      </c>
    </row>
    <row r="432" spans="1:6" ht="27" thickTop="1" thickBot="1">
      <c r="A432" s="554" t="s">
        <v>226</v>
      </c>
      <c r="B432" s="559" t="s">
        <v>331</v>
      </c>
      <c r="C432" s="566">
        <f>C416+C431</f>
        <v>0</v>
      </c>
      <c r="D432" s="566">
        <f>D416+D431</f>
        <v>0</v>
      </c>
      <c r="E432" s="566">
        <f>E416+E431</f>
        <v>0</v>
      </c>
      <c r="F432" s="567">
        <f>F416+F431</f>
        <v>0</v>
      </c>
    </row>
    <row r="433" spans="1:6" ht="13.5" thickTop="1">
      <c r="A433" s="544"/>
      <c r="B433" s="748"/>
      <c r="C433" s="233"/>
      <c r="D433" s="233"/>
      <c r="E433" s="233"/>
      <c r="F433" s="239"/>
    </row>
    <row r="434" spans="1:6">
      <c r="A434" s="325" t="s">
        <v>227</v>
      </c>
      <c r="B434" s="424" t="s">
        <v>333</v>
      </c>
      <c r="C434" s="565"/>
      <c r="D434" s="138"/>
      <c r="E434" s="305"/>
      <c r="F434" s="193"/>
    </row>
    <row r="435" spans="1:6">
      <c r="A435" s="324" t="s">
        <v>228</v>
      </c>
      <c r="B435" s="199" t="s">
        <v>332</v>
      </c>
      <c r="C435" s="308"/>
      <c r="D435" s="135"/>
      <c r="E435" s="303"/>
      <c r="F435" s="135">
        <f t="shared" ref="F435:F442" si="21">SUM(C435:E435)</f>
        <v>0</v>
      </c>
    </row>
    <row r="436" spans="1:6">
      <c r="A436" s="325" t="s">
        <v>229</v>
      </c>
      <c r="B436" s="630" t="s">
        <v>337</v>
      </c>
      <c r="C436" s="739"/>
      <c r="D436" s="140"/>
      <c r="E436" s="304"/>
      <c r="F436" s="135">
        <f t="shared" si="21"/>
        <v>0</v>
      </c>
    </row>
    <row r="437" spans="1:6">
      <c r="A437" s="324" t="s">
        <v>230</v>
      </c>
      <c r="B437" s="630" t="s">
        <v>338</v>
      </c>
      <c r="C437" s="739"/>
      <c r="D437" s="140"/>
      <c r="E437" s="304"/>
      <c r="F437" s="135">
        <f t="shared" si="21"/>
        <v>0</v>
      </c>
    </row>
    <row r="438" spans="1:6">
      <c r="A438" s="325" t="s">
        <v>231</v>
      </c>
      <c r="B438" s="630" t="s">
        <v>339</v>
      </c>
      <c r="C438" s="739"/>
      <c r="D438" s="140"/>
      <c r="E438" s="304"/>
      <c r="F438" s="135">
        <f t="shared" si="21"/>
        <v>0</v>
      </c>
    </row>
    <row r="439" spans="1:6">
      <c r="A439" s="324" t="s">
        <v>232</v>
      </c>
      <c r="B439" s="734" t="s">
        <v>340</v>
      </c>
      <c r="C439" s="739"/>
      <c r="D439" s="140"/>
      <c r="E439" s="304"/>
      <c r="F439" s="135">
        <f t="shared" si="21"/>
        <v>0</v>
      </c>
    </row>
    <row r="440" spans="1:6">
      <c r="A440" s="325" t="s">
        <v>233</v>
      </c>
      <c r="B440" s="735" t="s">
        <v>341</v>
      </c>
      <c r="C440" s="739"/>
      <c r="D440" s="140"/>
      <c r="E440" s="304"/>
      <c r="F440" s="135">
        <f t="shared" si="21"/>
        <v>0</v>
      </c>
    </row>
    <row r="441" spans="1:6">
      <c r="A441" s="324" t="s">
        <v>234</v>
      </c>
      <c r="B441" s="736" t="s">
        <v>342</v>
      </c>
      <c r="C441" s="739"/>
      <c r="D441" s="140"/>
      <c r="E441" s="304"/>
      <c r="F441" s="135">
        <f t="shared" si="21"/>
        <v>0</v>
      </c>
    </row>
    <row r="442" spans="1:6" ht="13.5" thickBot="1">
      <c r="A442" s="325" t="s">
        <v>235</v>
      </c>
      <c r="B442" s="965" t="s">
        <v>343</v>
      </c>
      <c r="C442" s="966"/>
      <c r="D442" s="302"/>
      <c r="E442" s="302"/>
      <c r="F442" s="302">
        <f t="shared" si="21"/>
        <v>0</v>
      </c>
    </row>
    <row r="443" spans="1:6" ht="13.5" thickBot="1">
      <c r="A443" s="544" t="s">
        <v>236</v>
      </c>
      <c r="B443" s="745" t="s">
        <v>559</v>
      </c>
      <c r="C443" s="218"/>
      <c r="D443" s="222"/>
      <c r="E443" s="222"/>
      <c r="F443" s="143"/>
    </row>
    <row r="444" spans="1:6" ht="13.5" thickBot="1">
      <c r="A444" s="347" t="s">
        <v>237</v>
      </c>
      <c r="B444" s="284" t="s">
        <v>334</v>
      </c>
      <c r="C444" s="740">
        <f>SUM(C435:C443)</f>
        <v>0</v>
      </c>
      <c r="D444" s="740">
        <f>SUM(D435:D443)</f>
        <v>0</v>
      </c>
      <c r="E444" s="740">
        <f>SUM(E435:E443)</f>
        <v>0</v>
      </c>
      <c r="F444" s="840">
        <f>SUM(F435:F443)</f>
        <v>0</v>
      </c>
    </row>
    <row r="445" spans="1:6">
      <c r="A445" s="544"/>
      <c r="B445" s="41"/>
      <c r="C445" s="754"/>
      <c r="D445" s="756"/>
      <c r="E445" s="719"/>
      <c r="F445" s="626"/>
    </row>
    <row r="446" spans="1:6" ht="14.25" customHeight="1" thickBot="1">
      <c r="A446" s="393" t="s">
        <v>238</v>
      </c>
      <c r="B446" s="746" t="s">
        <v>335</v>
      </c>
      <c r="C446" s="753">
        <f>C432+C444</f>
        <v>0</v>
      </c>
      <c r="D446" s="755">
        <f>D432+D444</f>
        <v>0</v>
      </c>
      <c r="E446" s="753">
        <f>E432+E444</f>
        <v>0</v>
      </c>
      <c r="F446" s="753">
        <f>F432+F444</f>
        <v>0</v>
      </c>
    </row>
    <row r="447" spans="1:6" ht="14.25" customHeight="1"/>
    <row r="448" spans="1:6">
      <c r="A448" s="1018"/>
      <c r="B448" s="1018"/>
      <c r="C448" s="1018"/>
      <c r="D448" s="1018"/>
      <c r="E448" s="1018"/>
      <c r="F448" s="1018"/>
    </row>
    <row r="449" spans="1:6">
      <c r="A449" s="997" t="s">
        <v>689</v>
      </c>
      <c r="B449" s="997"/>
      <c r="C449" s="997"/>
      <c r="D449" s="997"/>
      <c r="E449" s="997"/>
    </row>
    <row r="450" spans="1:6">
      <c r="A450" s="337"/>
      <c r="B450" s="337"/>
      <c r="C450" s="337"/>
      <c r="D450" s="337"/>
      <c r="E450" s="337"/>
    </row>
    <row r="451" spans="1:6" ht="14.25">
      <c r="A451" s="1061" t="s">
        <v>644</v>
      </c>
      <c r="B451" s="1062"/>
      <c r="C451" s="1062"/>
      <c r="D451" s="1062"/>
      <c r="E451" s="1062"/>
      <c r="F451" s="1062"/>
    </row>
    <row r="452" spans="1:6" ht="15.75">
      <c r="B452" s="18"/>
      <c r="C452" s="18"/>
      <c r="D452" s="18"/>
      <c r="E452" s="18"/>
    </row>
    <row r="453" spans="1:6" ht="15.75">
      <c r="B453" s="18" t="s">
        <v>543</v>
      </c>
      <c r="C453" s="18"/>
      <c r="D453" s="18"/>
      <c r="E453" s="18"/>
    </row>
    <row r="454" spans="1:6" ht="13.5" thickBot="1">
      <c r="B454" s="1"/>
      <c r="C454" s="1"/>
      <c r="D454" s="1"/>
      <c r="E454" s="19" t="s">
        <v>598</v>
      </c>
    </row>
    <row r="455" spans="1:6" ht="48.75" thickBot="1">
      <c r="A455" s="348" t="s">
        <v>190</v>
      </c>
      <c r="B455" s="549" t="s">
        <v>12</v>
      </c>
      <c r="C455" s="340" t="s">
        <v>471</v>
      </c>
      <c r="D455" s="341" t="s">
        <v>472</v>
      </c>
      <c r="E455" s="340" t="s">
        <v>470</v>
      </c>
      <c r="F455" s="341" t="s">
        <v>469</v>
      </c>
    </row>
    <row r="456" spans="1:6">
      <c r="A456" s="550" t="s">
        <v>191</v>
      </c>
      <c r="B456" s="551" t="s">
        <v>192</v>
      </c>
      <c r="C456" s="560" t="s">
        <v>193</v>
      </c>
      <c r="D456" s="561" t="s">
        <v>194</v>
      </c>
      <c r="E456" s="703" t="s">
        <v>214</v>
      </c>
      <c r="F456" s="704" t="s">
        <v>239</v>
      </c>
    </row>
    <row r="457" spans="1:6">
      <c r="A457" s="325" t="s">
        <v>195</v>
      </c>
      <c r="B457" s="332" t="s">
        <v>134</v>
      </c>
      <c r="C457" s="303"/>
      <c r="D457" s="135"/>
      <c r="E457" s="303"/>
      <c r="F457" s="117"/>
    </row>
    <row r="458" spans="1:6">
      <c r="A458" s="324" t="s">
        <v>196</v>
      </c>
      <c r="B458" s="186" t="s">
        <v>6</v>
      </c>
      <c r="C458" s="303">
        <v>0</v>
      </c>
      <c r="D458" s="135"/>
      <c r="E458" s="303"/>
      <c r="F458" s="135">
        <f>SUM(C458:E458)</f>
        <v>0</v>
      </c>
    </row>
    <row r="459" spans="1:6">
      <c r="A459" s="324" t="s">
        <v>197</v>
      </c>
      <c r="B459" s="198" t="s">
        <v>7</v>
      </c>
      <c r="C459" s="303">
        <v>0</v>
      </c>
      <c r="D459" s="135"/>
      <c r="E459" s="303"/>
      <c r="F459" s="135">
        <f>SUM(C459:E459)</f>
        <v>0</v>
      </c>
    </row>
    <row r="460" spans="1:6">
      <c r="A460" s="324" t="s">
        <v>198</v>
      </c>
      <c r="B460" s="198" t="s">
        <v>8</v>
      </c>
      <c r="C460" s="303">
        <v>0</v>
      </c>
      <c r="D460" s="135"/>
      <c r="E460" s="303"/>
      <c r="F460" s="135">
        <v>0</v>
      </c>
    </row>
    <row r="461" spans="1:6">
      <c r="A461" s="324" t="s">
        <v>199</v>
      </c>
      <c r="B461" s="198" t="s">
        <v>269</v>
      </c>
      <c r="C461" s="303"/>
      <c r="D461" s="135"/>
      <c r="E461" s="303"/>
      <c r="F461" s="135">
        <f>SUM(C461:E461)</f>
        <v>0</v>
      </c>
    </row>
    <row r="462" spans="1:6">
      <c r="A462" s="324" t="s">
        <v>200</v>
      </c>
      <c r="B462" s="198" t="s">
        <v>268</v>
      </c>
      <c r="C462" s="303"/>
      <c r="D462" s="135"/>
      <c r="E462" s="303"/>
      <c r="F462" s="135">
        <f>SUM(C462:E462)</f>
        <v>0</v>
      </c>
    </row>
    <row r="463" spans="1:6">
      <c r="A463" s="324" t="s">
        <v>201</v>
      </c>
      <c r="B463" s="198" t="s">
        <v>317</v>
      </c>
      <c r="C463" s="303">
        <f>C464+C465+C466+C467+C468+C469+C470</f>
        <v>0</v>
      </c>
      <c r="D463" s="303">
        <f>D464+D465+D466+D467+D468+D469+D470</f>
        <v>0</v>
      </c>
      <c r="E463" s="303">
        <f>E464+E465+E466+E467+E468+E469+E470</f>
        <v>0</v>
      </c>
      <c r="F463" s="135">
        <f>F464+F465+F466+F467+F468+F469+F470</f>
        <v>0</v>
      </c>
    </row>
    <row r="464" spans="1:6">
      <c r="A464" s="324" t="s">
        <v>202</v>
      </c>
      <c r="B464" s="198" t="s">
        <v>318</v>
      </c>
      <c r="C464" s="303">
        <v>0</v>
      </c>
      <c r="D464" s="135">
        <v>0</v>
      </c>
      <c r="E464" s="303">
        <v>0</v>
      </c>
      <c r="F464" s="135">
        <f>E464+D464+C464</f>
        <v>0</v>
      </c>
    </row>
    <row r="465" spans="1:6">
      <c r="A465" s="324" t="s">
        <v>203</v>
      </c>
      <c r="B465" s="198" t="s">
        <v>319</v>
      </c>
      <c r="C465" s="303"/>
      <c r="D465" s="135"/>
      <c r="E465" s="303"/>
      <c r="F465" s="135">
        <f t="shared" ref="F465:F471" si="22">E465+D465+C465</f>
        <v>0</v>
      </c>
    </row>
    <row r="466" spans="1:6">
      <c r="A466" s="324" t="s">
        <v>204</v>
      </c>
      <c r="B466" s="198" t="s">
        <v>320</v>
      </c>
      <c r="C466" s="303"/>
      <c r="D466" s="135"/>
      <c r="E466" s="303"/>
      <c r="F466" s="135">
        <f t="shared" si="22"/>
        <v>0</v>
      </c>
    </row>
    <row r="467" spans="1:6">
      <c r="A467" s="324" t="s">
        <v>205</v>
      </c>
      <c r="B467" s="333" t="s">
        <v>321</v>
      </c>
      <c r="C467" s="223"/>
      <c r="D467" s="139"/>
      <c r="E467" s="303"/>
      <c r="F467" s="135">
        <f t="shared" si="22"/>
        <v>0</v>
      </c>
    </row>
    <row r="468" spans="1:6">
      <c r="A468" s="324" t="s">
        <v>206</v>
      </c>
      <c r="B468" s="732" t="s">
        <v>336</v>
      </c>
      <c r="C468" s="306"/>
      <c r="D468" s="136"/>
      <c r="E468" s="303"/>
      <c r="F468" s="135">
        <f t="shared" si="22"/>
        <v>0</v>
      </c>
    </row>
    <row r="469" spans="1:6">
      <c r="A469" s="324" t="s">
        <v>207</v>
      </c>
      <c r="B469" s="733" t="s">
        <v>329</v>
      </c>
      <c r="C469" s="306"/>
      <c r="D469" s="136"/>
      <c r="E469" s="303"/>
      <c r="F469" s="135">
        <f t="shared" si="22"/>
        <v>0</v>
      </c>
    </row>
    <row r="470" spans="1:6" ht="13.5" thickBot="1">
      <c r="A470" s="324" t="s">
        <v>208</v>
      </c>
      <c r="B470" s="960" t="s">
        <v>558</v>
      </c>
      <c r="C470" s="306"/>
      <c r="D470" s="136"/>
      <c r="E470" s="303"/>
      <c r="F470" s="140"/>
    </row>
    <row r="471" spans="1:6" ht="13.5" thickBot="1">
      <c r="A471" s="324" t="s">
        <v>209</v>
      </c>
      <c r="B471" s="200" t="s">
        <v>130</v>
      </c>
      <c r="C471" s="304"/>
      <c r="D471" s="140"/>
      <c r="E471" s="303"/>
      <c r="F471" s="302">
        <f t="shared" si="22"/>
        <v>0</v>
      </c>
    </row>
    <row r="472" spans="1:6" ht="13.5" thickBot="1">
      <c r="A472" s="554" t="s">
        <v>210</v>
      </c>
      <c r="B472" s="555" t="s">
        <v>9</v>
      </c>
      <c r="C472" s="563">
        <f>C458+C459+C460+C461+C463+C471</f>
        <v>0</v>
      </c>
      <c r="D472" s="563">
        <f>D458+D459+D460+D461+D463+D471</f>
        <v>0</v>
      </c>
      <c r="E472" s="563">
        <f>E458+E459+E460+E461+E463+E471</f>
        <v>0</v>
      </c>
      <c r="F472" s="564">
        <f>F458+F459+F460+F461+F463+F471</f>
        <v>0</v>
      </c>
    </row>
    <row r="473" spans="1:6" ht="13.5" thickTop="1">
      <c r="A473" s="544"/>
      <c r="B473" s="332"/>
      <c r="C473" s="222"/>
      <c r="D473" s="222"/>
      <c r="E473" s="222"/>
      <c r="F473" s="143"/>
    </row>
    <row r="474" spans="1:6">
      <c r="A474" s="325" t="s">
        <v>211</v>
      </c>
      <c r="B474" s="334" t="s">
        <v>135</v>
      </c>
      <c r="C474" s="305"/>
      <c r="D474" s="138"/>
      <c r="E474" s="305"/>
      <c r="F474" s="193"/>
    </row>
    <row r="475" spans="1:6">
      <c r="A475" s="324" t="s">
        <v>212</v>
      </c>
      <c r="B475" s="198" t="s">
        <v>270</v>
      </c>
      <c r="C475" s="303"/>
      <c r="D475" s="135"/>
      <c r="E475" s="303"/>
      <c r="F475" s="135">
        <f>SUM(C475:E475)</f>
        <v>0</v>
      </c>
    </row>
    <row r="476" spans="1:6">
      <c r="A476" s="324" t="s">
        <v>213</v>
      </c>
      <c r="B476" s="198" t="s">
        <v>271</v>
      </c>
      <c r="C476" s="303"/>
      <c r="D476" s="135"/>
      <c r="E476" s="303"/>
      <c r="F476" s="135">
        <f>SUM(C476:E476)</f>
        <v>0</v>
      </c>
    </row>
    <row r="477" spans="1:6">
      <c r="A477" s="324" t="s">
        <v>215</v>
      </c>
      <c r="B477" s="198" t="s">
        <v>131</v>
      </c>
      <c r="C477" s="223">
        <f>SUM(C478:C484)</f>
        <v>0</v>
      </c>
      <c r="D477" s="223">
        <f>SUM(D478:D484)</f>
        <v>0</v>
      </c>
      <c r="E477" s="223">
        <f>SUM(E478:E484)</f>
        <v>0</v>
      </c>
      <c r="F477" s="139">
        <f>SUM(F478:F484)</f>
        <v>0</v>
      </c>
    </row>
    <row r="478" spans="1:6">
      <c r="A478" s="324" t="s">
        <v>216</v>
      </c>
      <c r="B478" s="333" t="s">
        <v>322</v>
      </c>
      <c r="C478" s="303"/>
      <c r="D478" s="135"/>
      <c r="E478" s="303"/>
      <c r="F478" s="135">
        <f>SUM(C478:E478)</f>
        <v>0</v>
      </c>
    </row>
    <row r="479" spans="1:6">
      <c r="A479" s="324" t="s">
        <v>217</v>
      </c>
      <c r="B479" s="333" t="s">
        <v>324</v>
      </c>
      <c r="C479" s="303"/>
      <c r="D479" s="135"/>
      <c r="E479" s="303"/>
      <c r="F479" s="135">
        <f t="shared" ref="F479:F485" si="23">SUM(C479:E479)</f>
        <v>0</v>
      </c>
    </row>
    <row r="480" spans="1:6">
      <c r="A480" s="324" t="s">
        <v>218</v>
      </c>
      <c r="B480" s="333" t="s">
        <v>323</v>
      </c>
      <c r="C480" s="303"/>
      <c r="D480" s="135"/>
      <c r="E480" s="303"/>
      <c r="F480" s="135">
        <f t="shared" si="23"/>
        <v>0</v>
      </c>
    </row>
    <row r="481" spans="1:6">
      <c r="A481" s="324" t="s">
        <v>219</v>
      </c>
      <c r="B481" s="333" t="s">
        <v>325</v>
      </c>
      <c r="C481" s="303"/>
      <c r="D481" s="135"/>
      <c r="E481" s="303"/>
      <c r="F481" s="135">
        <f t="shared" si="23"/>
        <v>0</v>
      </c>
    </row>
    <row r="482" spans="1:6">
      <c r="A482" s="324" t="s">
        <v>220</v>
      </c>
      <c r="B482" s="732" t="s">
        <v>326</v>
      </c>
      <c r="C482" s="303"/>
      <c r="D482" s="135"/>
      <c r="E482" s="303"/>
      <c r="F482" s="135">
        <f t="shared" si="23"/>
        <v>0</v>
      </c>
    </row>
    <row r="483" spans="1:6">
      <c r="A483" s="324" t="s">
        <v>221</v>
      </c>
      <c r="B483" s="281" t="s">
        <v>327</v>
      </c>
      <c r="C483" s="303"/>
      <c r="D483" s="135"/>
      <c r="E483" s="303"/>
      <c r="F483" s="135">
        <f t="shared" si="23"/>
        <v>0</v>
      </c>
    </row>
    <row r="484" spans="1:6">
      <c r="A484" s="324" t="s">
        <v>222</v>
      </c>
      <c r="B484" s="733" t="s">
        <v>344</v>
      </c>
      <c r="C484" s="303"/>
      <c r="D484" s="135"/>
      <c r="E484" s="303"/>
      <c r="F484" s="135">
        <f t="shared" si="23"/>
        <v>0</v>
      </c>
    </row>
    <row r="485" spans="1:6">
      <c r="A485" s="324" t="s">
        <v>223</v>
      </c>
      <c r="B485" s="198" t="s">
        <v>330</v>
      </c>
      <c r="C485" s="303"/>
      <c r="D485" s="135"/>
      <c r="E485" s="303"/>
      <c r="F485" s="135">
        <f t="shared" si="23"/>
        <v>0</v>
      </c>
    </row>
    <row r="486" spans="1:6" ht="13.5" thickBot="1">
      <c r="A486" s="324" t="s">
        <v>224</v>
      </c>
      <c r="B486" s="200" t="s">
        <v>133</v>
      </c>
      <c r="C486" s="306">
        <f>-C461</f>
        <v>0</v>
      </c>
      <c r="D486" s="306">
        <f>-D461</f>
        <v>0</v>
      </c>
      <c r="E486" s="306">
        <f>-E461</f>
        <v>0</v>
      </c>
      <c r="F486" s="136">
        <f>-F461</f>
        <v>0</v>
      </c>
    </row>
    <row r="487" spans="1:6" ht="13.5" thickBot="1">
      <c r="A487" s="554" t="s">
        <v>225</v>
      </c>
      <c r="B487" s="555" t="s">
        <v>10</v>
      </c>
      <c r="C487" s="563">
        <f>C475+C476+C477+C485+C486</f>
        <v>0</v>
      </c>
      <c r="D487" s="563">
        <f>D475+D476+D477+D485+D486</f>
        <v>0</v>
      </c>
      <c r="E487" s="563">
        <f>E475+E476+E477+E485+E486</f>
        <v>0</v>
      </c>
      <c r="F487" s="564">
        <f>F475+F476+F477+F485+F486</f>
        <v>0</v>
      </c>
    </row>
    <row r="488" spans="1:6" ht="27" thickTop="1" thickBot="1">
      <c r="A488" s="554" t="s">
        <v>226</v>
      </c>
      <c r="B488" s="559" t="s">
        <v>331</v>
      </c>
      <c r="C488" s="566">
        <f>C472+C487</f>
        <v>0</v>
      </c>
      <c r="D488" s="566">
        <f>D472+D487</f>
        <v>0</v>
      </c>
      <c r="E488" s="566">
        <f>E472+E487</f>
        <v>0</v>
      </c>
      <c r="F488" s="567">
        <f>F472+F487</f>
        <v>0</v>
      </c>
    </row>
    <row r="489" spans="1:6" ht="13.5" thickTop="1">
      <c r="A489" s="544"/>
      <c r="B489" s="748"/>
      <c r="C489" s="233"/>
      <c r="D489" s="233"/>
      <c r="E489" s="233"/>
      <c r="F489" s="239"/>
    </row>
    <row r="490" spans="1:6">
      <c r="A490" s="325" t="s">
        <v>227</v>
      </c>
      <c r="B490" s="424" t="s">
        <v>333</v>
      </c>
      <c r="C490" s="565"/>
      <c r="D490" s="138"/>
      <c r="E490" s="305"/>
      <c r="F490" s="193"/>
    </row>
    <row r="491" spans="1:6">
      <c r="A491" s="324" t="s">
        <v>228</v>
      </c>
      <c r="B491" s="199" t="s">
        <v>332</v>
      </c>
      <c r="C491" s="308"/>
      <c r="D491" s="135"/>
      <c r="E491" s="303"/>
      <c r="F491" s="135">
        <f t="shared" ref="F491:F498" si="24">SUM(C491:E491)</f>
        <v>0</v>
      </c>
    </row>
    <row r="492" spans="1:6">
      <c r="A492" s="325" t="s">
        <v>229</v>
      </c>
      <c r="B492" s="630" t="s">
        <v>337</v>
      </c>
      <c r="C492" s="739"/>
      <c r="D492" s="140"/>
      <c r="E492" s="304"/>
      <c r="F492" s="135">
        <f t="shared" si="24"/>
        <v>0</v>
      </c>
    </row>
    <row r="493" spans="1:6">
      <c r="A493" s="324" t="s">
        <v>230</v>
      </c>
      <c r="B493" s="630" t="s">
        <v>338</v>
      </c>
      <c r="C493" s="739"/>
      <c r="D493" s="140"/>
      <c r="E493" s="304"/>
      <c r="F493" s="135">
        <f t="shared" si="24"/>
        <v>0</v>
      </c>
    </row>
    <row r="494" spans="1:6">
      <c r="A494" s="325" t="s">
        <v>231</v>
      </c>
      <c r="B494" s="630" t="s">
        <v>339</v>
      </c>
      <c r="C494" s="739"/>
      <c r="D494" s="140"/>
      <c r="E494" s="304"/>
      <c r="F494" s="135">
        <f t="shared" si="24"/>
        <v>0</v>
      </c>
    </row>
    <row r="495" spans="1:6">
      <c r="A495" s="324" t="s">
        <v>232</v>
      </c>
      <c r="B495" s="734" t="s">
        <v>340</v>
      </c>
      <c r="C495" s="739"/>
      <c r="D495" s="140"/>
      <c r="E495" s="304"/>
      <c r="F495" s="135">
        <f t="shared" si="24"/>
        <v>0</v>
      </c>
    </row>
    <row r="496" spans="1:6">
      <c r="A496" s="325" t="s">
        <v>233</v>
      </c>
      <c r="B496" s="735" t="s">
        <v>341</v>
      </c>
      <c r="C496" s="739"/>
      <c r="D496" s="140"/>
      <c r="E496" s="304"/>
      <c r="F496" s="135">
        <f t="shared" si="24"/>
        <v>0</v>
      </c>
    </row>
    <row r="497" spans="1:6">
      <c r="A497" s="324" t="s">
        <v>234</v>
      </c>
      <c r="B497" s="736" t="s">
        <v>342</v>
      </c>
      <c r="C497" s="739"/>
      <c r="D497" s="140"/>
      <c r="E497" s="304"/>
      <c r="F497" s="135">
        <f t="shared" si="24"/>
        <v>0</v>
      </c>
    </row>
    <row r="498" spans="1:6" ht="13.5" thickBot="1">
      <c r="A498" s="325" t="s">
        <v>235</v>
      </c>
      <c r="B498" s="965" t="s">
        <v>343</v>
      </c>
      <c r="C498" s="966"/>
      <c r="D498" s="302"/>
      <c r="E498" s="302"/>
      <c r="F498" s="140">
        <f t="shared" si="24"/>
        <v>0</v>
      </c>
    </row>
    <row r="499" spans="1:6" ht="13.5" thickBot="1">
      <c r="A499" s="544" t="s">
        <v>236</v>
      </c>
      <c r="B499" s="745" t="s">
        <v>559</v>
      </c>
      <c r="C499" s="218"/>
      <c r="D499" s="222"/>
      <c r="E499" s="222"/>
      <c r="F499" s="137"/>
    </row>
    <row r="500" spans="1:6" ht="13.5" thickBot="1">
      <c r="A500" s="347" t="s">
        <v>237</v>
      </c>
      <c r="B500" s="284" t="s">
        <v>334</v>
      </c>
      <c r="C500" s="740">
        <f>SUM(C491:C499)</f>
        <v>0</v>
      </c>
      <c r="D500" s="740">
        <f>SUM(D491:D499)</f>
        <v>0</v>
      </c>
      <c r="E500" s="740">
        <f>SUM(E491:E499)</f>
        <v>0</v>
      </c>
      <c r="F500" s="840">
        <f>SUM(F491:F499)</f>
        <v>0</v>
      </c>
    </row>
    <row r="501" spans="1:6">
      <c r="A501" s="544"/>
      <c r="B501" s="41"/>
      <c r="C501" s="754"/>
      <c r="D501" s="756"/>
      <c r="E501" s="719"/>
      <c r="F501" s="626"/>
    </row>
    <row r="502" spans="1:6" ht="13.5" thickBot="1">
      <c r="A502" s="393" t="s">
        <v>238</v>
      </c>
      <c r="B502" s="746" t="s">
        <v>335</v>
      </c>
      <c r="C502" s="753">
        <f>C488+C500</f>
        <v>0</v>
      </c>
      <c r="D502" s="755">
        <f>D488+D500</f>
        <v>0</v>
      </c>
      <c r="E502" s="753">
        <f>E488+E500</f>
        <v>0</v>
      </c>
      <c r="F502" s="753">
        <f>F488+F500</f>
        <v>0</v>
      </c>
    </row>
    <row r="504" spans="1:6">
      <c r="A504" s="1018"/>
      <c r="B504" s="1018"/>
      <c r="C504" s="1018"/>
      <c r="D504" s="1018"/>
      <c r="E504" s="1018"/>
      <c r="F504" s="1018"/>
    </row>
    <row r="505" spans="1:6">
      <c r="A505" s="997" t="s">
        <v>689</v>
      </c>
      <c r="B505" s="997"/>
      <c r="C505" s="997"/>
      <c r="D505" s="997"/>
      <c r="E505" s="997"/>
    </row>
    <row r="506" spans="1:6">
      <c r="A506" s="337"/>
      <c r="B506" s="337"/>
      <c r="C506" s="337"/>
      <c r="D506" s="337"/>
      <c r="E506" s="337"/>
    </row>
    <row r="507" spans="1:6" ht="14.25">
      <c r="A507" s="1061" t="s">
        <v>644</v>
      </c>
      <c r="B507" s="1062"/>
      <c r="C507" s="1062"/>
      <c r="D507" s="1062"/>
      <c r="E507" s="1062"/>
      <c r="F507" s="1062"/>
    </row>
    <row r="508" spans="1:6" ht="15.75">
      <c r="B508" s="18"/>
      <c r="C508" s="18"/>
      <c r="D508" s="18"/>
      <c r="E508" s="18"/>
    </row>
    <row r="509" spans="1:6" ht="15.75">
      <c r="B509" s="18" t="s">
        <v>517</v>
      </c>
      <c r="C509" s="18"/>
      <c r="D509" s="18"/>
      <c r="E509" s="18"/>
    </row>
    <row r="510" spans="1:6" ht="13.5" thickBot="1">
      <c r="B510" s="1"/>
      <c r="C510" s="1"/>
      <c r="D510" s="1"/>
      <c r="E510" s="19" t="s">
        <v>598</v>
      </c>
    </row>
    <row r="511" spans="1:6" ht="48.75" thickBot="1">
      <c r="A511" s="348" t="s">
        <v>190</v>
      </c>
      <c r="B511" s="549" t="s">
        <v>12</v>
      </c>
      <c r="C511" s="340" t="s">
        <v>471</v>
      </c>
      <c r="D511" s="341" t="s">
        <v>472</v>
      </c>
      <c r="E511" s="340" t="s">
        <v>470</v>
      </c>
      <c r="F511" s="341" t="s">
        <v>469</v>
      </c>
    </row>
    <row r="512" spans="1:6">
      <c r="A512" s="550" t="s">
        <v>191</v>
      </c>
      <c r="B512" s="551" t="s">
        <v>192</v>
      </c>
      <c r="C512" s="560" t="s">
        <v>193</v>
      </c>
      <c r="D512" s="561" t="s">
        <v>194</v>
      </c>
      <c r="E512" s="703" t="s">
        <v>214</v>
      </c>
      <c r="F512" s="704" t="s">
        <v>239</v>
      </c>
    </row>
    <row r="513" spans="1:6">
      <c r="A513" s="325" t="s">
        <v>195</v>
      </c>
      <c r="B513" s="332" t="s">
        <v>134</v>
      </c>
      <c r="C513" s="303"/>
      <c r="D513" s="135"/>
      <c r="E513" s="303"/>
      <c r="F513" s="117"/>
    </row>
    <row r="514" spans="1:6">
      <c r="A514" s="324" t="s">
        <v>196</v>
      </c>
      <c r="B514" s="186" t="s">
        <v>6</v>
      </c>
      <c r="C514" s="303">
        <v>5111960</v>
      </c>
      <c r="D514" s="135"/>
      <c r="E514" s="303"/>
      <c r="F514" s="135">
        <f>SUM(C514:E514)</f>
        <v>5111960</v>
      </c>
    </row>
    <row r="515" spans="1:6">
      <c r="A515" s="324" t="s">
        <v>197</v>
      </c>
      <c r="B515" s="198" t="s">
        <v>7</v>
      </c>
      <c r="C515" s="303">
        <v>996832</v>
      </c>
      <c r="D515" s="135"/>
      <c r="E515" s="303"/>
      <c r="F515" s="135">
        <f>SUM(C515:E515)</f>
        <v>996832</v>
      </c>
    </row>
    <row r="516" spans="1:6">
      <c r="A516" s="324" t="s">
        <v>198</v>
      </c>
      <c r="B516" s="198" t="s">
        <v>8</v>
      </c>
      <c r="C516" s="303">
        <v>12531000</v>
      </c>
      <c r="D516" s="135"/>
      <c r="E516" s="303"/>
      <c r="F516" s="135">
        <f>SUM(C516:E516)</f>
        <v>12531000</v>
      </c>
    </row>
    <row r="517" spans="1:6">
      <c r="A517" s="324" t="s">
        <v>199</v>
      </c>
      <c r="B517" s="198" t="s">
        <v>269</v>
      </c>
      <c r="C517" s="303"/>
      <c r="D517" s="135"/>
      <c r="E517" s="303"/>
      <c r="F517" s="135">
        <f>SUM(C517:E517)</f>
        <v>0</v>
      </c>
    </row>
    <row r="518" spans="1:6">
      <c r="A518" s="324" t="s">
        <v>200</v>
      </c>
      <c r="B518" s="198" t="s">
        <v>268</v>
      </c>
      <c r="C518" s="303"/>
      <c r="D518" s="135"/>
      <c r="E518" s="303"/>
      <c r="F518" s="135">
        <f>SUM(C518:E518)</f>
        <v>0</v>
      </c>
    </row>
    <row r="519" spans="1:6">
      <c r="A519" s="324" t="s">
        <v>201</v>
      </c>
      <c r="B519" s="198" t="s">
        <v>317</v>
      </c>
      <c r="C519" s="303">
        <f>C520+C521+C522+C523+C524+C525+C526</f>
        <v>0</v>
      </c>
      <c r="D519" s="303">
        <f>D520+D521+D522+D523+D524+D525+D526</f>
        <v>0</v>
      </c>
      <c r="E519" s="303">
        <f>E520+E521+E522+E523+E524+E525+E526</f>
        <v>0</v>
      </c>
      <c r="F519" s="135">
        <f>F520+F521+F522+F523+F524+F525+F526</f>
        <v>0</v>
      </c>
    </row>
    <row r="520" spans="1:6">
      <c r="A520" s="324" t="s">
        <v>202</v>
      </c>
      <c r="B520" s="198" t="s">
        <v>318</v>
      </c>
      <c r="C520" s="303">
        <v>0</v>
      </c>
      <c r="D520" s="135">
        <v>0</v>
      </c>
      <c r="E520" s="303">
        <v>0</v>
      </c>
      <c r="F520" s="135">
        <f>E520+D520+C520</f>
        <v>0</v>
      </c>
    </row>
    <row r="521" spans="1:6">
      <c r="A521" s="324" t="s">
        <v>203</v>
      </c>
      <c r="B521" s="198" t="s">
        <v>319</v>
      </c>
      <c r="C521" s="303"/>
      <c r="D521" s="135"/>
      <c r="E521" s="303"/>
      <c r="F521" s="135">
        <f t="shared" ref="F521:F527" si="25">E521+D521+C521</f>
        <v>0</v>
      </c>
    </row>
    <row r="522" spans="1:6">
      <c r="A522" s="324" t="s">
        <v>204</v>
      </c>
      <c r="B522" s="198" t="s">
        <v>320</v>
      </c>
      <c r="C522" s="303"/>
      <c r="D522" s="135"/>
      <c r="E522" s="303"/>
      <c r="F522" s="135">
        <f t="shared" si="25"/>
        <v>0</v>
      </c>
    </row>
    <row r="523" spans="1:6">
      <c r="A523" s="324" t="s">
        <v>205</v>
      </c>
      <c r="B523" s="333" t="s">
        <v>321</v>
      </c>
      <c r="C523" s="223"/>
      <c r="D523" s="139"/>
      <c r="E523" s="303"/>
      <c r="F523" s="135">
        <f t="shared" si="25"/>
        <v>0</v>
      </c>
    </row>
    <row r="524" spans="1:6">
      <c r="A524" s="324" t="s">
        <v>206</v>
      </c>
      <c r="B524" s="732" t="s">
        <v>336</v>
      </c>
      <c r="C524" s="306"/>
      <c r="D524" s="136"/>
      <c r="E524" s="303"/>
      <c r="F524" s="135">
        <f t="shared" si="25"/>
        <v>0</v>
      </c>
    </row>
    <row r="525" spans="1:6">
      <c r="A525" s="324" t="s">
        <v>207</v>
      </c>
      <c r="B525" s="733" t="s">
        <v>329</v>
      </c>
      <c r="C525" s="306"/>
      <c r="D525" s="136"/>
      <c r="E525" s="303"/>
      <c r="F525" s="135">
        <f t="shared" si="25"/>
        <v>0</v>
      </c>
    </row>
    <row r="526" spans="1:6" ht="13.5" thickBot="1">
      <c r="A526" s="324" t="s">
        <v>208</v>
      </c>
      <c r="B526" s="960" t="s">
        <v>558</v>
      </c>
      <c r="C526" s="306"/>
      <c r="D526" s="136"/>
      <c r="E526" s="303"/>
      <c r="F526" s="140"/>
    </row>
    <row r="527" spans="1:6" ht="13.5" thickBot="1">
      <c r="A527" s="324" t="s">
        <v>209</v>
      </c>
      <c r="B527" s="200" t="s">
        <v>130</v>
      </c>
      <c r="C527" s="304"/>
      <c r="D527" s="140"/>
      <c r="E527" s="303"/>
      <c r="F527" s="302">
        <f t="shared" si="25"/>
        <v>0</v>
      </c>
    </row>
    <row r="528" spans="1:6" ht="13.5" thickBot="1">
      <c r="A528" s="554" t="s">
        <v>210</v>
      </c>
      <c r="B528" s="555" t="s">
        <v>9</v>
      </c>
      <c r="C528" s="563">
        <f>C514+C515+C516+C517+C519+C527</f>
        <v>18639792</v>
      </c>
      <c r="D528" s="563">
        <f>D514+D515+D516+D517+D519+D527</f>
        <v>0</v>
      </c>
      <c r="E528" s="563">
        <f>E514+E515+E516+E517+E519+E527</f>
        <v>0</v>
      </c>
      <c r="F528" s="564">
        <f>F514+F515+F516+F517+F519+F527</f>
        <v>18639792</v>
      </c>
    </row>
    <row r="529" spans="1:6" ht="13.5" thickTop="1">
      <c r="A529" s="544"/>
      <c r="B529" s="332"/>
      <c r="C529" s="222"/>
      <c r="D529" s="222"/>
      <c r="E529" s="222"/>
      <c r="F529" s="143"/>
    </row>
    <row r="530" spans="1:6">
      <c r="A530" s="325" t="s">
        <v>211</v>
      </c>
      <c r="B530" s="334" t="s">
        <v>135</v>
      </c>
      <c r="C530" s="305"/>
      <c r="D530" s="138"/>
      <c r="E530" s="305"/>
      <c r="F530" s="193"/>
    </row>
    <row r="531" spans="1:6">
      <c r="A531" s="324" t="s">
        <v>212</v>
      </c>
      <c r="B531" s="198" t="s">
        <v>270</v>
      </c>
      <c r="C531" s="303"/>
      <c r="D531" s="135"/>
      <c r="E531" s="303"/>
      <c r="F531" s="135">
        <f>SUM(C531:E531)</f>
        <v>0</v>
      </c>
    </row>
    <row r="532" spans="1:6">
      <c r="A532" s="324" t="s">
        <v>213</v>
      </c>
      <c r="B532" s="198" t="s">
        <v>271</v>
      </c>
      <c r="C532" s="303"/>
      <c r="D532" s="135"/>
      <c r="E532" s="303"/>
      <c r="F532" s="135">
        <f>SUM(C532:E532)</f>
        <v>0</v>
      </c>
    </row>
    <row r="533" spans="1:6">
      <c r="A533" s="324" t="s">
        <v>215</v>
      </c>
      <c r="B533" s="198" t="s">
        <v>131</v>
      </c>
      <c r="C533" s="223">
        <f>C534+C535+C536+C537+C538+C539+C540</f>
        <v>0</v>
      </c>
      <c r="D533" s="223">
        <f>D534+D535+D536+D537+D538+D539+D540</f>
        <v>0</v>
      </c>
      <c r="E533" s="223">
        <f>E534+E535+E536+E537+E538+E539+E540</f>
        <v>0</v>
      </c>
      <c r="F533" s="139">
        <f>F534+F535+F536+F537+F538+F539+F540</f>
        <v>0</v>
      </c>
    </row>
    <row r="534" spans="1:6">
      <c r="A534" s="324" t="s">
        <v>216</v>
      </c>
      <c r="B534" s="333" t="s">
        <v>322</v>
      </c>
      <c r="C534" s="303"/>
      <c r="D534" s="135"/>
      <c r="E534" s="303"/>
      <c r="F534" s="135">
        <f>SUM(C534:E534)</f>
        <v>0</v>
      </c>
    </row>
    <row r="535" spans="1:6">
      <c r="A535" s="324" t="s">
        <v>217</v>
      </c>
      <c r="B535" s="333" t="s">
        <v>324</v>
      </c>
      <c r="C535" s="303"/>
      <c r="D535" s="135"/>
      <c r="E535" s="303"/>
      <c r="F535" s="135">
        <f t="shared" ref="F535:F541" si="26">SUM(C535:E535)</f>
        <v>0</v>
      </c>
    </row>
    <row r="536" spans="1:6">
      <c r="A536" s="324" t="s">
        <v>218</v>
      </c>
      <c r="B536" s="333" t="s">
        <v>323</v>
      </c>
      <c r="C536" s="303"/>
      <c r="D536" s="135"/>
      <c r="E536" s="303"/>
      <c r="F536" s="135">
        <f t="shared" si="26"/>
        <v>0</v>
      </c>
    </row>
    <row r="537" spans="1:6">
      <c r="A537" s="324" t="s">
        <v>219</v>
      </c>
      <c r="B537" s="333" t="s">
        <v>325</v>
      </c>
      <c r="C537" s="303"/>
      <c r="D537" s="135"/>
      <c r="E537" s="303"/>
      <c r="F537" s="135">
        <f t="shared" si="26"/>
        <v>0</v>
      </c>
    </row>
    <row r="538" spans="1:6">
      <c r="A538" s="324" t="s">
        <v>220</v>
      </c>
      <c r="B538" s="732" t="s">
        <v>326</v>
      </c>
      <c r="C538" s="303"/>
      <c r="D538" s="135"/>
      <c r="E538" s="303"/>
      <c r="F538" s="135">
        <f t="shared" si="26"/>
        <v>0</v>
      </c>
    </row>
    <row r="539" spans="1:6">
      <c r="A539" s="324" t="s">
        <v>221</v>
      </c>
      <c r="B539" s="281" t="s">
        <v>327</v>
      </c>
      <c r="C539" s="303"/>
      <c r="D539" s="135"/>
      <c r="E539" s="303"/>
      <c r="F539" s="135">
        <f t="shared" si="26"/>
        <v>0</v>
      </c>
    </row>
    <row r="540" spans="1:6">
      <c r="A540" s="324" t="s">
        <v>222</v>
      </c>
      <c r="B540" s="733" t="s">
        <v>344</v>
      </c>
      <c r="C540" s="303"/>
      <c r="D540" s="135"/>
      <c r="E540" s="303"/>
      <c r="F540" s="135">
        <f t="shared" si="26"/>
        <v>0</v>
      </c>
    </row>
    <row r="541" spans="1:6">
      <c r="A541" s="324" t="s">
        <v>223</v>
      </c>
      <c r="B541" s="198" t="s">
        <v>330</v>
      </c>
      <c r="C541" s="303"/>
      <c r="D541" s="135"/>
      <c r="E541" s="303"/>
      <c r="F541" s="135">
        <f t="shared" si="26"/>
        <v>0</v>
      </c>
    </row>
    <row r="542" spans="1:6" ht="13.5" thickBot="1">
      <c r="A542" s="324" t="s">
        <v>224</v>
      </c>
      <c r="B542" s="200" t="s">
        <v>133</v>
      </c>
      <c r="C542" s="306">
        <f>-C517</f>
        <v>0</v>
      </c>
      <c r="D542" s="306">
        <f>-D517</f>
        <v>0</v>
      </c>
      <c r="E542" s="306">
        <f>-E517</f>
        <v>0</v>
      </c>
      <c r="F542" s="136">
        <f>-F517</f>
        <v>0</v>
      </c>
    </row>
    <row r="543" spans="1:6" ht="13.5" thickBot="1">
      <c r="A543" s="554" t="s">
        <v>225</v>
      </c>
      <c r="B543" s="555" t="s">
        <v>10</v>
      </c>
      <c r="C543" s="563">
        <f>C531+C532+C533+C541+C542</f>
        <v>0</v>
      </c>
      <c r="D543" s="563">
        <f>D531+D532+D533+D541+D542</f>
        <v>0</v>
      </c>
      <c r="E543" s="563">
        <f>E531+E532+E533+E541+E542</f>
        <v>0</v>
      </c>
      <c r="F543" s="564">
        <f>F531+F532+F533+F541+F542</f>
        <v>0</v>
      </c>
    </row>
    <row r="544" spans="1:6" ht="27" thickTop="1" thickBot="1">
      <c r="A544" s="554" t="s">
        <v>226</v>
      </c>
      <c r="B544" s="559" t="s">
        <v>331</v>
      </c>
      <c r="C544" s="566">
        <f>C528+C543</f>
        <v>18639792</v>
      </c>
      <c r="D544" s="566">
        <f>D528+D543</f>
        <v>0</v>
      </c>
      <c r="E544" s="566">
        <f>E528+E543</f>
        <v>0</v>
      </c>
      <c r="F544" s="987">
        <f>F528+F543</f>
        <v>18639792</v>
      </c>
    </row>
    <row r="545" spans="1:6" ht="13.5" thickTop="1">
      <c r="A545" s="544"/>
      <c r="B545" s="748"/>
      <c r="C545" s="233"/>
      <c r="D545" s="233"/>
      <c r="E545" s="233"/>
      <c r="F545" s="239"/>
    </row>
    <row r="546" spans="1:6">
      <c r="A546" s="325" t="s">
        <v>227</v>
      </c>
      <c r="B546" s="424" t="s">
        <v>333</v>
      </c>
      <c r="C546" s="565"/>
      <c r="D546" s="138"/>
      <c r="E546" s="305"/>
      <c r="F546" s="193"/>
    </row>
    <row r="547" spans="1:6">
      <c r="A547" s="324" t="s">
        <v>228</v>
      </c>
      <c r="B547" s="199" t="s">
        <v>332</v>
      </c>
      <c r="C547" s="308"/>
      <c r="D547" s="135"/>
      <c r="E547" s="303"/>
      <c r="F547" s="135">
        <f t="shared" ref="F547:F554" si="27">SUM(C547:E547)</f>
        <v>0</v>
      </c>
    </row>
    <row r="548" spans="1:6">
      <c r="A548" s="325" t="s">
        <v>229</v>
      </c>
      <c r="B548" s="630" t="s">
        <v>337</v>
      </c>
      <c r="C548" s="739"/>
      <c r="D548" s="140"/>
      <c r="E548" s="304"/>
      <c r="F548" s="135">
        <f t="shared" si="27"/>
        <v>0</v>
      </c>
    </row>
    <row r="549" spans="1:6">
      <c r="A549" s="324" t="s">
        <v>230</v>
      </c>
      <c r="B549" s="630" t="s">
        <v>338</v>
      </c>
      <c r="C549" s="739"/>
      <c r="D549" s="140"/>
      <c r="E549" s="304"/>
      <c r="F549" s="135">
        <f t="shared" si="27"/>
        <v>0</v>
      </c>
    </row>
    <row r="550" spans="1:6">
      <c r="A550" s="325" t="s">
        <v>231</v>
      </c>
      <c r="B550" s="630" t="s">
        <v>339</v>
      </c>
      <c r="C550" s="739"/>
      <c r="D550" s="140"/>
      <c r="E550" s="304"/>
      <c r="F550" s="135">
        <f t="shared" si="27"/>
        <v>0</v>
      </c>
    </row>
    <row r="551" spans="1:6">
      <c r="A551" s="324" t="s">
        <v>232</v>
      </c>
      <c r="B551" s="734" t="s">
        <v>340</v>
      </c>
      <c r="C551" s="739"/>
      <c r="D551" s="140"/>
      <c r="E551" s="304"/>
      <c r="F551" s="135">
        <f t="shared" si="27"/>
        <v>0</v>
      </c>
    </row>
    <row r="552" spans="1:6">
      <c r="A552" s="325" t="s">
        <v>233</v>
      </c>
      <c r="B552" s="735" t="s">
        <v>341</v>
      </c>
      <c r="C552" s="739"/>
      <c r="D552" s="140"/>
      <c r="E552" s="304"/>
      <c r="F552" s="135">
        <f t="shared" si="27"/>
        <v>0</v>
      </c>
    </row>
    <row r="553" spans="1:6">
      <c r="A553" s="324" t="s">
        <v>234</v>
      </c>
      <c r="B553" s="736" t="s">
        <v>342</v>
      </c>
      <c r="C553" s="739"/>
      <c r="D553" s="140"/>
      <c r="E553" s="304"/>
      <c r="F553" s="135">
        <f t="shared" si="27"/>
        <v>0</v>
      </c>
    </row>
    <row r="554" spans="1:6" ht="13.5" thickBot="1">
      <c r="A554" s="325" t="s">
        <v>235</v>
      </c>
      <c r="B554" s="965" t="s">
        <v>343</v>
      </c>
      <c r="C554" s="966"/>
      <c r="D554" s="302"/>
      <c r="E554" s="302"/>
      <c r="F554" s="140">
        <f t="shared" si="27"/>
        <v>0</v>
      </c>
    </row>
    <row r="555" spans="1:6" ht="13.5" thickBot="1">
      <c r="A555" s="544" t="s">
        <v>236</v>
      </c>
      <c r="B555" s="745" t="s">
        <v>559</v>
      </c>
      <c r="C555" s="218"/>
      <c r="D555" s="222"/>
      <c r="E555" s="222"/>
      <c r="F555" s="137"/>
    </row>
    <row r="556" spans="1:6" ht="13.5" thickBot="1">
      <c r="A556" s="347" t="s">
        <v>237</v>
      </c>
      <c r="B556" s="284" t="s">
        <v>334</v>
      </c>
      <c r="C556" s="740">
        <f>SUM(C547:C555)</f>
        <v>0</v>
      </c>
      <c r="D556" s="740">
        <f>SUM(D547:D555)</f>
        <v>0</v>
      </c>
      <c r="E556" s="740">
        <f>SUM(E547:E555)</f>
        <v>0</v>
      </c>
      <c r="F556" s="840">
        <f>SUM(F547:F555)</f>
        <v>0</v>
      </c>
    </row>
    <row r="557" spans="1:6">
      <c r="A557" s="544"/>
      <c r="B557" s="41"/>
      <c r="C557" s="754"/>
      <c r="D557" s="756"/>
      <c r="E557" s="719"/>
      <c r="F557" s="626"/>
    </row>
    <row r="558" spans="1:6" ht="13.5" thickBot="1">
      <c r="A558" s="393" t="s">
        <v>238</v>
      </c>
      <c r="B558" s="746" t="s">
        <v>335</v>
      </c>
      <c r="C558" s="753">
        <f>C544+C556</f>
        <v>18639792</v>
      </c>
      <c r="D558" s="755">
        <f>D544+D556</f>
        <v>0</v>
      </c>
      <c r="E558" s="753">
        <f>E544+E556</f>
        <v>0</v>
      </c>
      <c r="F558" s="988">
        <f>F544+F556</f>
        <v>18639792</v>
      </c>
    </row>
    <row r="560" spans="1:6">
      <c r="A560" s="1018"/>
      <c r="B560" s="1018"/>
      <c r="C560" s="1018"/>
      <c r="D560" s="1018"/>
      <c r="E560" s="1018"/>
      <c r="F560" s="1018"/>
    </row>
    <row r="561" spans="1:6">
      <c r="A561" s="997" t="s">
        <v>690</v>
      </c>
      <c r="B561" s="997"/>
      <c r="C561" s="997"/>
      <c r="D561" s="997"/>
      <c r="E561" s="997"/>
    </row>
    <row r="562" spans="1:6">
      <c r="A562" s="337"/>
      <c r="B562" s="337"/>
      <c r="C562" s="337"/>
      <c r="D562" s="337"/>
      <c r="E562" s="337"/>
    </row>
    <row r="563" spans="1:6" ht="14.25">
      <c r="A563" s="1061" t="s">
        <v>644</v>
      </c>
      <c r="B563" s="1062"/>
      <c r="C563" s="1062"/>
      <c r="D563" s="1062"/>
      <c r="E563" s="1062"/>
      <c r="F563" s="1062"/>
    </row>
    <row r="564" spans="1:6" ht="15.75">
      <c r="B564" s="18"/>
      <c r="C564" s="18"/>
      <c r="D564" s="18"/>
      <c r="E564" s="18"/>
    </row>
    <row r="565" spans="1:6" ht="15.75">
      <c r="B565" s="18" t="s">
        <v>516</v>
      </c>
      <c r="C565" s="18"/>
      <c r="D565" s="18"/>
      <c r="E565" s="18"/>
    </row>
    <row r="566" spans="1:6" ht="13.5" thickBot="1">
      <c r="B566" s="1"/>
      <c r="C566" s="1"/>
      <c r="D566" s="1"/>
      <c r="E566" s="19" t="s">
        <v>565</v>
      </c>
    </row>
    <row r="567" spans="1:6" ht="48.75" thickBot="1">
      <c r="A567" s="348" t="s">
        <v>190</v>
      </c>
      <c r="B567" s="549" t="s">
        <v>12</v>
      </c>
      <c r="C567" s="340" t="s">
        <v>471</v>
      </c>
      <c r="D567" s="341" t="s">
        <v>472</v>
      </c>
      <c r="E567" s="340" t="s">
        <v>470</v>
      </c>
      <c r="F567" s="341" t="s">
        <v>469</v>
      </c>
    </row>
    <row r="568" spans="1:6">
      <c r="A568" s="550" t="s">
        <v>191</v>
      </c>
      <c r="B568" s="551" t="s">
        <v>192</v>
      </c>
      <c r="C568" s="560" t="s">
        <v>193</v>
      </c>
      <c r="D568" s="561" t="s">
        <v>194</v>
      </c>
      <c r="E568" s="703" t="s">
        <v>214</v>
      </c>
      <c r="F568" s="704" t="s">
        <v>239</v>
      </c>
    </row>
    <row r="569" spans="1:6">
      <c r="A569" s="325" t="s">
        <v>195</v>
      </c>
      <c r="B569" s="332" t="s">
        <v>134</v>
      </c>
      <c r="C569" s="303"/>
      <c r="D569" s="135"/>
      <c r="E569" s="303"/>
      <c r="F569" s="117"/>
    </row>
    <row r="570" spans="1:6">
      <c r="A570" s="324" t="s">
        <v>196</v>
      </c>
      <c r="B570" s="186" t="s">
        <v>6</v>
      </c>
      <c r="C570" s="128">
        <v>1850754</v>
      </c>
      <c r="D570" s="135"/>
      <c r="E570" s="303"/>
      <c r="F570" s="135">
        <f>SUM(C570:E570)</f>
        <v>1850754</v>
      </c>
    </row>
    <row r="571" spans="1:6">
      <c r="A571" s="324" t="s">
        <v>197</v>
      </c>
      <c r="B571" s="198" t="s">
        <v>7</v>
      </c>
      <c r="C571" s="128">
        <v>360897</v>
      </c>
      <c r="D571" s="135"/>
      <c r="E571" s="303"/>
      <c r="F571" s="135">
        <f>SUM(C571:E571)</f>
        <v>360897</v>
      </c>
    </row>
    <row r="572" spans="1:6">
      <c r="A572" s="324" t="s">
        <v>198</v>
      </c>
      <c r="B572" s="198" t="s">
        <v>8</v>
      </c>
      <c r="C572" s="128">
        <v>4455000</v>
      </c>
      <c r="D572" s="135"/>
      <c r="E572" s="303"/>
      <c r="F572" s="135">
        <f>SUM(C572:E572)</f>
        <v>4455000</v>
      </c>
    </row>
    <row r="573" spans="1:6">
      <c r="A573" s="324" t="s">
        <v>199</v>
      </c>
      <c r="B573" s="198" t="s">
        <v>269</v>
      </c>
      <c r="C573" s="303"/>
      <c r="D573" s="135"/>
      <c r="E573" s="303"/>
      <c r="F573" s="135">
        <f>SUM(C573:E573)</f>
        <v>0</v>
      </c>
    </row>
    <row r="574" spans="1:6">
      <c r="A574" s="324" t="s">
        <v>200</v>
      </c>
      <c r="B574" s="198" t="s">
        <v>268</v>
      </c>
      <c r="C574" s="303"/>
      <c r="D574" s="135"/>
      <c r="E574" s="303"/>
      <c r="F574" s="135">
        <f>SUM(C574:E574)</f>
        <v>0</v>
      </c>
    </row>
    <row r="575" spans="1:6">
      <c r="A575" s="324" t="s">
        <v>201</v>
      </c>
      <c r="B575" s="198" t="s">
        <v>317</v>
      </c>
      <c r="C575" s="303">
        <f>C576+C577+C578+C579+C580+C581+C582</f>
        <v>0</v>
      </c>
      <c r="D575" s="303">
        <f>D576+D577+D578+D579+D580+D581+D582</f>
        <v>0</v>
      </c>
      <c r="E575" s="303">
        <f>E576+E577+E578+E579+E580+E581+E582</f>
        <v>0</v>
      </c>
      <c r="F575" s="135">
        <f>F576+F577+F578+F579+F580+F581+F582</f>
        <v>0</v>
      </c>
    </row>
    <row r="576" spans="1:6">
      <c r="A576" s="324" t="s">
        <v>202</v>
      </c>
      <c r="B576" s="198" t="s">
        <v>318</v>
      </c>
      <c r="C576" s="303">
        <v>0</v>
      </c>
      <c r="D576" s="135">
        <v>0</v>
      </c>
      <c r="E576" s="303">
        <v>0</v>
      </c>
      <c r="F576" s="135">
        <f>E576+D576+C576</f>
        <v>0</v>
      </c>
    </row>
    <row r="577" spans="1:6">
      <c r="A577" s="324" t="s">
        <v>203</v>
      </c>
      <c r="B577" s="198" t="s">
        <v>319</v>
      </c>
      <c r="C577" s="303"/>
      <c r="D577" s="135"/>
      <c r="E577" s="303"/>
      <c r="F577" s="135">
        <f t="shared" ref="F577:F583" si="28">E577+D577+C577</f>
        <v>0</v>
      </c>
    </row>
    <row r="578" spans="1:6">
      <c r="A578" s="324" t="s">
        <v>204</v>
      </c>
      <c r="B578" s="198" t="s">
        <v>320</v>
      </c>
      <c r="C578" s="303"/>
      <c r="D578" s="135"/>
      <c r="E578" s="303"/>
      <c r="F578" s="135">
        <f t="shared" si="28"/>
        <v>0</v>
      </c>
    </row>
    <row r="579" spans="1:6">
      <c r="A579" s="324" t="s">
        <v>205</v>
      </c>
      <c r="B579" s="333" t="s">
        <v>321</v>
      </c>
      <c r="C579" s="223"/>
      <c r="D579" s="139"/>
      <c r="E579" s="303"/>
      <c r="F579" s="135">
        <f t="shared" si="28"/>
        <v>0</v>
      </c>
    </row>
    <row r="580" spans="1:6">
      <c r="A580" s="324" t="s">
        <v>206</v>
      </c>
      <c r="B580" s="732" t="s">
        <v>336</v>
      </c>
      <c r="C580" s="306"/>
      <c r="D580" s="136"/>
      <c r="E580" s="303"/>
      <c r="F580" s="135">
        <f t="shared" si="28"/>
        <v>0</v>
      </c>
    </row>
    <row r="581" spans="1:6">
      <c r="A581" s="324" t="s">
        <v>207</v>
      </c>
      <c r="B581" s="733" t="s">
        <v>329</v>
      </c>
      <c r="C581" s="306"/>
      <c r="D581" s="136"/>
      <c r="E581" s="303"/>
      <c r="F581" s="135">
        <f t="shared" si="28"/>
        <v>0</v>
      </c>
    </row>
    <row r="582" spans="1:6" ht="13.5" thickBot="1">
      <c r="A582" s="324" t="s">
        <v>208</v>
      </c>
      <c r="B582" s="960" t="s">
        <v>558</v>
      </c>
      <c r="C582" s="306"/>
      <c r="D582" s="136"/>
      <c r="E582" s="303"/>
      <c r="F582" s="140"/>
    </row>
    <row r="583" spans="1:6" ht="13.5" thickBot="1">
      <c r="A583" s="324" t="s">
        <v>209</v>
      </c>
      <c r="B583" s="200" t="s">
        <v>130</v>
      </c>
      <c r="C583" s="304"/>
      <c r="D583" s="140"/>
      <c r="E583" s="303"/>
      <c r="F583" s="302">
        <f t="shared" si="28"/>
        <v>0</v>
      </c>
    </row>
    <row r="584" spans="1:6" ht="13.5" thickBot="1">
      <c r="A584" s="554" t="s">
        <v>210</v>
      </c>
      <c r="B584" s="555" t="s">
        <v>9</v>
      </c>
      <c r="C584" s="563">
        <f>C570+C571+C572+C573+C575+C583</f>
        <v>6666651</v>
      </c>
      <c r="D584" s="563">
        <f>D570+D571+D572+D573+D575+D583</f>
        <v>0</v>
      </c>
      <c r="E584" s="563">
        <f>E570+E571+E572+E573+E575+E583</f>
        <v>0</v>
      </c>
      <c r="F584" s="564">
        <f>F570+F571+F572+F573+F575+F583</f>
        <v>6666651</v>
      </c>
    </row>
    <row r="585" spans="1:6" ht="13.5" thickTop="1">
      <c r="A585" s="544"/>
      <c r="B585" s="332"/>
      <c r="C585" s="222"/>
      <c r="D585" s="222"/>
      <c r="E585" s="222"/>
      <c r="F585" s="143"/>
    </row>
    <row r="586" spans="1:6">
      <c r="A586" s="325" t="s">
        <v>211</v>
      </c>
      <c r="B586" s="334" t="s">
        <v>135</v>
      </c>
      <c r="C586" s="305"/>
      <c r="D586" s="138"/>
      <c r="E586" s="305"/>
      <c r="F586" s="193"/>
    </row>
    <row r="587" spans="1:6">
      <c r="A587" s="324" t="s">
        <v>212</v>
      </c>
      <c r="B587" s="198" t="s">
        <v>270</v>
      </c>
      <c r="C587" s="303"/>
      <c r="D587" s="135"/>
      <c r="E587" s="303"/>
      <c r="F587" s="135">
        <f>SUM(C587:E587)</f>
        <v>0</v>
      </c>
    </row>
    <row r="588" spans="1:6">
      <c r="A588" s="324" t="s">
        <v>213</v>
      </c>
      <c r="B588" s="198" t="s">
        <v>271</v>
      </c>
      <c r="C588" s="303"/>
      <c r="D588" s="135"/>
      <c r="E588" s="303"/>
      <c r="F588" s="135">
        <f>SUM(C588:E588)</f>
        <v>0</v>
      </c>
    </row>
    <row r="589" spans="1:6">
      <c r="A589" s="324" t="s">
        <v>215</v>
      </c>
      <c r="B589" s="198" t="s">
        <v>131</v>
      </c>
      <c r="C589" s="223">
        <f>C590+C591+C592+C593+C594+C595+C596</f>
        <v>0</v>
      </c>
      <c r="D589" s="223">
        <f>D590+D591+D592+D593+D594+D595+D596</f>
        <v>0</v>
      </c>
      <c r="E589" s="223">
        <f>E590+E591+E592+E593+E594+E595+E596</f>
        <v>0</v>
      </c>
      <c r="F589" s="139">
        <f>F590+F591+F592+F593+F594+F595+F596</f>
        <v>0</v>
      </c>
    </row>
    <row r="590" spans="1:6">
      <c r="A590" s="324" t="s">
        <v>216</v>
      </c>
      <c r="B590" s="333" t="s">
        <v>322</v>
      </c>
      <c r="C590" s="303"/>
      <c r="D590" s="135"/>
      <c r="E590" s="303"/>
      <c r="F590" s="135">
        <f>SUM(C590:E590)</f>
        <v>0</v>
      </c>
    </row>
    <row r="591" spans="1:6">
      <c r="A591" s="324" t="s">
        <v>217</v>
      </c>
      <c r="B591" s="333" t="s">
        <v>324</v>
      </c>
      <c r="C591" s="303"/>
      <c r="D591" s="135"/>
      <c r="E591" s="303"/>
      <c r="F591" s="135">
        <f t="shared" ref="F591:F597" si="29">SUM(C591:E591)</f>
        <v>0</v>
      </c>
    </row>
    <row r="592" spans="1:6">
      <c r="A592" s="324" t="s">
        <v>218</v>
      </c>
      <c r="B592" s="333" t="s">
        <v>323</v>
      </c>
      <c r="C592" s="303"/>
      <c r="D592" s="135"/>
      <c r="E592" s="303"/>
      <c r="F592" s="135">
        <f t="shared" si="29"/>
        <v>0</v>
      </c>
    </row>
    <row r="593" spans="1:6">
      <c r="A593" s="324" t="s">
        <v>219</v>
      </c>
      <c r="B593" s="333" t="s">
        <v>325</v>
      </c>
      <c r="C593" s="303"/>
      <c r="D593" s="135"/>
      <c r="E593" s="303"/>
      <c r="F593" s="135">
        <f t="shared" si="29"/>
        <v>0</v>
      </c>
    </row>
    <row r="594" spans="1:6">
      <c r="A594" s="324" t="s">
        <v>220</v>
      </c>
      <c r="B594" s="732" t="s">
        <v>326</v>
      </c>
      <c r="C594" s="303"/>
      <c r="D594" s="135"/>
      <c r="E594" s="303"/>
      <c r="F594" s="135">
        <f t="shared" si="29"/>
        <v>0</v>
      </c>
    </row>
    <row r="595" spans="1:6">
      <c r="A595" s="324" t="s">
        <v>221</v>
      </c>
      <c r="B595" s="281" t="s">
        <v>327</v>
      </c>
      <c r="C595" s="303"/>
      <c r="D595" s="135"/>
      <c r="E595" s="303"/>
      <c r="F595" s="135">
        <f t="shared" si="29"/>
        <v>0</v>
      </c>
    </row>
    <row r="596" spans="1:6">
      <c r="A596" s="324" t="s">
        <v>222</v>
      </c>
      <c r="B596" s="733" t="s">
        <v>344</v>
      </c>
      <c r="C596" s="303"/>
      <c r="D596" s="135"/>
      <c r="E596" s="303"/>
      <c r="F596" s="135">
        <f t="shared" si="29"/>
        <v>0</v>
      </c>
    </row>
    <row r="597" spans="1:6">
      <c r="A597" s="324" t="s">
        <v>223</v>
      </c>
      <c r="B597" s="198" t="s">
        <v>330</v>
      </c>
      <c r="C597" s="303"/>
      <c r="D597" s="135"/>
      <c r="E597" s="303"/>
      <c r="F597" s="135">
        <f t="shared" si="29"/>
        <v>0</v>
      </c>
    </row>
    <row r="598" spans="1:6" ht="13.5" thickBot="1">
      <c r="A598" s="324" t="s">
        <v>224</v>
      </c>
      <c r="B598" s="200" t="s">
        <v>133</v>
      </c>
      <c r="C598" s="306">
        <f>-C573</f>
        <v>0</v>
      </c>
      <c r="D598" s="306">
        <f>-D573</f>
        <v>0</v>
      </c>
      <c r="E598" s="306">
        <f>-E573</f>
        <v>0</v>
      </c>
      <c r="F598" s="136">
        <f>-F573</f>
        <v>0</v>
      </c>
    </row>
    <row r="599" spans="1:6" ht="13.5" thickBot="1">
      <c r="A599" s="554" t="s">
        <v>225</v>
      </c>
      <c r="B599" s="555" t="s">
        <v>10</v>
      </c>
      <c r="C599" s="563">
        <f>C587+C588+C589+C597+C598</f>
        <v>0</v>
      </c>
      <c r="D599" s="563">
        <f>D587+D588+D589+D597+D598</f>
        <v>0</v>
      </c>
      <c r="E599" s="563">
        <f>E587+E588+E589+E597+E598</f>
        <v>0</v>
      </c>
      <c r="F599" s="564">
        <f>F587+F588+F589+F597+F598</f>
        <v>0</v>
      </c>
    </row>
    <row r="600" spans="1:6" ht="27" thickTop="1" thickBot="1">
      <c r="A600" s="554" t="s">
        <v>226</v>
      </c>
      <c r="B600" s="559" t="s">
        <v>331</v>
      </c>
      <c r="C600" s="566">
        <f>C584+C599</f>
        <v>6666651</v>
      </c>
      <c r="D600" s="566">
        <f>D584+D599</f>
        <v>0</v>
      </c>
      <c r="E600" s="566">
        <f>E584+E599</f>
        <v>0</v>
      </c>
      <c r="F600" s="567">
        <f>F584+F599</f>
        <v>6666651</v>
      </c>
    </row>
    <row r="601" spans="1:6" ht="13.5" thickTop="1">
      <c r="A601" s="544"/>
      <c r="B601" s="748"/>
      <c r="C601" s="233"/>
      <c r="D601" s="233"/>
      <c r="E601" s="233"/>
      <c r="F601" s="239"/>
    </row>
    <row r="602" spans="1:6">
      <c r="A602" s="325" t="s">
        <v>227</v>
      </c>
      <c r="B602" s="424" t="s">
        <v>333</v>
      </c>
      <c r="C602" s="565"/>
      <c r="D602" s="138"/>
      <c r="E602" s="305"/>
      <c r="F602" s="193"/>
    </row>
    <row r="603" spans="1:6">
      <c r="A603" s="324" t="s">
        <v>228</v>
      </c>
      <c r="B603" s="199" t="s">
        <v>332</v>
      </c>
      <c r="C603" s="308"/>
      <c r="D603" s="135"/>
      <c r="E603" s="303"/>
      <c r="F603" s="135">
        <f>SUM(C603:E603)</f>
        <v>0</v>
      </c>
    </row>
    <row r="604" spans="1:6">
      <c r="A604" s="325" t="s">
        <v>229</v>
      </c>
      <c r="B604" s="630" t="s">
        <v>337</v>
      </c>
      <c r="C604" s="739"/>
      <c r="D604" s="140"/>
      <c r="E604" s="304"/>
      <c r="F604" s="135">
        <f t="shared" ref="F604:F610" si="30">SUM(C604:E604)</f>
        <v>0</v>
      </c>
    </row>
    <row r="605" spans="1:6">
      <c r="A605" s="324" t="s">
        <v>230</v>
      </c>
      <c r="B605" s="630" t="s">
        <v>338</v>
      </c>
      <c r="C605" s="739"/>
      <c r="D605" s="140"/>
      <c r="E605" s="304"/>
      <c r="F605" s="135">
        <f t="shared" si="30"/>
        <v>0</v>
      </c>
    </row>
    <row r="606" spans="1:6">
      <c r="A606" s="325" t="s">
        <v>231</v>
      </c>
      <c r="B606" s="630" t="s">
        <v>339</v>
      </c>
      <c r="C606" s="739"/>
      <c r="D606" s="140"/>
      <c r="E606" s="304"/>
      <c r="F606" s="135">
        <f t="shared" si="30"/>
        <v>0</v>
      </c>
    </row>
    <row r="607" spans="1:6">
      <c r="A607" s="324" t="s">
        <v>232</v>
      </c>
      <c r="B607" s="734" t="s">
        <v>340</v>
      </c>
      <c r="C607" s="739"/>
      <c r="D607" s="140"/>
      <c r="E607" s="304"/>
      <c r="F607" s="135">
        <f t="shared" si="30"/>
        <v>0</v>
      </c>
    </row>
    <row r="608" spans="1:6">
      <c r="A608" s="325" t="s">
        <v>233</v>
      </c>
      <c r="B608" s="735" t="s">
        <v>341</v>
      </c>
      <c r="C608" s="739"/>
      <c r="D608" s="140"/>
      <c r="E608" s="304"/>
      <c r="F608" s="135">
        <f t="shared" si="30"/>
        <v>0</v>
      </c>
    </row>
    <row r="609" spans="1:6">
      <c r="A609" s="324" t="s">
        <v>234</v>
      </c>
      <c r="B609" s="736" t="s">
        <v>342</v>
      </c>
      <c r="C609" s="739"/>
      <c r="D609" s="140"/>
      <c r="E609" s="304"/>
      <c r="F609" s="135">
        <f t="shared" si="30"/>
        <v>0</v>
      </c>
    </row>
    <row r="610" spans="1:6" ht="13.5" thickBot="1">
      <c r="A610" s="325" t="s">
        <v>235</v>
      </c>
      <c r="B610" s="965" t="s">
        <v>343</v>
      </c>
      <c r="C610" s="966"/>
      <c r="D610" s="302"/>
      <c r="E610" s="302"/>
      <c r="F610" s="302">
        <f t="shared" si="30"/>
        <v>0</v>
      </c>
    </row>
    <row r="611" spans="1:6" ht="13.5" thickBot="1">
      <c r="A611" s="544" t="s">
        <v>236</v>
      </c>
      <c r="B611" s="745" t="s">
        <v>559</v>
      </c>
      <c r="C611" s="218"/>
      <c r="D611" s="222"/>
      <c r="E611" s="222"/>
      <c r="F611" s="143"/>
    </row>
    <row r="612" spans="1:6" ht="13.5" thickBot="1">
      <c r="A612" s="347" t="s">
        <v>237</v>
      </c>
      <c r="B612" s="284" t="s">
        <v>334</v>
      </c>
      <c r="C612" s="740">
        <f>SUM(C603:C611)</f>
        <v>0</v>
      </c>
      <c r="D612" s="740">
        <f>SUM(D603:D611)</f>
        <v>0</v>
      </c>
      <c r="E612" s="740">
        <f>SUM(E603:E611)</f>
        <v>0</v>
      </c>
      <c r="F612" s="840">
        <f>SUM(F603:F611)</f>
        <v>0</v>
      </c>
    </row>
    <row r="613" spans="1:6">
      <c r="A613" s="544"/>
      <c r="B613" s="41"/>
      <c r="C613" s="754"/>
      <c r="D613" s="756"/>
      <c r="E613" s="719"/>
      <c r="F613" s="626"/>
    </row>
    <row r="614" spans="1:6" ht="13.5" thickBot="1">
      <c r="A614" s="393" t="s">
        <v>238</v>
      </c>
      <c r="B614" s="746" t="s">
        <v>335</v>
      </c>
      <c r="C614" s="753">
        <f>C600+C612</f>
        <v>6666651</v>
      </c>
      <c r="D614" s="755">
        <f>D600+D612</f>
        <v>0</v>
      </c>
      <c r="E614" s="753">
        <f>E600+E612</f>
        <v>0</v>
      </c>
      <c r="F614" s="753">
        <f>F600+F612</f>
        <v>6666651</v>
      </c>
    </row>
    <row r="616" spans="1:6">
      <c r="A616" s="1018"/>
      <c r="B616" s="1018"/>
      <c r="C616" s="1018"/>
      <c r="D616" s="1018"/>
      <c r="E616" s="1018"/>
      <c r="F616" s="1018"/>
    </row>
    <row r="617" spans="1:6">
      <c r="A617" s="997" t="s">
        <v>689</v>
      </c>
      <c r="B617" s="997"/>
      <c r="C617" s="997"/>
      <c r="D617" s="997"/>
      <c r="E617" s="997"/>
    </row>
    <row r="618" spans="1:6">
      <c r="A618" s="337"/>
      <c r="B618" s="337"/>
      <c r="C618" s="337"/>
      <c r="D618" s="337"/>
      <c r="E618" s="337"/>
    </row>
    <row r="619" spans="1:6" ht="14.25">
      <c r="A619" s="1061" t="s">
        <v>644</v>
      </c>
      <c r="B619" s="1062"/>
      <c r="C619" s="1062"/>
      <c r="D619" s="1062"/>
      <c r="E619" s="1062"/>
      <c r="F619" s="1062"/>
    </row>
    <row r="620" spans="1:6" ht="15.75">
      <c r="B620" s="18"/>
      <c r="C620" s="18"/>
      <c r="D620" s="18"/>
      <c r="E620" s="18"/>
    </row>
    <row r="621" spans="1:6" ht="15.75">
      <c r="B621" s="18" t="s">
        <v>561</v>
      </c>
      <c r="C621" s="18"/>
      <c r="D621" s="18"/>
      <c r="E621" s="18"/>
    </row>
    <row r="622" spans="1:6" ht="13.5" thickBot="1">
      <c r="B622" s="1"/>
      <c r="C622" s="1"/>
      <c r="D622" s="1"/>
      <c r="E622" s="19" t="s">
        <v>565</v>
      </c>
    </row>
    <row r="623" spans="1:6" ht="48.75" thickBot="1">
      <c r="A623" s="348" t="s">
        <v>190</v>
      </c>
      <c r="B623" s="549" t="s">
        <v>12</v>
      </c>
      <c r="C623" s="340" t="s">
        <v>471</v>
      </c>
      <c r="D623" s="341" t="s">
        <v>472</v>
      </c>
      <c r="E623" s="340" t="s">
        <v>470</v>
      </c>
      <c r="F623" s="341" t="s">
        <v>469</v>
      </c>
    </row>
    <row r="624" spans="1:6">
      <c r="A624" s="550" t="s">
        <v>191</v>
      </c>
      <c r="B624" s="551" t="s">
        <v>192</v>
      </c>
      <c r="C624" s="560" t="s">
        <v>193</v>
      </c>
      <c r="D624" s="561" t="s">
        <v>194</v>
      </c>
      <c r="E624" s="703" t="s">
        <v>214</v>
      </c>
      <c r="F624" s="704" t="s">
        <v>239</v>
      </c>
    </row>
    <row r="625" spans="1:6">
      <c r="A625" s="325" t="s">
        <v>195</v>
      </c>
      <c r="B625" s="332" t="s">
        <v>134</v>
      </c>
      <c r="C625" s="303"/>
      <c r="D625" s="135"/>
      <c r="E625" s="303"/>
      <c r="F625" s="117"/>
    </row>
    <row r="626" spans="1:6">
      <c r="A626" s="324" t="s">
        <v>196</v>
      </c>
      <c r="B626" s="186" t="s">
        <v>6</v>
      </c>
      <c r="C626" s="303">
        <v>740302</v>
      </c>
      <c r="D626" s="135"/>
      <c r="E626" s="303"/>
      <c r="F626" s="135">
        <f>SUM(C626:E626)</f>
        <v>740302</v>
      </c>
    </row>
    <row r="627" spans="1:6">
      <c r="A627" s="324" t="s">
        <v>197</v>
      </c>
      <c r="B627" s="198" t="s">
        <v>7</v>
      </c>
      <c r="C627" s="303">
        <v>144359</v>
      </c>
      <c r="D627" s="135"/>
      <c r="E627" s="303"/>
      <c r="F627" s="135">
        <f>SUM(C627:E627)</f>
        <v>144359</v>
      </c>
    </row>
    <row r="628" spans="1:6">
      <c r="A628" s="324" t="s">
        <v>198</v>
      </c>
      <c r="B628" s="198" t="s">
        <v>8</v>
      </c>
      <c r="C628" s="303">
        <v>2327705</v>
      </c>
      <c r="D628" s="135"/>
      <c r="E628" s="303"/>
      <c r="F628" s="135">
        <f>SUM(C628:E628)</f>
        <v>2327705</v>
      </c>
    </row>
    <row r="629" spans="1:6">
      <c r="A629" s="324" t="s">
        <v>199</v>
      </c>
      <c r="B629" s="198" t="s">
        <v>269</v>
      </c>
      <c r="C629" s="303"/>
      <c r="D629" s="135"/>
      <c r="E629" s="303"/>
      <c r="F629" s="135">
        <f>SUM(C629:E629)</f>
        <v>0</v>
      </c>
    </row>
    <row r="630" spans="1:6">
      <c r="A630" s="324" t="s">
        <v>200</v>
      </c>
      <c r="B630" s="198" t="s">
        <v>268</v>
      </c>
      <c r="C630" s="303"/>
      <c r="D630" s="135"/>
      <c r="E630" s="303"/>
      <c r="F630" s="135">
        <f>SUM(C630:E630)</f>
        <v>0</v>
      </c>
    </row>
    <row r="631" spans="1:6">
      <c r="A631" s="324" t="s">
        <v>201</v>
      </c>
      <c r="B631" s="198" t="s">
        <v>317</v>
      </c>
      <c r="C631" s="303">
        <f>C632+C633+C634+C635+C636+C637+C638</f>
        <v>0</v>
      </c>
      <c r="D631" s="303">
        <f>D632+D633+D634+D635+D636+D637+D638</f>
        <v>0</v>
      </c>
      <c r="E631" s="303">
        <f>E632+E633+E634+E635+E636+E637+E638</f>
        <v>0</v>
      </c>
      <c r="F631" s="135">
        <f>F632+F633+F634+F635+F636+F637+F638</f>
        <v>0</v>
      </c>
    </row>
    <row r="632" spans="1:6">
      <c r="A632" s="324" t="s">
        <v>202</v>
      </c>
      <c r="B632" s="198" t="s">
        <v>318</v>
      </c>
      <c r="C632" s="303"/>
      <c r="D632" s="135"/>
      <c r="E632" s="303"/>
      <c r="F632" s="135">
        <f>E632+D632+C632</f>
        <v>0</v>
      </c>
    </row>
    <row r="633" spans="1:6">
      <c r="A633" s="324" t="s">
        <v>203</v>
      </c>
      <c r="B633" s="198" t="s">
        <v>319</v>
      </c>
      <c r="C633" s="303"/>
      <c r="D633" s="135"/>
      <c r="E633" s="303"/>
      <c r="F633" s="135">
        <f t="shared" ref="F633:F639" si="31">E633+D633+C633</f>
        <v>0</v>
      </c>
    </row>
    <row r="634" spans="1:6">
      <c r="A634" s="324" t="s">
        <v>204</v>
      </c>
      <c r="B634" s="198" t="s">
        <v>320</v>
      </c>
      <c r="C634" s="303"/>
      <c r="D634" s="135"/>
      <c r="E634" s="303"/>
      <c r="F634" s="135">
        <f t="shared" si="31"/>
        <v>0</v>
      </c>
    </row>
    <row r="635" spans="1:6">
      <c r="A635" s="324" t="s">
        <v>205</v>
      </c>
      <c r="B635" s="333" t="s">
        <v>321</v>
      </c>
      <c r="C635" s="223"/>
      <c r="D635" s="139"/>
      <c r="E635" s="303"/>
      <c r="F635" s="135">
        <f t="shared" si="31"/>
        <v>0</v>
      </c>
    </row>
    <row r="636" spans="1:6">
      <c r="A636" s="324" t="s">
        <v>206</v>
      </c>
      <c r="B636" s="732" t="s">
        <v>336</v>
      </c>
      <c r="C636" s="306"/>
      <c r="D636" s="136"/>
      <c r="E636" s="303"/>
      <c r="F636" s="135">
        <f t="shared" si="31"/>
        <v>0</v>
      </c>
    </row>
    <row r="637" spans="1:6">
      <c r="A637" s="324" t="s">
        <v>207</v>
      </c>
      <c r="B637" s="733" t="s">
        <v>329</v>
      </c>
      <c r="C637" s="306"/>
      <c r="D637" s="136"/>
      <c r="E637" s="303"/>
      <c r="F637" s="135">
        <f t="shared" si="31"/>
        <v>0</v>
      </c>
    </row>
    <row r="638" spans="1:6" ht="13.5" thickBot="1">
      <c r="A638" s="324" t="s">
        <v>208</v>
      </c>
      <c r="B638" s="960" t="s">
        <v>558</v>
      </c>
      <c r="C638" s="306"/>
      <c r="D638" s="136"/>
      <c r="E638" s="303"/>
      <c r="F638" s="140"/>
    </row>
    <row r="639" spans="1:6" ht="13.5" thickBot="1">
      <c r="A639" s="324" t="s">
        <v>209</v>
      </c>
      <c r="B639" s="200" t="s">
        <v>130</v>
      </c>
      <c r="C639" s="304"/>
      <c r="D639" s="140"/>
      <c r="E639" s="303"/>
      <c r="F639" s="302">
        <f t="shared" si="31"/>
        <v>0</v>
      </c>
    </row>
    <row r="640" spans="1:6" ht="13.5" thickBot="1">
      <c r="A640" s="554" t="s">
        <v>210</v>
      </c>
      <c r="B640" s="555" t="s">
        <v>9</v>
      </c>
      <c r="C640" s="563">
        <f>C626+C627+C628+C629+C631+C639</f>
        <v>3212366</v>
      </c>
      <c r="D640" s="563">
        <f>D626+D627+D628+D629+D631+D639</f>
        <v>0</v>
      </c>
      <c r="E640" s="563">
        <f>E626+E627+E628+E629+E631+E639</f>
        <v>0</v>
      </c>
      <c r="F640" s="564">
        <f>F626+F627+F628+F629+F631+F639</f>
        <v>3212366</v>
      </c>
    </row>
    <row r="641" spans="1:6" ht="13.5" thickTop="1">
      <c r="A641" s="544"/>
      <c r="B641" s="332"/>
      <c r="C641" s="222"/>
      <c r="D641" s="222"/>
      <c r="E641" s="222"/>
      <c r="F641" s="143"/>
    </row>
    <row r="642" spans="1:6">
      <c r="A642" s="325" t="s">
        <v>211</v>
      </c>
      <c r="B642" s="334" t="s">
        <v>135</v>
      </c>
      <c r="C642" s="305"/>
      <c r="D642" s="138"/>
      <c r="E642" s="305"/>
      <c r="F642" s="193"/>
    </row>
    <row r="643" spans="1:6">
      <c r="A643" s="324" t="s">
        <v>212</v>
      </c>
      <c r="B643" s="198" t="s">
        <v>270</v>
      </c>
      <c r="C643" s="303"/>
      <c r="D643" s="135"/>
      <c r="E643" s="303"/>
      <c r="F643" s="135">
        <f>SUM(C643:E643)</f>
        <v>0</v>
      </c>
    </row>
    <row r="644" spans="1:6">
      <c r="A644" s="324" t="s">
        <v>213</v>
      </c>
      <c r="B644" s="198" t="s">
        <v>271</v>
      </c>
      <c r="C644" s="303"/>
      <c r="D644" s="135"/>
      <c r="E644" s="303"/>
      <c r="F644" s="135">
        <f>SUM(C644:E644)</f>
        <v>0</v>
      </c>
    </row>
    <row r="645" spans="1:6">
      <c r="A645" s="324" t="s">
        <v>215</v>
      </c>
      <c r="B645" s="198" t="s">
        <v>131</v>
      </c>
      <c r="C645" s="223">
        <f>C646+C647+C648+C649+C650+C651+C652</f>
        <v>0</v>
      </c>
      <c r="D645" s="223">
        <f>D646+D647+D648+D649+D650+D651+D652</f>
        <v>0</v>
      </c>
      <c r="E645" s="223">
        <f>E646+E647+E648+E649+E650+E651+E652</f>
        <v>0</v>
      </c>
      <c r="F645" s="139">
        <f>F646+F647+F648+F649+F650+F651+F652</f>
        <v>0</v>
      </c>
    </row>
    <row r="646" spans="1:6">
      <c r="A646" s="324" t="s">
        <v>216</v>
      </c>
      <c r="B646" s="333" t="s">
        <v>322</v>
      </c>
      <c r="C646" s="303"/>
      <c r="D646" s="135"/>
      <c r="E646" s="303"/>
      <c r="F646" s="135">
        <f>SUM(C646:E646)</f>
        <v>0</v>
      </c>
    </row>
    <row r="647" spans="1:6">
      <c r="A647" s="324" t="s">
        <v>217</v>
      </c>
      <c r="B647" s="333" t="s">
        <v>324</v>
      </c>
      <c r="C647" s="303"/>
      <c r="D647" s="135"/>
      <c r="E647" s="303"/>
      <c r="F647" s="135">
        <f t="shared" ref="F647:F653" si="32">SUM(C647:E647)</f>
        <v>0</v>
      </c>
    </row>
    <row r="648" spans="1:6">
      <c r="A648" s="324" t="s">
        <v>218</v>
      </c>
      <c r="B648" s="333" t="s">
        <v>323</v>
      </c>
      <c r="C648" s="303"/>
      <c r="D648" s="135"/>
      <c r="E648" s="303"/>
      <c r="F648" s="135">
        <f t="shared" si="32"/>
        <v>0</v>
      </c>
    </row>
    <row r="649" spans="1:6">
      <c r="A649" s="324" t="s">
        <v>219</v>
      </c>
      <c r="B649" s="333" t="s">
        <v>325</v>
      </c>
      <c r="C649" s="303"/>
      <c r="D649" s="135"/>
      <c r="E649" s="303"/>
      <c r="F649" s="135">
        <f t="shared" si="32"/>
        <v>0</v>
      </c>
    </row>
    <row r="650" spans="1:6">
      <c r="A650" s="324" t="s">
        <v>220</v>
      </c>
      <c r="B650" s="732" t="s">
        <v>326</v>
      </c>
      <c r="C650" s="303"/>
      <c r="D650" s="135"/>
      <c r="E650" s="303"/>
      <c r="F650" s="135">
        <f t="shared" si="32"/>
        <v>0</v>
      </c>
    </row>
    <row r="651" spans="1:6">
      <c r="A651" s="324" t="s">
        <v>221</v>
      </c>
      <c r="B651" s="281" t="s">
        <v>327</v>
      </c>
      <c r="C651" s="303"/>
      <c r="D651" s="135"/>
      <c r="E651" s="303"/>
      <c r="F651" s="135">
        <f t="shared" si="32"/>
        <v>0</v>
      </c>
    </row>
    <row r="652" spans="1:6">
      <c r="A652" s="324" t="s">
        <v>222</v>
      </c>
      <c r="B652" s="733" t="s">
        <v>344</v>
      </c>
      <c r="C652" s="303"/>
      <c r="D652" s="135"/>
      <c r="E652" s="303"/>
      <c r="F652" s="135">
        <f t="shared" si="32"/>
        <v>0</v>
      </c>
    </row>
    <row r="653" spans="1:6">
      <c r="A653" s="324" t="s">
        <v>223</v>
      </c>
      <c r="B653" s="198" t="s">
        <v>330</v>
      </c>
      <c r="C653" s="303"/>
      <c r="D653" s="135"/>
      <c r="E653" s="303"/>
      <c r="F653" s="135">
        <f t="shared" si="32"/>
        <v>0</v>
      </c>
    </row>
    <row r="654" spans="1:6" ht="13.5" thickBot="1">
      <c r="A654" s="324" t="s">
        <v>224</v>
      </c>
      <c r="B654" s="200" t="s">
        <v>133</v>
      </c>
      <c r="C654" s="306">
        <f>-C629</f>
        <v>0</v>
      </c>
      <c r="D654" s="306">
        <f>-D629</f>
        <v>0</v>
      </c>
      <c r="E654" s="306">
        <f>-E629</f>
        <v>0</v>
      </c>
      <c r="F654" s="136">
        <f>-F629</f>
        <v>0</v>
      </c>
    </row>
    <row r="655" spans="1:6" ht="13.5" thickBot="1">
      <c r="A655" s="554" t="s">
        <v>225</v>
      </c>
      <c r="B655" s="555" t="s">
        <v>10</v>
      </c>
      <c r="C655" s="563">
        <f>C643+C644+C645+C653+C654</f>
        <v>0</v>
      </c>
      <c r="D655" s="563">
        <f>D643+D644+D645+D653+D654</f>
        <v>0</v>
      </c>
      <c r="E655" s="563">
        <f>E643+E644+E645+E653+E654</f>
        <v>0</v>
      </c>
      <c r="F655" s="564">
        <f>F643+F644+F645+F653+F654</f>
        <v>0</v>
      </c>
    </row>
    <row r="656" spans="1:6" ht="27" thickTop="1" thickBot="1">
      <c r="A656" s="554" t="s">
        <v>226</v>
      </c>
      <c r="B656" s="559" t="s">
        <v>331</v>
      </c>
      <c r="C656" s="566">
        <f>C640+C655</f>
        <v>3212366</v>
      </c>
      <c r="D656" s="566">
        <f>D640+D655</f>
        <v>0</v>
      </c>
      <c r="E656" s="566">
        <f>E640+E655</f>
        <v>0</v>
      </c>
      <c r="F656" s="567">
        <f>F640+F655</f>
        <v>3212366</v>
      </c>
    </row>
    <row r="657" spans="1:6" ht="13.5" thickTop="1">
      <c r="A657" s="544"/>
      <c r="B657" s="748"/>
      <c r="C657" s="233"/>
      <c r="D657" s="233"/>
      <c r="E657" s="233"/>
      <c r="F657" s="239"/>
    </row>
    <row r="658" spans="1:6">
      <c r="A658" s="325" t="s">
        <v>227</v>
      </c>
      <c r="B658" s="424" t="s">
        <v>333</v>
      </c>
      <c r="C658" s="565"/>
      <c r="D658" s="138"/>
      <c r="E658" s="305"/>
      <c r="F658" s="193"/>
    </row>
    <row r="659" spans="1:6">
      <c r="A659" s="324" t="s">
        <v>228</v>
      </c>
      <c r="B659" s="199" t="s">
        <v>332</v>
      </c>
      <c r="C659" s="308"/>
      <c r="D659" s="135"/>
      <c r="E659" s="303"/>
      <c r="F659" s="135">
        <f>SUM(C659:E659)</f>
        <v>0</v>
      </c>
    </row>
    <row r="660" spans="1:6">
      <c r="A660" s="325" t="s">
        <v>229</v>
      </c>
      <c r="B660" s="630" t="s">
        <v>337</v>
      </c>
      <c r="C660" s="739"/>
      <c r="D660" s="140"/>
      <c r="E660" s="304"/>
      <c r="F660" s="135">
        <f t="shared" ref="F660:F666" si="33">SUM(C660:E660)</f>
        <v>0</v>
      </c>
    </row>
    <row r="661" spans="1:6">
      <c r="A661" s="324" t="s">
        <v>230</v>
      </c>
      <c r="B661" s="630" t="s">
        <v>338</v>
      </c>
      <c r="C661" s="739"/>
      <c r="D661" s="140"/>
      <c r="E661" s="304"/>
      <c r="F661" s="135">
        <f t="shared" si="33"/>
        <v>0</v>
      </c>
    </row>
    <row r="662" spans="1:6">
      <c r="A662" s="325" t="s">
        <v>231</v>
      </c>
      <c r="B662" s="630" t="s">
        <v>339</v>
      </c>
      <c r="C662" s="739"/>
      <c r="D662" s="140"/>
      <c r="E662" s="304"/>
      <c r="F662" s="135">
        <f t="shared" si="33"/>
        <v>0</v>
      </c>
    </row>
    <row r="663" spans="1:6">
      <c r="A663" s="324" t="s">
        <v>232</v>
      </c>
      <c r="B663" s="734" t="s">
        <v>340</v>
      </c>
      <c r="C663" s="739"/>
      <c r="D663" s="140"/>
      <c r="E663" s="304"/>
      <c r="F663" s="135">
        <f t="shared" si="33"/>
        <v>0</v>
      </c>
    </row>
    <row r="664" spans="1:6">
      <c r="A664" s="325" t="s">
        <v>233</v>
      </c>
      <c r="B664" s="735" t="s">
        <v>341</v>
      </c>
      <c r="C664" s="739"/>
      <c r="D664" s="140"/>
      <c r="E664" s="304"/>
      <c r="F664" s="135">
        <f t="shared" si="33"/>
        <v>0</v>
      </c>
    </row>
    <row r="665" spans="1:6">
      <c r="A665" s="324" t="s">
        <v>234</v>
      </c>
      <c r="B665" s="736" t="s">
        <v>342</v>
      </c>
      <c r="C665" s="739"/>
      <c r="D665" s="140"/>
      <c r="E665" s="304"/>
      <c r="F665" s="135">
        <f t="shared" si="33"/>
        <v>0</v>
      </c>
    </row>
    <row r="666" spans="1:6" ht="13.5" thickBot="1">
      <c r="A666" s="325" t="s">
        <v>235</v>
      </c>
      <c r="B666" s="965" t="s">
        <v>343</v>
      </c>
      <c r="C666" s="966"/>
      <c r="D666" s="302"/>
      <c r="E666" s="302"/>
      <c r="F666" s="140">
        <f t="shared" si="33"/>
        <v>0</v>
      </c>
    </row>
    <row r="667" spans="1:6" ht="13.5" thickBot="1">
      <c r="A667" s="544" t="s">
        <v>236</v>
      </c>
      <c r="B667" s="745" t="s">
        <v>559</v>
      </c>
      <c r="C667" s="218"/>
      <c r="D667" s="222"/>
      <c r="E667" s="222"/>
      <c r="F667" s="137"/>
    </row>
    <row r="668" spans="1:6" ht="13.5" thickBot="1">
      <c r="A668" s="347" t="s">
        <v>237</v>
      </c>
      <c r="B668" s="284" t="s">
        <v>334</v>
      </c>
      <c r="C668" s="740">
        <f>SUM(C659:C667)</f>
        <v>0</v>
      </c>
      <c r="D668" s="740">
        <f>SUM(D659:D667)</f>
        <v>0</v>
      </c>
      <c r="E668" s="740">
        <f>SUM(E659:E667)</f>
        <v>0</v>
      </c>
      <c r="F668" s="840">
        <f>SUM(F659:F667)</f>
        <v>0</v>
      </c>
    </row>
    <row r="669" spans="1:6">
      <c r="A669" s="544"/>
      <c r="B669" s="41"/>
      <c r="C669" s="754"/>
      <c r="D669" s="756"/>
      <c r="E669" s="719"/>
      <c r="F669" s="626"/>
    </row>
    <row r="670" spans="1:6" ht="13.5" thickBot="1">
      <c r="A670" s="393" t="s">
        <v>238</v>
      </c>
      <c r="B670" s="746" t="s">
        <v>335</v>
      </c>
      <c r="C670" s="753">
        <f>C656+C668</f>
        <v>3212366</v>
      </c>
      <c r="D670" s="755">
        <f>D656+D668</f>
        <v>0</v>
      </c>
      <c r="E670" s="753">
        <f>E656+E668</f>
        <v>0</v>
      </c>
      <c r="F670" s="753">
        <f>F656+F668</f>
        <v>3212366</v>
      </c>
    </row>
    <row r="672" spans="1:6">
      <c r="A672" s="1018"/>
      <c r="B672" s="1018"/>
      <c r="C672" s="1018"/>
      <c r="D672" s="1018"/>
      <c r="E672" s="1018"/>
      <c r="F672" s="1018"/>
    </row>
    <row r="673" spans="1:6">
      <c r="A673" s="997" t="s">
        <v>689</v>
      </c>
      <c r="B673" s="997"/>
      <c r="C673" s="997"/>
      <c r="D673" s="997"/>
      <c r="E673" s="997"/>
    </row>
    <row r="674" spans="1:6">
      <c r="A674" s="337"/>
      <c r="B674" s="337"/>
      <c r="C674" s="337"/>
      <c r="D674" s="337"/>
      <c r="E674" s="337"/>
    </row>
    <row r="675" spans="1:6" ht="14.25">
      <c r="A675" s="1061" t="s">
        <v>644</v>
      </c>
      <c r="B675" s="1062"/>
      <c r="C675" s="1062"/>
      <c r="D675" s="1062"/>
      <c r="E675" s="1062"/>
      <c r="F675" s="1062"/>
    </row>
    <row r="676" spans="1:6" ht="15.75">
      <c r="B676" s="18"/>
      <c r="C676" s="18"/>
      <c r="D676" s="18"/>
      <c r="E676" s="18"/>
    </row>
    <row r="677" spans="1:6" ht="15.75">
      <c r="B677" s="18" t="s">
        <v>473</v>
      </c>
      <c r="C677" s="18"/>
      <c r="D677" s="18"/>
      <c r="E677" s="18"/>
    </row>
    <row r="678" spans="1:6" ht="13.5" thickBot="1">
      <c r="B678" s="1"/>
      <c r="C678" s="1"/>
      <c r="D678" s="1"/>
      <c r="E678" s="19" t="s">
        <v>598</v>
      </c>
    </row>
    <row r="679" spans="1:6" ht="48.75" thickBot="1">
      <c r="A679" s="348" t="s">
        <v>190</v>
      </c>
      <c r="B679" s="549" t="s">
        <v>12</v>
      </c>
      <c r="C679" s="340" t="s">
        <v>471</v>
      </c>
      <c r="D679" s="341" t="s">
        <v>472</v>
      </c>
      <c r="E679" s="340" t="s">
        <v>470</v>
      </c>
      <c r="F679" s="341" t="s">
        <v>469</v>
      </c>
    </row>
    <row r="680" spans="1:6">
      <c r="A680" s="550" t="s">
        <v>191</v>
      </c>
      <c r="B680" s="551" t="s">
        <v>192</v>
      </c>
      <c r="C680" s="560" t="s">
        <v>193</v>
      </c>
      <c r="D680" s="561" t="s">
        <v>194</v>
      </c>
      <c r="E680" s="703" t="s">
        <v>214</v>
      </c>
      <c r="F680" s="704" t="s">
        <v>239</v>
      </c>
    </row>
    <row r="681" spans="1:6">
      <c r="A681" s="325" t="s">
        <v>195</v>
      </c>
      <c r="B681" s="332" t="s">
        <v>134</v>
      </c>
      <c r="C681" s="303"/>
      <c r="D681" s="135"/>
      <c r="E681" s="303"/>
      <c r="F681" s="117"/>
    </row>
    <row r="682" spans="1:6">
      <c r="A682" s="324" t="s">
        <v>196</v>
      </c>
      <c r="B682" s="186" t="s">
        <v>6</v>
      </c>
      <c r="C682" s="303">
        <v>10229800</v>
      </c>
      <c r="D682" s="135"/>
      <c r="E682" s="303"/>
      <c r="F682" s="135">
        <f>SUM(C682:E682)</f>
        <v>10229800</v>
      </c>
    </row>
    <row r="683" spans="1:6">
      <c r="A683" s="324" t="s">
        <v>197</v>
      </c>
      <c r="B683" s="198" t="s">
        <v>7</v>
      </c>
      <c r="C683" s="303">
        <v>997500</v>
      </c>
      <c r="D683" s="135"/>
      <c r="E683" s="303"/>
      <c r="F683" s="135">
        <f>SUM(C683:E683)</f>
        <v>997500</v>
      </c>
    </row>
    <row r="684" spans="1:6">
      <c r="A684" s="324" t="s">
        <v>198</v>
      </c>
      <c r="B684" s="198" t="s">
        <v>8</v>
      </c>
      <c r="C684" s="303">
        <v>3048000</v>
      </c>
      <c r="D684" s="135"/>
      <c r="E684" s="303"/>
      <c r="F684" s="135">
        <f>SUM(C684:E684)</f>
        <v>3048000</v>
      </c>
    </row>
    <row r="685" spans="1:6">
      <c r="A685" s="324" t="s">
        <v>199</v>
      </c>
      <c r="B685" s="198" t="s">
        <v>269</v>
      </c>
      <c r="C685" s="303"/>
      <c r="D685" s="135"/>
      <c r="E685" s="303"/>
      <c r="F685" s="135">
        <f>SUM(C685:E685)</f>
        <v>0</v>
      </c>
    </row>
    <row r="686" spans="1:6">
      <c r="A686" s="324" t="s">
        <v>200</v>
      </c>
      <c r="B686" s="198" t="s">
        <v>268</v>
      </c>
      <c r="C686" s="303"/>
      <c r="D686" s="135"/>
      <c r="E686" s="303"/>
      <c r="F686" s="135">
        <f>SUM(C686:E686)</f>
        <v>0</v>
      </c>
    </row>
    <row r="687" spans="1:6">
      <c r="A687" s="324" t="s">
        <v>201</v>
      </c>
      <c r="B687" s="198" t="s">
        <v>317</v>
      </c>
      <c r="C687" s="303">
        <f>C688+C689+C690+C691+C692+C693+C694</f>
        <v>0</v>
      </c>
      <c r="D687" s="303">
        <f>D688+D689+D690+D691+D692+D693+D694</f>
        <v>0</v>
      </c>
      <c r="E687" s="303">
        <f>E688+E689+E690+E691+E692+E693+E694</f>
        <v>0</v>
      </c>
      <c r="F687" s="135">
        <f>F688+F689+F690+F691+F692+F693+F694</f>
        <v>0</v>
      </c>
    </row>
    <row r="688" spans="1:6">
      <c r="A688" s="324" t="s">
        <v>202</v>
      </c>
      <c r="B688" s="198" t="s">
        <v>318</v>
      </c>
      <c r="C688" s="303">
        <v>0</v>
      </c>
      <c r="D688" s="135">
        <v>0</v>
      </c>
      <c r="E688" s="303">
        <v>0</v>
      </c>
      <c r="F688" s="135">
        <f>E688+D688+C688</f>
        <v>0</v>
      </c>
    </row>
    <row r="689" spans="1:6">
      <c r="A689" s="324" t="s">
        <v>203</v>
      </c>
      <c r="B689" s="198" t="s">
        <v>319</v>
      </c>
      <c r="C689" s="303"/>
      <c r="D689" s="135"/>
      <c r="E689" s="303"/>
      <c r="F689" s="135">
        <f t="shared" ref="F689:F695" si="34">E689+D689+C689</f>
        <v>0</v>
      </c>
    </row>
    <row r="690" spans="1:6">
      <c r="A690" s="324" t="s">
        <v>204</v>
      </c>
      <c r="B690" s="198" t="s">
        <v>320</v>
      </c>
      <c r="C690" s="303"/>
      <c r="D690" s="135"/>
      <c r="E690" s="303"/>
      <c r="F690" s="135">
        <f t="shared" si="34"/>
        <v>0</v>
      </c>
    </row>
    <row r="691" spans="1:6">
      <c r="A691" s="324" t="s">
        <v>205</v>
      </c>
      <c r="B691" s="333" t="s">
        <v>321</v>
      </c>
      <c r="C691" s="223"/>
      <c r="D691" s="139"/>
      <c r="E691" s="303"/>
      <c r="F691" s="135">
        <f t="shared" si="34"/>
        <v>0</v>
      </c>
    </row>
    <row r="692" spans="1:6">
      <c r="A692" s="324" t="s">
        <v>206</v>
      </c>
      <c r="B692" s="732" t="s">
        <v>336</v>
      </c>
      <c r="C692" s="306"/>
      <c r="D692" s="136"/>
      <c r="E692" s="303"/>
      <c r="F692" s="135">
        <f t="shared" si="34"/>
        <v>0</v>
      </c>
    </row>
    <row r="693" spans="1:6">
      <c r="A693" s="324" t="s">
        <v>207</v>
      </c>
      <c r="B693" s="733" t="s">
        <v>329</v>
      </c>
      <c r="C693" s="306"/>
      <c r="D693" s="136"/>
      <c r="E693" s="303"/>
      <c r="F693" s="135">
        <f t="shared" si="34"/>
        <v>0</v>
      </c>
    </row>
    <row r="694" spans="1:6" ht="13.5" thickBot="1">
      <c r="A694" s="324" t="s">
        <v>208</v>
      </c>
      <c r="B694" s="960" t="s">
        <v>558</v>
      </c>
      <c r="C694" s="306"/>
      <c r="D694" s="136"/>
      <c r="E694" s="303"/>
      <c r="F694" s="140"/>
    </row>
    <row r="695" spans="1:6" ht="13.5" thickBot="1">
      <c r="A695" s="324" t="s">
        <v>209</v>
      </c>
      <c r="B695" s="200" t="s">
        <v>130</v>
      </c>
      <c r="C695" s="304"/>
      <c r="D695" s="140"/>
      <c r="E695" s="303"/>
      <c r="F695" s="302">
        <f t="shared" si="34"/>
        <v>0</v>
      </c>
    </row>
    <row r="696" spans="1:6" ht="13.5" thickBot="1">
      <c r="A696" s="554" t="s">
        <v>210</v>
      </c>
      <c r="B696" s="555" t="s">
        <v>9</v>
      </c>
      <c r="C696" s="563">
        <f>C682+C683+C684+C685+C687+C695</f>
        <v>14275300</v>
      </c>
      <c r="D696" s="563">
        <f>D682+D683+D684+D685+D687+D695</f>
        <v>0</v>
      </c>
      <c r="E696" s="563">
        <f>E682+E683+E684+E685+E687+E695</f>
        <v>0</v>
      </c>
      <c r="F696" s="564">
        <f>F682+F683+F684+F685+F687+F695</f>
        <v>14275300</v>
      </c>
    </row>
    <row r="697" spans="1:6" ht="13.5" thickTop="1">
      <c r="A697" s="544"/>
      <c r="B697" s="332"/>
      <c r="C697" s="222"/>
      <c r="D697" s="222"/>
      <c r="E697" s="222"/>
      <c r="F697" s="143"/>
    </row>
    <row r="698" spans="1:6">
      <c r="A698" s="325" t="s">
        <v>211</v>
      </c>
      <c r="B698" s="334" t="s">
        <v>135</v>
      </c>
      <c r="C698" s="305"/>
      <c r="D698" s="138"/>
      <c r="E698" s="305"/>
      <c r="F698" s="193"/>
    </row>
    <row r="699" spans="1:6">
      <c r="A699" s="324" t="s">
        <v>212</v>
      </c>
      <c r="B699" s="198" t="s">
        <v>270</v>
      </c>
      <c r="C699" s="303">
        <v>0</v>
      </c>
      <c r="D699" s="135"/>
      <c r="E699" s="303"/>
      <c r="F699" s="135">
        <f>SUM(C699:E699)</f>
        <v>0</v>
      </c>
    </row>
    <row r="700" spans="1:6">
      <c r="A700" s="324" t="s">
        <v>213</v>
      </c>
      <c r="B700" s="198" t="s">
        <v>271</v>
      </c>
      <c r="C700" s="303"/>
      <c r="D700" s="135"/>
      <c r="E700" s="303"/>
      <c r="F700" s="135">
        <f>SUM(C700:E700)</f>
        <v>0</v>
      </c>
    </row>
    <row r="701" spans="1:6">
      <c r="A701" s="324" t="s">
        <v>215</v>
      </c>
      <c r="B701" s="198" t="s">
        <v>131</v>
      </c>
      <c r="C701" s="303">
        <f>C702+C703+C704+C705+C706+C707+C708</f>
        <v>0</v>
      </c>
      <c r="D701" s="223">
        <f>D702+D703+D704+D705+D706+D707+D708</f>
        <v>0</v>
      </c>
      <c r="E701" s="223">
        <f>E702+E703+E704+E705+E706+E707+E708</f>
        <v>0</v>
      </c>
      <c r="F701" s="135">
        <f>SUM(C701:E701)</f>
        <v>0</v>
      </c>
    </row>
    <row r="702" spans="1:6">
      <c r="A702" s="324" t="s">
        <v>216</v>
      </c>
      <c r="B702" s="333" t="s">
        <v>322</v>
      </c>
      <c r="C702" s="303"/>
      <c r="D702" s="135"/>
      <c r="E702" s="303"/>
      <c r="F702" s="135">
        <f>SUM(C702:E702)</f>
        <v>0</v>
      </c>
    </row>
    <row r="703" spans="1:6">
      <c r="A703" s="324" t="s">
        <v>217</v>
      </c>
      <c r="B703" s="333" t="s">
        <v>324</v>
      </c>
      <c r="C703" s="303"/>
      <c r="D703" s="135"/>
      <c r="E703" s="303"/>
      <c r="F703" s="135">
        <f t="shared" ref="F703:F709" si="35">SUM(C703:E703)</f>
        <v>0</v>
      </c>
    </row>
    <row r="704" spans="1:6">
      <c r="A704" s="324" t="s">
        <v>218</v>
      </c>
      <c r="B704" s="333" t="s">
        <v>323</v>
      </c>
      <c r="C704" s="303"/>
      <c r="D704" s="135"/>
      <c r="E704" s="303"/>
      <c r="F704" s="135">
        <f t="shared" si="35"/>
        <v>0</v>
      </c>
    </row>
    <row r="705" spans="1:6">
      <c r="A705" s="324" t="s">
        <v>219</v>
      </c>
      <c r="B705" s="333" t="s">
        <v>325</v>
      </c>
      <c r="C705" s="303">
        <f>'7.8.9.m.szoc.ell.'!E33</f>
        <v>0</v>
      </c>
      <c r="D705" s="135"/>
      <c r="E705" s="303"/>
      <c r="F705" s="135">
        <f t="shared" si="35"/>
        <v>0</v>
      </c>
    </row>
    <row r="706" spans="1:6">
      <c r="A706" s="324" t="s">
        <v>220</v>
      </c>
      <c r="B706" s="732" t="s">
        <v>326</v>
      </c>
      <c r="C706" s="303"/>
      <c r="D706" s="135"/>
      <c r="E706" s="303"/>
      <c r="F706" s="135">
        <f t="shared" si="35"/>
        <v>0</v>
      </c>
    </row>
    <row r="707" spans="1:6">
      <c r="A707" s="324" t="s">
        <v>221</v>
      </c>
      <c r="B707" s="281" t="s">
        <v>327</v>
      </c>
      <c r="C707" s="303"/>
      <c r="D707" s="135"/>
      <c r="E707" s="303"/>
      <c r="F707" s="135">
        <f t="shared" si="35"/>
        <v>0</v>
      </c>
    </row>
    <row r="708" spans="1:6">
      <c r="A708" s="324" t="s">
        <v>222</v>
      </c>
      <c r="B708" s="733" t="s">
        <v>344</v>
      </c>
      <c r="C708" s="303"/>
      <c r="D708" s="135"/>
      <c r="E708" s="303"/>
      <c r="F708" s="135">
        <f t="shared" si="35"/>
        <v>0</v>
      </c>
    </row>
    <row r="709" spans="1:6">
      <c r="A709" s="324" t="s">
        <v>223</v>
      </c>
      <c r="B709" s="198" t="s">
        <v>330</v>
      </c>
      <c r="C709" s="303"/>
      <c r="D709" s="135"/>
      <c r="E709" s="303"/>
      <c r="F709" s="135">
        <f t="shared" si="35"/>
        <v>0</v>
      </c>
    </row>
    <row r="710" spans="1:6" ht="13.5" thickBot="1">
      <c r="A710" s="324" t="s">
        <v>224</v>
      </c>
      <c r="B710" s="200" t="s">
        <v>133</v>
      </c>
      <c r="C710" s="304">
        <f>-C685</f>
        <v>0</v>
      </c>
      <c r="D710" s="304">
        <f>-D685</f>
        <v>0</v>
      </c>
      <c r="E710" s="304">
        <f>-E685</f>
        <v>0</v>
      </c>
      <c r="F710" s="140">
        <f>-F685</f>
        <v>0</v>
      </c>
    </row>
    <row r="711" spans="1:6" ht="13.5" thickBot="1">
      <c r="A711" s="554" t="s">
        <v>225</v>
      </c>
      <c r="B711" s="555" t="s">
        <v>10</v>
      </c>
      <c r="C711" s="563">
        <f>C699+C700+C701+C709+C710</f>
        <v>0</v>
      </c>
      <c r="D711" s="563">
        <f>D699+D700+D701+D709+D710</f>
        <v>0</v>
      </c>
      <c r="E711" s="563">
        <f>E699+E700+E701+E709+E710</f>
        <v>0</v>
      </c>
      <c r="F711" s="564">
        <f>F699+F700+F701+F709+F710</f>
        <v>0</v>
      </c>
    </row>
    <row r="712" spans="1:6" ht="27" thickTop="1" thickBot="1">
      <c r="A712" s="554" t="s">
        <v>226</v>
      </c>
      <c r="B712" s="559" t="s">
        <v>331</v>
      </c>
      <c r="C712" s="566">
        <f>C696+C711</f>
        <v>14275300</v>
      </c>
      <c r="D712" s="566">
        <f>D696+D711</f>
        <v>0</v>
      </c>
      <c r="E712" s="566">
        <f>E696+E711</f>
        <v>0</v>
      </c>
      <c r="F712" s="567">
        <f>F696+F711</f>
        <v>14275300</v>
      </c>
    </row>
    <row r="713" spans="1:6" ht="13.5" thickTop="1">
      <c r="A713" s="544"/>
      <c r="B713" s="748"/>
      <c r="C713" s="233"/>
      <c r="D713" s="233"/>
      <c r="E713" s="233"/>
      <c r="F713" s="239"/>
    </row>
    <row r="714" spans="1:6">
      <c r="A714" s="325" t="s">
        <v>227</v>
      </c>
      <c r="B714" s="424" t="s">
        <v>333</v>
      </c>
      <c r="C714" s="565"/>
      <c r="D714" s="138"/>
      <c r="E714" s="305"/>
      <c r="F714" s="193"/>
    </row>
    <row r="715" spans="1:6">
      <c r="A715" s="324" t="s">
        <v>228</v>
      </c>
      <c r="B715" s="199" t="s">
        <v>332</v>
      </c>
      <c r="C715" s="308"/>
      <c r="D715" s="135"/>
      <c r="E715" s="303"/>
      <c r="F715" s="135">
        <f>SUM(C715:E715)</f>
        <v>0</v>
      </c>
    </row>
    <row r="716" spans="1:6">
      <c r="A716" s="325" t="s">
        <v>229</v>
      </c>
      <c r="B716" s="630" t="s">
        <v>337</v>
      </c>
      <c r="C716" s="739"/>
      <c r="D716" s="140"/>
      <c r="E716" s="304"/>
      <c r="F716" s="135">
        <f t="shared" ref="F716:F722" si="36">SUM(C716:E716)</f>
        <v>0</v>
      </c>
    </row>
    <row r="717" spans="1:6">
      <c r="A717" s="324" t="s">
        <v>230</v>
      </c>
      <c r="B717" s="630" t="s">
        <v>338</v>
      </c>
      <c r="C717" s="739"/>
      <c r="D717" s="140"/>
      <c r="E717" s="304"/>
      <c r="F717" s="135">
        <f t="shared" si="36"/>
        <v>0</v>
      </c>
    </row>
    <row r="718" spans="1:6">
      <c r="A718" s="325" t="s">
        <v>231</v>
      </c>
      <c r="B718" s="630" t="s">
        <v>339</v>
      </c>
      <c r="C718" s="739"/>
      <c r="D718" s="140"/>
      <c r="E718" s="304"/>
      <c r="F718" s="135">
        <f t="shared" si="36"/>
        <v>0</v>
      </c>
    </row>
    <row r="719" spans="1:6">
      <c r="A719" s="324" t="s">
        <v>232</v>
      </c>
      <c r="B719" s="734" t="s">
        <v>340</v>
      </c>
      <c r="C719" s="739"/>
      <c r="D719" s="140"/>
      <c r="E719" s="304"/>
      <c r="F719" s="135">
        <f t="shared" si="36"/>
        <v>0</v>
      </c>
    </row>
    <row r="720" spans="1:6">
      <c r="A720" s="325" t="s">
        <v>233</v>
      </c>
      <c r="B720" s="735" t="s">
        <v>341</v>
      </c>
      <c r="C720" s="739"/>
      <c r="D720" s="140"/>
      <c r="E720" s="304"/>
      <c r="F720" s="135">
        <f t="shared" si="36"/>
        <v>0</v>
      </c>
    </row>
    <row r="721" spans="1:6">
      <c r="A721" s="324" t="s">
        <v>234</v>
      </c>
      <c r="B721" s="736" t="s">
        <v>342</v>
      </c>
      <c r="C721" s="739"/>
      <c r="D721" s="140"/>
      <c r="E721" s="304"/>
      <c r="F721" s="135">
        <f t="shared" si="36"/>
        <v>0</v>
      </c>
    </row>
    <row r="722" spans="1:6" ht="13.5" thickBot="1">
      <c r="A722" s="325" t="s">
        <v>235</v>
      </c>
      <c r="B722" s="965" t="s">
        <v>343</v>
      </c>
      <c r="C722" s="966"/>
      <c r="D722" s="302"/>
      <c r="E722" s="302"/>
      <c r="F722" s="302">
        <f t="shared" si="36"/>
        <v>0</v>
      </c>
    </row>
    <row r="723" spans="1:6" ht="13.5" thickBot="1">
      <c r="A723" s="544" t="s">
        <v>236</v>
      </c>
      <c r="B723" s="745" t="s">
        <v>559</v>
      </c>
      <c r="C723" s="218"/>
      <c r="D723" s="222"/>
      <c r="E723" s="222"/>
      <c r="F723" s="143"/>
    </row>
    <row r="724" spans="1:6" ht="13.5" thickBot="1">
      <c r="A724" s="347" t="s">
        <v>237</v>
      </c>
      <c r="B724" s="284" t="s">
        <v>334</v>
      </c>
      <c r="C724" s="740">
        <f>SUM(C715:C723)</f>
        <v>0</v>
      </c>
      <c r="D724" s="740">
        <f>SUM(D715:D723)</f>
        <v>0</v>
      </c>
      <c r="E724" s="740">
        <f>SUM(E715:E723)</f>
        <v>0</v>
      </c>
      <c r="F724" s="840">
        <f>SUM(F715:F723)</f>
        <v>0</v>
      </c>
    </row>
    <row r="725" spans="1:6">
      <c r="A725" s="544"/>
      <c r="B725" s="41"/>
      <c r="C725" s="754"/>
      <c r="D725" s="756"/>
      <c r="E725" s="719"/>
      <c r="F725" s="626"/>
    </row>
    <row r="726" spans="1:6" ht="13.5" thickBot="1">
      <c r="A726" s="393" t="s">
        <v>238</v>
      </c>
      <c r="B726" s="746" t="s">
        <v>335</v>
      </c>
      <c r="C726" s="753">
        <f>C712+C724</f>
        <v>14275300</v>
      </c>
      <c r="D726" s="755">
        <f>D712+D724</f>
        <v>0</v>
      </c>
      <c r="E726" s="753">
        <f>E712+E724</f>
        <v>0</v>
      </c>
      <c r="F726" s="753">
        <f>F712+F724</f>
        <v>14275300</v>
      </c>
    </row>
    <row r="728" spans="1:6">
      <c r="A728" s="1018"/>
      <c r="B728" s="1018"/>
      <c r="C728" s="1018"/>
      <c r="D728" s="1018"/>
      <c r="E728" s="1018"/>
      <c r="F728" s="1018"/>
    </row>
    <row r="729" spans="1:6">
      <c r="A729" s="997" t="s">
        <v>689</v>
      </c>
      <c r="B729" s="997"/>
      <c r="C729" s="997"/>
      <c r="D729" s="997"/>
      <c r="E729" s="997"/>
    </row>
    <row r="730" spans="1:6">
      <c r="A730" s="337"/>
      <c r="B730" s="337"/>
      <c r="C730" s="337"/>
      <c r="D730" s="337"/>
      <c r="E730" s="337"/>
    </row>
    <row r="731" spans="1:6" ht="14.25">
      <c r="A731" s="1061" t="s">
        <v>644</v>
      </c>
      <c r="B731" s="1062"/>
      <c r="C731" s="1062"/>
      <c r="D731" s="1062"/>
      <c r="E731" s="1062"/>
      <c r="F731" s="1062"/>
    </row>
    <row r="732" spans="1:6" ht="15.75">
      <c r="B732" s="18"/>
      <c r="C732" s="18"/>
      <c r="D732" s="18"/>
      <c r="E732" s="18"/>
    </row>
    <row r="733" spans="1:6" ht="15.75">
      <c r="B733" s="18" t="s">
        <v>534</v>
      </c>
      <c r="C733" s="18"/>
      <c r="D733" s="18"/>
      <c r="E733" s="18"/>
    </row>
    <row r="734" spans="1:6" ht="13.5" thickBot="1">
      <c r="B734" s="1"/>
      <c r="C734" s="1"/>
      <c r="D734" s="1"/>
      <c r="E734" s="19" t="s">
        <v>598</v>
      </c>
    </row>
    <row r="735" spans="1:6" ht="48.75" thickBot="1">
      <c r="A735" s="348" t="s">
        <v>190</v>
      </c>
      <c r="B735" s="549" t="s">
        <v>12</v>
      </c>
      <c r="C735" s="340" t="s">
        <v>471</v>
      </c>
      <c r="D735" s="341" t="s">
        <v>472</v>
      </c>
      <c r="E735" s="340" t="s">
        <v>470</v>
      </c>
      <c r="F735" s="341" t="s">
        <v>469</v>
      </c>
    </row>
    <row r="736" spans="1:6">
      <c r="A736" s="550" t="s">
        <v>191</v>
      </c>
      <c r="B736" s="551" t="s">
        <v>192</v>
      </c>
      <c r="C736" s="560" t="s">
        <v>193</v>
      </c>
      <c r="D736" s="561" t="s">
        <v>194</v>
      </c>
      <c r="E736" s="703" t="s">
        <v>214</v>
      </c>
      <c r="F736" s="704" t="s">
        <v>239</v>
      </c>
    </row>
    <row r="737" spans="1:6">
      <c r="A737" s="325" t="s">
        <v>195</v>
      </c>
      <c r="B737" s="332" t="s">
        <v>134</v>
      </c>
      <c r="C737" s="303"/>
      <c r="D737" s="135"/>
      <c r="E737" s="303"/>
      <c r="F737" s="117"/>
    </row>
    <row r="738" spans="1:6">
      <c r="A738" s="324" t="s">
        <v>196</v>
      </c>
      <c r="B738" s="186" t="s">
        <v>6</v>
      </c>
      <c r="C738" s="303">
        <v>1188000</v>
      </c>
      <c r="D738" s="135"/>
      <c r="E738" s="303"/>
      <c r="F738" s="135">
        <f>SUM(C738:E738)</f>
        <v>1188000</v>
      </c>
    </row>
    <row r="739" spans="1:6">
      <c r="A739" s="324" t="s">
        <v>197</v>
      </c>
      <c r="B739" s="198" t="s">
        <v>7</v>
      </c>
      <c r="C739" s="303">
        <v>209000</v>
      </c>
      <c r="D739" s="135"/>
      <c r="E739" s="303"/>
      <c r="F739" s="135">
        <f>SUM(C739:E739)</f>
        <v>209000</v>
      </c>
    </row>
    <row r="740" spans="1:6">
      <c r="A740" s="324" t="s">
        <v>198</v>
      </c>
      <c r="B740" s="198" t="s">
        <v>8</v>
      </c>
      <c r="C740" s="303">
        <v>3213100</v>
      </c>
      <c r="D740" s="135"/>
      <c r="E740" s="303"/>
      <c r="F740" s="135">
        <f>SUM(C740:E740)</f>
        <v>3213100</v>
      </c>
    </row>
    <row r="741" spans="1:6">
      <c r="A741" s="324" t="s">
        <v>199</v>
      </c>
      <c r="B741" s="198" t="s">
        <v>269</v>
      </c>
      <c r="C741" s="303"/>
      <c r="D741" s="135"/>
      <c r="E741" s="303"/>
      <c r="F741" s="135">
        <f>SUM(C741:E741)</f>
        <v>0</v>
      </c>
    </row>
    <row r="742" spans="1:6">
      <c r="A742" s="324" t="s">
        <v>200</v>
      </c>
      <c r="B742" s="198" t="s">
        <v>268</v>
      </c>
      <c r="C742" s="303"/>
      <c r="D742" s="135"/>
      <c r="E742" s="303"/>
      <c r="F742" s="135">
        <f>SUM(C742:E742)</f>
        <v>0</v>
      </c>
    </row>
    <row r="743" spans="1:6">
      <c r="A743" s="324" t="s">
        <v>201</v>
      </c>
      <c r="B743" s="198" t="s">
        <v>317</v>
      </c>
      <c r="C743" s="303">
        <f>C744+C745+C746+C747+C748+C749+C750</f>
        <v>0</v>
      </c>
      <c r="D743" s="303">
        <f>D744+D745+D746+D747+D748+D749+D750</f>
        <v>0</v>
      </c>
      <c r="E743" s="303">
        <f>E744+E745+E746+E747+E748+E749+E750</f>
        <v>0</v>
      </c>
      <c r="F743" s="135">
        <f>F744+F745+F746+F747+F748+F749+F750</f>
        <v>0</v>
      </c>
    </row>
    <row r="744" spans="1:6">
      <c r="A744" s="324" t="s">
        <v>202</v>
      </c>
      <c r="B744" s="198" t="s">
        <v>318</v>
      </c>
      <c r="C744" s="303">
        <v>0</v>
      </c>
      <c r="D744" s="135">
        <v>0</v>
      </c>
      <c r="E744" s="303">
        <v>0</v>
      </c>
      <c r="F744" s="135">
        <f>E744+D744+C744</f>
        <v>0</v>
      </c>
    </row>
    <row r="745" spans="1:6">
      <c r="A745" s="324" t="s">
        <v>203</v>
      </c>
      <c r="B745" s="198" t="s">
        <v>319</v>
      </c>
      <c r="C745" s="303"/>
      <c r="D745" s="135"/>
      <c r="E745" s="303"/>
      <c r="F745" s="135">
        <f t="shared" ref="F745:F751" si="37">E745+D745+C745</f>
        <v>0</v>
      </c>
    </row>
    <row r="746" spans="1:6">
      <c r="A746" s="324" t="s">
        <v>204</v>
      </c>
      <c r="B746" s="198" t="s">
        <v>320</v>
      </c>
      <c r="C746" s="303"/>
      <c r="D746" s="135"/>
      <c r="E746" s="303"/>
      <c r="F746" s="135">
        <f t="shared" si="37"/>
        <v>0</v>
      </c>
    </row>
    <row r="747" spans="1:6">
      <c r="A747" s="324" t="s">
        <v>205</v>
      </c>
      <c r="B747" s="333" t="s">
        <v>321</v>
      </c>
      <c r="C747" s="223"/>
      <c r="D747" s="139"/>
      <c r="E747" s="303"/>
      <c r="F747" s="135">
        <f t="shared" si="37"/>
        <v>0</v>
      </c>
    </row>
    <row r="748" spans="1:6">
      <c r="A748" s="324" t="s">
        <v>206</v>
      </c>
      <c r="B748" s="732" t="s">
        <v>336</v>
      </c>
      <c r="C748" s="306"/>
      <c r="D748" s="136"/>
      <c r="E748" s="303"/>
      <c r="F748" s="135">
        <f t="shared" si="37"/>
        <v>0</v>
      </c>
    </row>
    <row r="749" spans="1:6">
      <c r="A749" s="324" t="s">
        <v>207</v>
      </c>
      <c r="B749" s="733" t="s">
        <v>329</v>
      </c>
      <c r="C749" s="306"/>
      <c r="D749" s="136"/>
      <c r="E749" s="303"/>
      <c r="F749" s="135">
        <f t="shared" si="37"/>
        <v>0</v>
      </c>
    </row>
    <row r="750" spans="1:6" ht="13.5" thickBot="1">
      <c r="A750" s="324" t="s">
        <v>208</v>
      </c>
      <c r="B750" s="960" t="s">
        <v>558</v>
      </c>
      <c r="C750" s="306"/>
      <c r="D750" s="136"/>
      <c r="E750" s="303"/>
      <c r="F750" s="140"/>
    </row>
    <row r="751" spans="1:6" ht="13.5" thickBot="1">
      <c r="A751" s="324" t="s">
        <v>209</v>
      </c>
      <c r="B751" s="200" t="s">
        <v>130</v>
      </c>
      <c r="C751" s="304"/>
      <c r="D751" s="140"/>
      <c r="E751" s="303"/>
      <c r="F751" s="302">
        <f t="shared" si="37"/>
        <v>0</v>
      </c>
    </row>
    <row r="752" spans="1:6" ht="13.5" thickBot="1">
      <c r="A752" s="554" t="s">
        <v>210</v>
      </c>
      <c r="B752" s="555" t="s">
        <v>9</v>
      </c>
      <c r="C752" s="563">
        <f>C738+C739+C740+C741+C743+C751</f>
        <v>4610100</v>
      </c>
      <c r="D752" s="563">
        <f>D738+D739+D740+D741+D743+D751</f>
        <v>0</v>
      </c>
      <c r="E752" s="563">
        <f>E738+E739+E740+E741+E743+E751</f>
        <v>0</v>
      </c>
      <c r="F752" s="564">
        <f>F738+F739+F740+F741+F743+F751</f>
        <v>4610100</v>
      </c>
    </row>
    <row r="753" spans="1:6" ht="13.5" thickTop="1">
      <c r="A753" s="544"/>
      <c r="B753" s="332"/>
      <c r="C753" s="222"/>
      <c r="D753" s="222"/>
      <c r="E753" s="222"/>
      <c r="F753" s="143"/>
    </row>
    <row r="754" spans="1:6">
      <c r="A754" s="325" t="s">
        <v>211</v>
      </c>
      <c r="B754" s="334" t="s">
        <v>135</v>
      </c>
      <c r="C754" s="305"/>
      <c r="D754" s="138"/>
      <c r="E754" s="305"/>
      <c r="F754" s="193"/>
    </row>
    <row r="755" spans="1:6">
      <c r="A755" s="324" t="s">
        <v>212</v>
      </c>
      <c r="B755" s="198" t="s">
        <v>270</v>
      </c>
      <c r="C755" s="303"/>
      <c r="D755" s="135"/>
      <c r="E755" s="303"/>
      <c r="F755" s="135">
        <f>SUM(C755:E755)</f>
        <v>0</v>
      </c>
    </row>
    <row r="756" spans="1:6">
      <c r="A756" s="324" t="s">
        <v>213</v>
      </c>
      <c r="B756" s="198" t="s">
        <v>271</v>
      </c>
      <c r="C756" s="303"/>
      <c r="D756" s="135"/>
      <c r="E756" s="303"/>
      <c r="F756" s="135">
        <f>SUM(C756:E756)</f>
        <v>0</v>
      </c>
    </row>
    <row r="757" spans="1:6">
      <c r="A757" s="324" t="s">
        <v>215</v>
      </c>
      <c r="B757" s="198" t="s">
        <v>131</v>
      </c>
      <c r="C757" s="303">
        <f>C758+C759+C760+C761+C762+C763+C764</f>
        <v>0</v>
      </c>
      <c r="D757" s="303">
        <f>D758+D759+D760+D761+D762+D763+D764</f>
        <v>0</v>
      </c>
      <c r="E757" s="303">
        <f>E758+E759+E760+E761+E762+E763+E764</f>
        <v>0</v>
      </c>
      <c r="F757" s="135">
        <f>F758+F759+F760+F761+F762+F763+F764</f>
        <v>0</v>
      </c>
    </row>
    <row r="758" spans="1:6">
      <c r="A758" s="324" t="s">
        <v>216</v>
      </c>
      <c r="B758" s="333" t="s">
        <v>322</v>
      </c>
      <c r="C758" s="303"/>
      <c r="D758" s="135"/>
      <c r="E758" s="303"/>
      <c r="F758" s="135">
        <f>SUM(C758:E758)</f>
        <v>0</v>
      </c>
    </row>
    <row r="759" spans="1:6">
      <c r="A759" s="324" t="s">
        <v>217</v>
      </c>
      <c r="B759" s="333" t="s">
        <v>324</v>
      </c>
      <c r="C759" s="303"/>
      <c r="D759" s="135"/>
      <c r="E759" s="303"/>
      <c r="F759" s="135">
        <f t="shared" ref="F759:F765" si="38">SUM(C759:E759)</f>
        <v>0</v>
      </c>
    </row>
    <row r="760" spans="1:6">
      <c r="A760" s="324" t="s">
        <v>218</v>
      </c>
      <c r="B760" s="333" t="s">
        <v>323</v>
      </c>
      <c r="C760" s="303"/>
      <c r="D760" s="135"/>
      <c r="E760" s="303"/>
      <c r="F760" s="135">
        <f t="shared" si="38"/>
        <v>0</v>
      </c>
    </row>
    <row r="761" spans="1:6">
      <c r="A761" s="324" t="s">
        <v>219</v>
      </c>
      <c r="B761" s="333" t="s">
        <v>325</v>
      </c>
      <c r="C761" s="303"/>
      <c r="D761" s="135"/>
      <c r="E761" s="303"/>
      <c r="F761" s="135">
        <f t="shared" si="38"/>
        <v>0</v>
      </c>
    </row>
    <row r="762" spans="1:6">
      <c r="A762" s="324" t="s">
        <v>220</v>
      </c>
      <c r="B762" s="732" t="s">
        <v>326</v>
      </c>
      <c r="C762" s="303"/>
      <c r="D762" s="135"/>
      <c r="E762" s="303"/>
      <c r="F762" s="135">
        <f t="shared" si="38"/>
        <v>0</v>
      </c>
    </row>
    <row r="763" spans="1:6">
      <c r="A763" s="324" t="s">
        <v>221</v>
      </c>
      <c r="B763" s="281" t="s">
        <v>327</v>
      </c>
      <c r="C763" s="303"/>
      <c r="D763" s="135"/>
      <c r="E763" s="303"/>
      <c r="F763" s="135">
        <f t="shared" si="38"/>
        <v>0</v>
      </c>
    </row>
    <row r="764" spans="1:6">
      <c r="A764" s="324" t="s">
        <v>222</v>
      </c>
      <c r="B764" s="733" t="s">
        <v>344</v>
      </c>
      <c r="C764" s="303"/>
      <c r="D764" s="135"/>
      <c r="E764" s="303"/>
      <c r="F764" s="135">
        <f t="shared" si="38"/>
        <v>0</v>
      </c>
    </row>
    <row r="765" spans="1:6">
      <c r="A765" s="324" t="s">
        <v>223</v>
      </c>
      <c r="B765" s="198" t="s">
        <v>330</v>
      </c>
      <c r="C765" s="303"/>
      <c r="D765" s="135"/>
      <c r="E765" s="303"/>
      <c r="F765" s="135">
        <f t="shared" si="38"/>
        <v>0</v>
      </c>
    </row>
    <row r="766" spans="1:6" ht="13.5" thickBot="1">
      <c r="A766" s="324" t="s">
        <v>224</v>
      </c>
      <c r="B766" s="200" t="s">
        <v>133</v>
      </c>
      <c r="C766" s="306">
        <f>-C741</f>
        <v>0</v>
      </c>
      <c r="D766" s="306">
        <f>-D741</f>
        <v>0</v>
      </c>
      <c r="E766" s="306">
        <f>-E741</f>
        <v>0</v>
      </c>
      <c r="F766" s="136">
        <f>-F741</f>
        <v>0</v>
      </c>
    </row>
    <row r="767" spans="1:6" ht="13.5" thickBot="1">
      <c r="A767" s="554" t="s">
        <v>225</v>
      </c>
      <c r="B767" s="555" t="s">
        <v>10</v>
      </c>
      <c r="C767" s="563">
        <f>C755+C756+C757+C765+C766</f>
        <v>0</v>
      </c>
      <c r="D767" s="563">
        <f>D755+D756+D757+D765+D766</f>
        <v>0</v>
      </c>
      <c r="E767" s="563">
        <f>E755+E756+E757+E765+E766</f>
        <v>0</v>
      </c>
      <c r="F767" s="564">
        <f>F755+F756+F757+F765+F766</f>
        <v>0</v>
      </c>
    </row>
    <row r="768" spans="1:6" ht="27" thickTop="1" thickBot="1">
      <c r="A768" s="554" t="s">
        <v>226</v>
      </c>
      <c r="B768" s="559" t="s">
        <v>331</v>
      </c>
      <c r="C768" s="566">
        <f>C752+C767</f>
        <v>4610100</v>
      </c>
      <c r="D768" s="566">
        <f>D752+D767</f>
        <v>0</v>
      </c>
      <c r="E768" s="566">
        <f>E752+E767</f>
        <v>0</v>
      </c>
      <c r="F768" s="567">
        <f>F752+F767</f>
        <v>4610100</v>
      </c>
    </row>
    <row r="769" spans="1:6" ht="13.5" thickTop="1">
      <c r="A769" s="544"/>
      <c r="B769" s="748"/>
      <c r="C769" s="233"/>
      <c r="D769" s="233"/>
      <c r="E769" s="233"/>
      <c r="F769" s="239"/>
    </row>
    <row r="770" spans="1:6">
      <c r="A770" s="325" t="s">
        <v>227</v>
      </c>
      <c r="B770" s="424" t="s">
        <v>333</v>
      </c>
      <c r="C770" s="565"/>
      <c r="D770" s="138"/>
      <c r="E770" s="305"/>
      <c r="F770" s="193"/>
    </row>
    <row r="771" spans="1:6">
      <c r="A771" s="324" t="s">
        <v>228</v>
      </c>
      <c r="B771" s="199" t="s">
        <v>332</v>
      </c>
      <c r="C771" s="308"/>
      <c r="D771" s="135"/>
      <c r="E771" s="303"/>
      <c r="F771" s="135">
        <f>SUM(C771:E771)</f>
        <v>0</v>
      </c>
    </row>
    <row r="772" spans="1:6">
      <c r="A772" s="325" t="s">
        <v>229</v>
      </c>
      <c r="B772" s="630" t="s">
        <v>337</v>
      </c>
      <c r="C772" s="739"/>
      <c r="D772" s="140"/>
      <c r="E772" s="304"/>
      <c r="F772" s="135">
        <f t="shared" ref="F772:F778" si="39">SUM(C772:E772)</f>
        <v>0</v>
      </c>
    </row>
    <row r="773" spans="1:6">
      <c r="A773" s="324" t="s">
        <v>230</v>
      </c>
      <c r="B773" s="630" t="s">
        <v>338</v>
      </c>
      <c r="C773" s="739"/>
      <c r="D773" s="140"/>
      <c r="E773" s="304"/>
      <c r="F773" s="135">
        <f t="shared" si="39"/>
        <v>0</v>
      </c>
    </row>
    <row r="774" spans="1:6">
      <c r="A774" s="325" t="s">
        <v>231</v>
      </c>
      <c r="B774" s="630" t="s">
        <v>339</v>
      </c>
      <c r="C774" s="739"/>
      <c r="D774" s="140"/>
      <c r="E774" s="304"/>
      <c r="F774" s="135">
        <f t="shared" si="39"/>
        <v>0</v>
      </c>
    </row>
    <row r="775" spans="1:6">
      <c r="A775" s="324" t="s">
        <v>232</v>
      </c>
      <c r="B775" s="734" t="s">
        <v>340</v>
      </c>
      <c r="C775" s="739"/>
      <c r="D775" s="140"/>
      <c r="E775" s="304"/>
      <c r="F775" s="135">
        <f t="shared" si="39"/>
        <v>0</v>
      </c>
    </row>
    <row r="776" spans="1:6">
      <c r="A776" s="325" t="s">
        <v>233</v>
      </c>
      <c r="B776" s="735" t="s">
        <v>341</v>
      </c>
      <c r="C776" s="739"/>
      <c r="D776" s="140"/>
      <c r="E776" s="304"/>
      <c r="F776" s="135">
        <f t="shared" si="39"/>
        <v>0</v>
      </c>
    </row>
    <row r="777" spans="1:6">
      <c r="A777" s="324" t="s">
        <v>234</v>
      </c>
      <c r="B777" s="736" t="s">
        <v>342</v>
      </c>
      <c r="C777" s="739"/>
      <c r="D777" s="140"/>
      <c r="E777" s="304"/>
      <c r="F777" s="135">
        <f t="shared" si="39"/>
        <v>0</v>
      </c>
    </row>
    <row r="778" spans="1:6" ht="13.5" thickBot="1">
      <c r="A778" s="325" t="s">
        <v>235</v>
      </c>
      <c r="B778" s="965" t="s">
        <v>343</v>
      </c>
      <c r="C778" s="966"/>
      <c r="D778" s="302"/>
      <c r="E778" s="302"/>
      <c r="F778" s="302">
        <f t="shared" si="39"/>
        <v>0</v>
      </c>
    </row>
    <row r="779" spans="1:6" ht="13.5" thickBot="1">
      <c r="A779" s="544" t="s">
        <v>236</v>
      </c>
      <c r="B779" s="745" t="s">
        <v>559</v>
      </c>
      <c r="C779" s="218"/>
      <c r="D779" s="222"/>
      <c r="E779" s="222"/>
      <c r="F779" s="143"/>
    </row>
    <row r="780" spans="1:6" ht="13.5" thickBot="1">
      <c r="A780" s="347" t="s">
        <v>237</v>
      </c>
      <c r="B780" s="284" t="s">
        <v>334</v>
      </c>
      <c r="C780" s="740">
        <f>SUM(C771:C779)</f>
        <v>0</v>
      </c>
      <c r="D780" s="740">
        <f>SUM(D771:D779)</f>
        <v>0</v>
      </c>
      <c r="E780" s="740">
        <f>SUM(E771:E779)</f>
        <v>0</v>
      </c>
      <c r="F780" s="840">
        <f>SUM(F771:F779)</f>
        <v>0</v>
      </c>
    </row>
    <row r="781" spans="1:6">
      <c r="A781" s="544"/>
      <c r="B781" s="41"/>
      <c r="C781" s="754"/>
      <c r="D781" s="756"/>
      <c r="E781" s="719"/>
      <c r="F781" s="626"/>
    </row>
    <row r="782" spans="1:6" ht="13.5" thickBot="1">
      <c r="A782" s="393" t="s">
        <v>238</v>
      </c>
      <c r="B782" s="746" t="s">
        <v>335</v>
      </c>
      <c r="C782" s="753">
        <f>C768+C780</f>
        <v>4610100</v>
      </c>
      <c r="D782" s="755">
        <f>D768+D780</f>
        <v>0</v>
      </c>
      <c r="E782" s="753">
        <f>E768+E780</f>
        <v>0</v>
      </c>
      <c r="F782" s="753">
        <f>F768+F780</f>
        <v>4610100</v>
      </c>
    </row>
    <row r="784" spans="1:6">
      <c r="A784" s="1018"/>
      <c r="B784" s="1018"/>
      <c r="C784" s="1018"/>
      <c r="D784" s="1018"/>
      <c r="E784" s="1018"/>
      <c r="F784" s="1018"/>
    </row>
    <row r="785" spans="1:6">
      <c r="A785" s="997" t="s">
        <v>690</v>
      </c>
      <c r="B785" s="997"/>
      <c r="C785" s="997"/>
      <c r="D785" s="997"/>
      <c r="E785" s="997"/>
    </row>
    <row r="786" spans="1:6">
      <c r="A786" s="337"/>
      <c r="B786" s="337"/>
      <c r="C786" s="337"/>
      <c r="D786" s="337"/>
      <c r="E786" s="337"/>
    </row>
    <row r="787" spans="1:6" ht="14.25">
      <c r="A787" s="1061" t="s">
        <v>644</v>
      </c>
      <c r="B787" s="1062"/>
      <c r="C787" s="1062"/>
      <c r="D787" s="1062"/>
      <c r="E787" s="1062"/>
      <c r="F787" s="1062"/>
    </row>
    <row r="788" spans="1:6" ht="15.75">
      <c r="B788" s="18"/>
      <c r="C788" s="18"/>
      <c r="D788" s="18"/>
      <c r="E788" s="18"/>
    </row>
    <row r="789" spans="1:6" ht="15.75">
      <c r="B789" s="18" t="s">
        <v>535</v>
      </c>
      <c r="C789" s="18"/>
      <c r="D789" s="18"/>
      <c r="E789" s="18"/>
    </row>
    <row r="790" spans="1:6" ht="13.5" thickBot="1">
      <c r="B790" s="1"/>
      <c r="C790" s="1"/>
      <c r="D790" s="1"/>
      <c r="E790" s="19" t="s">
        <v>598</v>
      </c>
    </row>
    <row r="791" spans="1:6" ht="48.75" thickBot="1">
      <c r="A791" s="348" t="s">
        <v>190</v>
      </c>
      <c r="B791" s="549" t="s">
        <v>12</v>
      </c>
      <c r="C791" s="340" t="s">
        <v>471</v>
      </c>
      <c r="D791" s="341" t="s">
        <v>472</v>
      </c>
      <c r="E791" s="340" t="s">
        <v>470</v>
      </c>
      <c r="F791" s="341" t="s">
        <v>469</v>
      </c>
    </row>
    <row r="792" spans="1:6">
      <c r="A792" s="550" t="s">
        <v>191</v>
      </c>
      <c r="B792" s="551" t="s">
        <v>192</v>
      </c>
      <c r="C792" s="560" t="s">
        <v>193</v>
      </c>
      <c r="D792" s="561" t="s">
        <v>194</v>
      </c>
      <c r="E792" s="703" t="s">
        <v>214</v>
      </c>
      <c r="F792" s="704" t="s">
        <v>239</v>
      </c>
    </row>
    <row r="793" spans="1:6">
      <c r="A793" s="325" t="s">
        <v>195</v>
      </c>
      <c r="B793" s="332" t="s">
        <v>134</v>
      </c>
      <c r="C793" s="303"/>
      <c r="D793" s="135"/>
      <c r="E793" s="303"/>
      <c r="F793" s="117"/>
    </row>
    <row r="794" spans="1:6">
      <c r="A794" s="324" t="s">
        <v>196</v>
      </c>
      <c r="B794" s="186" t="s">
        <v>6</v>
      </c>
      <c r="C794" s="303">
        <v>200000</v>
      </c>
      <c r="D794" s="135"/>
      <c r="E794" s="303"/>
      <c r="F794" s="135">
        <f>SUM(C794:E794)</f>
        <v>200000</v>
      </c>
    </row>
    <row r="795" spans="1:6">
      <c r="A795" s="324" t="s">
        <v>197</v>
      </c>
      <c r="B795" s="198" t="s">
        <v>7</v>
      </c>
      <c r="C795" s="303">
        <v>36000</v>
      </c>
      <c r="D795" s="135"/>
      <c r="E795" s="303"/>
      <c r="F795" s="135">
        <f>SUM(C795:E795)</f>
        <v>36000</v>
      </c>
    </row>
    <row r="796" spans="1:6">
      <c r="A796" s="324" t="s">
        <v>198</v>
      </c>
      <c r="B796" s="198" t="s">
        <v>8</v>
      </c>
      <c r="C796" s="303">
        <v>491500</v>
      </c>
      <c r="D796" s="135"/>
      <c r="E796" s="303"/>
      <c r="F796" s="135">
        <f>SUM(C796:E796)</f>
        <v>491500</v>
      </c>
    </row>
    <row r="797" spans="1:6">
      <c r="A797" s="324" t="s">
        <v>199</v>
      </c>
      <c r="B797" s="198" t="s">
        <v>269</v>
      </c>
      <c r="C797" s="303"/>
      <c r="D797" s="135"/>
      <c r="E797" s="303"/>
      <c r="F797" s="135">
        <f>SUM(C797:E797)</f>
        <v>0</v>
      </c>
    </row>
    <row r="798" spans="1:6">
      <c r="A798" s="324" t="s">
        <v>200</v>
      </c>
      <c r="B798" s="198" t="s">
        <v>268</v>
      </c>
      <c r="C798" s="303"/>
      <c r="D798" s="135"/>
      <c r="E798" s="303"/>
      <c r="F798" s="135">
        <f>SUM(C798:E798)</f>
        <v>0</v>
      </c>
    </row>
    <row r="799" spans="1:6">
      <c r="A799" s="324" t="s">
        <v>201</v>
      </c>
      <c r="B799" s="198" t="s">
        <v>317</v>
      </c>
      <c r="C799" s="303">
        <f>C800+C801+C802+C803+C804+C805+C806</f>
        <v>0</v>
      </c>
      <c r="D799" s="303">
        <f>D800+D801+D802+D803+D804+D805+D806</f>
        <v>0</v>
      </c>
      <c r="E799" s="303">
        <f>E800+E801+E802+E803+E804+E805+E806</f>
        <v>0</v>
      </c>
      <c r="F799" s="135">
        <f>F800+F801+F802+F803+F804+F805+F806</f>
        <v>0</v>
      </c>
    </row>
    <row r="800" spans="1:6">
      <c r="A800" s="324" t="s">
        <v>202</v>
      </c>
      <c r="B800" s="198" t="s">
        <v>318</v>
      </c>
      <c r="C800" s="303">
        <v>0</v>
      </c>
      <c r="D800" s="135">
        <v>0</v>
      </c>
      <c r="E800" s="303">
        <v>0</v>
      </c>
      <c r="F800" s="135">
        <f>E800+D800+C800</f>
        <v>0</v>
      </c>
    </row>
    <row r="801" spans="1:6">
      <c r="A801" s="324" t="s">
        <v>203</v>
      </c>
      <c r="B801" s="198" t="s">
        <v>319</v>
      </c>
      <c r="C801" s="303"/>
      <c r="D801" s="135"/>
      <c r="E801" s="303"/>
      <c r="F801" s="135">
        <f t="shared" ref="F801:F807" si="40">E801+D801+C801</f>
        <v>0</v>
      </c>
    </row>
    <row r="802" spans="1:6">
      <c r="A802" s="324" t="s">
        <v>204</v>
      </c>
      <c r="B802" s="198" t="s">
        <v>320</v>
      </c>
      <c r="C802" s="303"/>
      <c r="D802" s="135"/>
      <c r="E802" s="303"/>
      <c r="F802" s="135">
        <f t="shared" si="40"/>
        <v>0</v>
      </c>
    </row>
    <row r="803" spans="1:6">
      <c r="A803" s="324" t="s">
        <v>205</v>
      </c>
      <c r="B803" s="333" t="s">
        <v>321</v>
      </c>
      <c r="C803" s="223"/>
      <c r="D803" s="139"/>
      <c r="E803" s="303"/>
      <c r="F803" s="135">
        <f t="shared" si="40"/>
        <v>0</v>
      </c>
    </row>
    <row r="804" spans="1:6">
      <c r="A804" s="324" t="s">
        <v>206</v>
      </c>
      <c r="B804" s="732" t="s">
        <v>336</v>
      </c>
      <c r="C804" s="306"/>
      <c r="D804" s="136"/>
      <c r="E804" s="303"/>
      <c r="F804" s="135">
        <f t="shared" si="40"/>
        <v>0</v>
      </c>
    </row>
    <row r="805" spans="1:6">
      <c r="A805" s="324" t="s">
        <v>207</v>
      </c>
      <c r="B805" s="733" t="s">
        <v>329</v>
      </c>
      <c r="C805" s="306"/>
      <c r="D805" s="136"/>
      <c r="E805" s="303"/>
      <c r="F805" s="135">
        <f t="shared" si="40"/>
        <v>0</v>
      </c>
    </row>
    <row r="806" spans="1:6" ht="13.5" thickBot="1">
      <c r="A806" s="324" t="s">
        <v>208</v>
      </c>
      <c r="B806" s="960" t="s">
        <v>558</v>
      </c>
      <c r="C806" s="306"/>
      <c r="D806" s="136"/>
      <c r="E806" s="303"/>
      <c r="F806" s="140"/>
    </row>
    <row r="807" spans="1:6" ht="13.5" thickBot="1">
      <c r="A807" s="324" t="s">
        <v>209</v>
      </c>
      <c r="B807" s="200" t="s">
        <v>130</v>
      </c>
      <c r="C807" s="304"/>
      <c r="D807" s="140"/>
      <c r="E807" s="303"/>
      <c r="F807" s="302">
        <f t="shared" si="40"/>
        <v>0</v>
      </c>
    </row>
    <row r="808" spans="1:6" ht="13.5" thickBot="1">
      <c r="A808" s="554" t="s">
        <v>210</v>
      </c>
      <c r="B808" s="555" t="s">
        <v>9</v>
      </c>
      <c r="C808" s="563">
        <f>C794+C795+C796+C797+C799+C807</f>
        <v>727500</v>
      </c>
      <c r="D808" s="563">
        <f>D794+D795+D796+D797+D799+D807</f>
        <v>0</v>
      </c>
      <c r="E808" s="563">
        <f>E794+E795+E796+E797+E799+E807</f>
        <v>0</v>
      </c>
      <c r="F808" s="564">
        <f>F794+F795+F796+F797+F799+F807</f>
        <v>727500</v>
      </c>
    </row>
    <row r="809" spans="1:6" ht="13.5" thickTop="1">
      <c r="A809" s="544"/>
      <c r="B809" s="332"/>
      <c r="C809" s="222"/>
      <c r="D809" s="222"/>
      <c r="E809" s="222"/>
      <c r="F809" s="143"/>
    </row>
    <row r="810" spans="1:6">
      <c r="A810" s="325" t="s">
        <v>211</v>
      </c>
      <c r="B810" s="334" t="s">
        <v>135</v>
      </c>
      <c r="C810" s="305"/>
      <c r="D810" s="138"/>
      <c r="E810" s="305"/>
      <c r="F810" s="193"/>
    </row>
    <row r="811" spans="1:6">
      <c r="A811" s="324" t="s">
        <v>212</v>
      </c>
      <c r="B811" s="198" t="s">
        <v>270</v>
      </c>
      <c r="C811" s="303"/>
      <c r="D811" s="135"/>
      <c r="E811" s="303"/>
      <c r="F811" s="135">
        <f>SUM(C811:E811)</f>
        <v>0</v>
      </c>
    </row>
    <row r="812" spans="1:6">
      <c r="A812" s="324" t="s">
        <v>213</v>
      </c>
      <c r="B812" s="198" t="s">
        <v>271</v>
      </c>
      <c r="C812" s="303">
        <f>'4.m.kiadási ei cofog'!C264</f>
        <v>0</v>
      </c>
      <c r="D812" s="135"/>
      <c r="E812" s="303"/>
      <c r="F812" s="135">
        <f>SUM(C812:E812)</f>
        <v>0</v>
      </c>
    </row>
    <row r="813" spans="1:6">
      <c r="A813" s="324" t="s">
        <v>215</v>
      </c>
      <c r="B813" s="198" t="s">
        <v>131</v>
      </c>
      <c r="C813" s="303">
        <f>C814+C815+C816+C817+C818+C819+C820</f>
        <v>0</v>
      </c>
      <c r="D813" s="303">
        <f>D814+D815+D816+D817+D818+D819+D820</f>
        <v>0</v>
      </c>
      <c r="E813" s="303">
        <f>E814+E815+E816+E817+E818+E819+E820</f>
        <v>0</v>
      </c>
      <c r="F813" s="135">
        <f>F814+F815+F816+F817+F818+F819+F820</f>
        <v>0</v>
      </c>
    </row>
    <row r="814" spans="1:6">
      <c r="A814" s="324" t="s">
        <v>216</v>
      </c>
      <c r="B814" s="333" t="s">
        <v>322</v>
      </c>
      <c r="C814" s="303"/>
      <c r="D814" s="135"/>
      <c r="E814" s="303"/>
      <c r="F814" s="135">
        <f>SUM(C814:E814)</f>
        <v>0</v>
      </c>
    </row>
    <row r="815" spans="1:6">
      <c r="A815" s="324" t="s">
        <v>217</v>
      </c>
      <c r="B815" s="333" t="s">
        <v>324</v>
      </c>
      <c r="C815" s="303"/>
      <c r="D815" s="135"/>
      <c r="E815" s="303"/>
      <c r="F815" s="135">
        <f t="shared" ref="F815:F821" si="41">SUM(C815:E815)</f>
        <v>0</v>
      </c>
    </row>
    <row r="816" spans="1:6">
      <c r="A816" s="324" t="s">
        <v>218</v>
      </c>
      <c r="B816" s="333" t="s">
        <v>323</v>
      </c>
      <c r="C816" s="303"/>
      <c r="D816" s="135"/>
      <c r="E816" s="303"/>
      <c r="F816" s="135">
        <f t="shared" si="41"/>
        <v>0</v>
      </c>
    </row>
    <row r="817" spans="1:6">
      <c r="A817" s="324" t="s">
        <v>219</v>
      </c>
      <c r="B817" s="333" t="s">
        <v>325</v>
      </c>
      <c r="C817" s="303"/>
      <c r="D817" s="135"/>
      <c r="E817" s="303"/>
      <c r="F817" s="135">
        <f t="shared" si="41"/>
        <v>0</v>
      </c>
    </row>
    <row r="818" spans="1:6">
      <c r="A818" s="324" t="s">
        <v>220</v>
      </c>
      <c r="B818" s="732" t="s">
        <v>326</v>
      </c>
      <c r="C818" s="303"/>
      <c r="D818" s="135"/>
      <c r="E818" s="303"/>
      <c r="F818" s="135">
        <f t="shared" si="41"/>
        <v>0</v>
      </c>
    </row>
    <row r="819" spans="1:6">
      <c r="A819" s="324" t="s">
        <v>221</v>
      </c>
      <c r="B819" s="281" t="s">
        <v>327</v>
      </c>
      <c r="C819" s="303"/>
      <c r="D819" s="135"/>
      <c r="E819" s="303"/>
      <c r="F819" s="135">
        <f t="shared" si="41"/>
        <v>0</v>
      </c>
    </row>
    <row r="820" spans="1:6">
      <c r="A820" s="324" t="s">
        <v>222</v>
      </c>
      <c r="B820" s="733" t="s">
        <v>344</v>
      </c>
      <c r="C820" s="303"/>
      <c r="D820" s="135"/>
      <c r="E820" s="303"/>
      <c r="F820" s="135">
        <f t="shared" si="41"/>
        <v>0</v>
      </c>
    </row>
    <row r="821" spans="1:6">
      <c r="A821" s="324" t="s">
        <v>223</v>
      </c>
      <c r="B821" s="198" t="s">
        <v>330</v>
      </c>
      <c r="C821" s="303"/>
      <c r="D821" s="135"/>
      <c r="E821" s="303"/>
      <c r="F821" s="135">
        <f t="shared" si="41"/>
        <v>0</v>
      </c>
    </row>
    <row r="822" spans="1:6" ht="13.5" thickBot="1">
      <c r="A822" s="324" t="s">
        <v>224</v>
      </c>
      <c r="B822" s="200" t="s">
        <v>133</v>
      </c>
      <c r="C822" s="306">
        <f>-C797</f>
        <v>0</v>
      </c>
      <c r="D822" s="306">
        <f>-D797</f>
        <v>0</v>
      </c>
      <c r="E822" s="306">
        <f>-E797</f>
        <v>0</v>
      </c>
      <c r="F822" s="136">
        <f>-F797</f>
        <v>0</v>
      </c>
    </row>
    <row r="823" spans="1:6" ht="13.5" thickBot="1">
      <c r="A823" s="554" t="s">
        <v>225</v>
      </c>
      <c r="B823" s="555" t="s">
        <v>10</v>
      </c>
      <c r="C823" s="563">
        <f>C811+C812+C813+C821+C822</f>
        <v>0</v>
      </c>
      <c r="D823" s="563">
        <f>D811+D812+D813+D821+D822</f>
        <v>0</v>
      </c>
      <c r="E823" s="563">
        <f>E811+E812+E813+E821+E822</f>
        <v>0</v>
      </c>
      <c r="F823" s="564">
        <f>F811+F812+F813+F821+F822</f>
        <v>0</v>
      </c>
    </row>
    <row r="824" spans="1:6" ht="27" thickTop="1" thickBot="1">
      <c r="A824" s="554" t="s">
        <v>226</v>
      </c>
      <c r="B824" s="559" t="s">
        <v>331</v>
      </c>
      <c r="C824" s="566">
        <f>C808+C823</f>
        <v>727500</v>
      </c>
      <c r="D824" s="566">
        <f>D808+D823</f>
        <v>0</v>
      </c>
      <c r="E824" s="566">
        <f>E808+E823</f>
        <v>0</v>
      </c>
      <c r="F824" s="567">
        <f>F808+F823</f>
        <v>727500</v>
      </c>
    </row>
    <row r="825" spans="1:6" ht="13.5" thickTop="1">
      <c r="A825" s="544"/>
      <c r="B825" s="748"/>
      <c r="C825" s="233"/>
      <c r="D825" s="233"/>
      <c r="E825" s="233"/>
      <c r="F825" s="239"/>
    </row>
    <row r="826" spans="1:6">
      <c r="A826" s="325" t="s">
        <v>227</v>
      </c>
      <c r="B826" s="424" t="s">
        <v>333</v>
      </c>
      <c r="C826" s="565"/>
      <c r="D826" s="138"/>
      <c r="E826" s="305"/>
      <c r="F826" s="193"/>
    </row>
    <row r="827" spans="1:6">
      <c r="A827" s="324" t="s">
        <v>228</v>
      </c>
      <c r="B827" s="199" t="s">
        <v>332</v>
      </c>
      <c r="C827" s="308"/>
      <c r="D827" s="135"/>
      <c r="E827" s="303"/>
      <c r="F827" s="135">
        <f>SUM(C827:E827)</f>
        <v>0</v>
      </c>
    </row>
    <row r="828" spans="1:6">
      <c r="A828" s="325" t="s">
        <v>229</v>
      </c>
      <c r="B828" s="630" t="s">
        <v>337</v>
      </c>
      <c r="C828" s="739"/>
      <c r="D828" s="140"/>
      <c r="E828" s="304"/>
      <c r="F828" s="135">
        <f t="shared" ref="F828:F834" si="42">SUM(C828:E828)</f>
        <v>0</v>
      </c>
    </row>
    <row r="829" spans="1:6">
      <c r="A829" s="324" t="s">
        <v>230</v>
      </c>
      <c r="B829" s="630" t="s">
        <v>338</v>
      </c>
      <c r="C829" s="739"/>
      <c r="D829" s="140"/>
      <c r="E829" s="304"/>
      <c r="F829" s="135">
        <f t="shared" si="42"/>
        <v>0</v>
      </c>
    </row>
    <row r="830" spans="1:6">
      <c r="A830" s="325" t="s">
        <v>231</v>
      </c>
      <c r="B830" s="630" t="s">
        <v>339</v>
      </c>
      <c r="C830" s="739"/>
      <c r="D830" s="140"/>
      <c r="E830" s="304"/>
      <c r="F830" s="135">
        <f t="shared" si="42"/>
        <v>0</v>
      </c>
    </row>
    <row r="831" spans="1:6">
      <c r="A831" s="324" t="s">
        <v>232</v>
      </c>
      <c r="B831" s="734" t="s">
        <v>340</v>
      </c>
      <c r="C831" s="739"/>
      <c r="D831" s="140"/>
      <c r="E831" s="304"/>
      <c r="F831" s="135">
        <f t="shared" si="42"/>
        <v>0</v>
      </c>
    </row>
    <row r="832" spans="1:6">
      <c r="A832" s="325" t="s">
        <v>233</v>
      </c>
      <c r="B832" s="735" t="s">
        <v>341</v>
      </c>
      <c r="C832" s="739"/>
      <c r="D832" s="140"/>
      <c r="E832" s="304"/>
      <c r="F832" s="135">
        <f t="shared" si="42"/>
        <v>0</v>
      </c>
    </row>
    <row r="833" spans="1:6">
      <c r="A833" s="324" t="s">
        <v>234</v>
      </c>
      <c r="B833" s="736" t="s">
        <v>342</v>
      </c>
      <c r="C833" s="739"/>
      <c r="D833" s="140"/>
      <c r="E833" s="304"/>
      <c r="F833" s="135">
        <f t="shared" si="42"/>
        <v>0</v>
      </c>
    </row>
    <row r="834" spans="1:6" ht="13.5" thickBot="1">
      <c r="A834" s="325" t="s">
        <v>235</v>
      </c>
      <c r="B834" s="965" t="s">
        <v>343</v>
      </c>
      <c r="C834" s="966"/>
      <c r="D834" s="302"/>
      <c r="E834" s="302"/>
      <c r="F834" s="302">
        <f t="shared" si="42"/>
        <v>0</v>
      </c>
    </row>
    <row r="835" spans="1:6" ht="13.5" thickBot="1">
      <c r="A835" s="544" t="s">
        <v>236</v>
      </c>
      <c r="B835" s="745" t="s">
        <v>559</v>
      </c>
      <c r="C835" s="218"/>
      <c r="D835" s="222"/>
      <c r="E835" s="222"/>
      <c r="F835" s="143"/>
    </row>
    <row r="836" spans="1:6" ht="13.5" thickBot="1">
      <c r="A836" s="347" t="s">
        <v>237</v>
      </c>
      <c r="B836" s="284" t="s">
        <v>334</v>
      </c>
      <c r="C836" s="740">
        <f>SUM(C827:C835)</f>
        <v>0</v>
      </c>
      <c r="D836" s="740">
        <f>SUM(D827:D835)</f>
        <v>0</v>
      </c>
      <c r="E836" s="740">
        <f>SUM(E827:E835)</f>
        <v>0</v>
      </c>
      <c r="F836" s="840">
        <f>SUM(F827:F835)</f>
        <v>0</v>
      </c>
    </row>
    <row r="837" spans="1:6">
      <c r="A837" s="544"/>
      <c r="B837" s="41"/>
      <c r="C837" s="754"/>
      <c r="D837" s="756"/>
      <c r="E837" s="719"/>
      <c r="F837" s="626"/>
    </row>
    <row r="838" spans="1:6" ht="13.5" thickBot="1">
      <c r="A838" s="393" t="s">
        <v>238</v>
      </c>
      <c r="B838" s="746" t="s">
        <v>335</v>
      </c>
      <c r="C838" s="753">
        <f>C824+C836</f>
        <v>727500</v>
      </c>
      <c r="D838" s="755">
        <f>D824+D836</f>
        <v>0</v>
      </c>
      <c r="E838" s="753">
        <f>E824+E836</f>
        <v>0</v>
      </c>
      <c r="F838" s="753">
        <f>F824+F836</f>
        <v>727500</v>
      </c>
    </row>
    <row r="840" spans="1:6">
      <c r="A840" s="1018"/>
      <c r="B840" s="1018"/>
      <c r="C840" s="1018"/>
      <c r="D840" s="1018"/>
      <c r="E840" s="1018"/>
      <c r="F840" s="1018"/>
    </row>
    <row r="841" spans="1:6">
      <c r="A841" s="997" t="s">
        <v>690</v>
      </c>
      <c r="B841" s="997"/>
      <c r="C841" s="997"/>
      <c r="D841" s="997"/>
      <c r="E841" s="997"/>
    </row>
    <row r="842" spans="1:6">
      <c r="A842" s="337"/>
      <c r="B842" s="337"/>
      <c r="C842" s="337"/>
      <c r="D842" s="337"/>
      <c r="E842" s="337"/>
    </row>
    <row r="843" spans="1:6" ht="14.25">
      <c r="A843" s="1061" t="s">
        <v>644</v>
      </c>
      <c r="B843" s="1062"/>
      <c r="C843" s="1062"/>
      <c r="D843" s="1062"/>
      <c r="E843" s="1062"/>
      <c r="F843" s="1062"/>
    </row>
    <row r="844" spans="1:6" ht="15.75">
      <c r="B844" s="18"/>
      <c r="C844" s="18"/>
      <c r="D844" s="18"/>
      <c r="E844" s="18"/>
    </row>
    <row r="845" spans="1:6" ht="15.75">
      <c r="B845" s="18" t="s">
        <v>137</v>
      </c>
      <c r="C845" s="18"/>
      <c r="D845" s="18"/>
      <c r="E845" s="18"/>
    </row>
    <row r="846" spans="1:6" ht="13.5" thickBot="1">
      <c r="B846" s="1"/>
      <c r="C846" s="1"/>
      <c r="D846" s="1"/>
      <c r="E846" s="19" t="s">
        <v>598</v>
      </c>
    </row>
    <row r="847" spans="1:6" ht="48.75" thickBot="1">
      <c r="A847" s="348" t="s">
        <v>190</v>
      </c>
      <c r="B847" s="549" t="s">
        <v>12</v>
      </c>
      <c r="C847" s="340" t="s">
        <v>474</v>
      </c>
      <c r="D847" s="341" t="s">
        <v>475</v>
      </c>
      <c r="E847" s="340" t="s">
        <v>470</v>
      </c>
      <c r="F847" s="341" t="s">
        <v>469</v>
      </c>
    </row>
    <row r="848" spans="1:6">
      <c r="A848" s="550" t="s">
        <v>191</v>
      </c>
      <c r="B848" s="551" t="s">
        <v>192</v>
      </c>
      <c r="C848" s="560" t="s">
        <v>193</v>
      </c>
      <c r="D848" s="561" t="s">
        <v>194</v>
      </c>
      <c r="E848" s="703" t="s">
        <v>214</v>
      </c>
      <c r="F848" s="704" t="s">
        <v>239</v>
      </c>
    </row>
    <row r="849" spans="1:6">
      <c r="A849" s="325" t="s">
        <v>195</v>
      </c>
      <c r="B849" s="332" t="s">
        <v>134</v>
      </c>
      <c r="C849" s="303"/>
      <c r="D849" s="135"/>
      <c r="E849" s="303"/>
      <c r="F849" s="117"/>
    </row>
    <row r="850" spans="1:6">
      <c r="A850" s="324" t="s">
        <v>196</v>
      </c>
      <c r="B850" s="186" t="s">
        <v>6</v>
      </c>
      <c r="C850" s="303"/>
      <c r="D850" s="135"/>
      <c r="E850" s="303"/>
      <c r="F850" s="135">
        <f>SUM(C850:E850)</f>
        <v>0</v>
      </c>
    </row>
    <row r="851" spans="1:6">
      <c r="A851" s="324" t="s">
        <v>197</v>
      </c>
      <c r="B851" s="198" t="s">
        <v>7</v>
      </c>
      <c r="C851" s="303"/>
      <c r="D851" s="135"/>
      <c r="E851" s="303"/>
      <c r="F851" s="135">
        <f>SUM(C851:E851)</f>
        <v>0</v>
      </c>
    </row>
    <row r="852" spans="1:6">
      <c r="A852" s="324" t="s">
        <v>198</v>
      </c>
      <c r="B852" s="198" t="s">
        <v>8</v>
      </c>
      <c r="C852" s="303"/>
      <c r="D852" s="135"/>
      <c r="E852" s="303"/>
      <c r="F852" s="135">
        <f>SUM(C852:E852)</f>
        <v>0</v>
      </c>
    </row>
    <row r="853" spans="1:6">
      <c r="A853" s="324" t="s">
        <v>199</v>
      </c>
      <c r="B853" s="198" t="s">
        <v>269</v>
      </c>
      <c r="C853" s="303"/>
      <c r="D853" s="135"/>
      <c r="E853" s="303"/>
      <c r="F853" s="135">
        <f>SUM(C853:E853)</f>
        <v>0</v>
      </c>
    </row>
    <row r="854" spans="1:6">
      <c r="A854" s="324" t="s">
        <v>200</v>
      </c>
      <c r="B854" s="198" t="s">
        <v>268</v>
      </c>
      <c r="C854" s="303"/>
      <c r="D854" s="135"/>
      <c r="E854" s="303"/>
      <c r="F854" s="135">
        <f>SUM(C854:E854)</f>
        <v>0</v>
      </c>
    </row>
    <row r="855" spans="1:6">
      <c r="A855" s="324" t="s">
        <v>201</v>
      </c>
      <c r="B855" s="198" t="s">
        <v>317</v>
      </c>
      <c r="C855" s="303">
        <f>C856+C857+C858+C859+C860+C861+C862</f>
        <v>0</v>
      </c>
      <c r="D855" s="303">
        <f>D856+D857+D858+D859+D860+D861+D862</f>
        <v>0</v>
      </c>
      <c r="E855" s="303">
        <f>E856+E857+E858+E859+E860+E861+E862</f>
        <v>0</v>
      </c>
      <c r="F855" s="135">
        <f>F856+F857+F858+F859+F860+F861+F862</f>
        <v>0</v>
      </c>
    </row>
    <row r="856" spans="1:6">
      <c r="A856" s="324" t="s">
        <v>202</v>
      </c>
      <c r="B856" s="198" t="s">
        <v>318</v>
      </c>
      <c r="C856" s="303">
        <v>0</v>
      </c>
      <c r="D856" s="135">
        <v>0</v>
      </c>
      <c r="E856" s="303">
        <v>0</v>
      </c>
      <c r="F856" s="135">
        <f>E856+D856+C856</f>
        <v>0</v>
      </c>
    </row>
    <row r="857" spans="1:6">
      <c r="A857" s="324" t="s">
        <v>203</v>
      </c>
      <c r="B857" s="198" t="s">
        <v>319</v>
      </c>
      <c r="C857" s="303"/>
      <c r="D857" s="135"/>
      <c r="E857" s="303"/>
      <c r="F857" s="135">
        <f t="shared" ref="F857:F863" si="43">E857+D857+C857</f>
        <v>0</v>
      </c>
    </row>
    <row r="858" spans="1:6">
      <c r="A858" s="324" t="s">
        <v>204</v>
      </c>
      <c r="B858" s="198" t="s">
        <v>320</v>
      </c>
      <c r="C858" s="303"/>
      <c r="D858" s="135"/>
      <c r="E858" s="303"/>
      <c r="F858" s="135">
        <f t="shared" si="43"/>
        <v>0</v>
      </c>
    </row>
    <row r="859" spans="1:6">
      <c r="A859" s="324" t="s">
        <v>205</v>
      </c>
      <c r="B859" s="333" t="s">
        <v>321</v>
      </c>
      <c r="C859" s="223"/>
      <c r="D859" s="139"/>
      <c r="E859" s="303"/>
      <c r="F859" s="135">
        <f t="shared" si="43"/>
        <v>0</v>
      </c>
    </row>
    <row r="860" spans="1:6">
      <c r="A860" s="324" t="s">
        <v>206</v>
      </c>
      <c r="B860" s="732" t="s">
        <v>336</v>
      </c>
      <c r="C860" s="306"/>
      <c r="D860" s="136"/>
      <c r="E860" s="303"/>
      <c r="F860" s="135">
        <f t="shared" si="43"/>
        <v>0</v>
      </c>
    </row>
    <row r="861" spans="1:6">
      <c r="A861" s="324" t="s">
        <v>207</v>
      </c>
      <c r="B861" s="733" t="s">
        <v>329</v>
      </c>
      <c r="C861" s="306"/>
      <c r="D861" s="136"/>
      <c r="E861" s="303"/>
      <c r="F861" s="135">
        <f t="shared" si="43"/>
        <v>0</v>
      </c>
    </row>
    <row r="862" spans="1:6" ht="13.5" thickBot="1">
      <c r="A862" s="324" t="s">
        <v>208</v>
      </c>
      <c r="B862" s="960" t="s">
        <v>558</v>
      </c>
      <c r="C862" s="306"/>
      <c r="D862" s="136"/>
      <c r="E862" s="303"/>
      <c r="F862" s="140"/>
    </row>
    <row r="863" spans="1:6" ht="13.5" thickBot="1">
      <c r="A863" s="324" t="s">
        <v>209</v>
      </c>
      <c r="B863" s="200" t="s">
        <v>130</v>
      </c>
      <c r="C863" s="304">
        <v>150000</v>
      </c>
      <c r="D863" s="140"/>
      <c r="E863" s="303"/>
      <c r="F863" s="302">
        <f t="shared" si="43"/>
        <v>150000</v>
      </c>
    </row>
    <row r="864" spans="1:6" ht="13.5" thickBot="1">
      <c r="A864" s="554" t="s">
        <v>210</v>
      </c>
      <c r="B864" s="555" t="s">
        <v>9</v>
      </c>
      <c r="C864" s="563">
        <f>C850+C851+C852+C853+C855+C863</f>
        <v>150000</v>
      </c>
      <c r="D864" s="563">
        <f>D850+D851+D852+D853+D855+D863</f>
        <v>0</v>
      </c>
      <c r="E864" s="563">
        <f>E850+E851+E852+E853+E855+E863</f>
        <v>0</v>
      </c>
      <c r="F864" s="564">
        <f>F850+F851+F852+F853+F855+F863</f>
        <v>150000</v>
      </c>
    </row>
    <row r="865" spans="1:6" ht="13.5" thickTop="1">
      <c r="A865" s="544"/>
      <c r="B865" s="332"/>
      <c r="C865" s="222"/>
      <c r="D865" s="222"/>
      <c r="E865" s="222"/>
      <c r="F865" s="143"/>
    </row>
    <row r="866" spans="1:6">
      <c r="A866" s="325" t="s">
        <v>211</v>
      </c>
      <c r="B866" s="334" t="s">
        <v>135</v>
      </c>
      <c r="C866" s="305"/>
      <c r="D866" s="138"/>
      <c r="E866" s="305"/>
      <c r="F866" s="193"/>
    </row>
    <row r="867" spans="1:6">
      <c r="A867" s="324" t="s">
        <v>212</v>
      </c>
      <c r="B867" s="198" t="s">
        <v>270</v>
      </c>
      <c r="C867" s="303"/>
      <c r="D867" s="135"/>
      <c r="E867" s="303"/>
      <c r="F867" s="135">
        <f>SUM(C867:E867)</f>
        <v>0</v>
      </c>
    </row>
    <row r="868" spans="1:6">
      <c r="A868" s="324" t="s">
        <v>213</v>
      </c>
      <c r="B868" s="198" t="s">
        <v>271</v>
      </c>
      <c r="C868" s="303"/>
      <c r="D868" s="135"/>
      <c r="E868" s="303"/>
      <c r="F868" s="135">
        <f>SUM(C868:E868)</f>
        <v>0</v>
      </c>
    </row>
    <row r="869" spans="1:6">
      <c r="A869" s="324" t="s">
        <v>215</v>
      </c>
      <c r="B869" s="198" t="s">
        <v>131</v>
      </c>
      <c r="C869" s="303">
        <f>C870+C871+C872+C873+C874+C875+C876</f>
        <v>0</v>
      </c>
      <c r="D869" s="303">
        <f>D870+D871+D872+D873+D874+D875+D876</f>
        <v>0</v>
      </c>
      <c r="E869" s="303">
        <f>E870+E871+E872+E873+E874+E875+E876</f>
        <v>0</v>
      </c>
      <c r="F869" s="135">
        <f>F870+F871+F872+F873+F874+F875+F876</f>
        <v>0</v>
      </c>
    </row>
    <row r="870" spans="1:6">
      <c r="A870" s="324" t="s">
        <v>216</v>
      </c>
      <c r="B870" s="333" t="s">
        <v>322</v>
      </c>
      <c r="C870" s="303"/>
      <c r="D870" s="135"/>
      <c r="E870" s="303"/>
      <c r="F870" s="135">
        <f>SUM(C870:E870)</f>
        <v>0</v>
      </c>
    </row>
    <row r="871" spans="1:6">
      <c r="A871" s="324" t="s">
        <v>217</v>
      </c>
      <c r="B871" s="333" t="s">
        <v>324</v>
      </c>
      <c r="C871" s="303"/>
      <c r="D871" s="135"/>
      <c r="E871" s="303"/>
      <c r="F871" s="135">
        <f t="shared" ref="F871:F877" si="44">SUM(C871:E871)</f>
        <v>0</v>
      </c>
    </row>
    <row r="872" spans="1:6">
      <c r="A872" s="324" t="s">
        <v>218</v>
      </c>
      <c r="B872" s="333" t="s">
        <v>323</v>
      </c>
      <c r="C872" s="303"/>
      <c r="D872" s="135"/>
      <c r="E872" s="303"/>
      <c r="F872" s="135">
        <f t="shared" si="44"/>
        <v>0</v>
      </c>
    </row>
    <row r="873" spans="1:6">
      <c r="A873" s="324" t="s">
        <v>219</v>
      </c>
      <c r="B873" s="333" t="s">
        <v>325</v>
      </c>
      <c r="C873" s="303"/>
      <c r="D873" s="135"/>
      <c r="E873" s="303"/>
      <c r="F873" s="135">
        <f t="shared" si="44"/>
        <v>0</v>
      </c>
    </row>
    <row r="874" spans="1:6">
      <c r="A874" s="324" t="s">
        <v>220</v>
      </c>
      <c r="B874" s="732" t="s">
        <v>326</v>
      </c>
      <c r="C874" s="303"/>
      <c r="D874" s="135"/>
      <c r="E874" s="303"/>
      <c r="F874" s="135">
        <f t="shared" si="44"/>
        <v>0</v>
      </c>
    </row>
    <row r="875" spans="1:6">
      <c r="A875" s="324" t="s">
        <v>221</v>
      </c>
      <c r="B875" s="281" t="s">
        <v>327</v>
      </c>
      <c r="C875" s="303"/>
      <c r="D875" s="135"/>
      <c r="E875" s="303"/>
      <c r="F875" s="135">
        <f t="shared" si="44"/>
        <v>0</v>
      </c>
    </row>
    <row r="876" spans="1:6">
      <c r="A876" s="324" t="s">
        <v>222</v>
      </c>
      <c r="B876" s="733" t="s">
        <v>344</v>
      </c>
      <c r="C876" s="303"/>
      <c r="D876" s="135"/>
      <c r="E876" s="303"/>
      <c r="F876" s="135">
        <f t="shared" si="44"/>
        <v>0</v>
      </c>
    </row>
    <row r="877" spans="1:6">
      <c r="A877" s="324" t="s">
        <v>223</v>
      </c>
      <c r="B877" s="198" t="s">
        <v>330</v>
      </c>
      <c r="C877" s="303"/>
      <c r="D877" s="135"/>
      <c r="E877" s="303"/>
      <c r="F877" s="135">
        <f t="shared" si="44"/>
        <v>0</v>
      </c>
    </row>
    <row r="878" spans="1:6" ht="13.5" thickBot="1">
      <c r="A878" s="324" t="s">
        <v>224</v>
      </c>
      <c r="B878" s="200" t="s">
        <v>133</v>
      </c>
      <c r="C878" s="306">
        <f>-C853</f>
        <v>0</v>
      </c>
      <c r="D878" s="306">
        <f>-D853</f>
        <v>0</v>
      </c>
      <c r="E878" s="306">
        <f>-E853</f>
        <v>0</v>
      </c>
      <c r="F878" s="136">
        <f>-F853</f>
        <v>0</v>
      </c>
    </row>
    <row r="879" spans="1:6" ht="13.5" thickBot="1">
      <c r="A879" s="554" t="s">
        <v>225</v>
      </c>
      <c r="B879" s="555" t="s">
        <v>10</v>
      </c>
      <c r="C879" s="563">
        <f>C867+C868+C869+C877+C878</f>
        <v>0</v>
      </c>
      <c r="D879" s="563">
        <f>D867+D868+D869+D877+D878</f>
        <v>0</v>
      </c>
      <c r="E879" s="563">
        <f>E867+E868+E869+E877+E878</f>
        <v>0</v>
      </c>
      <c r="F879" s="564">
        <f>F867+F868+F869+F877+F878</f>
        <v>0</v>
      </c>
    </row>
    <row r="880" spans="1:6" ht="27" thickTop="1" thickBot="1">
      <c r="A880" s="554" t="s">
        <v>226</v>
      </c>
      <c r="B880" s="559" t="s">
        <v>331</v>
      </c>
      <c r="C880" s="566">
        <f>C864+C879</f>
        <v>150000</v>
      </c>
      <c r="D880" s="566">
        <f>D864+D879</f>
        <v>0</v>
      </c>
      <c r="E880" s="566">
        <f>E864+E879</f>
        <v>0</v>
      </c>
      <c r="F880" s="567">
        <f>F864+F879</f>
        <v>150000</v>
      </c>
    </row>
    <row r="881" spans="1:6" ht="13.5" thickTop="1">
      <c r="A881" s="544"/>
      <c r="B881" s="748"/>
      <c r="C881" s="233"/>
      <c r="D881" s="233"/>
      <c r="E881" s="233"/>
      <c r="F881" s="239"/>
    </row>
    <row r="882" spans="1:6">
      <c r="A882" s="325" t="s">
        <v>227</v>
      </c>
      <c r="B882" s="424" t="s">
        <v>333</v>
      </c>
      <c r="C882" s="565"/>
      <c r="D882" s="138"/>
      <c r="E882" s="305"/>
      <c r="F882" s="193"/>
    </row>
    <row r="883" spans="1:6">
      <c r="A883" s="324" t="s">
        <v>228</v>
      </c>
      <c r="B883" s="199" t="s">
        <v>332</v>
      </c>
      <c r="C883" s="308"/>
      <c r="D883" s="135"/>
      <c r="E883" s="303"/>
      <c r="F883" s="135">
        <f>SUM(C883:E883)</f>
        <v>0</v>
      </c>
    </row>
    <row r="884" spans="1:6">
      <c r="A884" s="325" t="s">
        <v>229</v>
      </c>
      <c r="B884" s="630" t="s">
        <v>337</v>
      </c>
      <c r="C884" s="739"/>
      <c r="D884" s="140"/>
      <c r="E884" s="304"/>
      <c r="F884" s="135">
        <f t="shared" ref="F884:F890" si="45">SUM(C884:E884)</f>
        <v>0</v>
      </c>
    </row>
    <row r="885" spans="1:6">
      <c r="A885" s="324" t="s">
        <v>230</v>
      </c>
      <c r="B885" s="630" t="s">
        <v>338</v>
      </c>
      <c r="C885" s="739"/>
      <c r="D885" s="140"/>
      <c r="E885" s="304"/>
      <c r="F885" s="135">
        <f t="shared" si="45"/>
        <v>0</v>
      </c>
    </row>
    <row r="886" spans="1:6">
      <c r="A886" s="325" t="s">
        <v>231</v>
      </c>
      <c r="B886" s="630" t="s">
        <v>339</v>
      </c>
      <c r="C886" s="739"/>
      <c r="D886" s="140"/>
      <c r="E886" s="304"/>
      <c r="F886" s="135">
        <f t="shared" si="45"/>
        <v>0</v>
      </c>
    </row>
    <row r="887" spans="1:6">
      <c r="A887" s="324" t="s">
        <v>232</v>
      </c>
      <c r="B887" s="734" t="s">
        <v>340</v>
      </c>
      <c r="C887" s="739"/>
      <c r="D887" s="140"/>
      <c r="E887" s="304"/>
      <c r="F887" s="135">
        <f t="shared" si="45"/>
        <v>0</v>
      </c>
    </row>
    <row r="888" spans="1:6">
      <c r="A888" s="325" t="s">
        <v>233</v>
      </c>
      <c r="B888" s="735" t="s">
        <v>341</v>
      </c>
      <c r="C888" s="739"/>
      <c r="D888" s="140"/>
      <c r="E888" s="304"/>
      <c r="F888" s="135">
        <f t="shared" si="45"/>
        <v>0</v>
      </c>
    </row>
    <row r="889" spans="1:6">
      <c r="A889" s="324" t="s">
        <v>234</v>
      </c>
      <c r="B889" s="736" t="s">
        <v>342</v>
      </c>
      <c r="C889" s="739"/>
      <c r="D889" s="140"/>
      <c r="E889" s="304"/>
      <c r="F889" s="135">
        <f t="shared" si="45"/>
        <v>0</v>
      </c>
    </row>
    <row r="890" spans="1:6" ht="13.5" thickBot="1">
      <c r="A890" s="325" t="s">
        <v>235</v>
      </c>
      <c r="B890" s="965" t="s">
        <v>343</v>
      </c>
      <c r="C890" s="966"/>
      <c r="D890" s="302"/>
      <c r="E890" s="302"/>
      <c r="F890" s="140">
        <f t="shared" si="45"/>
        <v>0</v>
      </c>
    </row>
    <row r="891" spans="1:6" ht="13.5" thickBot="1">
      <c r="A891" s="544" t="s">
        <v>236</v>
      </c>
      <c r="B891" s="745" t="s">
        <v>559</v>
      </c>
      <c r="C891" s="218"/>
      <c r="D891" s="222"/>
      <c r="E891" s="222"/>
      <c r="F891" s="137"/>
    </row>
    <row r="892" spans="1:6" ht="13.5" thickBot="1">
      <c r="A892" s="347" t="s">
        <v>237</v>
      </c>
      <c r="B892" s="284" t="s">
        <v>334</v>
      </c>
      <c r="C892" s="740">
        <f>SUM(C883:C891)</f>
        <v>0</v>
      </c>
      <c r="D892" s="740">
        <f>SUM(D883:D891)</f>
        <v>0</v>
      </c>
      <c r="E892" s="740">
        <f>SUM(E883:E891)</f>
        <v>0</v>
      </c>
      <c r="F892" s="840">
        <f>SUM(F883:F891)</f>
        <v>0</v>
      </c>
    </row>
    <row r="893" spans="1:6">
      <c r="A893" s="544"/>
      <c r="B893" s="41"/>
      <c r="C893" s="754"/>
      <c r="D893" s="756"/>
      <c r="E893" s="719"/>
      <c r="F893" s="626"/>
    </row>
    <row r="894" spans="1:6" ht="13.5" thickBot="1">
      <c r="A894" s="393" t="s">
        <v>238</v>
      </c>
      <c r="B894" s="746" t="s">
        <v>335</v>
      </c>
      <c r="C894" s="753">
        <f>C880+C892</f>
        <v>150000</v>
      </c>
      <c r="D894" s="755">
        <f>D880+D892</f>
        <v>0</v>
      </c>
      <c r="E894" s="753">
        <f>E880+E892</f>
        <v>0</v>
      </c>
      <c r="F894" s="753">
        <f>F880+F892</f>
        <v>150000</v>
      </c>
    </row>
    <row r="896" spans="1:6">
      <c r="A896" s="1018"/>
      <c r="B896" s="1018"/>
      <c r="C896" s="1018"/>
      <c r="D896" s="1018"/>
      <c r="E896" s="1018"/>
      <c r="F896" s="1018"/>
    </row>
    <row r="897" spans="1:6">
      <c r="A897" s="997" t="s">
        <v>690</v>
      </c>
      <c r="B897" s="997"/>
      <c r="C897" s="997"/>
      <c r="D897" s="997"/>
      <c r="E897" s="997"/>
    </row>
    <row r="898" spans="1:6">
      <c r="A898" s="337"/>
      <c r="B898" s="337"/>
      <c r="C898" s="337"/>
      <c r="D898" s="337"/>
      <c r="E898" s="337"/>
    </row>
    <row r="899" spans="1:6" ht="14.25">
      <c r="A899" s="1061" t="s">
        <v>644</v>
      </c>
      <c r="B899" s="1062"/>
      <c r="C899" s="1062"/>
      <c r="D899" s="1062"/>
      <c r="E899" s="1062"/>
      <c r="F899" s="1062"/>
    </row>
    <row r="900" spans="1:6" ht="15.75">
      <c r="B900" s="18"/>
      <c r="C900" s="18"/>
      <c r="D900" s="18"/>
      <c r="E900" s="18"/>
    </row>
    <row r="901" spans="1:6" ht="15.75">
      <c r="B901" s="18" t="s">
        <v>562</v>
      </c>
      <c r="C901" s="18"/>
      <c r="D901" s="18"/>
      <c r="E901" s="18"/>
    </row>
    <row r="902" spans="1:6" ht="13.5" thickBot="1">
      <c r="B902" s="1"/>
      <c r="C902" s="1"/>
      <c r="D902" s="1"/>
      <c r="E902" s="19" t="s">
        <v>565</v>
      </c>
    </row>
    <row r="903" spans="1:6" ht="48.75" thickBot="1">
      <c r="A903" s="348" t="s">
        <v>190</v>
      </c>
      <c r="B903" s="549" t="s">
        <v>12</v>
      </c>
      <c r="C903" s="340" t="s">
        <v>471</v>
      </c>
      <c r="D903" s="341" t="s">
        <v>472</v>
      </c>
      <c r="E903" s="340" t="s">
        <v>470</v>
      </c>
      <c r="F903" s="341" t="s">
        <v>469</v>
      </c>
    </row>
    <row r="904" spans="1:6">
      <c r="A904" s="550" t="s">
        <v>191</v>
      </c>
      <c r="B904" s="551" t="s">
        <v>192</v>
      </c>
      <c r="C904" s="560" t="s">
        <v>193</v>
      </c>
      <c r="D904" s="561" t="s">
        <v>194</v>
      </c>
      <c r="E904" s="703" t="s">
        <v>214</v>
      </c>
      <c r="F904" s="704" t="s">
        <v>239</v>
      </c>
    </row>
    <row r="905" spans="1:6">
      <c r="A905" s="325" t="s">
        <v>195</v>
      </c>
      <c r="B905" s="332" t="s">
        <v>134</v>
      </c>
      <c r="C905" s="303"/>
      <c r="D905" s="135"/>
      <c r="E905" s="303"/>
      <c r="F905" s="117"/>
    </row>
    <row r="906" spans="1:6">
      <c r="A906" s="324" t="s">
        <v>196</v>
      </c>
      <c r="B906" s="186" t="s">
        <v>6</v>
      </c>
      <c r="C906" s="303"/>
      <c r="D906" s="135"/>
      <c r="E906" s="303"/>
      <c r="F906" s="135">
        <f>SUM(C906:E906)</f>
        <v>0</v>
      </c>
    </row>
    <row r="907" spans="1:6">
      <c r="A907" s="324" t="s">
        <v>197</v>
      </c>
      <c r="B907" s="198" t="s">
        <v>7</v>
      </c>
      <c r="C907" s="303"/>
      <c r="D907" s="135"/>
      <c r="E907" s="303"/>
      <c r="F907" s="135">
        <f>SUM(C907:E907)</f>
        <v>0</v>
      </c>
    </row>
    <row r="908" spans="1:6">
      <c r="A908" s="324" t="s">
        <v>198</v>
      </c>
      <c r="B908" s="198" t="s">
        <v>8</v>
      </c>
      <c r="C908" s="303"/>
      <c r="D908" s="135"/>
      <c r="E908" s="303"/>
      <c r="F908" s="135">
        <f>SUM(C908:E908)</f>
        <v>0</v>
      </c>
    </row>
    <row r="909" spans="1:6">
      <c r="A909" s="324" t="s">
        <v>199</v>
      </c>
      <c r="B909" s="198" t="s">
        <v>269</v>
      </c>
      <c r="C909" s="303"/>
      <c r="D909" s="135"/>
      <c r="E909" s="303"/>
      <c r="F909" s="135">
        <f>SUM(C909:E909)</f>
        <v>0</v>
      </c>
    </row>
    <row r="910" spans="1:6">
      <c r="A910" s="324" t="s">
        <v>200</v>
      </c>
      <c r="B910" s="198" t="s">
        <v>268</v>
      </c>
      <c r="C910" s="303"/>
      <c r="D910" s="135"/>
      <c r="E910" s="303"/>
      <c r="F910" s="135">
        <f>SUM(C910:E910)</f>
        <v>0</v>
      </c>
    </row>
    <row r="911" spans="1:6">
      <c r="A911" s="324" t="s">
        <v>201</v>
      </c>
      <c r="B911" s="198" t="s">
        <v>317</v>
      </c>
      <c r="C911" s="303">
        <f>C912+C913+C914+C915+C916+C917+C918</f>
        <v>0</v>
      </c>
      <c r="D911" s="303">
        <f>D912+D913+D914+D915+D916+D917+D918</f>
        <v>0</v>
      </c>
      <c r="E911" s="303">
        <f>E912+E913+E914+E915+E916+E917+E918</f>
        <v>0</v>
      </c>
      <c r="F911" s="135">
        <f>F912+F913+F914+F915+F916+F917+F918</f>
        <v>0</v>
      </c>
    </row>
    <row r="912" spans="1:6">
      <c r="A912" s="324" t="s">
        <v>202</v>
      </c>
      <c r="B912" s="198" t="s">
        <v>318</v>
      </c>
      <c r="C912" s="303">
        <v>0</v>
      </c>
      <c r="D912" s="135">
        <v>0</v>
      </c>
      <c r="E912" s="303">
        <v>0</v>
      </c>
      <c r="F912" s="135">
        <f>E912+D912+C912</f>
        <v>0</v>
      </c>
    </row>
    <row r="913" spans="1:6">
      <c r="A913" s="324" t="s">
        <v>203</v>
      </c>
      <c r="B913" s="198" t="s">
        <v>319</v>
      </c>
      <c r="C913" s="303"/>
      <c r="D913" s="135"/>
      <c r="E913" s="303"/>
      <c r="F913" s="135">
        <f t="shared" ref="F913:F919" si="46">E913+D913+C913</f>
        <v>0</v>
      </c>
    </row>
    <row r="914" spans="1:6">
      <c r="A914" s="324" t="s">
        <v>204</v>
      </c>
      <c r="B914" s="198" t="s">
        <v>320</v>
      </c>
      <c r="C914" s="303"/>
      <c r="D914" s="135"/>
      <c r="E914" s="303"/>
      <c r="F914" s="135">
        <f t="shared" si="46"/>
        <v>0</v>
      </c>
    </row>
    <row r="915" spans="1:6">
      <c r="A915" s="324" t="s">
        <v>205</v>
      </c>
      <c r="B915" s="333" t="s">
        <v>321</v>
      </c>
      <c r="C915" s="303"/>
      <c r="D915" s="135">
        <f>'5-6.m.tám.ért.kiad.'!E24+'5-6.m.tám.ért.kiad.'!E28</f>
        <v>0</v>
      </c>
      <c r="E915" s="303"/>
      <c r="F915" s="135">
        <f t="shared" si="46"/>
        <v>0</v>
      </c>
    </row>
    <row r="916" spans="1:6">
      <c r="A916" s="324" t="s">
        <v>206</v>
      </c>
      <c r="B916" s="732" t="s">
        <v>336</v>
      </c>
      <c r="C916" s="304"/>
      <c r="D916" s="140"/>
      <c r="E916" s="303"/>
      <c r="F916" s="135">
        <f t="shared" si="46"/>
        <v>0</v>
      </c>
    </row>
    <row r="917" spans="1:6">
      <c r="A917" s="324" t="s">
        <v>207</v>
      </c>
      <c r="B917" s="733" t="s">
        <v>329</v>
      </c>
      <c r="C917" s="306"/>
      <c r="D917" s="136"/>
      <c r="E917" s="303"/>
      <c r="F917" s="135">
        <f t="shared" si="46"/>
        <v>0</v>
      </c>
    </row>
    <row r="918" spans="1:6" ht="13.5" thickBot="1">
      <c r="A918" s="324" t="s">
        <v>208</v>
      </c>
      <c r="B918" s="960" t="s">
        <v>558</v>
      </c>
      <c r="C918" s="306"/>
      <c r="D918" s="136"/>
      <c r="E918" s="303"/>
      <c r="F918" s="140"/>
    </row>
    <row r="919" spans="1:6" ht="13.5" thickBot="1">
      <c r="A919" s="324" t="s">
        <v>209</v>
      </c>
      <c r="B919" s="200" t="s">
        <v>130</v>
      </c>
      <c r="C919" s="304">
        <v>162400</v>
      </c>
      <c r="D919" s="140"/>
      <c r="E919" s="303"/>
      <c r="F919" s="302">
        <f t="shared" si="46"/>
        <v>162400</v>
      </c>
    </row>
    <row r="920" spans="1:6" ht="13.5" thickBot="1">
      <c r="A920" s="554" t="s">
        <v>210</v>
      </c>
      <c r="B920" s="555" t="s">
        <v>9</v>
      </c>
      <c r="C920" s="563">
        <f>C906+C907+C908+C909+C911+C919</f>
        <v>162400</v>
      </c>
      <c r="D920" s="563">
        <f>D906+D907+D908+D909+D911+D919</f>
        <v>0</v>
      </c>
      <c r="E920" s="563">
        <f>E906+E907+E908+E909+E911+E919</f>
        <v>0</v>
      </c>
      <c r="F920" s="564">
        <f>F906+F907+F908+F909+F911+F919</f>
        <v>162400</v>
      </c>
    </row>
    <row r="921" spans="1:6" ht="13.5" thickTop="1">
      <c r="A921" s="544"/>
      <c r="B921" s="332"/>
      <c r="C921" s="222"/>
      <c r="D921" s="222"/>
      <c r="E921" s="222"/>
      <c r="F921" s="143"/>
    </row>
    <row r="922" spans="1:6">
      <c r="A922" s="325" t="s">
        <v>211</v>
      </c>
      <c r="B922" s="334" t="s">
        <v>135</v>
      </c>
      <c r="C922" s="305"/>
      <c r="D922" s="138"/>
      <c r="E922" s="305"/>
      <c r="F922" s="193"/>
    </row>
    <row r="923" spans="1:6">
      <c r="A923" s="324" t="s">
        <v>212</v>
      </c>
      <c r="B923" s="198" t="s">
        <v>270</v>
      </c>
      <c r="C923" s="303"/>
      <c r="D923" s="135"/>
      <c r="E923" s="303"/>
      <c r="F923" s="135">
        <f>SUM(C923:E923)</f>
        <v>0</v>
      </c>
    </row>
    <row r="924" spans="1:6">
      <c r="A924" s="324" t="s">
        <v>213</v>
      </c>
      <c r="B924" s="198" t="s">
        <v>271</v>
      </c>
      <c r="C924" s="303"/>
      <c r="D924" s="135"/>
      <c r="E924" s="303"/>
      <c r="F924" s="135">
        <f>SUM(C924:E924)</f>
        <v>0</v>
      </c>
    </row>
    <row r="925" spans="1:6">
      <c r="A925" s="324" t="s">
        <v>215</v>
      </c>
      <c r="B925" s="198" t="s">
        <v>131</v>
      </c>
      <c r="C925" s="303">
        <f>C926+C927+C928+C929+C930+C931+C932</f>
        <v>0</v>
      </c>
      <c r="D925" s="303">
        <f>D926+D927+D928+D929+D930+D931+D932</f>
        <v>0</v>
      </c>
      <c r="E925" s="303">
        <f>E926+E927+E928+E929+E930+E931+E932</f>
        <v>0</v>
      </c>
      <c r="F925" s="135">
        <f>F926+F927+F928+F929+F930+F931+F932</f>
        <v>0</v>
      </c>
    </row>
    <row r="926" spans="1:6">
      <c r="A926" s="324" t="s">
        <v>216</v>
      </c>
      <c r="B926" s="333" t="s">
        <v>322</v>
      </c>
      <c r="C926" s="303"/>
      <c r="D926" s="135"/>
      <c r="E926" s="303"/>
      <c r="F926" s="135">
        <f>SUM(C926:E926)</f>
        <v>0</v>
      </c>
    </row>
    <row r="927" spans="1:6">
      <c r="A927" s="324" t="s">
        <v>217</v>
      </c>
      <c r="B927" s="333" t="s">
        <v>324</v>
      </c>
      <c r="C927" s="303"/>
      <c r="D927" s="135"/>
      <c r="E927" s="303"/>
      <c r="F927" s="135">
        <f t="shared" ref="F927:F933" si="47">SUM(C927:E927)</f>
        <v>0</v>
      </c>
    </row>
    <row r="928" spans="1:6">
      <c r="A928" s="324" t="s">
        <v>218</v>
      </c>
      <c r="B928" s="333" t="s">
        <v>323</v>
      </c>
      <c r="C928" s="303"/>
      <c r="D928" s="135"/>
      <c r="E928" s="303"/>
      <c r="F928" s="135">
        <f t="shared" si="47"/>
        <v>0</v>
      </c>
    </row>
    <row r="929" spans="1:6">
      <c r="A929" s="324" t="s">
        <v>219</v>
      </c>
      <c r="B929" s="333" t="s">
        <v>325</v>
      </c>
      <c r="C929" s="303"/>
      <c r="D929" s="135"/>
      <c r="E929" s="303"/>
      <c r="F929" s="135">
        <f t="shared" si="47"/>
        <v>0</v>
      </c>
    </row>
    <row r="930" spans="1:6">
      <c r="A930" s="324" t="s">
        <v>220</v>
      </c>
      <c r="B930" s="732" t="s">
        <v>326</v>
      </c>
      <c r="C930" s="303"/>
      <c r="D930" s="135"/>
      <c r="E930" s="303"/>
      <c r="F930" s="135">
        <f t="shared" si="47"/>
        <v>0</v>
      </c>
    </row>
    <row r="931" spans="1:6">
      <c r="A931" s="324" t="s">
        <v>221</v>
      </c>
      <c r="B931" s="281" t="s">
        <v>327</v>
      </c>
      <c r="C931" s="303"/>
      <c r="D931" s="135"/>
      <c r="E931" s="303"/>
      <c r="F931" s="135">
        <f t="shared" si="47"/>
        <v>0</v>
      </c>
    </row>
    <row r="932" spans="1:6">
      <c r="A932" s="324" t="s">
        <v>222</v>
      </c>
      <c r="B932" s="733" t="s">
        <v>344</v>
      </c>
      <c r="C932" s="303"/>
      <c r="D932" s="135"/>
      <c r="E932" s="303"/>
      <c r="F932" s="135">
        <f t="shared" si="47"/>
        <v>0</v>
      </c>
    </row>
    <row r="933" spans="1:6">
      <c r="A933" s="324" t="s">
        <v>223</v>
      </c>
      <c r="B933" s="198" t="s">
        <v>330</v>
      </c>
      <c r="C933" s="303"/>
      <c r="D933" s="135"/>
      <c r="E933" s="303"/>
      <c r="F933" s="135">
        <f t="shared" si="47"/>
        <v>0</v>
      </c>
    </row>
    <row r="934" spans="1:6" ht="13.5" thickBot="1">
      <c r="A934" s="324" t="s">
        <v>224</v>
      </c>
      <c r="B934" s="200" t="s">
        <v>133</v>
      </c>
      <c r="C934" s="306">
        <f>-C909</f>
        <v>0</v>
      </c>
      <c r="D934" s="306">
        <f>-D909</f>
        <v>0</v>
      </c>
      <c r="E934" s="306">
        <f>-E909</f>
        <v>0</v>
      </c>
      <c r="F934" s="136">
        <f>-F909</f>
        <v>0</v>
      </c>
    </row>
    <row r="935" spans="1:6" ht="13.5" thickBot="1">
      <c r="A935" s="554" t="s">
        <v>225</v>
      </c>
      <c r="B935" s="555" t="s">
        <v>10</v>
      </c>
      <c r="C935" s="563">
        <f>C923+C924+C925+C933+C934</f>
        <v>0</v>
      </c>
      <c r="D935" s="563">
        <f>D923+D924+D925+D933+D934</f>
        <v>0</v>
      </c>
      <c r="E935" s="563">
        <f>E923+E924+E925+E933+E934</f>
        <v>0</v>
      </c>
      <c r="F935" s="564">
        <f>F923+F924+F925+F933+F934</f>
        <v>0</v>
      </c>
    </row>
    <row r="936" spans="1:6" ht="27" thickTop="1" thickBot="1">
      <c r="A936" s="554" t="s">
        <v>226</v>
      </c>
      <c r="B936" s="559" t="s">
        <v>331</v>
      </c>
      <c r="C936" s="566">
        <f>C920+C935</f>
        <v>162400</v>
      </c>
      <c r="D936" s="566">
        <f>D920+D935</f>
        <v>0</v>
      </c>
      <c r="E936" s="566">
        <f>E920+E935</f>
        <v>0</v>
      </c>
      <c r="F936" s="567">
        <f>F920+F935</f>
        <v>162400</v>
      </c>
    </row>
    <row r="937" spans="1:6" ht="13.5" thickTop="1">
      <c r="A937" s="544"/>
      <c r="B937" s="748"/>
      <c r="C937" s="233"/>
      <c r="D937" s="233"/>
      <c r="E937" s="233"/>
      <c r="F937" s="239"/>
    </row>
    <row r="938" spans="1:6">
      <c r="A938" s="325" t="s">
        <v>227</v>
      </c>
      <c r="B938" s="424" t="s">
        <v>333</v>
      </c>
      <c r="C938" s="565"/>
      <c r="D938" s="138"/>
      <c r="E938" s="305"/>
      <c r="F938" s="193"/>
    </row>
    <row r="939" spans="1:6">
      <c r="A939" s="324" t="s">
        <v>228</v>
      </c>
      <c r="B939" s="199" t="s">
        <v>332</v>
      </c>
      <c r="C939" s="308"/>
      <c r="D939" s="135"/>
      <c r="E939" s="303"/>
      <c r="F939" s="135">
        <f>SUM(C939:E939)</f>
        <v>0</v>
      </c>
    </row>
    <row r="940" spans="1:6">
      <c r="A940" s="325" t="s">
        <v>229</v>
      </c>
      <c r="B940" s="630" t="s">
        <v>337</v>
      </c>
      <c r="C940" s="739"/>
      <c r="D940" s="140"/>
      <c r="E940" s="304"/>
      <c r="F940" s="135">
        <f t="shared" ref="F940:F946" si="48">SUM(C940:E940)</f>
        <v>0</v>
      </c>
    </row>
    <row r="941" spans="1:6">
      <c r="A941" s="324" t="s">
        <v>230</v>
      </c>
      <c r="B941" s="630" t="s">
        <v>338</v>
      </c>
      <c r="C941" s="739"/>
      <c r="D941" s="140"/>
      <c r="E941" s="304"/>
      <c r="F941" s="135">
        <f t="shared" si="48"/>
        <v>0</v>
      </c>
    </row>
    <row r="942" spans="1:6">
      <c r="A942" s="325" t="s">
        <v>231</v>
      </c>
      <c r="B942" s="630" t="s">
        <v>339</v>
      </c>
      <c r="C942" s="739"/>
      <c r="D942" s="140"/>
      <c r="E942" s="304"/>
      <c r="F942" s="135">
        <f t="shared" si="48"/>
        <v>0</v>
      </c>
    </row>
    <row r="943" spans="1:6">
      <c r="A943" s="324" t="s">
        <v>232</v>
      </c>
      <c r="B943" s="734" t="s">
        <v>340</v>
      </c>
      <c r="C943" s="739"/>
      <c r="D943" s="140"/>
      <c r="E943" s="304"/>
      <c r="F943" s="135">
        <f t="shared" si="48"/>
        <v>0</v>
      </c>
    </row>
    <row r="944" spans="1:6">
      <c r="A944" s="325" t="s">
        <v>233</v>
      </c>
      <c r="B944" s="735" t="s">
        <v>341</v>
      </c>
      <c r="C944" s="739"/>
      <c r="D944" s="140"/>
      <c r="E944" s="304"/>
      <c r="F944" s="135">
        <f t="shared" si="48"/>
        <v>0</v>
      </c>
    </row>
    <row r="945" spans="1:7">
      <c r="A945" s="324" t="s">
        <v>234</v>
      </c>
      <c r="B945" s="736" t="s">
        <v>342</v>
      </c>
      <c r="C945" s="739"/>
      <c r="D945" s="140"/>
      <c r="E945" s="304"/>
      <c r="F945" s="135">
        <f t="shared" si="48"/>
        <v>0</v>
      </c>
    </row>
    <row r="946" spans="1:7" ht="13.5" thickBot="1">
      <c r="A946" s="325" t="s">
        <v>235</v>
      </c>
      <c r="B946" s="965" t="s">
        <v>343</v>
      </c>
      <c r="C946" s="966"/>
      <c r="D946" s="302"/>
      <c r="E946" s="302"/>
      <c r="F946" s="302">
        <f t="shared" si="48"/>
        <v>0</v>
      </c>
    </row>
    <row r="947" spans="1:7" ht="13.5" thickBot="1">
      <c r="A947" s="544" t="s">
        <v>236</v>
      </c>
      <c r="B947" s="745" t="s">
        <v>559</v>
      </c>
      <c r="C947" s="218"/>
      <c r="D947" s="222"/>
      <c r="E947" s="222"/>
      <c r="F947" s="143"/>
    </row>
    <row r="948" spans="1:7" ht="13.5" thickBot="1">
      <c r="A948" s="347" t="s">
        <v>237</v>
      </c>
      <c r="B948" s="410" t="s">
        <v>334</v>
      </c>
      <c r="C948" s="974">
        <f>SUM(C939:C947)</f>
        <v>0</v>
      </c>
      <c r="D948" s="974">
        <f>SUM(D939:D947)</f>
        <v>0</v>
      </c>
      <c r="E948" s="974">
        <f>SUM(E939:E947)</f>
        <v>0</v>
      </c>
      <c r="F948" s="754">
        <f>SUM(F939:F947)</f>
        <v>0</v>
      </c>
    </row>
    <row r="949" spans="1:7">
      <c r="A949" s="544"/>
      <c r="B949" s="975"/>
      <c r="C949" s="976"/>
      <c r="D949" s="99"/>
      <c r="E949" s="140"/>
      <c r="F949" s="301"/>
    </row>
    <row r="950" spans="1:7" ht="13.5" thickBot="1">
      <c r="A950" s="571" t="s">
        <v>238</v>
      </c>
      <c r="B950" s="977" t="s">
        <v>335</v>
      </c>
      <c r="C950" s="753">
        <f>C936+C948</f>
        <v>162400</v>
      </c>
      <c r="D950" s="755">
        <f>D936+D948</f>
        <v>0</v>
      </c>
      <c r="E950" s="753">
        <f>E936+E948</f>
        <v>0</v>
      </c>
      <c r="F950" s="753">
        <f>F936+F948</f>
        <v>162400</v>
      </c>
      <c r="G950" s="13"/>
    </row>
    <row r="951" spans="1:7" s="13" customFormat="1" ht="13.5" thickTop="1">
      <c r="A951" s="345"/>
      <c r="B951" s="721"/>
      <c r="C951" s="628"/>
      <c r="D951" s="628"/>
      <c r="E951" s="628"/>
      <c r="F951" s="628"/>
    </row>
    <row r="952" spans="1:7">
      <c r="G952" s="13"/>
    </row>
    <row r="953" spans="1:7">
      <c r="A953" s="997" t="s">
        <v>690</v>
      </c>
      <c r="B953" s="997"/>
      <c r="C953" s="997"/>
      <c r="D953" s="997"/>
      <c r="E953" s="997"/>
    </row>
    <row r="954" spans="1:7">
      <c r="A954" s="337"/>
      <c r="B954" s="337"/>
      <c r="C954" s="337"/>
      <c r="D954" s="337"/>
      <c r="E954" s="337"/>
    </row>
    <row r="955" spans="1:7" ht="14.25">
      <c r="A955" s="1061" t="s">
        <v>644</v>
      </c>
      <c r="B955" s="1062"/>
      <c r="C955" s="1062"/>
      <c r="D955" s="1062"/>
      <c r="E955" s="1062"/>
      <c r="F955" s="1062"/>
    </row>
    <row r="956" spans="1:7" ht="15.75">
      <c r="B956" s="18"/>
      <c r="C956" s="18"/>
      <c r="D956" s="18"/>
      <c r="E956" s="18"/>
    </row>
    <row r="957" spans="1:7" ht="15.75">
      <c r="B957" s="18" t="s">
        <v>546</v>
      </c>
      <c r="C957" s="18"/>
      <c r="D957" s="18"/>
      <c r="E957" s="18"/>
    </row>
    <row r="958" spans="1:7" ht="13.5" thickBot="1">
      <c r="B958" s="1"/>
      <c r="C958" s="1"/>
      <c r="D958" s="1"/>
      <c r="E958" s="19" t="s">
        <v>598</v>
      </c>
    </row>
    <row r="959" spans="1:7" ht="48.75" thickBot="1">
      <c r="A959" s="348" t="s">
        <v>190</v>
      </c>
      <c r="B959" s="549" t="s">
        <v>12</v>
      </c>
      <c r="C959" s="340" t="s">
        <v>471</v>
      </c>
      <c r="D959" s="341" t="s">
        <v>472</v>
      </c>
      <c r="E959" s="340" t="s">
        <v>470</v>
      </c>
      <c r="F959" s="341" t="s">
        <v>469</v>
      </c>
    </row>
    <row r="960" spans="1:7">
      <c r="A960" s="550" t="s">
        <v>191</v>
      </c>
      <c r="B960" s="551" t="s">
        <v>192</v>
      </c>
      <c r="C960" s="560" t="s">
        <v>193</v>
      </c>
      <c r="D960" s="561" t="s">
        <v>194</v>
      </c>
      <c r="E960" s="703" t="s">
        <v>214</v>
      </c>
      <c r="F960" s="704" t="s">
        <v>239</v>
      </c>
    </row>
    <row r="961" spans="1:7">
      <c r="A961" s="325" t="s">
        <v>195</v>
      </c>
      <c r="B961" s="332" t="s">
        <v>134</v>
      </c>
      <c r="C961" s="303"/>
      <c r="D961" s="135"/>
      <c r="E961" s="303"/>
      <c r="F961" s="117"/>
    </row>
    <row r="962" spans="1:7">
      <c r="A962" s="324" t="s">
        <v>196</v>
      </c>
      <c r="B962" s="186" t="s">
        <v>6</v>
      </c>
      <c r="C962" s="303"/>
      <c r="D962" s="135"/>
      <c r="E962" s="303"/>
      <c r="F962" s="135">
        <f>SUM(C962:E962)</f>
        <v>0</v>
      </c>
    </row>
    <row r="963" spans="1:7">
      <c r="A963" s="324" t="s">
        <v>197</v>
      </c>
      <c r="B963" s="198" t="s">
        <v>7</v>
      </c>
      <c r="C963" s="303"/>
      <c r="D963" s="135"/>
      <c r="E963" s="303"/>
      <c r="F963" s="135">
        <f>SUM(C963:E963)</f>
        <v>0</v>
      </c>
    </row>
    <row r="964" spans="1:7">
      <c r="A964" s="324" t="s">
        <v>198</v>
      </c>
      <c r="B964" s="198" t="s">
        <v>8</v>
      </c>
      <c r="C964" s="303"/>
      <c r="D964" s="135"/>
      <c r="E964" s="303"/>
      <c r="F964" s="135">
        <f>SUM(C964:E964)</f>
        <v>0</v>
      </c>
    </row>
    <row r="965" spans="1:7">
      <c r="A965" s="324" t="s">
        <v>199</v>
      </c>
      <c r="B965" s="198" t="s">
        <v>269</v>
      </c>
      <c r="C965" s="303"/>
      <c r="D965" s="135"/>
      <c r="E965" s="303"/>
      <c r="F965" s="135">
        <f>SUM(C965:E965)</f>
        <v>0</v>
      </c>
    </row>
    <row r="966" spans="1:7">
      <c r="A966" s="324" t="s">
        <v>200</v>
      </c>
      <c r="B966" s="198" t="s">
        <v>268</v>
      </c>
      <c r="C966" s="303"/>
      <c r="D966" s="135"/>
      <c r="E966" s="303"/>
      <c r="F966" s="135">
        <f>SUM(C966:E966)</f>
        <v>0</v>
      </c>
    </row>
    <row r="967" spans="1:7">
      <c r="A967" s="324" t="s">
        <v>201</v>
      </c>
      <c r="B967" s="198" t="s">
        <v>317</v>
      </c>
      <c r="C967" s="303">
        <f>C968+C969+C970+C971+C972+C973+C974</f>
        <v>250000</v>
      </c>
      <c r="D967" s="303">
        <f>D968+D969+D970+D971+D972+D973+D974</f>
        <v>0</v>
      </c>
      <c r="E967" s="303">
        <f>E968+E969+E970+E971+E972+E973+E974</f>
        <v>0</v>
      </c>
      <c r="F967" s="303">
        <f>F968+F969+F970+F971+F972+F973+F974</f>
        <v>250000</v>
      </c>
      <c r="G967" s="821"/>
    </row>
    <row r="968" spans="1:7">
      <c r="A968" s="324" t="s">
        <v>202</v>
      </c>
      <c r="B968" s="198" t="s">
        <v>318</v>
      </c>
      <c r="C968" s="303">
        <v>0</v>
      </c>
      <c r="D968" s="135">
        <v>0</v>
      </c>
      <c r="E968" s="303">
        <v>0</v>
      </c>
      <c r="F968" s="135">
        <f t="shared" ref="F968:F973" si="49">E968+D968+C968</f>
        <v>0</v>
      </c>
    </row>
    <row r="969" spans="1:7">
      <c r="A969" s="324" t="s">
        <v>203</v>
      </c>
      <c r="B969" s="198" t="s">
        <v>319</v>
      </c>
      <c r="C969" s="303"/>
      <c r="D969" s="135"/>
      <c r="E969" s="303"/>
      <c r="F969" s="135">
        <f t="shared" si="49"/>
        <v>0</v>
      </c>
    </row>
    <row r="970" spans="1:7">
      <c r="A970" s="324" t="s">
        <v>204</v>
      </c>
      <c r="B970" s="198" t="s">
        <v>320</v>
      </c>
      <c r="C970" s="303"/>
      <c r="D970" s="135"/>
      <c r="E970" s="303"/>
      <c r="F970" s="135">
        <f t="shared" si="49"/>
        <v>0</v>
      </c>
    </row>
    <row r="971" spans="1:7">
      <c r="A971" s="324" t="s">
        <v>205</v>
      </c>
      <c r="B971" s="333" t="s">
        <v>321</v>
      </c>
      <c r="C971" s="303">
        <v>250000</v>
      </c>
      <c r="D971" s="135">
        <f>'5-6.m.tám.ért.kiad.'!E79+'5-6.m.tám.ért.kiad.'!E83</f>
        <v>0</v>
      </c>
      <c r="E971" s="303"/>
      <c r="F971" s="135">
        <f t="shared" si="49"/>
        <v>250000</v>
      </c>
    </row>
    <row r="972" spans="1:7">
      <c r="A972" s="324" t="s">
        <v>206</v>
      </c>
      <c r="B972" s="732" t="s">
        <v>336</v>
      </c>
      <c r="C972" s="304"/>
      <c r="D972" s="140"/>
      <c r="E972" s="303"/>
      <c r="F972" s="135">
        <f t="shared" si="49"/>
        <v>0</v>
      </c>
    </row>
    <row r="973" spans="1:7">
      <c r="A973" s="324" t="s">
        <v>207</v>
      </c>
      <c r="B973" s="733" t="s">
        <v>329</v>
      </c>
      <c r="C973" s="306"/>
      <c r="D973" s="136"/>
      <c r="E973" s="303"/>
      <c r="F973" s="135">
        <f t="shared" si="49"/>
        <v>0</v>
      </c>
    </row>
    <row r="974" spans="1:7" ht="13.5" thickBot="1">
      <c r="A974" s="324" t="s">
        <v>208</v>
      </c>
      <c r="B974" s="960" t="s">
        <v>558</v>
      </c>
      <c r="C974" s="306"/>
      <c r="D974" s="136"/>
      <c r="E974" s="303"/>
      <c r="F974" s="140"/>
    </row>
    <row r="975" spans="1:7" ht="13.5" thickBot="1">
      <c r="A975" s="324" t="s">
        <v>209</v>
      </c>
      <c r="B975" s="200" t="s">
        <v>130</v>
      </c>
      <c r="C975" s="304">
        <v>2053000</v>
      </c>
      <c r="D975" s="140"/>
      <c r="E975" s="303"/>
      <c r="F975" s="302">
        <f>E975+D975+C975</f>
        <v>2053000</v>
      </c>
    </row>
    <row r="976" spans="1:7" ht="13.5" thickBot="1">
      <c r="A976" s="554" t="s">
        <v>210</v>
      </c>
      <c r="B976" s="555" t="s">
        <v>9</v>
      </c>
      <c r="C976" s="563">
        <f>C962+C963+C964+C965+C967+C975</f>
        <v>2303000</v>
      </c>
      <c r="D976" s="563">
        <f>D962+D963+D964+D965+D967+D975</f>
        <v>0</v>
      </c>
      <c r="E976" s="563">
        <f>E962+E963+E964+E965+E967+E975</f>
        <v>0</v>
      </c>
      <c r="F976" s="564">
        <f>F962+F963+F964+F965+F967+F975</f>
        <v>2303000</v>
      </c>
    </row>
    <row r="977" spans="1:6" ht="13.5" thickTop="1">
      <c r="A977" s="544"/>
      <c r="B977" s="332"/>
      <c r="C977" s="222"/>
      <c r="D977" s="222"/>
      <c r="E977" s="222"/>
      <c r="F977" s="143"/>
    </row>
    <row r="978" spans="1:6">
      <c r="A978" s="325" t="s">
        <v>211</v>
      </c>
      <c r="B978" s="334" t="s">
        <v>135</v>
      </c>
      <c r="C978" s="305"/>
      <c r="D978" s="138"/>
      <c r="E978" s="305"/>
      <c r="F978" s="193"/>
    </row>
    <row r="979" spans="1:6">
      <c r="A979" s="324" t="s">
        <v>212</v>
      </c>
      <c r="B979" s="198" t="s">
        <v>270</v>
      </c>
      <c r="C979" s="303"/>
      <c r="D979" s="135"/>
      <c r="E979" s="303"/>
      <c r="F979" s="135">
        <f>SUM(C979:E979)</f>
        <v>0</v>
      </c>
    </row>
    <row r="980" spans="1:6">
      <c r="A980" s="324" t="s">
        <v>213</v>
      </c>
      <c r="B980" s="198" t="s">
        <v>271</v>
      </c>
      <c r="C980" s="303"/>
      <c r="D980" s="135"/>
      <c r="E980" s="303"/>
      <c r="F980" s="135">
        <f>SUM(C980:E980)</f>
        <v>0</v>
      </c>
    </row>
    <row r="981" spans="1:6">
      <c r="A981" s="324" t="s">
        <v>215</v>
      </c>
      <c r="B981" s="198" t="s">
        <v>131</v>
      </c>
      <c r="C981" s="303">
        <f>C982+C983+C984+C985+C986+C987+C988</f>
        <v>0</v>
      </c>
      <c r="D981" s="303">
        <f>D982+D983+D984+D985+D986+D987+D988</f>
        <v>0</v>
      </c>
      <c r="E981" s="303">
        <f>E982+E983+E984+E985+E986+E987+E988</f>
        <v>0</v>
      </c>
      <c r="F981" s="135">
        <f>F982+F983+F984+F985+F986+F987+F988</f>
        <v>0</v>
      </c>
    </row>
    <row r="982" spans="1:6">
      <c r="A982" s="324" t="s">
        <v>216</v>
      </c>
      <c r="B982" s="333" t="s">
        <v>322</v>
      </c>
      <c r="C982" s="303"/>
      <c r="D982" s="135"/>
      <c r="E982" s="303"/>
      <c r="F982" s="135">
        <f>SUM(C982:E982)</f>
        <v>0</v>
      </c>
    </row>
    <row r="983" spans="1:6">
      <c r="A983" s="324" t="s">
        <v>217</v>
      </c>
      <c r="B983" s="333" t="s">
        <v>324</v>
      </c>
      <c r="C983" s="303"/>
      <c r="D983" s="135"/>
      <c r="E983" s="303"/>
      <c r="F983" s="135">
        <f t="shared" ref="F983:F989" si="50">SUM(C983:E983)</f>
        <v>0</v>
      </c>
    </row>
    <row r="984" spans="1:6">
      <c r="A984" s="324" t="s">
        <v>218</v>
      </c>
      <c r="B984" s="333" t="s">
        <v>323</v>
      </c>
      <c r="C984" s="303"/>
      <c r="D984" s="135"/>
      <c r="E984" s="303"/>
      <c r="F984" s="135">
        <f t="shared" si="50"/>
        <v>0</v>
      </c>
    </row>
    <row r="985" spans="1:6">
      <c r="A985" s="324" t="s">
        <v>219</v>
      </c>
      <c r="B985" s="333" t="s">
        <v>325</v>
      </c>
      <c r="C985" s="303"/>
      <c r="D985" s="135"/>
      <c r="E985" s="303"/>
      <c r="F985" s="135">
        <f t="shared" si="50"/>
        <v>0</v>
      </c>
    </row>
    <row r="986" spans="1:6">
      <c r="A986" s="324" t="s">
        <v>220</v>
      </c>
      <c r="B986" s="732" t="s">
        <v>326</v>
      </c>
      <c r="C986" s="303"/>
      <c r="D986" s="135"/>
      <c r="E986" s="303"/>
      <c r="F986" s="135">
        <f t="shared" si="50"/>
        <v>0</v>
      </c>
    </row>
    <row r="987" spans="1:6">
      <c r="A987" s="324" t="s">
        <v>221</v>
      </c>
      <c r="B987" s="281" t="s">
        <v>327</v>
      </c>
      <c r="C987" s="303"/>
      <c r="D987" s="135"/>
      <c r="E987" s="303"/>
      <c r="F987" s="135">
        <f t="shared" si="50"/>
        <v>0</v>
      </c>
    </row>
    <row r="988" spans="1:6">
      <c r="A988" s="324" t="s">
        <v>222</v>
      </c>
      <c r="B988" s="733" t="s">
        <v>344</v>
      </c>
      <c r="C988" s="303"/>
      <c r="D988" s="135"/>
      <c r="E988" s="303"/>
      <c r="F988" s="135">
        <f t="shared" si="50"/>
        <v>0</v>
      </c>
    </row>
    <row r="989" spans="1:6">
      <c r="A989" s="324" t="s">
        <v>223</v>
      </c>
      <c r="B989" s="198" t="s">
        <v>330</v>
      </c>
      <c r="C989" s="303"/>
      <c r="D989" s="135"/>
      <c r="E989" s="303"/>
      <c r="F989" s="135">
        <f t="shared" si="50"/>
        <v>0</v>
      </c>
    </row>
    <row r="990" spans="1:6" ht="13.5" thickBot="1">
      <c r="A990" s="324" t="s">
        <v>224</v>
      </c>
      <c r="B990" s="200" t="s">
        <v>133</v>
      </c>
      <c r="C990" s="306">
        <f>-C965</f>
        <v>0</v>
      </c>
      <c r="D990" s="306">
        <f>-D965</f>
        <v>0</v>
      </c>
      <c r="E990" s="306">
        <f>-E965</f>
        <v>0</v>
      </c>
      <c r="F990" s="136">
        <f>-F965</f>
        <v>0</v>
      </c>
    </row>
    <row r="991" spans="1:6" ht="13.5" thickBot="1">
      <c r="A991" s="554" t="s">
        <v>225</v>
      </c>
      <c r="B991" s="555" t="s">
        <v>10</v>
      </c>
      <c r="C991" s="563">
        <f>C979+C980+C981+C989+C990</f>
        <v>0</v>
      </c>
      <c r="D991" s="563">
        <f>D979+D980+D981+D989+D990</f>
        <v>0</v>
      </c>
      <c r="E991" s="563">
        <f>E979+E980+E981+E989+E990</f>
        <v>0</v>
      </c>
      <c r="F991" s="564">
        <f>F979+F980+F981+F989+F990</f>
        <v>0</v>
      </c>
    </row>
    <row r="992" spans="1:6" ht="27" thickTop="1" thickBot="1">
      <c r="A992" s="554" t="s">
        <v>226</v>
      </c>
      <c r="B992" s="559" t="s">
        <v>331</v>
      </c>
      <c r="C992" s="566">
        <f>C976+C991</f>
        <v>2303000</v>
      </c>
      <c r="D992" s="566">
        <f>D976+D991</f>
        <v>0</v>
      </c>
      <c r="E992" s="566">
        <f>E976+E991</f>
        <v>0</v>
      </c>
      <c r="F992" s="567">
        <f>F976+F991</f>
        <v>2303000</v>
      </c>
    </row>
    <row r="993" spans="1:6" ht="13.5" thickTop="1">
      <c r="A993" s="544"/>
      <c r="B993" s="748"/>
      <c r="C993" s="233"/>
      <c r="D993" s="233"/>
      <c r="E993" s="233"/>
      <c r="F993" s="239"/>
    </row>
    <row r="994" spans="1:6">
      <c r="A994" s="325" t="s">
        <v>227</v>
      </c>
      <c r="B994" s="424" t="s">
        <v>333</v>
      </c>
      <c r="C994" s="565"/>
      <c r="D994" s="138"/>
      <c r="E994" s="305"/>
      <c r="F994" s="193"/>
    </row>
    <row r="995" spans="1:6">
      <c r="A995" s="324" t="s">
        <v>228</v>
      </c>
      <c r="B995" s="199" t="s">
        <v>332</v>
      </c>
      <c r="C995" s="308"/>
      <c r="D995" s="135"/>
      <c r="E995" s="303"/>
      <c r="F995" s="135">
        <f>SUM(C995:E995)</f>
        <v>0</v>
      </c>
    </row>
    <row r="996" spans="1:6">
      <c r="A996" s="325" t="s">
        <v>229</v>
      </c>
      <c r="B996" s="630" t="s">
        <v>337</v>
      </c>
      <c r="C996" s="739"/>
      <c r="D996" s="140"/>
      <c r="E996" s="304"/>
      <c r="F996" s="135">
        <f t="shared" ref="F996:F1002" si="51">SUM(C996:E996)</f>
        <v>0</v>
      </c>
    </row>
    <row r="997" spans="1:6">
      <c r="A997" s="324" t="s">
        <v>230</v>
      </c>
      <c r="B997" s="630" t="s">
        <v>338</v>
      </c>
      <c r="C997" s="739"/>
      <c r="D997" s="140"/>
      <c r="E997" s="304"/>
      <c r="F997" s="135">
        <f t="shared" si="51"/>
        <v>0</v>
      </c>
    </row>
    <row r="998" spans="1:6">
      <c r="A998" s="325" t="s">
        <v>231</v>
      </c>
      <c r="B998" s="630" t="s">
        <v>339</v>
      </c>
      <c r="C998" s="739"/>
      <c r="D998" s="140"/>
      <c r="E998" s="304"/>
      <c r="F998" s="135">
        <f t="shared" si="51"/>
        <v>0</v>
      </c>
    </row>
    <row r="999" spans="1:6">
      <c r="A999" s="324" t="s">
        <v>232</v>
      </c>
      <c r="B999" s="734" t="s">
        <v>340</v>
      </c>
      <c r="C999" s="739"/>
      <c r="D999" s="140"/>
      <c r="E999" s="304"/>
      <c r="F999" s="135">
        <f t="shared" si="51"/>
        <v>0</v>
      </c>
    </row>
    <row r="1000" spans="1:6">
      <c r="A1000" s="325" t="s">
        <v>233</v>
      </c>
      <c r="B1000" s="735" t="s">
        <v>341</v>
      </c>
      <c r="C1000" s="739"/>
      <c r="D1000" s="140"/>
      <c r="E1000" s="304"/>
      <c r="F1000" s="135">
        <f t="shared" si="51"/>
        <v>0</v>
      </c>
    </row>
    <row r="1001" spans="1:6">
      <c r="A1001" s="324" t="s">
        <v>234</v>
      </c>
      <c r="B1001" s="736" t="s">
        <v>342</v>
      </c>
      <c r="C1001" s="739"/>
      <c r="D1001" s="140"/>
      <c r="E1001" s="304"/>
      <c r="F1001" s="135">
        <f t="shared" si="51"/>
        <v>0</v>
      </c>
    </row>
    <row r="1002" spans="1:6" ht="13.5" thickBot="1">
      <c r="A1002" s="325" t="s">
        <v>235</v>
      </c>
      <c r="B1002" s="965" t="s">
        <v>343</v>
      </c>
      <c r="C1002" s="966"/>
      <c r="D1002" s="302"/>
      <c r="E1002" s="302"/>
      <c r="F1002" s="140">
        <f t="shared" si="51"/>
        <v>0</v>
      </c>
    </row>
    <row r="1003" spans="1:6" ht="13.5" thickBot="1">
      <c r="A1003" s="544" t="s">
        <v>236</v>
      </c>
      <c r="B1003" s="745" t="s">
        <v>559</v>
      </c>
      <c r="C1003" s="218"/>
      <c r="D1003" s="222"/>
      <c r="E1003" s="222"/>
      <c r="F1003" s="137"/>
    </row>
    <row r="1004" spans="1:6" ht="13.5" thickBot="1">
      <c r="A1004" s="347" t="s">
        <v>237</v>
      </c>
      <c r="B1004" s="284" t="s">
        <v>334</v>
      </c>
      <c r="C1004" s="740">
        <f>SUM(C995:C1003)</f>
        <v>0</v>
      </c>
      <c r="D1004" s="740">
        <f>SUM(D995:D1003)</f>
        <v>0</v>
      </c>
      <c r="E1004" s="740">
        <f>SUM(E995:E1003)</f>
        <v>0</v>
      </c>
      <c r="F1004" s="840">
        <f>SUM(F995:F1003)</f>
        <v>0</v>
      </c>
    </row>
    <row r="1005" spans="1:6">
      <c r="A1005" s="544"/>
      <c r="B1005" s="41"/>
      <c r="C1005" s="754"/>
      <c r="D1005" s="756"/>
      <c r="E1005" s="719"/>
      <c r="F1005" s="626"/>
    </row>
    <row r="1006" spans="1:6" ht="13.5" thickBot="1">
      <c r="A1006" s="393" t="s">
        <v>238</v>
      </c>
      <c r="B1006" s="746" t="s">
        <v>335</v>
      </c>
      <c r="C1006" s="753">
        <f>C992+C1004</f>
        <v>2303000</v>
      </c>
      <c r="D1006" s="755">
        <f>D992+D1004</f>
        <v>0</v>
      </c>
      <c r="E1006" s="753">
        <f>E992+E1004</f>
        <v>0</v>
      </c>
      <c r="F1006" s="753">
        <f>F992+F1004</f>
        <v>2303000</v>
      </c>
    </row>
    <row r="1009" spans="1:7">
      <c r="A1009" s="997" t="s">
        <v>691</v>
      </c>
      <c r="B1009" s="997"/>
      <c r="C1009" s="997"/>
      <c r="D1009" s="997"/>
      <c r="E1009" s="997"/>
    </row>
    <row r="1010" spans="1:7">
      <c r="A1010" s="337"/>
      <c r="B1010" s="337"/>
      <c r="C1010" s="337"/>
      <c r="D1010" s="337"/>
      <c r="E1010" s="337"/>
    </row>
    <row r="1011" spans="1:7" ht="14.25">
      <c r="A1011" s="1061" t="s">
        <v>644</v>
      </c>
      <c r="B1011" s="1062"/>
      <c r="C1011" s="1062"/>
      <c r="D1011" s="1062"/>
      <c r="E1011" s="1062"/>
      <c r="F1011" s="1062"/>
    </row>
    <row r="1012" spans="1:7" ht="15.75">
      <c r="B1012" s="18"/>
      <c r="C1012" s="18"/>
      <c r="D1012" s="18"/>
      <c r="E1012" s="18"/>
    </row>
    <row r="1013" spans="1:7" ht="15.75">
      <c r="B1013" s="18" t="s">
        <v>563</v>
      </c>
      <c r="C1013" s="18"/>
      <c r="D1013" s="18"/>
      <c r="E1013" s="18"/>
    </row>
    <row r="1014" spans="1:7" ht="13.5" thickBot="1">
      <c r="B1014" s="1"/>
      <c r="C1014" s="1"/>
      <c r="D1014" s="1"/>
      <c r="E1014" s="19" t="s">
        <v>598</v>
      </c>
    </row>
    <row r="1015" spans="1:7" ht="48.75" thickBot="1">
      <c r="A1015" s="348" t="s">
        <v>190</v>
      </c>
      <c r="B1015" s="549" t="s">
        <v>12</v>
      </c>
      <c r="C1015" s="340" t="s">
        <v>471</v>
      </c>
      <c r="D1015" s="341" t="s">
        <v>472</v>
      </c>
      <c r="E1015" s="340" t="s">
        <v>470</v>
      </c>
      <c r="F1015" s="341" t="s">
        <v>469</v>
      </c>
    </row>
    <row r="1016" spans="1:7">
      <c r="A1016" s="550" t="s">
        <v>191</v>
      </c>
      <c r="B1016" s="551" t="s">
        <v>192</v>
      </c>
      <c r="C1016" s="560" t="s">
        <v>193</v>
      </c>
      <c r="D1016" s="561" t="s">
        <v>194</v>
      </c>
      <c r="E1016" s="703" t="s">
        <v>214</v>
      </c>
      <c r="F1016" s="704" t="s">
        <v>239</v>
      </c>
    </row>
    <row r="1017" spans="1:7">
      <c r="A1017" s="325" t="s">
        <v>195</v>
      </c>
      <c r="B1017" s="332" t="s">
        <v>134</v>
      </c>
      <c r="C1017" s="303"/>
      <c r="D1017" s="135"/>
      <c r="E1017" s="303"/>
      <c r="F1017" s="117"/>
    </row>
    <row r="1018" spans="1:7">
      <c r="A1018" s="324" t="s">
        <v>196</v>
      </c>
      <c r="B1018" s="186" t="s">
        <v>6</v>
      </c>
      <c r="C1018" s="303"/>
      <c r="D1018" s="135"/>
      <c r="E1018" s="303"/>
      <c r="F1018" s="135">
        <f>SUM(C1018:E1018)</f>
        <v>0</v>
      </c>
    </row>
    <row r="1019" spans="1:7">
      <c r="A1019" s="324" t="s">
        <v>197</v>
      </c>
      <c r="B1019" s="198" t="s">
        <v>7</v>
      </c>
      <c r="C1019" s="303"/>
      <c r="D1019" s="135"/>
      <c r="E1019" s="303"/>
      <c r="F1019" s="135">
        <f>SUM(C1019:E1019)</f>
        <v>0</v>
      </c>
    </row>
    <row r="1020" spans="1:7">
      <c r="A1020" s="324" t="s">
        <v>198</v>
      </c>
      <c r="B1020" s="198" t="s">
        <v>8</v>
      </c>
      <c r="C1020" s="303"/>
      <c r="D1020" s="135"/>
      <c r="E1020" s="303"/>
      <c r="F1020" s="135">
        <f>SUM(C1020:E1020)</f>
        <v>0</v>
      </c>
    </row>
    <row r="1021" spans="1:7">
      <c r="A1021" s="324" t="s">
        <v>199</v>
      </c>
      <c r="B1021" s="198" t="s">
        <v>269</v>
      </c>
      <c r="C1021" s="303"/>
      <c r="D1021" s="135"/>
      <c r="E1021" s="303"/>
      <c r="F1021" s="135">
        <f>SUM(C1021:E1021)</f>
        <v>0</v>
      </c>
    </row>
    <row r="1022" spans="1:7">
      <c r="A1022" s="324" t="s">
        <v>200</v>
      </c>
      <c r="B1022" s="198" t="s">
        <v>268</v>
      </c>
      <c r="C1022" s="303"/>
      <c r="D1022" s="135"/>
      <c r="E1022" s="303"/>
      <c r="F1022" s="135">
        <f>SUM(C1022:E1022)</f>
        <v>0</v>
      </c>
    </row>
    <row r="1023" spans="1:7">
      <c r="A1023" s="324" t="s">
        <v>201</v>
      </c>
      <c r="B1023" s="198" t="s">
        <v>317</v>
      </c>
      <c r="C1023" s="303">
        <f>C1024+C1025+C1026+C1027+C1028+C1029+C1030</f>
        <v>0</v>
      </c>
      <c r="D1023" s="303">
        <v>600000</v>
      </c>
      <c r="E1023" s="303">
        <f>E1024+E1025+E1026+E1027+E1028+E1029+E1030</f>
        <v>0</v>
      </c>
      <c r="F1023" s="303">
        <f>F1024+F1025+F1026+F1027+F1028+F1029+F1030</f>
        <v>600000</v>
      </c>
      <c r="G1023" s="821"/>
    </row>
    <row r="1024" spans="1:7">
      <c r="A1024" s="324" t="s">
        <v>202</v>
      </c>
      <c r="B1024" s="198" t="s">
        <v>318</v>
      </c>
      <c r="C1024" s="303">
        <v>0</v>
      </c>
      <c r="D1024" s="135">
        <v>0</v>
      </c>
      <c r="E1024" s="303">
        <v>0</v>
      </c>
      <c r="F1024" s="135">
        <f t="shared" ref="F1024:F1029" si="52">E1024+D1024+C1024</f>
        <v>0</v>
      </c>
    </row>
    <row r="1025" spans="1:6">
      <c r="A1025" s="324" t="s">
        <v>203</v>
      </c>
      <c r="B1025" s="198" t="s">
        <v>319</v>
      </c>
      <c r="C1025" s="303"/>
      <c r="D1025" s="135"/>
      <c r="E1025" s="303"/>
      <c r="F1025" s="135">
        <f t="shared" si="52"/>
        <v>0</v>
      </c>
    </row>
    <row r="1026" spans="1:6">
      <c r="A1026" s="324" t="s">
        <v>204</v>
      </c>
      <c r="B1026" s="198" t="s">
        <v>320</v>
      </c>
      <c r="C1026" s="303"/>
      <c r="D1026" s="135"/>
      <c r="E1026" s="303"/>
      <c r="F1026" s="135">
        <f t="shared" si="52"/>
        <v>0</v>
      </c>
    </row>
    <row r="1027" spans="1:6">
      <c r="A1027" s="324" t="s">
        <v>205</v>
      </c>
      <c r="B1027" s="333" t="s">
        <v>321</v>
      </c>
      <c r="C1027" s="303">
        <f>'5-6.m.tám.ért.kiad.'!E138</f>
        <v>0</v>
      </c>
      <c r="D1027" s="135">
        <v>600000</v>
      </c>
      <c r="E1027" s="303"/>
      <c r="F1027" s="135">
        <f t="shared" si="52"/>
        <v>600000</v>
      </c>
    </row>
    <row r="1028" spans="1:6">
      <c r="A1028" s="324" t="s">
        <v>206</v>
      </c>
      <c r="B1028" s="732" t="s">
        <v>336</v>
      </c>
      <c r="C1028" s="304"/>
      <c r="D1028" s="140"/>
      <c r="E1028" s="303"/>
      <c r="F1028" s="135">
        <f t="shared" si="52"/>
        <v>0</v>
      </c>
    </row>
    <row r="1029" spans="1:6">
      <c r="A1029" s="324" t="s">
        <v>207</v>
      </c>
      <c r="B1029" s="733" t="s">
        <v>329</v>
      </c>
      <c r="C1029" s="306"/>
      <c r="D1029" s="136"/>
      <c r="E1029" s="303"/>
      <c r="F1029" s="135">
        <f t="shared" si="52"/>
        <v>0</v>
      </c>
    </row>
    <row r="1030" spans="1:6" ht="13.5" thickBot="1">
      <c r="A1030" s="324" t="s">
        <v>208</v>
      </c>
      <c r="B1030" s="960" t="s">
        <v>558</v>
      </c>
      <c r="C1030" s="306"/>
      <c r="D1030" s="136"/>
      <c r="E1030" s="303"/>
      <c r="F1030" s="140"/>
    </row>
    <row r="1031" spans="1:6" ht="13.5" thickBot="1">
      <c r="A1031" s="324" t="s">
        <v>209</v>
      </c>
      <c r="B1031" s="200" t="s">
        <v>130</v>
      </c>
      <c r="C1031" s="304"/>
      <c r="D1031" s="140"/>
      <c r="E1031" s="303"/>
      <c r="F1031" s="302">
        <f>E1031+D1031+C1031</f>
        <v>0</v>
      </c>
    </row>
    <row r="1032" spans="1:6" ht="13.5" thickBot="1">
      <c r="A1032" s="554" t="s">
        <v>210</v>
      </c>
      <c r="B1032" s="555" t="s">
        <v>9</v>
      </c>
      <c r="C1032" s="563">
        <f>C1018+C1019+C1020+C1021+C1023+C1031</f>
        <v>0</v>
      </c>
      <c r="D1032" s="563">
        <f>D1018+D1019+D1020+D1021+D1023+D1031</f>
        <v>600000</v>
      </c>
      <c r="E1032" s="563">
        <f>E1018+E1019+E1020+E1021+E1023+E1031</f>
        <v>0</v>
      </c>
      <c r="F1032" s="564">
        <f>F1018+F1019+F1020+F1021+F1023+F1031</f>
        <v>600000</v>
      </c>
    </row>
    <row r="1033" spans="1:6" ht="13.5" thickTop="1">
      <c r="A1033" s="544"/>
      <c r="B1033" s="332"/>
      <c r="C1033" s="222"/>
      <c r="D1033" s="222"/>
      <c r="E1033" s="222"/>
      <c r="F1033" s="143"/>
    </row>
    <row r="1034" spans="1:6">
      <c r="A1034" s="325" t="s">
        <v>211</v>
      </c>
      <c r="B1034" s="334" t="s">
        <v>135</v>
      </c>
      <c r="C1034" s="305"/>
      <c r="D1034" s="138"/>
      <c r="E1034" s="305"/>
      <c r="F1034" s="193"/>
    </row>
    <row r="1035" spans="1:6">
      <c r="A1035" s="324" t="s">
        <v>212</v>
      </c>
      <c r="B1035" s="198" t="s">
        <v>270</v>
      </c>
      <c r="C1035" s="303"/>
      <c r="D1035" s="135"/>
      <c r="E1035" s="303"/>
      <c r="F1035" s="135">
        <f>SUM(C1035:E1035)</f>
        <v>0</v>
      </c>
    </row>
    <row r="1036" spans="1:6">
      <c r="A1036" s="324" t="s">
        <v>213</v>
      </c>
      <c r="B1036" s="198" t="s">
        <v>271</v>
      </c>
      <c r="C1036" s="303"/>
      <c r="D1036" s="135"/>
      <c r="E1036" s="303"/>
      <c r="F1036" s="135">
        <f>SUM(C1036:E1036)</f>
        <v>0</v>
      </c>
    </row>
    <row r="1037" spans="1:6">
      <c r="A1037" s="324" t="s">
        <v>215</v>
      </c>
      <c r="B1037" s="198" t="s">
        <v>131</v>
      </c>
      <c r="C1037" s="303">
        <f>C1038+C1039+C1040+C1041+C1042+C1043+C1044</f>
        <v>0</v>
      </c>
      <c r="D1037" s="303">
        <f>D1038+D1039+D1040+D1041+D1042+D1043+D1044</f>
        <v>0</v>
      </c>
      <c r="E1037" s="303">
        <f>E1038+E1039+E1040+E1041+E1042+E1043+E1044</f>
        <v>0</v>
      </c>
      <c r="F1037" s="135">
        <f>F1038+F1039+F1040+F1041+F1042+F1043+F1044</f>
        <v>0</v>
      </c>
    </row>
    <row r="1038" spans="1:6">
      <c r="A1038" s="324" t="s">
        <v>216</v>
      </c>
      <c r="B1038" s="333" t="s">
        <v>322</v>
      </c>
      <c r="C1038" s="303"/>
      <c r="D1038" s="135"/>
      <c r="E1038" s="303"/>
      <c r="F1038" s="135">
        <f>SUM(C1038:E1038)</f>
        <v>0</v>
      </c>
    </row>
    <row r="1039" spans="1:6">
      <c r="A1039" s="324" t="s">
        <v>217</v>
      </c>
      <c r="B1039" s="333" t="s">
        <v>324</v>
      </c>
      <c r="C1039" s="303"/>
      <c r="D1039" s="135"/>
      <c r="E1039" s="303"/>
      <c r="F1039" s="135">
        <f t="shared" ref="F1039:F1045" si="53">SUM(C1039:E1039)</f>
        <v>0</v>
      </c>
    </row>
    <row r="1040" spans="1:6">
      <c r="A1040" s="324" t="s">
        <v>218</v>
      </c>
      <c r="B1040" s="333" t="s">
        <v>323</v>
      </c>
      <c r="C1040" s="303"/>
      <c r="D1040" s="135"/>
      <c r="E1040" s="303"/>
      <c r="F1040" s="135">
        <f t="shared" si="53"/>
        <v>0</v>
      </c>
    </row>
    <row r="1041" spans="1:6">
      <c r="A1041" s="324" t="s">
        <v>219</v>
      </c>
      <c r="B1041" s="333" t="s">
        <v>325</v>
      </c>
      <c r="C1041" s="303"/>
      <c r="D1041" s="135"/>
      <c r="E1041" s="303"/>
      <c r="F1041" s="135">
        <f t="shared" si="53"/>
        <v>0</v>
      </c>
    </row>
    <row r="1042" spans="1:6">
      <c r="A1042" s="324" t="s">
        <v>220</v>
      </c>
      <c r="B1042" s="732" t="s">
        <v>326</v>
      </c>
      <c r="C1042" s="303"/>
      <c r="D1042" s="135"/>
      <c r="E1042" s="303"/>
      <c r="F1042" s="135">
        <f t="shared" si="53"/>
        <v>0</v>
      </c>
    </row>
    <row r="1043" spans="1:6">
      <c r="A1043" s="324" t="s">
        <v>221</v>
      </c>
      <c r="B1043" s="281" t="s">
        <v>327</v>
      </c>
      <c r="C1043" s="303"/>
      <c r="D1043" s="135"/>
      <c r="E1043" s="303"/>
      <c r="F1043" s="135">
        <f t="shared" si="53"/>
        <v>0</v>
      </c>
    </row>
    <row r="1044" spans="1:6">
      <c r="A1044" s="324" t="s">
        <v>222</v>
      </c>
      <c r="B1044" s="733" t="s">
        <v>344</v>
      </c>
      <c r="C1044" s="303"/>
      <c r="D1044" s="135"/>
      <c r="E1044" s="303"/>
      <c r="F1044" s="135">
        <f t="shared" si="53"/>
        <v>0</v>
      </c>
    </row>
    <row r="1045" spans="1:6">
      <c r="A1045" s="324" t="s">
        <v>223</v>
      </c>
      <c r="B1045" s="198" t="s">
        <v>330</v>
      </c>
      <c r="C1045" s="303"/>
      <c r="D1045" s="135"/>
      <c r="E1045" s="303"/>
      <c r="F1045" s="135">
        <f t="shared" si="53"/>
        <v>0</v>
      </c>
    </row>
    <row r="1046" spans="1:6" ht="13.5" thickBot="1">
      <c r="A1046" s="324" t="s">
        <v>224</v>
      </c>
      <c r="B1046" s="200" t="s">
        <v>133</v>
      </c>
      <c r="C1046" s="306">
        <f>-C1021</f>
        <v>0</v>
      </c>
      <c r="D1046" s="306">
        <f>-D1021</f>
        <v>0</v>
      </c>
      <c r="E1046" s="306">
        <f>-E1021</f>
        <v>0</v>
      </c>
      <c r="F1046" s="136">
        <f>-F1021</f>
        <v>0</v>
      </c>
    </row>
    <row r="1047" spans="1:6" ht="13.5" thickBot="1">
      <c r="A1047" s="554" t="s">
        <v>225</v>
      </c>
      <c r="B1047" s="555" t="s">
        <v>10</v>
      </c>
      <c r="C1047" s="563">
        <f>C1035+C1036+C1037+C1045+C1046</f>
        <v>0</v>
      </c>
      <c r="D1047" s="563">
        <f>D1035+D1036+D1037+D1045+D1046</f>
        <v>0</v>
      </c>
      <c r="E1047" s="563">
        <f>E1035+E1036+E1037+E1045+E1046</f>
        <v>0</v>
      </c>
      <c r="F1047" s="564">
        <f>F1035+F1036+F1037+F1045+F1046</f>
        <v>0</v>
      </c>
    </row>
    <row r="1048" spans="1:6" ht="27" thickTop="1" thickBot="1">
      <c r="A1048" s="554" t="s">
        <v>226</v>
      </c>
      <c r="B1048" s="559" t="s">
        <v>331</v>
      </c>
      <c r="C1048" s="566">
        <f>C1032+C1047</f>
        <v>0</v>
      </c>
      <c r="D1048" s="566">
        <f>D1032+D1047</f>
        <v>600000</v>
      </c>
      <c r="E1048" s="566">
        <f>E1032+E1047</f>
        <v>0</v>
      </c>
      <c r="F1048" s="567">
        <f>F1032+F1047</f>
        <v>600000</v>
      </c>
    </row>
    <row r="1049" spans="1:6" ht="13.5" thickTop="1">
      <c r="A1049" s="544"/>
      <c r="B1049" s="748"/>
      <c r="C1049" s="233"/>
      <c r="D1049" s="233"/>
      <c r="E1049" s="233"/>
      <c r="F1049" s="239"/>
    </row>
    <row r="1050" spans="1:6">
      <c r="A1050" s="325" t="s">
        <v>227</v>
      </c>
      <c r="B1050" s="424" t="s">
        <v>333</v>
      </c>
      <c r="C1050" s="565"/>
      <c r="D1050" s="138"/>
      <c r="E1050" s="305"/>
      <c r="F1050" s="193"/>
    </row>
    <row r="1051" spans="1:6">
      <c r="A1051" s="324" t="s">
        <v>228</v>
      </c>
      <c r="B1051" s="199" t="s">
        <v>332</v>
      </c>
      <c r="C1051" s="308"/>
      <c r="D1051" s="135"/>
      <c r="E1051" s="303"/>
      <c r="F1051" s="135">
        <f>SUM(C1051:E1051)</f>
        <v>0</v>
      </c>
    </row>
    <row r="1052" spans="1:6">
      <c r="A1052" s="325" t="s">
        <v>229</v>
      </c>
      <c r="B1052" s="630" t="s">
        <v>337</v>
      </c>
      <c r="C1052" s="739"/>
      <c r="D1052" s="140"/>
      <c r="E1052" s="304"/>
      <c r="F1052" s="135">
        <f t="shared" ref="F1052:F1058" si="54">SUM(C1052:E1052)</f>
        <v>0</v>
      </c>
    </row>
    <row r="1053" spans="1:6">
      <c r="A1053" s="324" t="s">
        <v>230</v>
      </c>
      <c r="B1053" s="630" t="s">
        <v>338</v>
      </c>
      <c r="C1053" s="739"/>
      <c r="D1053" s="140"/>
      <c r="E1053" s="304"/>
      <c r="F1053" s="135">
        <f t="shared" si="54"/>
        <v>0</v>
      </c>
    </row>
    <row r="1054" spans="1:6">
      <c r="A1054" s="325" t="s">
        <v>231</v>
      </c>
      <c r="B1054" s="630" t="s">
        <v>339</v>
      </c>
      <c r="C1054" s="739"/>
      <c r="D1054" s="140"/>
      <c r="E1054" s="304"/>
      <c r="F1054" s="135">
        <f t="shared" si="54"/>
        <v>0</v>
      </c>
    </row>
    <row r="1055" spans="1:6">
      <c r="A1055" s="324" t="s">
        <v>232</v>
      </c>
      <c r="B1055" s="734" t="s">
        <v>340</v>
      </c>
      <c r="C1055" s="739"/>
      <c r="D1055" s="140"/>
      <c r="E1055" s="304"/>
      <c r="F1055" s="135">
        <f t="shared" si="54"/>
        <v>0</v>
      </c>
    </row>
    <row r="1056" spans="1:6">
      <c r="A1056" s="325" t="s">
        <v>233</v>
      </c>
      <c r="B1056" s="735" t="s">
        <v>341</v>
      </c>
      <c r="C1056" s="739"/>
      <c r="D1056" s="140"/>
      <c r="E1056" s="304"/>
      <c r="F1056" s="135">
        <f t="shared" si="54"/>
        <v>0</v>
      </c>
    </row>
    <row r="1057" spans="1:6">
      <c r="A1057" s="324" t="s">
        <v>234</v>
      </c>
      <c r="B1057" s="736" t="s">
        <v>342</v>
      </c>
      <c r="C1057" s="739"/>
      <c r="D1057" s="140"/>
      <c r="E1057" s="304"/>
      <c r="F1057" s="135">
        <f t="shared" si="54"/>
        <v>0</v>
      </c>
    </row>
    <row r="1058" spans="1:6" ht="13.5" thickBot="1">
      <c r="A1058" s="325" t="s">
        <v>235</v>
      </c>
      <c r="B1058" s="965" t="s">
        <v>343</v>
      </c>
      <c r="C1058" s="966"/>
      <c r="D1058" s="302"/>
      <c r="E1058" s="302"/>
      <c r="F1058" s="140">
        <f t="shared" si="54"/>
        <v>0</v>
      </c>
    </row>
    <row r="1059" spans="1:6" ht="13.5" thickBot="1">
      <c r="A1059" s="544" t="s">
        <v>236</v>
      </c>
      <c r="B1059" s="745" t="s">
        <v>559</v>
      </c>
      <c r="C1059" s="218"/>
      <c r="D1059" s="222"/>
      <c r="E1059" s="222"/>
      <c r="F1059" s="137"/>
    </row>
    <row r="1060" spans="1:6" ht="13.5" thickBot="1">
      <c r="A1060" s="347" t="s">
        <v>237</v>
      </c>
      <c r="B1060" s="284" t="s">
        <v>334</v>
      </c>
      <c r="C1060" s="740">
        <f>SUM(C1051:C1059)</f>
        <v>0</v>
      </c>
      <c r="D1060" s="740">
        <f>SUM(D1051:D1059)</f>
        <v>0</v>
      </c>
      <c r="E1060" s="740">
        <f>SUM(E1051:E1059)</f>
        <v>0</v>
      </c>
      <c r="F1060" s="840">
        <f>SUM(F1051:F1059)</f>
        <v>0</v>
      </c>
    </row>
    <row r="1061" spans="1:6">
      <c r="A1061" s="544"/>
      <c r="B1061" s="41"/>
      <c r="C1061" s="754"/>
      <c r="D1061" s="756"/>
      <c r="E1061" s="719"/>
      <c r="F1061" s="626"/>
    </row>
    <row r="1062" spans="1:6" ht="13.5" thickBot="1">
      <c r="A1062" s="393" t="s">
        <v>238</v>
      </c>
      <c r="B1062" s="746" t="s">
        <v>335</v>
      </c>
      <c r="C1062" s="753">
        <f>C1048+C1060</f>
        <v>0</v>
      </c>
      <c r="D1062" s="755">
        <f>D1048+D1060</f>
        <v>600000</v>
      </c>
      <c r="E1062" s="753">
        <f>E1048+E1060</f>
        <v>0</v>
      </c>
      <c r="F1062" s="753">
        <f>F1048+F1060</f>
        <v>600000</v>
      </c>
    </row>
    <row r="1065" spans="1:6">
      <c r="A1065" s="997" t="s">
        <v>689</v>
      </c>
      <c r="B1065" s="997"/>
      <c r="C1065" s="997"/>
      <c r="D1065" s="997"/>
      <c r="E1065" s="997"/>
    </row>
    <row r="1066" spans="1:6">
      <c r="A1066" s="337"/>
      <c r="B1066" s="337"/>
      <c r="C1066" s="337"/>
      <c r="D1066" s="337"/>
      <c r="E1066" s="337"/>
    </row>
    <row r="1067" spans="1:6" ht="14.25">
      <c r="A1067" s="1061" t="s">
        <v>644</v>
      </c>
      <c r="B1067" s="1062"/>
      <c r="C1067" s="1062"/>
      <c r="D1067" s="1062"/>
      <c r="E1067" s="1062"/>
      <c r="F1067" s="1062"/>
    </row>
    <row r="1068" spans="1:6" ht="15.75">
      <c r="B1068" s="18"/>
      <c r="C1068" s="18"/>
      <c r="D1068" s="18"/>
      <c r="E1068" s="18"/>
    </row>
    <row r="1069" spans="1:6" ht="15.75">
      <c r="B1069" s="18" t="s">
        <v>547</v>
      </c>
      <c r="C1069" s="18"/>
      <c r="D1069" s="18"/>
      <c r="E1069" s="18"/>
    </row>
    <row r="1070" spans="1:6" ht="13.5" thickBot="1">
      <c r="B1070" s="1"/>
      <c r="C1070" s="1"/>
      <c r="D1070" s="1"/>
      <c r="E1070" s="19" t="s">
        <v>598</v>
      </c>
    </row>
    <row r="1071" spans="1:6" ht="48.75" thickBot="1">
      <c r="A1071" s="348" t="s">
        <v>190</v>
      </c>
      <c r="B1071" s="549" t="s">
        <v>12</v>
      </c>
      <c r="C1071" s="340" t="s">
        <v>471</v>
      </c>
      <c r="D1071" s="341" t="s">
        <v>472</v>
      </c>
      <c r="E1071" s="340" t="s">
        <v>470</v>
      </c>
      <c r="F1071" s="341" t="s">
        <v>469</v>
      </c>
    </row>
    <row r="1072" spans="1:6">
      <c r="A1072" s="550" t="s">
        <v>191</v>
      </c>
      <c r="B1072" s="551" t="s">
        <v>192</v>
      </c>
      <c r="C1072" s="560" t="s">
        <v>193</v>
      </c>
      <c r="D1072" s="561" t="s">
        <v>194</v>
      </c>
      <c r="E1072" s="703" t="s">
        <v>214</v>
      </c>
      <c r="F1072" s="704" t="s">
        <v>239</v>
      </c>
    </row>
    <row r="1073" spans="1:7">
      <c r="A1073" s="325" t="s">
        <v>195</v>
      </c>
      <c r="B1073" s="332" t="s">
        <v>134</v>
      </c>
      <c r="C1073" s="303"/>
      <c r="D1073" s="135"/>
      <c r="E1073" s="303"/>
      <c r="F1073" s="117"/>
    </row>
    <row r="1074" spans="1:7">
      <c r="A1074" s="324" t="s">
        <v>196</v>
      </c>
      <c r="B1074" s="186" t="s">
        <v>6</v>
      </c>
      <c r="C1074" s="303"/>
      <c r="D1074" s="135"/>
      <c r="E1074" s="303"/>
      <c r="F1074" s="135">
        <f>SUM(C1074:E1074)</f>
        <v>0</v>
      </c>
    </row>
    <row r="1075" spans="1:7">
      <c r="A1075" s="324" t="s">
        <v>197</v>
      </c>
      <c r="B1075" s="198" t="s">
        <v>7</v>
      </c>
      <c r="C1075" s="303"/>
      <c r="D1075" s="135"/>
      <c r="E1075" s="303"/>
      <c r="F1075" s="135">
        <f>SUM(C1075:E1075)</f>
        <v>0</v>
      </c>
    </row>
    <row r="1076" spans="1:7">
      <c r="A1076" s="324" t="s">
        <v>198</v>
      </c>
      <c r="B1076" s="198" t="s">
        <v>8</v>
      </c>
      <c r="C1076" s="303"/>
      <c r="D1076" s="135"/>
      <c r="E1076" s="303"/>
      <c r="F1076" s="135">
        <f>SUM(C1076:E1076)</f>
        <v>0</v>
      </c>
    </row>
    <row r="1077" spans="1:7">
      <c r="A1077" s="324" t="s">
        <v>199</v>
      </c>
      <c r="B1077" s="198" t="s">
        <v>269</v>
      </c>
      <c r="C1077" s="303"/>
      <c r="D1077" s="135"/>
      <c r="E1077" s="303"/>
      <c r="F1077" s="135">
        <f>SUM(C1077:E1077)</f>
        <v>0</v>
      </c>
    </row>
    <row r="1078" spans="1:7">
      <c r="A1078" s="324" t="s">
        <v>200</v>
      </c>
      <c r="B1078" s="198" t="s">
        <v>268</v>
      </c>
      <c r="C1078" s="303"/>
      <c r="D1078" s="135"/>
      <c r="E1078" s="303"/>
      <c r="F1078" s="135">
        <f>SUM(C1078:E1078)</f>
        <v>0</v>
      </c>
    </row>
    <row r="1079" spans="1:7">
      <c r="A1079" s="324" t="s">
        <v>201</v>
      </c>
      <c r="B1079" s="198" t="s">
        <v>317</v>
      </c>
      <c r="C1079" s="303">
        <f>C1080+C1081+C1082+C1083+C1084+C1085+C1086</f>
        <v>8</v>
      </c>
      <c r="D1079" s="303">
        <f>D1080+D1081+D1082+D1083+D1084+D1085+D1086</f>
        <v>0</v>
      </c>
      <c r="E1079" s="303">
        <f>E1080+E1081+E1082+E1083+E1084+E1085+E1086</f>
        <v>0</v>
      </c>
      <c r="F1079" s="303">
        <f>F1080+F1081+F1082+F1083+F1084+F1085+F1086</f>
        <v>8</v>
      </c>
      <c r="G1079" s="821"/>
    </row>
    <row r="1080" spans="1:7">
      <c r="A1080" s="324" t="s">
        <v>202</v>
      </c>
      <c r="B1080" s="198" t="s">
        <v>318</v>
      </c>
      <c r="C1080" s="303">
        <v>0</v>
      </c>
      <c r="D1080" s="135">
        <v>0</v>
      </c>
      <c r="E1080" s="303">
        <v>0</v>
      </c>
      <c r="F1080" s="135">
        <f>E1080+D1080+C1080</f>
        <v>0</v>
      </c>
    </row>
    <row r="1081" spans="1:7">
      <c r="A1081" s="324" t="s">
        <v>203</v>
      </c>
      <c r="B1081" s="198" t="s">
        <v>319</v>
      </c>
      <c r="C1081" s="303"/>
      <c r="D1081" s="135"/>
      <c r="E1081" s="303"/>
      <c r="F1081" s="135">
        <f t="shared" ref="F1081:F1086" si="55">E1081+D1081+C1081</f>
        <v>0</v>
      </c>
    </row>
    <row r="1082" spans="1:7">
      <c r="A1082" s="324" t="s">
        <v>204</v>
      </c>
      <c r="B1082" s="198" t="s">
        <v>320</v>
      </c>
      <c r="C1082" s="303"/>
      <c r="D1082" s="135"/>
      <c r="E1082" s="303"/>
      <c r="F1082" s="135">
        <f t="shared" si="55"/>
        <v>0</v>
      </c>
    </row>
    <row r="1083" spans="1:7">
      <c r="A1083" s="324" t="s">
        <v>205</v>
      </c>
      <c r="B1083" s="333" t="s">
        <v>321</v>
      </c>
      <c r="C1083" s="303">
        <f>'5-6.m.tám.ért.kiad.'!E194</f>
        <v>0</v>
      </c>
      <c r="D1083" s="135">
        <f>'5-6.m.tám.ért.kiad.'!E191+'5-6.m.tám.ért.kiad.'!E195</f>
        <v>0</v>
      </c>
      <c r="E1083" s="303"/>
      <c r="F1083" s="135">
        <f t="shared" si="55"/>
        <v>0</v>
      </c>
    </row>
    <row r="1084" spans="1:7">
      <c r="A1084" s="324" t="s">
        <v>206</v>
      </c>
      <c r="B1084" s="732" t="s">
        <v>336</v>
      </c>
      <c r="C1084" s="304"/>
      <c r="D1084" s="140"/>
      <c r="E1084" s="303"/>
      <c r="F1084" s="135">
        <f t="shared" si="55"/>
        <v>0</v>
      </c>
    </row>
    <row r="1085" spans="1:7">
      <c r="A1085" s="324" t="s">
        <v>207</v>
      </c>
      <c r="B1085" s="733" t="s">
        <v>329</v>
      </c>
      <c r="C1085" s="306"/>
      <c r="D1085" s="136"/>
      <c r="E1085" s="303"/>
      <c r="F1085" s="135">
        <f t="shared" si="55"/>
        <v>0</v>
      </c>
    </row>
    <row r="1086" spans="1:7" ht="13.5" thickBot="1">
      <c r="A1086" s="324" t="s">
        <v>208</v>
      </c>
      <c r="B1086" s="960" t="s">
        <v>558</v>
      </c>
      <c r="C1086" s="306">
        <v>8</v>
      </c>
      <c r="D1086" s="136"/>
      <c r="E1086" s="303"/>
      <c r="F1086" s="135">
        <f t="shared" si="55"/>
        <v>8</v>
      </c>
    </row>
    <row r="1087" spans="1:7" ht="13.5" thickBot="1">
      <c r="A1087" s="324" t="s">
        <v>209</v>
      </c>
      <c r="B1087" s="200" t="s">
        <v>130</v>
      </c>
      <c r="C1087" s="304"/>
      <c r="D1087" s="140"/>
      <c r="E1087" s="303"/>
      <c r="F1087" s="302">
        <f>E1087+D1087+C1087</f>
        <v>0</v>
      </c>
    </row>
    <row r="1088" spans="1:7" ht="13.5" thickBot="1">
      <c r="A1088" s="554" t="s">
        <v>210</v>
      </c>
      <c r="B1088" s="555" t="s">
        <v>9</v>
      </c>
      <c r="C1088" s="563">
        <f>C1074+C1075+C1076+C1077+C1079+C1087</f>
        <v>8</v>
      </c>
      <c r="D1088" s="563">
        <f>D1074+D1075+D1076+D1077+D1079+D1087</f>
        <v>0</v>
      </c>
      <c r="E1088" s="563">
        <f>E1074+E1075+E1076+E1077+E1079+E1087</f>
        <v>0</v>
      </c>
      <c r="F1088" s="564">
        <f>F1074+F1075+F1076+F1077+F1079+F1087</f>
        <v>8</v>
      </c>
    </row>
    <row r="1089" spans="1:6" ht="13.5" thickTop="1">
      <c r="A1089" s="544"/>
      <c r="B1089" s="332"/>
      <c r="C1089" s="222"/>
      <c r="D1089" s="222"/>
      <c r="E1089" s="222"/>
      <c r="F1089" s="143"/>
    </row>
    <row r="1090" spans="1:6">
      <c r="A1090" s="325" t="s">
        <v>211</v>
      </c>
      <c r="B1090" s="334" t="s">
        <v>135</v>
      </c>
      <c r="C1090" s="305"/>
      <c r="D1090" s="138"/>
      <c r="E1090" s="305"/>
      <c r="F1090" s="193"/>
    </row>
    <row r="1091" spans="1:6">
      <c r="A1091" s="324" t="s">
        <v>212</v>
      </c>
      <c r="B1091" s="198" t="s">
        <v>270</v>
      </c>
      <c r="C1091" s="303"/>
      <c r="D1091" s="135"/>
      <c r="E1091" s="303"/>
      <c r="F1091" s="135">
        <f>SUM(C1091:E1091)</f>
        <v>0</v>
      </c>
    </row>
    <row r="1092" spans="1:6">
      <c r="A1092" s="324" t="s">
        <v>213</v>
      </c>
      <c r="B1092" s="198" t="s">
        <v>271</v>
      </c>
      <c r="C1092" s="303"/>
      <c r="D1092" s="135"/>
      <c r="E1092" s="303"/>
      <c r="F1092" s="135">
        <f>SUM(C1092:E1092)</f>
        <v>0</v>
      </c>
    </row>
    <row r="1093" spans="1:6">
      <c r="A1093" s="324" t="s">
        <v>215</v>
      </c>
      <c r="B1093" s="198" t="s">
        <v>131</v>
      </c>
      <c r="C1093" s="303">
        <f>C1094+C1095+C1096+C1097+C1098+C1099+C1100</f>
        <v>0</v>
      </c>
      <c r="D1093" s="303">
        <f>D1094+D1095+D1096+D1097+D1098+D1099+D1100</f>
        <v>0</v>
      </c>
      <c r="E1093" s="303">
        <f>E1094+E1095+E1096+E1097+E1098+E1099+E1100</f>
        <v>0</v>
      </c>
      <c r="F1093" s="135">
        <f>F1094+F1095+F1096+F1097+F1098+F1099+F1100</f>
        <v>0</v>
      </c>
    </row>
    <row r="1094" spans="1:6">
      <c r="A1094" s="324" t="s">
        <v>216</v>
      </c>
      <c r="B1094" s="333" t="s">
        <v>322</v>
      </c>
      <c r="C1094" s="303"/>
      <c r="D1094" s="135"/>
      <c r="E1094" s="303"/>
      <c r="F1094" s="135">
        <f>SUM(C1094:E1094)</f>
        <v>0</v>
      </c>
    </row>
    <row r="1095" spans="1:6">
      <c r="A1095" s="324" t="s">
        <v>217</v>
      </c>
      <c r="B1095" s="333" t="s">
        <v>324</v>
      </c>
      <c r="C1095" s="303"/>
      <c r="D1095" s="135"/>
      <c r="E1095" s="303"/>
      <c r="F1095" s="135">
        <f t="shared" ref="F1095:F1101" si="56">SUM(C1095:E1095)</f>
        <v>0</v>
      </c>
    </row>
    <row r="1096" spans="1:6">
      <c r="A1096" s="324" t="s">
        <v>218</v>
      </c>
      <c r="B1096" s="333" t="s">
        <v>323</v>
      </c>
      <c r="C1096" s="303"/>
      <c r="D1096" s="135"/>
      <c r="E1096" s="303"/>
      <c r="F1096" s="135">
        <f t="shared" si="56"/>
        <v>0</v>
      </c>
    </row>
    <row r="1097" spans="1:6">
      <c r="A1097" s="324" t="s">
        <v>219</v>
      </c>
      <c r="B1097" s="333" t="s">
        <v>325</v>
      </c>
      <c r="C1097" s="303"/>
      <c r="D1097" s="135"/>
      <c r="E1097" s="303"/>
      <c r="F1097" s="135">
        <f t="shared" si="56"/>
        <v>0</v>
      </c>
    </row>
    <row r="1098" spans="1:6">
      <c r="A1098" s="324" t="s">
        <v>220</v>
      </c>
      <c r="B1098" s="732" t="s">
        <v>326</v>
      </c>
      <c r="C1098" s="303"/>
      <c r="D1098" s="135"/>
      <c r="E1098" s="303"/>
      <c r="F1098" s="135">
        <f t="shared" si="56"/>
        <v>0</v>
      </c>
    </row>
    <row r="1099" spans="1:6">
      <c r="A1099" s="324" t="s">
        <v>221</v>
      </c>
      <c r="B1099" s="281" t="s">
        <v>327</v>
      </c>
      <c r="C1099" s="303"/>
      <c r="D1099" s="135"/>
      <c r="E1099" s="303"/>
      <c r="F1099" s="135">
        <f t="shared" si="56"/>
        <v>0</v>
      </c>
    </row>
    <row r="1100" spans="1:6">
      <c r="A1100" s="324" t="s">
        <v>222</v>
      </c>
      <c r="B1100" s="733" t="s">
        <v>344</v>
      </c>
      <c r="C1100" s="303"/>
      <c r="D1100" s="135"/>
      <c r="E1100" s="303"/>
      <c r="F1100" s="135">
        <f t="shared" si="56"/>
        <v>0</v>
      </c>
    </row>
    <row r="1101" spans="1:6">
      <c r="A1101" s="324" t="s">
        <v>223</v>
      </c>
      <c r="B1101" s="198" t="s">
        <v>330</v>
      </c>
      <c r="C1101" s="303"/>
      <c r="D1101" s="135"/>
      <c r="E1101" s="303"/>
      <c r="F1101" s="135">
        <f t="shared" si="56"/>
        <v>0</v>
      </c>
    </row>
    <row r="1102" spans="1:6" ht="13.5" thickBot="1">
      <c r="A1102" s="324" t="s">
        <v>224</v>
      </c>
      <c r="B1102" s="200" t="s">
        <v>133</v>
      </c>
      <c r="C1102" s="306">
        <f>-C1077</f>
        <v>0</v>
      </c>
      <c r="D1102" s="306">
        <f>-D1077</f>
        <v>0</v>
      </c>
      <c r="E1102" s="306">
        <f>-E1077</f>
        <v>0</v>
      </c>
      <c r="F1102" s="136">
        <f>-F1077</f>
        <v>0</v>
      </c>
    </row>
    <row r="1103" spans="1:6" ht="13.5" thickBot="1">
      <c r="A1103" s="554" t="s">
        <v>225</v>
      </c>
      <c r="B1103" s="555" t="s">
        <v>10</v>
      </c>
      <c r="C1103" s="563">
        <f>C1091+C1092+C1093+C1101+C1102</f>
        <v>0</v>
      </c>
      <c r="D1103" s="563">
        <f>D1091+D1092+D1093+D1101+D1102</f>
        <v>0</v>
      </c>
      <c r="E1103" s="563">
        <f>E1091+E1092+E1093+E1101+E1102</f>
        <v>0</v>
      </c>
      <c r="F1103" s="564">
        <f>F1091+F1092+F1093+F1101+F1102</f>
        <v>0</v>
      </c>
    </row>
    <row r="1104" spans="1:6" ht="27" thickTop="1" thickBot="1">
      <c r="A1104" s="554" t="s">
        <v>226</v>
      </c>
      <c r="B1104" s="559" t="s">
        <v>331</v>
      </c>
      <c r="C1104" s="566">
        <f>C1088+C1103</f>
        <v>8</v>
      </c>
      <c r="D1104" s="566">
        <f>D1088+D1103</f>
        <v>0</v>
      </c>
      <c r="E1104" s="566">
        <f>E1088+E1103</f>
        <v>0</v>
      </c>
      <c r="F1104" s="567">
        <f>F1088+F1103</f>
        <v>8</v>
      </c>
    </row>
    <row r="1105" spans="1:7" ht="13.5" thickTop="1">
      <c r="A1105" s="544"/>
      <c r="B1105" s="748"/>
      <c r="C1105" s="233"/>
      <c r="D1105" s="233"/>
      <c r="E1105" s="233"/>
      <c r="F1105" s="239"/>
    </row>
    <row r="1106" spans="1:7">
      <c r="A1106" s="325" t="s">
        <v>227</v>
      </c>
      <c r="B1106" s="424" t="s">
        <v>333</v>
      </c>
      <c r="C1106" s="565"/>
      <c r="D1106" s="138"/>
      <c r="E1106" s="305"/>
      <c r="F1106" s="193"/>
    </row>
    <row r="1107" spans="1:7">
      <c r="A1107" s="324" t="s">
        <v>228</v>
      </c>
      <c r="B1107" s="199" t="s">
        <v>332</v>
      </c>
      <c r="C1107" s="308"/>
      <c r="D1107" s="135"/>
      <c r="E1107" s="303"/>
      <c r="F1107" s="135">
        <f>SUM(C1107:E1107)</f>
        <v>0</v>
      </c>
    </row>
    <row r="1108" spans="1:7">
      <c r="A1108" s="325" t="s">
        <v>229</v>
      </c>
      <c r="B1108" s="630" t="s">
        <v>337</v>
      </c>
      <c r="C1108" s="739"/>
      <c r="D1108" s="140"/>
      <c r="E1108" s="304"/>
      <c r="F1108" s="135">
        <f t="shared" ref="F1108:F1115" si="57">SUM(C1108:E1108)</f>
        <v>0</v>
      </c>
    </row>
    <row r="1109" spans="1:7">
      <c r="A1109" s="324" t="s">
        <v>230</v>
      </c>
      <c r="B1109" s="630" t="s">
        <v>338</v>
      </c>
      <c r="C1109" s="739"/>
      <c r="D1109" s="140"/>
      <c r="E1109" s="304"/>
      <c r="F1109" s="135">
        <f t="shared" si="57"/>
        <v>0</v>
      </c>
    </row>
    <row r="1110" spans="1:7">
      <c r="A1110" s="325" t="s">
        <v>231</v>
      </c>
      <c r="B1110" s="630" t="s">
        <v>339</v>
      </c>
      <c r="C1110" s="739"/>
      <c r="D1110" s="140"/>
      <c r="E1110" s="304"/>
      <c r="F1110" s="135">
        <f t="shared" si="57"/>
        <v>0</v>
      </c>
    </row>
    <row r="1111" spans="1:7">
      <c r="A1111" s="324" t="s">
        <v>232</v>
      </c>
      <c r="B1111" s="734" t="s">
        <v>340</v>
      </c>
      <c r="C1111" s="739"/>
      <c r="D1111" s="140"/>
      <c r="E1111" s="304"/>
      <c r="F1111" s="135">
        <f t="shared" si="57"/>
        <v>0</v>
      </c>
    </row>
    <row r="1112" spans="1:7">
      <c r="A1112" s="325" t="s">
        <v>233</v>
      </c>
      <c r="B1112" s="735" t="s">
        <v>341</v>
      </c>
      <c r="C1112" s="739"/>
      <c r="D1112" s="140"/>
      <c r="E1112" s="304"/>
      <c r="F1112" s="135">
        <f t="shared" si="57"/>
        <v>0</v>
      </c>
    </row>
    <row r="1113" spans="1:7">
      <c r="A1113" s="324" t="s">
        <v>234</v>
      </c>
      <c r="B1113" s="736" t="s">
        <v>342</v>
      </c>
      <c r="C1113" s="739"/>
      <c r="D1113" s="140"/>
      <c r="E1113" s="304"/>
      <c r="F1113" s="135">
        <f t="shared" si="57"/>
        <v>0</v>
      </c>
    </row>
    <row r="1114" spans="1:7" ht="13.5" thickBot="1">
      <c r="A1114" s="325" t="s">
        <v>235</v>
      </c>
      <c r="B1114" s="965" t="s">
        <v>343</v>
      </c>
      <c r="C1114" s="966"/>
      <c r="D1114" s="302"/>
      <c r="E1114" s="302"/>
      <c r="F1114" s="302">
        <f t="shared" si="57"/>
        <v>0</v>
      </c>
    </row>
    <row r="1115" spans="1:7" ht="13.5" thickBot="1">
      <c r="A1115" s="544" t="s">
        <v>236</v>
      </c>
      <c r="B1115" s="745" t="s">
        <v>559</v>
      </c>
      <c r="C1115" s="218">
        <v>507839</v>
      </c>
      <c r="D1115" s="222"/>
      <c r="E1115" s="222"/>
      <c r="F1115" s="138">
        <f t="shared" si="57"/>
        <v>507839</v>
      </c>
    </row>
    <row r="1116" spans="1:7" ht="13.5" thickBot="1">
      <c r="A1116" s="347" t="s">
        <v>237</v>
      </c>
      <c r="B1116" s="284" t="s">
        <v>334</v>
      </c>
      <c r="C1116" s="740">
        <f>SUM(C1107:C1115)</f>
        <v>507839</v>
      </c>
      <c r="D1116" s="740">
        <f>SUM(D1107:D1115)</f>
        <v>0</v>
      </c>
      <c r="E1116" s="740">
        <f>SUM(E1107:E1115)</f>
        <v>0</v>
      </c>
      <c r="F1116" s="740">
        <f>SUM(F1107:F1115)</f>
        <v>507839</v>
      </c>
      <c r="G1116" s="821"/>
    </row>
    <row r="1117" spans="1:7">
      <c r="A1117" s="544"/>
      <c r="B1117" s="41"/>
      <c r="C1117" s="754"/>
      <c r="D1117" s="756"/>
      <c r="E1117" s="719"/>
      <c r="F1117" s="626"/>
    </row>
    <row r="1118" spans="1:7" ht="13.5" thickBot="1">
      <c r="A1118" s="393" t="s">
        <v>238</v>
      </c>
      <c r="B1118" s="746" t="s">
        <v>335</v>
      </c>
      <c r="C1118" s="753">
        <f>C1104+C1116</f>
        <v>507847</v>
      </c>
      <c r="D1118" s="755">
        <f>D1104+D1116</f>
        <v>0</v>
      </c>
      <c r="E1118" s="753">
        <f>E1104+E1116</f>
        <v>0</v>
      </c>
      <c r="F1118" s="753">
        <f>F1104+F1116</f>
        <v>507847</v>
      </c>
    </row>
    <row r="1121" spans="1:7">
      <c r="A1121" s="997" t="s">
        <v>690</v>
      </c>
      <c r="B1121" s="997"/>
      <c r="C1121" s="997"/>
      <c r="D1121" s="997"/>
      <c r="E1121" s="997"/>
    </row>
    <row r="1122" spans="1:7">
      <c r="A1122" s="337"/>
      <c r="B1122" s="337"/>
      <c r="C1122" s="337"/>
      <c r="D1122" s="337"/>
      <c r="E1122" s="337"/>
    </row>
    <row r="1123" spans="1:7" ht="14.25">
      <c r="A1123" s="1061" t="s">
        <v>644</v>
      </c>
      <c r="B1123" s="1062"/>
      <c r="C1123" s="1062"/>
      <c r="D1123" s="1062"/>
      <c r="E1123" s="1062"/>
      <c r="F1123" s="1062"/>
    </row>
    <row r="1124" spans="1:7" ht="15.75">
      <c r="B1124" s="18"/>
      <c r="C1124" s="18"/>
      <c r="D1124" s="18"/>
      <c r="E1124" s="18"/>
    </row>
    <row r="1125" spans="1:7" ht="15.75">
      <c r="B1125" s="18" t="s">
        <v>550</v>
      </c>
      <c r="C1125" s="18"/>
      <c r="D1125" s="18"/>
      <c r="E1125" s="18"/>
    </row>
    <row r="1126" spans="1:7" ht="13.5" thickBot="1">
      <c r="B1126" s="1"/>
      <c r="C1126" s="1"/>
      <c r="D1126" s="1"/>
      <c r="E1126" s="19" t="s">
        <v>598</v>
      </c>
    </row>
    <row r="1127" spans="1:7" ht="48.75" thickBot="1">
      <c r="A1127" s="348" t="s">
        <v>190</v>
      </c>
      <c r="B1127" s="549" t="s">
        <v>12</v>
      </c>
      <c r="C1127" s="340" t="s">
        <v>471</v>
      </c>
      <c r="D1127" s="341" t="s">
        <v>472</v>
      </c>
      <c r="E1127" s="340" t="s">
        <v>470</v>
      </c>
      <c r="F1127" s="341" t="s">
        <v>469</v>
      </c>
    </row>
    <row r="1128" spans="1:7">
      <c r="A1128" s="550" t="s">
        <v>191</v>
      </c>
      <c r="B1128" s="551" t="s">
        <v>192</v>
      </c>
      <c r="C1128" s="560" t="s">
        <v>193</v>
      </c>
      <c r="D1128" s="561" t="s">
        <v>194</v>
      </c>
      <c r="E1128" s="703" t="s">
        <v>214</v>
      </c>
      <c r="F1128" s="704" t="s">
        <v>239</v>
      </c>
    </row>
    <row r="1129" spans="1:7">
      <c r="A1129" s="325" t="s">
        <v>195</v>
      </c>
      <c r="B1129" s="332" t="s">
        <v>134</v>
      </c>
      <c r="C1129" s="303"/>
      <c r="D1129" s="135"/>
      <c r="E1129" s="303"/>
      <c r="F1129" s="117"/>
    </row>
    <row r="1130" spans="1:7">
      <c r="A1130" s="324" t="s">
        <v>196</v>
      </c>
      <c r="B1130" s="186" t="s">
        <v>6</v>
      </c>
      <c r="C1130" s="303"/>
      <c r="D1130" s="135"/>
      <c r="E1130" s="303"/>
      <c r="F1130" s="135">
        <f>SUM(C1130:E1130)</f>
        <v>0</v>
      </c>
    </row>
    <row r="1131" spans="1:7">
      <c r="A1131" s="324" t="s">
        <v>197</v>
      </c>
      <c r="B1131" s="198" t="s">
        <v>7</v>
      </c>
      <c r="C1131" s="303"/>
      <c r="D1131" s="135"/>
      <c r="E1131" s="303"/>
      <c r="F1131" s="135">
        <f>SUM(C1131:E1131)</f>
        <v>0</v>
      </c>
    </row>
    <row r="1132" spans="1:7">
      <c r="A1132" s="324" t="s">
        <v>198</v>
      </c>
      <c r="B1132" s="198" t="s">
        <v>8</v>
      </c>
      <c r="C1132" s="303"/>
      <c r="D1132" s="135"/>
      <c r="E1132" s="303"/>
      <c r="F1132" s="135">
        <f>SUM(C1132:E1132)</f>
        <v>0</v>
      </c>
    </row>
    <row r="1133" spans="1:7">
      <c r="A1133" s="324" t="s">
        <v>199</v>
      </c>
      <c r="B1133" s="198" t="s">
        <v>269</v>
      </c>
      <c r="C1133" s="303"/>
      <c r="D1133" s="135"/>
      <c r="E1133" s="303"/>
      <c r="F1133" s="135">
        <f>SUM(C1133:E1133)</f>
        <v>0</v>
      </c>
    </row>
    <row r="1134" spans="1:7">
      <c r="A1134" s="324" t="s">
        <v>200</v>
      </c>
      <c r="B1134" s="198" t="s">
        <v>268</v>
      </c>
      <c r="C1134" s="303"/>
      <c r="D1134" s="135"/>
      <c r="E1134" s="303"/>
      <c r="F1134" s="135">
        <f>SUM(C1134:E1134)</f>
        <v>0</v>
      </c>
    </row>
    <row r="1135" spans="1:7">
      <c r="A1135" s="324" t="s">
        <v>201</v>
      </c>
      <c r="B1135" s="198" t="s">
        <v>317</v>
      </c>
      <c r="C1135" s="303">
        <v>0</v>
      </c>
      <c r="D1135" s="303">
        <f>D1136+D1137+D1138+D1139+D1140+D1141+D1142</f>
        <v>0</v>
      </c>
      <c r="E1135" s="303">
        <f>E1136+E1137+E1138+E1139+E1140+E1141+E1142</f>
        <v>0</v>
      </c>
      <c r="F1135" s="303">
        <f>F1136+F1137+F1138+F1139+F1140+F1141+F1142</f>
        <v>0</v>
      </c>
      <c r="G1135" s="821"/>
    </row>
    <row r="1136" spans="1:7">
      <c r="A1136" s="324" t="s">
        <v>202</v>
      </c>
      <c r="B1136" s="198" t="s">
        <v>318</v>
      </c>
      <c r="C1136" s="303">
        <v>0</v>
      </c>
      <c r="D1136" s="135">
        <v>0</v>
      </c>
      <c r="E1136" s="303">
        <v>0</v>
      </c>
      <c r="F1136" s="135">
        <f t="shared" ref="F1136:F1141" si="58">E1136+D1136+C1136</f>
        <v>0</v>
      </c>
    </row>
    <row r="1137" spans="1:6">
      <c r="A1137" s="324" t="s">
        <v>203</v>
      </c>
      <c r="B1137" s="198" t="s">
        <v>319</v>
      </c>
      <c r="C1137" s="303"/>
      <c r="D1137" s="135"/>
      <c r="E1137" s="303"/>
      <c r="F1137" s="135">
        <f t="shared" si="58"/>
        <v>0</v>
      </c>
    </row>
    <row r="1138" spans="1:6">
      <c r="A1138" s="324" t="s">
        <v>204</v>
      </c>
      <c r="B1138" s="198" t="s">
        <v>320</v>
      </c>
      <c r="C1138" s="303"/>
      <c r="D1138" s="135"/>
      <c r="E1138" s="303"/>
      <c r="F1138" s="135">
        <f t="shared" si="58"/>
        <v>0</v>
      </c>
    </row>
    <row r="1139" spans="1:6">
      <c r="A1139" s="324" t="s">
        <v>205</v>
      </c>
      <c r="B1139" s="333" t="s">
        <v>321</v>
      </c>
      <c r="C1139" s="303">
        <f>'5-6.m.tám.ért.kiad.'!E250</f>
        <v>0</v>
      </c>
      <c r="D1139" s="135">
        <f>'5-6.m.tám.ért.kiad.'!E247+'5-6.m.tám.ért.kiad.'!E251</f>
        <v>0</v>
      </c>
      <c r="E1139" s="303"/>
      <c r="F1139" s="135">
        <f t="shared" si="58"/>
        <v>0</v>
      </c>
    </row>
    <row r="1140" spans="1:6">
      <c r="A1140" s="324" t="s">
        <v>206</v>
      </c>
      <c r="B1140" s="732" t="s">
        <v>336</v>
      </c>
      <c r="C1140" s="304"/>
      <c r="D1140" s="140"/>
      <c r="E1140" s="303"/>
      <c r="F1140" s="135">
        <f t="shared" si="58"/>
        <v>0</v>
      </c>
    </row>
    <row r="1141" spans="1:6">
      <c r="A1141" s="324" t="s">
        <v>207</v>
      </c>
      <c r="B1141" s="733" t="s">
        <v>329</v>
      </c>
      <c r="C1141" s="306">
        <v>0</v>
      </c>
      <c r="D1141" s="136"/>
      <c r="E1141" s="303"/>
      <c r="F1141" s="135">
        <f t="shared" si="58"/>
        <v>0</v>
      </c>
    </row>
    <row r="1142" spans="1:6" ht="13.5" thickBot="1">
      <c r="A1142" s="324" t="s">
        <v>208</v>
      </c>
      <c r="B1142" s="960" t="s">
        <v>558</v>
      </c>
      <c r="C1142" s="306"/>
      <c r="D1142" s="136"/>
      <c r="E1142" s="303"/>
      <c r="F1142" s="140"/>
    </row>
    <row r="1143" spans="1:6" ht="13.5" thickBot="1">
      <c r="A1143" s="324" t="s">
        <v>209</v>
      </c>
      <c r="B1143" s="200" t="s">
        <v>130</v>
      </c>
      <c r="C1143" s="304"/>
      <c r="D1143" s="140"/>
      <c r="E1143" s="303"/>
      <c r="F1143" s="302">
        <f>E1143+D1143+C1143</f>
        <v>0</v>
      </c>
    </row>
    <row r="1144" spans="1:6" ht="13.5" thickBot="1">
      <c r="A1144" s="554" t="s">
        <v>210</v>
      </c>
      <c r="B1144" s="555" t="s">
        <v>9</v>
      </c>
      <c r="C1144" s="563">
        <f>C1130+C1131+C1132+C1133+C1135+C1143</f>
        <v>0</v>
      </c>
      <c r="D1144" s="563">
        <f>D1130+D1131+D1132+D1133+D1135+D1143</f>
        <v>0</v>
      </c>
      <c r="E1144" s="563">
        <f>E1130+E1131+E1132+E1133+E1135+E1143</f>
        <v>0</v>
      </c>
      <c r="F1144" s="564">
        <f>F1130+F1131+F1132+F1133+F1135+F1143</f>
        <v>0</v>
      </c>
    </row>
    <row r="1145" spans="1:6" ht="13.5" thickTop="1">
      <c r="A1145" s="544"/>
      <c r="B1145" s="332"/>
      <c r="C1145" s="222"/>
      <c r="D1145" s="222"/>
      <c r="E1145" s="222"/>
      <c r="F1145" s="143"/>
    </row>
    <row r="1146" spans="1:6">
      <c r="A1146" s="325" t="s">
        <v>211</v>
      </c>
      <c r="B1146" s="334" t="s">
        <v>135</v>
      </c>
      <c r="C1146" s="305"/>
      <c r="D1146" s="138"/>
      <c r="E1146" s="305"/>
      <c r="F1146" s="193"/>
    </row>
    <row r="1147" spans="1:6">
      <c r="A1147" s="324" t="s">
        <v>212</v>
      </c>
      <c r="B1147" s="198" t="s">
        <v>270</v>
      </c>
      <c r="C1147" s="303"/>
      <c r="D1147" s="135"/>
      <c r="E1147" s="303"/>
      <c r="F1147" s="135">
        <f>SUM(C1147:E1147)</f>
        <v>0</v>
      </c>
    </row>
    <row r="1148" spans="1:6">
      <c r="A1148" s="324" t="s">
        <v>213</v>
      </c>
      <c r="B1148" s="198" t="s">
        <v>271</v>
      </c>
      <c r="C1148" s="303"/>
      <c r="D1148" s="135"/>
      <c r="E1148" s="303"/>
      <c r="F1148" s="135">
        <f>SUM(C1148:E1148)</f>
        <v>0</v>
      </c>
    </row>
    <row r="1149" spans="1:6">
      <c r="A1149" s="324" t="s">
        <v>215</v>
      </c>
      <c r="B1149" s="198" t="s">
        <v>131</v>
      </c>
      <c r="C1149" s="303">
        <v>0</v>
      </c>
      <c r="D1149" s="303">
        <f>D1150+D1151+D1152+D1153+D1154+D1155+D1156</f>
        <v>0</v>
      </c>
      <c r="E1149" s="303">
        <f>E1150+E1151+E1152+E1153+E1154+E1155+E1156</f>
        <v>0</v>
      </c>
      <c r="F1149" s="135">
        <f>F1150+F1151+F1152+F1153+F1154+F1155+F1156</f>
        <v>0</v>
      </c>
    </row>
    <row r="1150" spans="1:6">
      <c r="A1150" s="324" t="s">
        <v>216</v>
      </c>
      <c r="B1150" s="333" t="s">
        <v>322</v>
      </c>
      <c r="C1150" s="303"/>
      <c r="D1150" s="135"/>
      <c r="E1150" s="303"/>
      <c r="F1150" s="135">
        <f>SUM(C1150:E1150)</f>
        <v>0</v>
      </c>
    </row>
    <row r="1151" spans="1:6">
      <c r="A1151" s="324" t="s">
        <v>217</v>
      </c>
      <c r="B1151" s="333" t="s">
        <v>324</v>
      </c>
      <c r="C1151" s="303"/>
      <c r="D1151" s="135"/>
      <c r="E1151" s="303"/>
      <c r="F1151" s="135">
        <f t="shared" ref="F1151:F1157" si="59">SUM(C1151:E1151)</f>
        <v>0</v>
      </c>
    </row>
    <row r="1152" spans="1:6">
      <c r="A1152" s="324" t="s">
        <v>218</v>
      </c>
      <c r="B1152" s="333" t="s">
        <v>323</v>
      </c>
      <c r="C1152" s="303"/>
      <c r="D1152" s="135"/>
      <c r="E1152" s="303"/>
      <c r="F1152" s="135">
        <f t="shared" si="59"/>
        <v>0</v>
      </c>
    </row>
    <row r="1153" spans="1:6">
      <c r="A1153" s="324" t="s">
        <v>219</v>
      </c>
      <c r="B1153" s="333" t="s">
        <v>325</v>
      </c>
      <c r="C1153" s="303"/>
      <c r="D1153" s="135"/>
      <c r="E1153" s="303"/>
      <c r="F1153" s="135">
        <f t="shared" si="59"/>
        <v>0</v>
      </c>
    </row>
    <row r="1154" spans="1:6">
      <c r="A1154" s="324" t="s">
        <v>220</v>
      </c>
      <c r="B1154" s="732" t="s">
        <v>326</v>
      </c>
      <c r="C1154" s="303"/>
      <c r="D1154" s="135"/>
      <c r="E1154" s="303"/>
      <c r="F1154" s="135">
        <f t="shared" si="59"/>
        <v>0</v>
      </c>
    </row>
    <row r="1155" spans="1:6">
      <c r="A1155" s="324" t="s">
        <v>221</v>
      </c>
      <c r="B1155" s="281" t="s">
        <v>327</v>
      </c>
      <c r="C1155" s="303"/>
      <c r="D1155" s="135"/>
      <c r="E1155" s="303"/>
      <c r="F1155" s="135">
        <f t="shared" si="59"/>
        <v>0</v>
      </c>
    </row>
    <row r="1156" spans="1:6">
      <c r="A1156" s="324" t="s">
        <v>222</v>
      </c>
      <c r="B1156" s="733" t="s">
        <v>344</v>
      </c>
      <c r="C1156" s="303">
        <v>0</v>
      </c>
      <c r="D1156" s="135"/>
      <c r="E1156" s="303"/>
      <c r="F1156" s="135">
        <f t="shared" si="59"/>
        <v>0</v>
      </c>
    </row>
    <row r="1157" spans="1:6">
      <c r="A1157" s="324" t="s">
        <v>223</v>
      </c>
      <c r="B1157" s="198" t="s">
        <v>330</v>
      </c>
      <c r="C1157" s="303"/>
      <c r="D1157" s="135"/>
      <c r="E1157" s="303"/>
      <c r="F1157" s="135">
        <f t="shared" si="59"/>
        <v>0</v>
      </c>
    </row>
    <row r="1158" spans="1:6" ht="13.5" thickBot="1">
      <c r="A1158" s="324" t="s">
        <v>224</v>
      </c>
      <c r="B1158" s="200" t="s">
        <v>133</v>
      </c>
      <c r="C1158" s="306">
        <f>-C1133</f>
        <v>0</v>
      </c>
      <c r="D1158" s="306">
        <f>-D1133</f>
        <v>0</v>
      </c>
      <c r="E1158" s="306">
        <f>-E1133</f>
        <v>0</v>
      </c>
      <c r="F1158" s="136">
        <f>-F1133</f>
        <v>0</v>
      </c>
    </row>
    <row r="1159" spans="1:6" ht="13.5" thickBot="1">
      <c r="A1159" s="554" t="s">
        <v>225</v>
      </c>
      <c r="B1159" s="555" t="s">
        <v>10</v>
      </c>
      <c r="C1159" s="563">
        <f>C1147+C1148+C1149+C1157+C1158</f>
        <v>0</v>
      </c>
      <c r="D1159" s="563">
        <f>D1147+D1148+D1149+D1157+D1158</f>
        <v>0</v>
      </c>
      <c r="E1159" s="563">
        <f>E1147+E1148+E1149+E1157+E1158</f>
        <v>0</v>
      </c>
      <c r="F1159" s="564">
        <f>F1147+F1148+F1149+F1157+F1158</f>
        <v>0</v>
      </c>
    </row>
    <row r="1160" spans="1:6" ht="27" thickTop="1" thickBot="1">
      <c r="A1160" s="554" t="s">
        <v>226</v>
      </c>
      <c r="B1160" s="559" t="s">
        <v>331</v>
      </c>
      <c r="C1160" s="566">
        <f>C1144+C1159</f>
        <v>0</v>
      </c>
      <c r="D1160" s="566">
        <f>D1144+D1159</f>
        <v>0</v>
      </c>
      <c r="E1160" s="566">
        <f>E1144+E1159</f>
        <v>0</v>
      </c>
      <c r="F1160" s="567">
        <f>F1144+F1159</f>
        <v>0</v>
      </c>
    </row>
    <row r="1161" spans="1:6" ht="13.5" thickTop="1">
      <c r="A1161" s="544"/>
      <c r="B1161" s="748"/>
      <c r="C1161" s="233"/>
      <c r="D1161" s="233"/>
      <c r="E1161" s="233"/>
      <c r="F1161" s="239"/>
    </row>
    <row r="1162" spans="1:6">
      <c r="A1162" s="325" t="s">
        <v>227</v>
      </c>
      <c r="B1162" s="424" t="s">
        <v>333</v>
      </c>
      <c r="C1162" s="565"/>
      <c r="D1162" s="138"/>
      <c r="E1162" s="305"/>
      <c r="F1162" s="193"/>
    </row>
    <row r="1163" spans="1:6">
      <c r="A1163" s="324" t="s">
        <v>228</v>
      </c>
      <c r="B1163" s="199" t="s">
        <v>332</v>
      </c>
      <c r="C1163" s="308"/>
      <c r="D1163" s="135"/>
      <c r="E1163" s="303"/>
      <c r="F1163" s="135">
        <f>SUM(C1163:E1163)</f>
        <v>0</v>
      </c>
    </row>
    <row r="1164" spans="1:6">
      <c r="A1164" s="325" t="s">
        <v>229</v>
      </c>
      <c r="B1164" s="630" t="s">
        <v>337</v>
      </c>
      <c r="C1164" s="739">
        <v>0</v>
      </c>
      <c r="D1164" s="140">
        <v>100000</v>
      </c>
      <c r="E1164" s="304"/>
      <c r="F1164" s="135">
        <f t="shared" ref="F1164:F1170" si="60">SUM(C1164:E1164)</f>
        <v>100000</v>
      </c>
    </row>
    <row r="1165" spans="1:6">
      <c r="A1165" s="324" t="s">
        <v>230</v>
      </c>
      <c r="B1165" s="630" t="s">
        <v>338</v>
      </c>
      <c r="C1165" s="739">
        <v>14000000</v>
      </c>
      <c r="D1165" s="140"/>
      <c r="E1165" s="304"/>
      <c r="F1165" s="135">
        <f t="shared" si="60"/>
        <v>14000000</v>
      </c>
    </row>
    <row r="1166" spans="1:6">
      <c r="A1166" s="325" t="s">
        <v>231</v>
      </c>
      <c r="B1166" s="630" t="s">
        <v>339</v>
      </c>
      <c r="C1166" s="739"/>
      <c r="D1166" s="140"/>
      <c r="E1166" s="304"/>
      <c r="F1166" s="135">
        <f t="shared" si="60"/>
        <v>0</v>
      </c>
    </row>
    <row r="1167" spans="1:6">
      <c r="A1167" s="324" t="s">
        <v>232</v>
      </c>
      <c r="B1167" s="734" t="s">
        <v>340</v>
      </c>
      <c r="C1167" s="739"/>
      <c r="D1167" s="140"/>
      <c r="E1167" s="304"/>
      <c r="F1167" s="135">
        <f t="shared" si="60"/>
        <v>0</v>
      </c>
    </row>
    <row r="1168" spans="1:6">
      <c r="A1168" s="325" t="s">
        <v>233</v>
      </c>
      <c r="B1168" s="735" t="s">
        <v>341</v>
      </c>
      <c r="C1168" s="739"/>
      <c r="D1168" s="140"/>
      <c r="E1168" s="304"/>
      <c r="F1168" s="135">
        <f t="shared" si="60"/>
        <v>0</v>
      </c>
    </row>
    <row r="1169" spans="1:7">
      <c r="A1169" s="324" t="s">
        <v>234</v>
      </c>
      <c r="B1169" s="736" t="s">
        <v>342</v>
      </c>
      <c r="C1169" s="739"/>
      <c r="D1169" s="140"/>
      <c r="E1169" s="304"/>
      <c r="F1169" s="135">
        <f t="shared" si="60"/>
        <v>0</v>
      </c>
    </row>
    <row r="1170" spans="1:7" ht="13.5" thickBot="1">
      <c r="A1170" s="325" t="s">
        <v>235</v>
      </c>
      <c r="B1170" s="965" t="s">
        <v>343</v>
      </c>
      <c r="C1170" s="966"/>
      <c r="D1170" s="302"/>
      <c r="E1170" s="302"/>
      <c r="F1170" s="302">
        <f t="shared" si="60"/>
        <v>0</v>
      </c>
    </row>
    <row r="1171" spans="1:7" ht="13.5" thickBot="1">
      <c r="A1171" s="544" t="s">
        <v>236</v>
      </c>
      <c r="B1171" s="745" t="s">
        <v>559</v>
      </c>
      <c r="C1171" s="218"/>
      <c r="D1171" s="222"/>
      <c r="E1171" s="222"/>
      <c r="F1171" s="143"/>
    </row>
    <row r="1172" spans="1:7" ht="13.5" thickBot="1">
      <c r="A1172" s="347" t="s">
        <v>237</v>
      </c>
      <c r="B1172" s="284" t="s">
        <v>334</v>
      </c>
      <c r="C1172" s="740">
        <f>SUM(C1163:C1171)</f>
        <v>14000000</v>
      </c>
      <c r="D1172" s="740">
        <f>SUM(D1163:D1171)</f>
        <v>100000</v>
      </c>
      <c r="E1172" s="740">
        <f>SUM(E1163:E1171)</f>
        <v>0</v>
      </c>
      <c r="F1172" s="740">
        <f>SUM(F1163:F1171)</f>
        <v>14100000</v>
      </c>
      <c r="G1172" s="821"/>
    </row>
    <row r="1173" spans="1:7">
      <c r="A1173" s="544"/>
      <c r="B1173" s="41"/>
      <c r="C1173" s="754"/>
      <c r="D1173" s="756"/>
      <c r="E1173" s="719"/>
      <c r="F1173" s="626"/>
    </row>
    <row r="1174" spans="1:7" ht="13.5" thickBot="1">
      <c r="A1174" s="393" t="s">
        <v>238</v>
      </c>
      <c r="B1174" s="746" t="s">
        <v>335</v>
      </c>
      <c r="C1174" s="753">
        <f>C1160+C1172</f>
        <v>14000000</v>
      </c>
      <c r="D1174" s="755">
        <f>D1160+D1172</f>
        <v>100000</v>
      </c>
      <c r="E1174" s="753">
        <f>E1160+E1172</f>
        <v>0</v>
      </c>
      <c r="F1174" s="753">
        <f>F1160+F1172</f>
        <v>14100000</v>
      </c>
    </row>
    <row r="1176" spans="1:7">
      <c r="A1176" s="1018"/>
      <c r="B1176" s="1018"/>
      <c r="C1176" s="1018"/>
      <c r="D1176" s="1018"/>
      <c r="E1176" s="1018"/>
      <c r="F1176" s="1018"/>
    </row>
    <row r="1177" spans="1:7">
      <c r="A1177" s="997" t="s">
        <v>689</v>
      </c>
      <c r="B1177" s="997"/>
      <c r="C1177" s="997"/>
      <c r="D1177" s="997"/>
      <c r="E1177" s="997"/>
    </row>
    <row r="1178" spans="1:7">
      <c r="A1178" s="337"/>
      <c r="B1178" s="337"/>
      <c r="C1178" s="337"/>
      <c r="D1178" s="337"/>
      <c r="E1178" s="337"/>
    </row>
    <row r="1179" spans="1:7" ht="14.25">
      <c r="A1179" s="1061" t="s">
        <v>644</v>
      </c>
      <c r="B1179" s="1062"/>
      <c r="C1179" s="1062"/>
      <c r="D1179" s="1062"/>
      <c r="E1179" s="1062"/>
      <c r="F1179" s="1062"/>
    </row>
    <row r="1180" spans="1:7" ht="15.75">
      <c r="B1180" s="18"/>
      <c r="C1180" s="18"/>
      <c r="D1180" s="18"/>
      <c r="E1180" s="18"/>
    </row>
    <row r="1181" spans="1:7" ht="15.75">
      <c r="B1181" s="18" t="s">
        <v>476</v>
      </c>
      <c r="C1181" s="18"/>
      <c r="D1181" s="18"/>
      <c r="E1181" s="18"/>
    </row>
    <row r="1182" spans="1:7" ht="13.5" thickBot="1">
      <c r="B1182" s="1"/>
      <c r="C1182" s="1"/>
      <c r="D1182" s="1"/>
      <c r="E1182" s="19" t="s">
        <v>565</v>
      </c>
    </row>
    <row r="1183" spans="1:7" ht="48.75" thickBot="1">
      <c r="A1183" s="348" t="s">
        <v>190</v>
      </c>
      <c r="B1183" s="549" t="s">
        <v>12</v>
      </c>
      <c r="C1183" s="340" t="s">
        <v>471</v>
      </c>
      <c r="D1183" s="341" t="s">
        <v>472</v>
      </c>
      <c r="E1183" s="340" t="s">
        <v>470</v>
      </c>
      <c r="F1183" s="341" t="s">
        <v>469</v>
      </c>
    </row>
    <row r="1184" spans="1:7">
      <c r="A1184" s="550" t="s">
        <v>191</v>
      </c>
      <c r="B1184" s="551" t="s">
        <v>192</v>
      </c>
      <c r="C1184" s="560" t="s">
        <v>193</v>
      </c>
      <c r="D1184" s="561" t="s">
        <v>194</v>
      </c>
      <c r="E1184" s="703" t="s">
        <v>214</v>
      </c>
      <c r="F1184" s="704" t="s">
        <v>239</v>
      </c>
    </row>
    <row r="1185" spans="1:6">
      <c r="A1185" s="325" t="s">
        <v>195</v>
      </c>
      <c r="B1185" s="332" t="s">
        <v>134</v>
      </c>
      <c r="C1185" s="303"/>
      <c r="D1185" s="135"/>
      <c r="E1185" s="303"/>
      <c r="F1185" s="117"/>
    </row>
    <row r="1186" spans="1:6">
      <c r="A1186" s="324" t="s">
        <v>196</v>
      </c>
      <c r="B1186" s="186" t="s">
        <v>6</v>
      </c>
      <c r="C1186" s="303">
        <f t="shared" ref="C1186:D1195" si="61">C10+C66+C122+C178+C234+C290+C346+C402+C458+C514+C570+C626+C682+C738+C794+C850+C906+C962+C1018+C1074+C1130</f>
        <v>37555816</v>
      </c>
      <c r="D1186" s="303">
        <f t="shared" si="61"/>
        <v>0</v>
      </c>
      <c r="E1186" s="303">
        <f t="shared" ref="E1186:E1197" si="62">E906+E850+E794+E738+E682+E626+E570+E514+E458+E234+E178+E122+E66+E10</f>
        <v>0</v>
      </c>
      <c r="F1186" s="135">
        <f>SUM(C1186:E1186)</f>
        <v>37555816</v>
      </c>
    </row>
    <row r="1187" spans="1:6">
      <c r="A1187" s="324" t="s">
        <v>197</v>
      </c>
      <c r="B1187" s="198" t="s">
        <v>7</v>
      </c>
      <c r="C1187" s="303">
        <f t="shared" si="61"/>
        <v>6344788</v>
      </c>
      <c r="D1187" s="303">
        <f t="shared" si="61"/>
        <v>0</v>
      </c>
      <c r="E1187" s="303">
        <f t="shared" si="62"/>
        <v>0</v>
      </c>
      <c r="F1187" s="135">
        <f>SUM(C1187:E1187)</f>
        <v>6344788</v>
      </c>
    </row>
    <row r="1188" spans="1:6">
      <c r="A1188" s="324" t="s">
        <v>198</v>
      </c>
      <c r="B1188" s="198" t="s">
        <v>8</v>
      </c>
      <c r="C1188" s="303">
        <f t="shared" si="61"/>
        <v>48570526</v>
      </c>
      <c r="D1188" s="303">
        <f t="shared" si="61"/>
        <v>0</v>
      </c>
      <c r="E1188" s="303">
        <f t="shared" si="62"/>
        <v>0</v>
      </c>
      <c r="F1188" s="135">
        <f>SUM(C1188:E1188)</f>
        <v>48570526</v>
      </c>
    </row>
    <row r="1189" spans="1:6">
      <c r="A1189" s="324" t="s">
        <v>199</v>
      </c>
      <c r="B1189" s="198" t="s">
        <v>269</v>
      </c>
      <c r="C1189" s="303">
        <f t="shared" si="61"/>
        <v>0</v>
      </c>
      <c r="D1189" s="303">
        <f t="shared" si="61"/>
        <v>0</v>
      </c>
      <c r="E1189" s="303">
        <f t="shared" si="62"/>
        <v>0</v>
      </c>
      <c r="F1189" s="135">
        <f>SUM(C1189:E1189)</f>
        <v>0</v>
      </c>
    </row>
    <row r="1190" spans="1:6">
      <c r="A1190" s="324" t="s">
        <v>200</v>
      </c>
      <c r="B1190" s="198" t="s">
        <v>268</v>
      </c>
      <c r="C1190" s="303">
        <f t="shared" si="61"/>
        <v>0</v>
      </c>
      <c r="D1190" s="303">
        <f t="shared" si="61"/>
        <v>0</v>
      </c>
      <c r="E1190" s="303">
        <f t="shared" si="62"/>
        <v>0</v>
      </c>
      <c r="F1190" s="135">
        <f>SUM(C1190:E1190)</f>
        <v>0</v>
      </c>
    </row>
    <row r="1191" spans="1:6">
      <c r="A1191" s="324" t="s">
        <v>201</v>
      </c>
      <c r="B1191" s="198" t="s">
        <v>317</v>
      </c>
      <c r="C1191" s="303">
        <v>5350000</v>
      </c>
      <c r="D1191" s="303">
        <f t="shared" si="61"/>
        <v>600000</v>
      </c>
      <c r="E1191" s="303">
        <f t="shared" si="62"/>
        <v>0</v>
      </c>
      <c r="F1191" s="135">
        <f>F1192+F1193+F1194+F1195+F1196+F1197+F1198</f>
        <v>5950000</v>
      </c>
    </row>
    <row r="1192" spans="1:6">
      <c r="A1192" s="324" t="s">
        <v>202</v>
      </c>
      <c r="B1192" s="198" t="s">
        <v>318</v>
      </c>
      <c r="C1192" s="303">
        <v>5100000</v>
      </c>
      <c r="D1192" s="303">
        <f t="shared" si="61"/>
        <v>0</v>
      </c>
      <c r="E1192" s="303">
        <f t="shared" si="62"/>
        <v>0</v>
      </c>
      <c r="F1192" s="135">
        <f>E1192+D1192+C1192</f>
        <v>5100000</v>
      </c>
    </row>
    <row r="1193" spans="1:6">
      <c r="A1193" s="324" t="s">
        <v>203</v>
      </c>
      <c r="B1193" s="198" t="s">
        <v>319</v>
      </c>
      <c r="C1193" s="303">
        <f t="shared" si="61"/>
        <v>0</v>
      </c>
      <c r="D1193" s="303">
        <f t="shared" si="61"/>
        <v>0</v>
      </c>
      <c r="E1193" s="303">
        <f t="shared" si="62"/>
        <v>0</v>
      </c>
      <c r="F1193" s="135">
        <f t="shared" ref="F1193:F1199" si="63">E1193+D1193+C1193</f>
        <v>0</v>
      </c>
    </row>
    <row r="1194" spans="1:6">
      <c r="A1194" s="324" t="s">
        <v>204</v>
      </c>
      <c r="B1194" s="198" t="s">
        <v>320</v>
      </c>
      <c r="C1194" s="303">
        <f t="shared" si="61"/>
        <v>0</v>
      </c>
      <c r="D1194" s="303">
        <f t="shared" si="61"/>
        <v>0</v>
      </c>
      <c r="E1194" s="303">
        <f t="shared" si="62"/>
        <v>0</v>
      </c>
      <c r="F1194" s="135">
        <f t="shared" si="63"/>
        <v>0</v>
      </c>
    </row>
    <row r="1195" spans="1:6">
      <c r="A1195" s="324" t="s">
        <v>205</v>
      </c>
      <c r="B1195" s="333" t="s">
        <v>321</v>
      </c>
      <c r="C1195" s="303">
        <f t="shared" si="61"/>
        <v>250000</v>
      </c>
      <c r="D1195" s="303">
        <f t="shared" si="61"/>
        <v>600000</v>
      </c>
      <c r="E1195" s="303">
        <f t="shared" si="62"/>
        <v>0</v>
      </c>
      <c r="F1195" s="135">
        <f t="shared" si="63"/>
        <v>850000</v>
      </c>
    </row>
    <row r="1196" spans="1:6">
      <c r="A1196" s="324" t="s">
        <v>206</v>
      </c>
      <c r="B1196" s="732" t="s">
        <v>336</v>
      </c>
      <c r="C1196" s="303">
        <f>C20+C76+C188+C244+C300+C356+C412+C468+C524+C580+C636+C692+C748+C804+C860+C916+C972+C1028+C1084+C1140</f>
        <v>0</v>
      </c>
      <c r="D1196" s="303">
        <f>D20+D76+D132+D188+D244+D300+D356+D412+D468+D524+D580+D636+D692+D748+D804+D860+D916+D972+D1028+D1084+D1140</f>
        <v>0</v>
      </c>
      <c r="E1196" s="303">
        <f t="shared" si="62"/>
        <v>0</v>
      </c>
      <c r="F1196" s="135">
        <f t="shared" si="63"/>
        <v>0</v>
      </c>
    </row>
    <row r="1197" spans="1:6">
      <c r="A1197" s="324" t="s">
        <v>207</v>
      </c>
      <c r="B1197" s="733" t="s">
        <v>329</v>
      </c>
      <c r="C1197" s="303">
        <f>C21+C77+C189+C245+C301+C357+C413+C469+C525+C581+C637+C693+C749+C805+C861+C917+C973+C1029+C1085+C1141</f>
        <v>0</v>
      </c>
      <c r="D1197" s="303">
        <f>D917+D861+D805+D749+D693+D637+D581+D525+D469+D245+D189+D133+D77+D21</f>
        <v>0</v>
      </c>
      <c r="E1197" s="303">
        <f t="shared" si="62"/>
        <v>0</v>
      </c>
      <c r="F1197" s="135">
        <f t="shared" si="63"/>
        <v>0</v>
      </c>
    </row>
    <row r="1198" spans="1:6" ht="13.5" thickBot="1">
      <c r="A1198" s="324" t="s">
        <v>208</v>
      </c>
      <c r="B1198" s="960" t="s">
        <v>558</v>
      </c>
      <c r="C1198" s="303">
        <v>0</v>
      </c>
      <c r="D1198" s="303"/>
      <c r="E1198" s="303"/>
      <c r="F1198" s="135">
        <f t="shared" si="63"/>
        <v>0</v>
      </c>
    </row>
    <row r="1199" spans="1:6" ht="13.5" thickBot="1">
      <c r="A1199" s="324" t="s">
        <v>209</v>
      </c>
      <c r="B1199" s="200" t="s">
        <v>130</v>
      </c>
      <c r="C1199" s="303">
        <f>C23+C79+C191+C247+C303+C359+C415+C471+C527+C583+C639+C695+C751+C807+C863+C919+C975+C1031+C1087+C1143</f>
        <v>2365400</v>
      </c>
      <c r="D1199" s="303">
        <f>D919+D863+D807+D751+D695+D639+D583+D527+D471+D247+D191+D135+D79+D23</f>
        <v>0</v>
      </c>
      <c r="E1199" s="303">
        <f>E919+E863+E807+E751+E695+E639+E583+E527+E471+E247+E191+E135+E79+E23</f>
        <v>0</v>
      </c>
      <c r="F1199" s="302">
        <f t="shared" si="63"/>
        <v>2365400</v>
      </c>
    </row>
    <row r="1200" spans="1:6" ht="13.5" thickBot="1">
      <c r="A1200" s="554" t="s">
        <v>210</v>
      </c>
      <c r="B1200" s="555" t="s">
        <v>9</v>
      </c>
      <c r="C1200" s="563">
        <f>C1186+C1187+C1188+C1189+C1191+C1199</f>
        <v>100186530</v>
      </c>
      <c r="D1200" s="563">
        <f>D1186+D1187+D1188+D1189+D1191+D1199</f>
        <v>600000</v>
      </c>
      <c r="E1200" s="563">
        <f>E1186+E1187+E1188+E1189+E1191+E1199</f>
        <v>0</v>
      </c>
      <c r="F1200" s="564">
        <f>F1186+F1187+F1188+F1189+F1191+F1199</f>
        <v>100786530</v>
      </c>
    </row>
    <row r="1201" spans="1:6" ht="13.5" thickTop="1">
      <c r="A1201" s="544"/>
      <c r="B1201" s="332"/>
      <c r="C1201" s="222"/>
      <c r="D1201" s="222"/>
      <c r="E1201" s="222"/>
      <c r="F1201" s="143"/>
    </row>
    <row r="1202" spans="1:6">
      <c r="A1202" s="325" t="s">
        <v>211</v>
      </c>
      <c r="B1202" s="334" t="s">
        <v>135</v>
      </c>
      <c r="C1202" s="305"/>
      <c r="D1202" s="138"/>
      <c r="E1202" s="305"/>
      <c r="F1202" s="193"/>
    </row>
    <row r="1203" spans="1:6">
      <c r="A1203" s="324" t="s">
        <v>212</v>
      </c>
      <c r="B1203" s="198" t="s">
        <v>270</v>
      </c>
      <c r="C1203" s="303">
        <f t="shared" ref="C1203:E1213" si="64">C923+C867+C811+C755+C699+C643+C587+C531+C475+C251+C195+C139+C83+C27</f>
        <v>1905000</v>
      </c>
      <c r="D1203" s="303">
        <f t="shared" si="64"/>
        <v>0</v>
      </c>
      <c r="E1203" s="303">
        <f t="shared" si="64"/>
        <v>0</v>
      </c>
      <c r="F1203" s="135">
        <f>SUM(C1203:E1203)</f>
        <v>1905000</v>
      </c>
    </row>
    <row r="1204" spans="1:6">
      <c r="A1204" s="324" t="s">
        <v>213</v>
      </c>
      <c r="B1204" s="198" t="s">
        <v>271</v>
      </c>
      <c r="C1204" s="303">
        <f t="shared" si="64"/>
        <v>0</v>
      </c>
      <c r="D1204" s="303">
        <f t="shared" si="64"/>
        <v>0</v>
      </c>
      <c r="E1204" s="303">
        <f t="shared" si="64"/>
        <v>0</v>
      </c>
      <c r="F1204" s="135">
        <f t="shared" ref="F1204:F1212" si="65">SUM(C1204:E1204)</f>
        <v>0</v>
      </c>
    </row>
    <row r="1205" spans="1:6">
      <c r="A1205" s="324" t="s">
        <v>215</v>
      </c>
      <c r="B1205" s="198" t="s">
        <v>131</v>
      </c>
      <c r="C1205" s="303">
        <f t="shared" si="64"/>
        <v>0</v>
      </c>
      <c r="D1205" s="303">
        <f t="shared" si="64"/>
        <v>0</v>
      </c>
      <c r="E1205" s="303">
        <f t="shared" si="64"/>
        <v>0</v>
      </c>
      <c r="F1205" s="135">
        <f t="shared" si="65"/>
        <v>0</v>
      </c>
    </row>
    <row r="1206" spans="1:6">
      <c r="A1206" s="324" t="s">
        <v>216</v>
      </c>
      <c r="B1206" s="333" t="s">
        <v>322</v>
      </c>
      <c r="C1206" s="303">
        <f t="shared" si="64"/>
        <v>0</v>
      </c>
      <c r="D1206" s="303">
        <f t="shared" si="64"/>
        <v>0</v>
      </c>
      <c r="E1206" s="303">
        <f t="shared" si="64"/>
        <v>0</v>
      </c>
      <c r="F1206" s="135">
        <f t="shared" si="65"/>
        <v>0</v>
      </c>
    </row>
    <row r="1207" spans="1:6">
      <c r="A1207" s="324" t="s">
        <v>217</v>
      </c>
      <c r="B1207" s="333" t="s">
        <v>324</v>
      </c>
      <c r="C1207" s="303">
        <f t="shared" si="64"/>
        <v>0</v>
      </c>
      <c r="D1207" s="303">
        <f t="shared" si="64"/>
        <v>0</v>
      </c>
      <c r="E1207" s="303">
        <f t="shared" si="64"/>
        <v>0</v>
      </c>
      <c r="F1207" s="135">
        <f t="shared" si="65"/>
        <v>0</v>
      </c>
    </row>
    <row r="1208" spans="1:6">
      <c r="A1208" s="324" t="s">
        <v>218</v>
      </c>
      <c r="B1208" s="333" t="s">
        <v>323</v>
      </c>
      <c r="C1208" s="303">
        <f t="shared" si="64"/>
        <v>0</v>
      </c>
      <c r="D1208" s="303">
        <f t="shared" si="64"/>
        <v>0</v>
      </c>
      <c r="E1208" s="303">
        <f t="shared" si="64"/>
        <v>0</v>
      </c>
      <c r="F1208" s="135">
        <f t="shared" si="65"/>
        <v>0</v>
      </c>
    </row>
    <row r="1209" spans="1:6">
      <c r="A1209" s="324" t="s">
        <v>219</v>
      </c>
      <c r="B1209" s="333" t="s">
        <v>325</v>
      </c>
      <c r="C1209" s="303">
        <f t="shared" si="64"/>
        <v>0</v>
      </c>
      <c r="D1209" s="303">
        <f t="shared" si="64"/>
        <v>0</v>
      </c>
      <c r="E1209" s="303">
        <f t="shared" si="64"/>
        <v>0</v>
      </c>
      <c r="F1209" s="135">
        <f t="shared" si="65"/>
        <v>0</v>
      </c>
    </row>
    <row r="1210" spans="1:6">
      <c r="A1210" s="324" t="s">
        <v>220</v>
      </c>
      <c r="B1210" s="732" t="s">
        <v>326</v>
      </c>
      <c r="C1210" s="303">
        <f t="shared" si="64"/>
        <v>0</v>
      </c>
      <c r="D1210" s="303">
        <f t="shared" si="64"/>
        <v>0</v>
      </c>
      <c r="E1210" s="303">
        <f t="shared" si="64"/>
        <v>0</v>
      </c>
      <c r="F1210" s="135">
        <f t="shared" si="65"/>
        <v>0</v>
      </c>
    </row>
    <row r="1211" spans="1:6">
      <c r="A1211" s="324" t="s">
        <v>221</v>
      </c>
      <c r="B1211" s="281" t="s">
        <v>327</v>
      </c>
      <c r="C1211" s="303">
        <f t="shared" si="64"/>
        <v>0</v>
      </c>
      <c r="D1211" s="303">
        <f t="shared" si="64"/>
        <v>0</v>
      </c>
      <c r="E1211" s="303">
        <f t="shared" si="64"/>
        <v>0</v>
      </c>
      <c r="F1211" s="135">
        <f t="shared" si="65"/>
        <v>0</v>
      </c>
    </row>
    <row r="1212" spans="1:6">
      <c r="A1212" s="324" t="s">
        <v>222</v>
      </c>
      <c r="B1212" s="733" t="s">
        <v>344</v>
      </c>
      <c r="C1212" s="303">
        <f t="shared" si="64"/>
        <v>0</v>
      </c>
      <c r="D1212" s="303">
        <f t="shared" si="64"/>
        <v>0</v>
      </c>
      <c r="E1212" s="303">
        <f t="shared" si="64"/>
        <v>0</v>
      </c>
      <c r="F1212" s="135">
        <f t="shared" si="65"/>
        <v>0</v>
      </c>
    </row>
    <row r="1213" spans="1:6">
      <c r="A1213" s="324" t="s">
        <v>223</v>
      </c>
      <c r="B1213" s="198" t="s">
        <v>330</v>
      </c>
      <c r="C1213" s="303">
        <f t="shared" si="64"/>
        <v>0</v>
      </c>
      <c r="D1213" s="303">
        <f t="shared" si="64"/>
        <v>0</v>
      </c>
      <c r="E1213" s="303">
        <f t="shared" si="64"/>
        <v>0</v>
      </c>
      <c r="F1213" s="135">
        <f>SUM(C1213:E1213)</f>
        <v>0</v>
      </c>
    </row>
    <row r="1214" spans="1:6" ht="13.5" thickBot="1">
      <c r="A1214" s="324" t="s">
        <v>224</v>
      </c>
      <c r="B1214" s="200" t="s">
        <v>133</v>
      </c>
      <c r="C1214" s="304">
        <f>-C1189</f>
        <v>0</v>
      </c>
      <c r="D1214" s="304">
        <f>-D1189</f>
        <v>0</v>
      </c>
      <c r="E1214" s="304">
        <f>-E1189</f>
        <v>0</v>
      </c>
      <c r="F1214" s="140">
        <f>-F1189</f>
        <v>0</v>
      </c>
    </row>
    <row r="1215" spans="1:6" ht="13.5" thickBot="1">
      <c r="A1215" s="554" t="s">
        <v>225</v>
      </c>
      <c r="B1215" s="555" t="s">
        <v>10</v>
      </c>
      <c r="C1215" s="563">
        <f>C1203+C1204+C1205+C1213+C1214</f>
        <v>1905000</v>
      </c>
      <c r="D1215" s="563">
        <f>D1203+D1204+D1205+D1213+D1214</f>
        <v>0</v>
      </c>
      <c r="E1215" s="563">
        <f>E1203+E1204+E1205+E1213+E1214</f>
        <v>0</v>
      </c>
      <c r="F1215" s="564">
        <f>F1203+F1204+F1205+F1213+F1214</f>
        <v>1905000</v>
      </c>
    </row>
    <row r="1216" spans="1:6" ht="27" thickTop="1" thickBot="1">
      <c r="A1216" s="554" t="s">
        <v>226</v>
      </c>
      <c r="B1216" s="559" t="s">
        <v>331</v>
      </c>
      <c r="C1216" s="991">
        <f>C1200+C1215</f>
        <v>102091530</v>
      </c>
      <c r="D1216" s="566">
        <f>D1200+D1215</f>
        <v>600000</v>
      </c>
      <c r="E1216" s="566">
        <f>E1200+E1215</f>
        <v>0</v>
      </c>
      <c r="F1216" s="992" t="s">
        <v>649</v>
      </c>
    </row>
    <row r="1217" spans="1:6" ht="13.5" thickTop="1">
      <c r="A1217" s="544"/>
      <c r="B1217" s="748"/>
      <c r="C1217" s="233"/>
      <c r="D1217" s="233"/>
      <c r="E1217" s="233"/>
      <c r="F1217" s="239"/>
    </row>
    <row r="1218" spans="1:6">
      <c r="A1218" s="325" t="s">
        <v>227</v>
      </c>
      <c r="B1218" s="424" t="s">
        <v>333</v>
      </c>
      <c r="C1218" s="565"/>
      <c r="D1218" s="138"/>
      <c r="E1218" s="305"/>
      <c r="F1218" s="193"/>
    </row>
    <row r="1219" spans="1:6">
      <c r="A1219" s="324" t="s">
        <v>228</v>
      </c>
      <c r="B1219" s="199" t="s">
        <v>332</v>
      </c>
      <c r="C1219" s="303">
        <f t="shared" ref="C1219:E1225" si="66">C939+C883+C827+C771+C715+C659+C603+C547+C491+C267+C211+C155+C99+C43</f>
        <v>0</v>
      </c>
      <c r="D1219" s="303">
        <f t="shared" si="66"/>
        <v>0</v>
      </c>
      <c r="E1219" s="303">
        <f t="shared" si="66"/>
        <v>0</v>
      </c>
      <c r="F1219" s="135">
        <f>SUM(C1219:E1219)</f>
        <v>0</v>
      </c>
    </row>
    <row r="1220" spans="1:6">
      <c r="A1220" s="325" t="s">
        <v>229</v>
      </c>
      <c r="B1220" s="630" t="s">
        <v>337</v>
      </c>
      <c r="C1220" s="303">
        <f t="shared" si="66"/>
        <v>0</v>
      </c>
      <c r="D1220" s="303">
        <v>100000</v>
      </c>
      <c r="E1220" s="303">
        <f t="shared" si="66"/>
        <v>0</v>
      </c>
      <c r="F1220" s="135">
        <f t="shared" ref="F1220:F1227" si="67">SUM(C1220:E1220)</f>
        <v>100000</v>
      </c>
    </row>
    <row r="1221" spans="1:6">
      <c r="A1221" s="324" t="s">
        <v>230</v>
      </c>
      <c r="B1221" s="630" t="s">
        <v>338</v>
      </c>
      <c r="C1221" s="303">
        <v>14000000</v>
      </c>
      <c r="D1221" s="303">
        <f t="shared" si="66"/>
        <v>0</v>
      </c>
      <c r="E1221" s="303">
        <f t="shared" si="66"/>
        <v>0</v>
      </c>
      <c r="F1221" s="135">
        <f t="shared" si="67"/>
        <v>14000000</v>
      </c>
    </row>
    <row r="1222" spans="1:6">
      <c r="A1222" s="325" t="s">
        <v>231</v>
      </c>
      <c r="B1222" s="630" t="s">
        <v>339</v>
      </c>
      <c r="C1222" s="303">
        <f t="shared" si="66"/>
        <v>0</v>
      </c>
      <c r="D1222" s="303">
        <f t="shared" si="66"/>
        <v>0</v>
      </c>
      <c r="E1222" s="303">
        <f t="shared" si="66"/>
        <v>0</v>
      </c>
      <c r="F1222" s="135">
        <f t="shared" si="67"/>
        <v>0</v>
      </c>
    </row>
    <row r="1223" spans="1:6">
      <c r="A1223" s="324" t="s">
        <v>232</v>
      </c>
      <c r="B1223" s="734" t="s">
        <v>340</v>
      </c>
      <c r="C1223" s="303">
        <f t="shared" si="66"/>
        <v>0</v>
      </c>
      <c r="D1223" s="303">
        <f t="shared" si="66"/>
        <v>0</v>
      </c>
      <c r="E1223" s="303">
        <f t="shared" si="66"/>
        <v>0</v>
      </c>
      <c r="F1223" s="135">
        <f t="shared" si="67"/>
        <v>0</v>
      </c>
    </row>
    <row r="1224" spans="1:6">
      <c r="A1224" s="325" t="s">
        <v>233</v>
      </c>
      <c r="B1224" s="735" t="s">
        <v>341</v>
      </c>
      <c r="C1224" s="303">
        <f t="shared" si="66"/>
        <v>0</v>
      </c>
      <c r="D1224" s="303">
        <f t="shared" si="66"/>
        <v>0</v>
      </c>
      <c r="E1224" s="303">
        <f t="shared" si="66"/>
        <v>0</v>
      </c>
      <c r="F1224" s="135">
        <f t="shared" si="67"/>
        <v>0</v>
      </c>
    </row>
    <row r="1225" spans="1:6">
      <c r="A1225" s="324" t="s">
        <v>234</v>
      </c>
      <c r="B1225" s="736" t="s">
        <v>342</v>
      </c>
      <c r="C1225" s="303">
        <f t="shared" si="66"/>
        <v>0</v>
      </c>
      <c r="D1225" s="303">
        <f t="shared" si="66"/>
        <v>0</v>
      </c>
      <c r="E1225" s="303">
        <f t="shared" si="66"/>
        <v>0</v>
      </c>
      <c r="F1225" s="135">
        <f t="shared" si="67"/>
        <v>0</v>
      </c>
    </row>
    <row r="1226" spans="1:6">
      <c r="A1226" s="325" t="s">
        <v>235</v>
      </c>
      <c r="B1226" s="335" t="s">
        <v>343</v>
      </c>
      <c r="C1226" s="303">
        <f>C50+C106+C162+C218+C274+C330+C386+C442+C498+C554+C610+C666+C722+C778+C834+C890+C946+C1002+C1058+C1114+C1170</f>
        <v>0</v>
      </c>
      <c r="D1226" s="303">
        <f>D50+D106+D162+D218+D274+D330+D386+D442+D498+D554+D610+D666+D722+D778+D834+D890+D946+D1002+D1058+D1114+D1170</f>
        <v>0</v>
      </c>
      <c r="E1226" s="303">
        <f>E946+E890+E834+E778+E722+E666+E610+E554+E498+E274+E218+E162+E106+E50</f>
        <v>0</v>
      </c>
      <c r="F1226" s="135">
        <f t="shared" si="67"/>
        <v>0</v>
      </c>
    </row>
    <row r="1227" spans="1:6" ht="13.5" thickBot="1">
      <c r="A1227" s="544" t="s">
        <v>236</v>
      </c>
      <c r="B1227" s="745" t="s">
        <v>559</v>
      </c>
      <c r="C1227" s="303">
        <f>C51+C107+C163+C219+C275+C331+C387+C443+C499+C555+C611+C667+C723+C779+C835+C891+C947+C1003+C1059+C1115+C1171</f>
        <v>507839</v>
      </c>
      <c r="D1227" s="222"/>
      <c r="E1227" s="302"/>
      <c r="F1227" s="135">
        <f t="shared" si="67"/>
        <v>507839</v>
      </c>
    </row>
    <row r="1228" spans="1:6" ht="13.5" thickBot="1">
      <c r="A1228" s="347" t="s">
        <v>237</v>
      </c>
      <c r="B1228" s="284" t="s">
        <v>334</v>
      </c>
      <c r="C1228" s="740">
        <v>14507839</v>
      </c>
      <c r="D1228" s="740">
        <f>SUM(D1219:D1226)</f>
        <v>100000</v>
      </c>
      <c r="E1228" s="305">
        <f>E948+E892+E836+E780+E724+E668+E612+E556+E500+E276+E220+E164+E108+E52</f>
        <v>0</v>
      </c>
      <c r="F1228" s="840">
        <f>SUM(F1219:F1227)</f>
        <v>14607839</v>
      </c>
    </row>
    <row r="1229" spans="1:6">
      <c r="A1229" s="544"/>
      <c r="B1229" s="41"/>
      <c r="C1229" s="754"/>
      <c r="D1229" s="756"/>
      <c r="E1229" s="719"/>
      <c r="F1229" s="626"/>
    </row>
    <row r="1230" spans="1:6" ht="13.5" thickBot="1">
      <c r="A1230" s="393" t="s">
        <v>238</v>
      </c>
      <c r="B1230" s="746" t="s">
        <v>335</v>
      </c>
      <c r="C1230" s="988">
        <f>C1216+C1228</f>
        <v>116599369</v>
      </c>
      <c r="D1230" s="755">
        <f>D1216+D1228</f>
        <v>700000</v>
      </c>
      <c r="E1230" s="753">
        <f>E1216+E1228</f>
        <v>0</v>
      </c>
      <c r="F1230" s="988">
        <f>F1216+F1228</f>
        <v>117299369</v>
      </c>
    </row>
    <row r="1232" spans="1:6">
      <c r="A1232" s="1018"/>
      <c r="B1232" s="1018"/>
      <c r="C1232" s="1018"/>
      <c r="D1232" s="1018"/>
      <c r="E1232" s="1018"/>
      <c r="F1232" s="1018"/>
    </row>
    <row r="1233" spans="1:6">
      <c r="A1233" s="997" t="s">
        <v>690</v>
      </c>
      <c r="B1233" s="997"/>
      <c r="C1233" s="997"/>
      <c r="D1233" s="997"/>
      <c r="E1233" s="997"/>
    </row>
    <row r="1234" spans="1:6">
      <c r="A1234" s="337"/>
      <c r="B1234" s="337"/>
      <c r="C1234" s="337"/>
      <c r="D1234" s="337"/>
      <c r="E1234" s="337"/>
    </row>
    <row r="1235" spans="1:6" ht="14.25">
      <c r="A1235" s="1061" t="s">
        <v>644</v>
      </c>
      <c r="B1235" s="1062"/>
      <c r="C1235" s="1062"/>
      <c r="D1235" s="1062"/>
      <c r="E1235" s="1062"/>
      <c r="F1235" s="1062"/>
    </row>
    <row r="1236" spans="1:6" ht="15.75">
      <c r="B1236" s="18"/>
      <c r="C1236" s="18"/>
      <c r="D1236" s="18"/>
      <c r="E1236" s="18"/>
    </row>
    <row r="1237" spans="1:6" ht="15.75">
      <c r="B1237" s="18" t="s">
        <v>477</v>
      </c>
      <c r="C1237" s="18"/>
      <c r="D1237" s="18"/>
      <c r="E1237" s="18"/>
    </row>
    <row r="1238" spans="1:6" ht="13.5" thickBot="1">
      <c r="B1238" s="1"/>
      <c r="C1238" s="1"/>
      <c r="D1238" s="1"/>
      <c r="E1238" s="19" t="s">
        <v>11</v>
      </c>
    </row>
    <row r="1239" spans="1:6" ht="48.75" thickBot="1">
      <c r="A1239" s="348" t="s">
        <v>190</v>
      </c>
      <c r="B1239" s="549" t="s">
        <v>12</v>
      </c>
      <c r="C1239" s="340" t="s">
        <v>471</v>
      </c>
      <c r="D1239" s="341" t="s">
        <v>472</v>
      </c>
      <c r="E1239" s="340" t="s">
        <v>470</v>
      </c>
      <c r="F1239" s="341" t="s">
        <v>469</v>
      </c>
    </row>
    <row r="1240" spans="1:6">
      <c r="A1240" s="550" t="s">
        <v>191</v>
      </c>
      <c r="B1240" s="551" t="s">
        <v>192</v>
      </c>
      <c r="C1240" s="560" t="s">
        <v>193</v>
      </c>
      <c r="D1240" s="561" t="s">
        <v>194</v>
      </c>
      <c r="E1240" s="703" t="s">
        <v>214</v>
      </c>
      <c r="F1240" s="704" t="s">
        <v>239</v>
      </c>
    </row>
    <row r="1241" spans="1:6">
      <c r="A1241" s="325" t="s">
        <v>195</v>
      </c>
      <c r="B1241" s="332" t="s">
        <v>134</v>
      </c>
      <c r="C1241" s="303"/>
      <c r="D1241" s="135"/>
      <c r="E1241" s="303"/>
      <c r="F1241" s="117"/>
    </row>
    <row r="1242" spans="1:6">
      <c r="A1242" s="324" t="s">
        <v>196</v>
      </c>
      <c r="B1242" s="186" t="s">
        <v>6</v>
      </c>
      <c r="C1242" s="303"/>
      <c r="D1242" s="135"/>
      <c r="E1242" s="303"/>
      <c r="F1242" s="135">
        <f>SUM(C1242:E1242)</f>
        <v>0</v>
      </c>
    </row>
    <row r="1243" spans="1:6">
      <c r="A1243" s="324" t="s">
        <v>197</v>
      </c>
      <c r="B1243" s="198" t="s">
        <v>7</v>
      </c>
      <c r="C1243" s="303"/>
      <c r="D1243" s="135"/>
      <c r="E1243" s="303"/>
      <c r="F1243" s="135">
        <f>SUM(C1243:E1243)</f>
        <v>0</v>
      </c>
    </row>
    <row r="1244" spans="1:6">
      <c r="A1244" s="324" t="s">
        <v>198</v>
      </c>
      <c r="B1244" s="198" t="s">
        <v>8</v>
      </c>
      <c r="C1244" s="303"/>
      <c r="D1244" s="135"/>
      <c r="E1244" s="303"/>
      <c r="F1244" s="135">
        <f>SUM(C1244:E1244)</f>
        <v>0</v>
      </c>
    </row>
    <row r="1245" spans="1:6">
      <c r="A1245" s="324" t="s">
        <v>199</v>
      </c>
      <c r="B1245" s="198" t="s">
        <v>269</v>
      </c>
      <c r="C1245" s="303"/>
      <c r="D1245" s="135"/>
      <c r="E1245" s="303"/>
      <c r="F1245" s="135">
        <f>SUM(C1245:E1245)</f>
        <v>0</v>
      </c>
    </row>
    <row r="1246" spans="1:6">
      <c r="A1246" s="324" t="s">
        <v>200</v>
      </c>
      <c r="B1246" s="198" t="s">
        <v>268</v>
      </c>
      <c r="C1246" s="303"/>
      <c r="D1246" s="135"/>
      <c r="E1246" s="303"/>
      <c r="F1246" s="135">
        <f>SUM(C1246:E1246)</f>
        <v>0</v>
      </c>
    </row>
    <row r="1247" spans="1:6">
      <c r="A1247" s="324" t="s">
        <v>201</v>
      </c>
      <c r="B1247" s="198" t="s">
        <v>317</v>
      </c>
      <c r="C1247" s="303">
        <f>C1248+C1249+C1250+C1251+C1252+C1253</f>
        <v>0</v>
      </c>
      <c r="D1247" s="303">
        <f>D1248+D1249+D1250+D1251+D1252+D1253</f>
        <v>0</v>
      </c>
      <c r="E1247" s="303">
        <f>E1248+E1249+E1250+E1251+E1252+E1253</f>
        <v>0</v>
      </c>
      <c r="F1247" s="135">
        <f>F1248+F1249+F1250+F1251+F1252+F1253</f>
        <v>0</v>
      </c>
    </row>
    <row r="1248" spans="1:6">
      <c r="A1248" s="324" t="s">
        <v>202</v>
      </c>
      <c r="B1248" s="198" t="s">
        <v>318</v>
      </c>
      <c r="C1248" s="303">
        <v>0</v>
      </c>
      <c r="D1248" s="135">
        <v>0</v>
      </c>
      <c r="E1248" s="303">
        <v>0</v>
      </c>
      <c r="F1248" s="135">
        <f>E1248+D1248+C1248</f>
        <v>0</v>
      </c>
    </row>
    <row r="1249" spans="1:6">
      <c r="A1249" s="324" t="s">
        <v>203</v>
      </c>
      <c r="B1249" s="198" t="s">
        <v>319</v>
      </c>
      <c r="C1249" s="303"/>
      <c r="D1249" s="135"/>
      <c r="E1249" s="303"/>
      <c r="F1249" s="135">
        <f t="shared" ref="F1249:F1255" si="68">E1249+D1249+C1249</f>
        <v>0</v>
      </c>
    </row>
    <row r="1250" spans="1:6">
      <c r="A1250" s="324" t="s">
        <v>204</v>
      </c>
      <c r="B1250" s="198" t="s">
        <v>320</v>
      </c>
      <c r="C1250" s="303"/>
      <c r="D1250" s="135"/>
      <c r="E1250" s="303"/>
      <c r="F1250" s="135">
        <f t="shared" si="68"/>
        <v>0</v>
      </c>
    </row>
    <row r="1251" spans="1:6">
      <c r="A1251" s="324" t="s">
        <v>205</v>
      </c>
      <c r="B1251" s="333" t="s">
        <v>321</v>
      </c>
      <c r="C1251" s="223"/>
      <c r="D1251" s="139"/>
      <c r="E1251" s="303"/>
      <c r="F1251" s="135">
        <f t="shared" si="68"/>
        <v>0</v>
      </c>
    </row>
    <row r="1252" spans="1:6">
      <c r="A1252" s="324" t="s">
        <v>206</v>
      </c>
      <c r="B1252" s="732" t="s">
        <v>336</v>
      </c>
      <c r="C1252" s="304"/>
      <c r="D1252" s="136"/>
      <c r="E1252" s="303"/>
      <c r="F1252" s="135">
        <f t="shared" si="68"/>
        <v>0</v>
      </c>
    </row>
    <row r="1253" spans="1:6">
      <c r="A1253" s="324" t="s">
        <v>207</v>
      </c>
      <c r="B1253" s="733" t="s">
        <v>329</v>
      </c>
      <c r="C1253" s="304">
        <f>'26.m. tartalék'!C10+'26.m. tartalék'!C11+'26.m. tartalék'!C14+'26.m. tartalék'!C15+'26.m. tartalék'!C16+'26.m. tartalék'!C17</f>
        <v>0</v>
      </c>
      <c r="D1253" s="140">
        <f>'26.m. tartalék'!C12+'26.m. tartalék'!C13</f>
        <v>0</v>
      </c>
      <c r="E1253" s="303"/>
      <c r="F1253" s="135">
        <f t="shared" si="68"/>
        <v>0</v>
      </c>
    </row>
    <row r="1254" spans="1:6" ht="13.5" thickBot="1">
      <c r="A1254" s="324" t="s">
        <v>208</v>
      </c>
      <c r="B1254" s="960" t="s">
        <v>558</v>
      </c>
      <c r="C1254" s="304"/>
      <c r="D1254" s="140"/>
      <c r="E1254" s="303"/>
      <c r="F1254" s="140"/>
    </row>
    <row r="1255" spans="1:6" ht="13.5" thickBot="1">
      <c r="A1255" s="324" t="s">
        <v>209</v>
      </c>
      <c r="B1255" s="200" t="s">
        <v>130</v>
      </c>
      <c r="C1255" s="304"/>
      <c r="D1255" s="140"/>
      <c r="E1255" s="303"/>
      <c r="F1255" s="302">
        <f t="shared" si="68"/>
        <v>0</v>
      </c>
    </row>
    <row r="1256" spans="1:6" ht="13.5" thickBot="1">
      <c r="A1256" s="554" t="s">
        <v>210</v>
      </c>
      <c r="B1256" s="555" t="s">
        <v>9</v>
      </c>
      <c r="C1256" s="563">
        <f>C1242+C1243+C1244+C1245+C1247+C1255</f>
        <v>0</v>
      </c>
      <c r="D1256" s="563">
        <f>D1242+D1243+D1244+D1245+D1247+D1255</f>
        <v>0</v>
      </c>
      <c r="E1256" s="563">
        <f>E1242+E1243+E1244+E1245+E1247+E1255</f>
        <v>0</v>
      </c>
      <c r="F1256" s="564">
        <f>F1242+F1243+F1244+F1245+F1247+F1255</f>
        <v>0</v>
      </c>
    </row>
    <row r="1257" spans="1:6" ht="13.5" thickTop="1">
      <c r="A1257" s="544"/>
      <c r="B1257" s="332"/>
      <c r="C1257" s="222"/>
      <c r="D1257" s="222"/>
      <c r="E1257" s="222"/>
      <c r="F1257" s="143"/>
    </row>
    <row r="1258" spans="1:6">
      <c r="A1258" s="325" t="s">
        <v>211</v>
      </c>
      <c r="B1258" s="334" t="s">
        <v>135</v>
      </c>
      <c r="C1258" s="305"/>
      <c r="D1258" s="138"/>
      <c r="E1258" s="305"/>
      <c r="F1258" s="193"/>
    </row>
    <row r="1259" spans="1:6">
      <c r="A1259" s="324" t="s">
        <v>212</v>
      </c>
      <c r="B1259" s="198" t="s">
        <v>270</v>
      </c>
      <c r="C1259" s="303"/>
      <c r="D1259" s="135"/>
      <c r="E1259" s="303"/>
      <c r="F1259" s="135">
        <f>SUM(C1259:E1259)</f>
        <v>0</v>
      </c>
    </row>
    <row r="1260" spans="1:6">
      <c r="A1260" s="324" t="s">
        <v>213</v>
      </c>
      <c r="B1260" s="198" t="s">
        <v>271</v>
      </c>
      <c r="C1260" s="303"/>
      <c r="D1260" s="135"/>
      <c r="E1260" s="303"/>
      <c r="F1260" s="135">
        <f>SUM(C1260:E1260)</f>
        <v>0</v>
      </c>
    </row>
    <row r="1261" spans="1:6">
      <c r="A1261" s="324" t="s">
        <v>215</v>
      </c>
      <c r="B1261" s="198" t="s">
        <v>131</v>
      </c>
      <c r="C1261" s="303">
        <f>C1262+C1263+C1264+C1265+C1266+C1267+C1268</f>
        <v>0</v>
      </c>
      <c r="D1261" s="303">
        <f>D1262+D1263+D1264+D1265+D1266+D1267+D1268</f>
        <v>0</v>
      </c>
      <c r="E1261" s="303">
        <f>E1262+E1263+E1264+E1265+E1266+E1267+E1268</f>
        <v>0</v>
      </c>
      <c r="F1261" s="135">
        <f>F1262+F1263+F1264+F1265+F1266+F1267+F1268</f>
        <v>0</v>
      </c>
    </row>
    <row r="1262" spans="1:6">
      <c r="A1262" s="324" t="s">
        <v>216</v>
      </c>
      <c r="B1262" s="333" t="s">
        <v>322</v>
      </c>
      <c r="C1262" s="303"/>
      <c r="D1262" s="135"/>
      <c r="E1262" s="303"/>
      <c r="F1262" s="135">
        <f>SUM(C1262:E1262)</f>
        <v>0</v>
      </c>
    </row>
    <row r="1263" spans="1:6">
      <c r="A1263" s="324" t="s">
        <v>217</v>
      </c>
      <c r="B1263" s="333" t="s">
        <v>324</v>
      </c>
      <c r="C1263" s="303"/>
      <c r="D1263" s="135"/>
      <c r="E1263" s="303"/>
      <c r="F1263" s="135">
        <f t="shared" ref="F1263:F1269" si="69">SUM(C1263:E1263)</f>
        <v>0</v>
      </c>
    </row>
    <row r="1264" spans="1:6">
      <c r="A1264" s="324" t="s">
        <v>218</v>
      </c>
      <c r="B1264" s="333" t="s">
        <v>323</v>
      </c>
      <c r="C1264" s="303"/>
      <c r="D1264" s="135"/>
      <c r="E1264" s="303"/>
      <c r="F1264" s="135">
        <f t="shared" si="69"/>
        <v>0</v>
      </c>
    </row>
    <row r="1265" spans="1:6">
      <c r="A1265" s="324" t="s">
        <v>219</v>
      </c>
      <c r="B1265" s="333" t="s">
        <v>325</v>
      </c>
      <c r="C1265" s="303"/>
      <c r="D1265" s="135"/>
      <c r="E1265" s="303"/>
      <c r="F1265" s="135">
        <f t="shared" si="69"/>
        <v>0</v>
      </c>
    </row>
    <row r="1266" spans="1:6">
      <c r="A1266" s="324" t="s">
        <v>220</v>
      </c>
      <c r="B1266" s="732" t="s">
        <v>326</v>
      </c>
      <c r="C1266" s="303"/>
      <c r="D1266" s="135"/>
      <c r="E1266" s="303"/>
      <c r="F1266" s="135">
        <f t="shared" si="69"/>
        <v>0</v>
      </c>
    </row>
    <row r="1267" spans="1:6">
      <c r="A1267" s="324" t="s">
        <v>221</v>
      </c>
      <c r="B1267" s="281" t="s">
        <v>327</v>
      </c>
      <c r="C1267" s="303"/>
      <c r="D1267" s="135"/>
      <c r="E1267" s="303"/>
      <c r="F1267" s="135">
        <f t="shared" si="69"/>
        <v>0</v>
      </c>
    </row>
    <row r="1268" spans="1:6">
      <c r="A1268" s="324" t="s">
        <v>222</v>
      </c>
      <c r="B1268" s="733" t="s">
        <v>344</v>
      </c>
      <c r="C1268" s="303">
        <f>'26.m. tartalék'!C21+'26.m. tartalék'!C22+'26.m. tartalék'!C23+'26.m. tartalék'!C24+'26.m. tartalék'!C25+'26.m. tartalék'!C27</f>
        <v>0</v>
      </c>
      <c r="D1268" s="135">
        <f>'26.m. tartalék'!C26</f>
        <v>0</v>
      </c>
      <c r="E1268" s="303"/>
      <c r="F1268" s="135">
        <f t="shared" si="69"/>
        <v>0</v>
      </c>
    </row>
    <row r="1269" spans="1:6">
      <c r="A1269" s="324" t="s">
        <v>223</v>
      </c>
      <c r="B1269" s="198" t="s">
        <v>330</v>
      </c>
      <c r="C1269" s="303"/>
      <c r="D1269" s="135"/>
      <c r="E1269" s="303"/>
      <c r="F1269" s="135">
        <f t="shared" si="69"/>
        <v>0</v>
      </c>
    </row>
    <row r="1270" spans="1:6" ht="13.5" thickBot="1">
      <c r="A1270" s="324" t="s">
        <v>224</v>
      </c>
      <c r="B1270" s="200" t="s">
        <v>133</v>
      </c>
      <c r="C1270" s="306">
        <f>-C1245</f>
        <v>0</v>
      </c>
      <c r="D1270" s="306">
        <f>-D1245</f>
        <v>0</v>
      </c>
      <c r="E1270" s="306">
        <f>-E1245</f>
        <v>0</v>
      </c>
      <c r="F1270" s="136">
        <f>-F1245</f>
        <v>0</v>
      </c>
    </row>
    <row r="1271" spans="1:6" ht="13.5" thickBot="1">
      <c r="A1271" s="554" t="s">
        <v>225</v>
      </c>
      <c r="B1271" s="555" t="s">
        <v>10</v>
      </c>
      <c r="C1271" s="563">
        <f>C1259+C1260+C1261+C1269+C1270</f>
        <v>0</v>
      </c>
      <c r="D1271" s="563">
        <f>D1259+D1260+D1261+D1269+D1270</f>
        <v>0</v>
      </c>
      <c r="E1271" s="563">
        <f>E1259+E1260+E1261+E1269+E1270</f>
        <v>0</v>
      </c>
      <c r="F1271" s="564">
        <f>F1259+F1260+F1261+F1269+F1270</f>
        <v>0</v>
      </c>
    </row>
    <row r="1272" spans="1:6" ht="27" thickTop="1" thickBot="1">
      <c r="A1272" s="554" t="s">
        <v>226</v>
      </c>
      <c r="B1272" s="559" t="s">
        <v>331</v>
      </c>
      <c r="C1272" s="566">
        <f>C1256+C1271</f>
        <v>0</v>
      </c>
      <c r="D1272" s="566">
        <f>D1256+D1271</f>
        <v>0</v>
      </c>
      <c r="E1272" s="566">
        <f>E1256+E1271</f>
        <v>0</v>
      </c>
      <c r="F1272" s="567">
        <v>0</v>
      </c>
    </row>
    <row r="1273" spans="1:6" ht="13.5" thickTop="1">
      <c r="A1273" s="544"/>
      <c r="B1273" s="748"/>
      <c r="C1273" s="233"/>
      <c r="D1273" s="233"/>
      <c r="E1273" s="233"/>
      <c r="F1273" s="239"/>
    </row>
    <row r="1274" spans="1:6">
      <c r="A1274" s="325" t="s">
        <v>227</v>
      </c>
      <c r="B1274" s="424" t="s">
        <v>333</v>
      </c>
      <c r="C1274" s="565"/>
      <c r="D1274" s="138"/>
      <c r="E1274" s="305"/>
      <c r="F1274" s="193"/>
    </row>
    <row r="1275" spans="1:6">
      <c r="A1275" s="324" t="s">
        <v>228</v>
      </c>
      <c r="B1275" s="199" t="s">
        <v>332</v>
      </c>
      <c r="C1275" s="308"/>
      <c r="D1275" s="135"/>
      <c r="E1275" s="303"/>
      <c r="F1275" s="135">
        <f>SUM(C1275:E1275)</f>
        <v>0</v>
      </c>
    </row>
    <row r="1276" spans="1:6">
      <c r="A1276" s="325" t="s">
        <v>229</v>
      </c>
      <c r="B1276" s="630" t="s">
        <v>337</v>
      </c>
      <c r="C1276" s="739"/>
      <c r="D1276" s="140"/>
      <c r="E1276" s="304"/>
      <c r="F1276" s="135">
        <f t="shared" ref="F1276:F1282" si="70">SUM(C1276:E1276)</f>
        <v>0</v>
      </c>
    </row>
    <row r="1277" spans="1:6">
      <c r="A1277" s="324" t="s">
        <v>230</v>
      </c>
      <c r="B1277" s="630" t="s">
        <v>338</v>
      </c>
      <c r="C1277" s="739"/>
      <c r="D1277" s="140"/>
      <c r="E1277" s="304"/>
      <c r="F1277" s="135">
        <f t="shared" si="70"/>
        <v>0</v>
      </c>
    </row>
    <row r="1278" spans="1:6">
      <c r="A1278" s="325" t="s">
        <v>231</v>
      </c>
      <c r="B1278" s="630" t="s">
        <v>339</v>
      </c>
      <c r="C1278" s="739"/>
      <c r="D1278" s="140"/>
      <c r="E1278" s="304"/>
      <c r="F1278" s="135">
        <f t="shared" si="70"/>
        <v>0</v>
      </c>
    </row>
    <row r="1279" spans="1:6">
      <c r="A1279" s="324" t="s">
        <v>232</v>
      </c>
      <c r="B1279" s="734" t="s">
        <v>340</v>
      </c>
      <c r="C1279" s="739"/>
      <c r="D1279" s="140"/>
      <c r="E1279" s="304"/>
      <c r="F1279" s="135">
        <f t="shared" si="70"/>
        <v>0</v>
      </c>
    </row>
    <row r="1280" spans="1:6">
      <c r="A1280" s="325" t="s">
        <v>233</v>
      </c>
      <c r="B1280" s="735" t="s">
        <v>341</v>
      </c>
      <c r="C1280" s="739"/>
      <c r="D1280" s="140"/>
      <c r="E1280" s="304"/>
      <c r="F1280" s="135">
        <f t="shared" si="70"/>
        <v>0</v>
      </c>
    </row>
    <row r="1281" spans="1:6">
      <c r="A1281" s="324" t="s">
        <v>234</v>
      </c>
      <c r="B1281" s="736" t="s">
        <v>342</v>
      </c>
      <c r="C1281" s="739"/>
      <c r="D1281" s="140"/>
      <c r="E1281" s="304"/>
      <c r="F1281" s="135">
        <f t="shared" si="70"/>
        <v>0</v>
      </c>
    </row>
    <row r="1282" spans="1:6">
      <c r="A1282" s="325" t="s">
        <v>235</v>
      </c>
      <c r="B1282" s="736" t="s">
        <v>343</v>
      </c>
      <c r="C1282" s="308"/>
      <c r="D1282" s="135"/>
      <c r="E1282" s="135"/>
      <c r="F1282" s="135">
        <f t="shared" si="70"/>
        <v>0</v>
      </c>
    </row>
    <row r="1283" spans="1:6" ht="13.5" thickBot="1">
      <c r="A1283" s="544" t="s">
        <v>236</v>
      </c>
      <c r="B1283" s="745" t="s">
        <v>559</v>
      </c>
      <c r="C1283" s="218"/>
      <c r="D1283" s="222"/>
      <c r="E1283" s="222"/>
      <c r="F1283" s="143"/>
    </row>
    <row r="1284" spans="1:6" ht="13.5" thickBot="1">
      <c r="A1284" s="347" t="s">
        <v>237</v>
      </c>
      <c r="B1284" s="284" t="s">
        <v>334</v>
      </c>
      <c r="C1284" s="740">
        <f>SUM(C1275:C1282)</f>
        <v>0</v>
      </c>
      <c r="D1284" s="740">
        <f>SUM(D1275:D1282)</f>
        <v>0</v>
      </c>
      <c r="E1284" s="740">
        <f>SUM(E1275:E1282)</f>
        <v>0</v>
      </c>
      <c r="F1284" s="840">
        <f>SUM(F1275:F1282)</f>
        <v>0</v>
      </c>
    </row>
    <row r="1285" spans="1:6">
      <c r="A1285" s="544"/>
      <c r="B1285" s="41"/>
      <c r="C1285" s="754"/>
      <c r="D1285" s="756"/>
      <c r="E1285" s="719"/>
      <c r="F1285" s="626"/>
    </row>
    <row r="1286" spans="1:6" ht="13.5" thickBot="1">
      <c r="A1286" s="393" t="s">
        <v>238</v>
      </c>
      <c r="B1286" s="903" t="s">
        <v>335</v>
      </c>
      <c r="C1286" s="904">
        <f>C1272+C1284</f>
        <v>0</v>
      </c>
      <c r="D1286" s="905">
        <f>D1272+D1284</f>
        <v>0</v>
      </c>
      <c r="E1286" s="904">
        <f>E1272+E1284</f>
        <v>0</v>
      </c>
      <c r="F1286" s="904">
        <f>F1272+F1284</f>
        <v>0</v>
      </c>
    </row>
    <row r="1287" spans="1:6">
      <c r="A1287" s="345"/>
      <c r="B1287" s="721"/>
      <c r="C1287" s="628"/>
      <c r="D1287" s="628"/>
      <c r="E1287" s="628"/>
      <c r="F1287" s="628"/>
    </row>
    <row r="1289" spans="1:6">
      <c r="A1289" s="997" t="s">
        <v>689</v>
      </c>
      <c r="B1289" s="997"/>
      <c r="C1289" s="997"/>
      <c r="D1289" s="997"/>
      <c r="E1289" s="997"/>
    </row>
    <row r="1290" spans="1:6">
      <c r="A1290" s="337"/>
      <c r="B1290" s="337"/>
      <c r="C1290" s="337"/>
      <c r="D1290" s="337"/>
      <c r="E1290" s="337"/>
    </row>
    <row r="1291" spans="1:6" ht="14.25">
      <c r="A1291" s="1061" t="s">
        <v>644</v>
      </c>
      <c r="B1291" s="1062"/>
      <c r="C1291" s="1062"/>
      <c r="D1291" s="1062"/>
      <c r="E1291" s="1062"/>
      <c r="F1291" s="1062"/>
    </row>
    <row r="1292" spans="1:6" ht="15.75">
      <c r="B1292" s="18"/>
      <c r="C1292" s="18"/>
      <c r="D1292" s="18"/>
      <c r="E1292" s="18"/>
    </row>
    <row r="1293" spans="1:6" ht="15.75">
      <c r="B1293" s="18" t="s">
        <v>15</v>
      </c>
      <c r="C1293" s="18"/>
      <c r="D1293" s="18"/>
      <c r="E1293" s="18"/>
    </row>
    <row r="1294" spans="1:6" ht="13.5" thickBot="1">
      <c r="B1294" s="1"/>
      <c r="C1294" s="1"/>
      <c r="D1294" s="1"/>
      <c r="E1294" s="19" t="s">
        <v>11</v>
      </c>
    </row>
    <row r="1295" spans="1:6" ht="48.75" thickBot="1">
      <c r="A1295" s="348" t="s">
        <v>190</v>
      </c>
      <c r="B1295" s="549" t="s">
        <v>12</v>
      </c>
      <c r="C1295" s="340" t="s">
        <v>471</v>
      </c>
      <c r="D1295" s="341" t="s">
        <v>472</v>
      </c>
      <c r="E1295" s="340" t="s">
        <v>470</v>
      </c>
      <c r="F1295" s="341" t="s">
        <v>469</v>
      </c>
    </row>
    <row r="1296" spans="1:6">
      <c r="A1296" s="550" t="s">
        <v>191</v>
      </c>
      <c r="B1296" s="551" t="s">
        <v>192</v>
      </c>
      <c r="C1296" s="560" t="s">
        <v>193</v>
      </c>
      <c r="D1296" s="561" t="s">
        <v>194</v>
      </c>
      <c r="E1296" s="703" t="s">
        <v>214</v>
      </c>
      <c r="F1296" s="704" t="s">
        <v>239</v>
      </c>
    </row>
    <row r="1297" spans="1:6">
      <c r="A1297" s="325" t="s">
        <v>195</v>
      </c>
      <c r="B1297" s="332" t="s">
        <v>134</v>
      </c>
      <c r="C1297" s="303"/>
      <c r="D1297" s="135"/>
      <c r="E1297" s="303"/>
      <c r="F1297" s="117"/>
    </row>
    <row r="1298" spans="1:6">
      <c r="A1298" s="324" t="s">
        <v>196</v>
      </c>
      <c r="B1298" s="186" t="s">
        <v>6</v>
      </c>
      <c r="C1298" s="303">
        <f t="shared" ref="C1298:E1309" si="71">C1242+C1186</f>
        <v>37555816</v>
      </c>
      <c r="D1298" s="303">
        <f t="shared" si="71"/>
        <v>0</v>
      </c>
      <c r="E1298" s="303">
        <f t="shared" si="71"/>
        <v>0</v>
      </c>
      <c r="F1298" s="135">
        <f>SUM(C1298:E1298)</f>
        <v>37555816</v>
      </c>
    </row>
    <row r="1299" spans="1:6">
      <c r="A1299" s="324" t="s">
        <v>197</v>
      </c>
      <c r="B1299" s="198" t="s">
        <v>7</v>
      </c>
      <c r="C1299" s="303">
        <v>6344788</v>
      </c>
      <c r="D1299" s="303">
        <f t="shared" si="71"/>
        <v>0</v>
      </c>
      <c r="E1299" s="303">
        <f t="shared" si="71"/>
        <v>0</v>
      </c>
      <c r="F1299" s="135">
        <v>6344788</v>
      </c>
    </row>
    <row r="1300" spans="1:6">
      <c r="A1300" s="324" t="s">
        <v>198</v>
      </c>
      <c r="B1300" s="198" t="s">
        <v>8</v>
      </c>
      <c r="C1300" s="303">
        <f t="shared" si="71"/>
        <v>48570526</v>
      </c>
      <c r="D1300" s="303">
        <f t="shared" si="71"/>
        <v>0</v>
      </c>
      <c r="E1300" s="303">
        <f t="shared" si="71"/>
        <v>0</v>
      </c>
      <c r="F1300" s="135">
        <f>SUM(C1300:E1300)</f>
        <v>48570526</v>
      </c>
    </row>
    <row r="1301" spans="1:6">
      <c r="A1301" s="324" t="s">
        <v>199</v>
      </c>
      <c r="B1301" s="198" t="s">
        <v>269</v>
      </c>
      <c r="C1301" s="303">
        <f t="shared" si="71"/>
        <v>0</v>
      </c>
      <c r="D1301" s="303">
        <f t="shared" si="71"/>
        <v>0</v>
      </c>
      <c r="E1301" s="303">
        <f t="shared" si="71"/>
        <v>0</v>
      </c>
      <c r="F1301" s="135">
        <f>SUM(C1301:E1301)</f>
        <v>0</v>
      </c>
    </row>
    <row r="1302" spans="1:6">
      <c r="A1302" s="324" t="s">
        <v>200</v>
      </c>
      <c r="B1302" s="198" t="s">
        <v>268</v>
      </c>
      <c r="C1302" s="303">
        <f t="shared" si="71"/>
        <v>0</v>
      </c>
      <c r="D1302" s="303">
        <f t="shared" si="71"/>
        <v>0</v>
      </c>
      <c r="E1302" s="303">
        <f t="shared" si="71"/>
        <v>0</v>
      </c>
      <c r="F1302" s="135">
        <f>SUM(C1302:E1302)</f>
        <v>0</v>
      </c>
    </row>
    <row r="1303" spans="1:6">
      <c r="A1303" s="324" t="s">
        <v>201</v>
      </c>
      <c r="B1303" s="198" t="s">
        <v>317</v>
      </c>
      <c r="C1303" s="303">
        <v>5350000</v>
      </c>
      <c r="D1303" s="303">
        <f t="shared" si="71"/>
        <v>600000</v>
      </c>
      <c r="E1303" s="303">
        <f t="shared" si="71"/>
        <v>0</v>
      </c>
      <c r="F1303" s="135">
        <v>5950000</v>
      </c>
    </row>
    <row r="1304" spans="1:6">
      <c r="A1304" s="324" t="s">
        <v>202</v>
      </c>
      <c r="B1304" s="198" t="s">
        <v>318</v>
      </c>
      <c r="C1304" s="303">
        <v>5100000</v>
      </c>
      <c r="D1304" s="303">
        <f t="shared" si="71"/>
        <v>0</v>
      </c>
      <c r="E1304" s="303">
        <f t="shared" si="71"/>
        <v>0</v>
      </c>
      <c r="F1304" s="135">
        <f>E1304+D1304+C1304</f>
        <v>5100000</v>
      </c>
    </row>
    <row r="1305" spans="1:6">
      <c r="A1305" s="324" t="s">
        <v>203</v>
      </c>
      <c r="B1305" s="198" t="s">
        <v>319</v>
      </c>
      <c r="C1305" s="303">
        <f t="shared" si="71"/>
        <v>0</v>
      </c>
      <c r="D1305" s="303">
        <f t="shared" si="71"/>
        <v>0</v>
      </c>
      <c r="E1305" s="303">
        <f t="shared" si="71"/>
        <v>0</v>
      </c>
      <c r="F1305" s="135">
        <f t="shared" ref="F1305:F1311" si="72">E1305+D1305+C1305</f>
        <v>0</v>
      </c>
    </row>
    <row r="1306" spans="1:6">
      <c r="A1306" s="324" t="s">
        <v>204</v>
      </c>
      <c r="B1306" s="198" t="s">
        <v>320</v>
      </c>
      <c r="C1306" s="303">
        <f t="shared" si="71"/>
        <v>0</v>
      </c>
      <c r="D1306" s="303">
        <f t="shared" si="71"/>
        <v>0</v>
      </c>
      <c r="E1306" s="303">
        <f t="shared" si="71"/>
        <v>0</v>
      </c>
      <c r="F1306" s="135">
        <f t="shared" si="72"/>
        <v>0</v>
      </c>
    </row>
    <row r="1307" spans="1:6">
      <c r="A1307" s="324" t="s">
        <v>205</v>
      </c>
      <c r="B1307" s="333" t="s">
        <v>321</v>
      </c>
      <c r="C1307" s="303">
        <f t="shared" si="71"/>
        <v>250000</v>
      </c>
      <c r="D1307" s="303">
        <f t="shared" si="71"/>
        <v>600000</v>
      </c>
      <c r="E1307" s="303">
        <f t="shared" si="71"/>
        <v>0</v>
      </c>
      <c r="F1307" s="135">
        <f t="shared" si="72"/>
        <v>850000</v>
      </c>
    </row>
    <row r="1308" spans="1:6">
      <c r="A1308" s="324" t="s">
        <v>206</v>
      </c>
      <c r="B1308" s="732" t="s">
        <v>336</v>
      </c>
      <c r="C1308" s="303">
        <f t="shared" si="71"/>
        <v>0</v>
      </c>
      <c r="D1308" s="303">
        <f t="shared" si="71"/>
        <v>0</v>
      </c>
      <c r="E1308" s="303">
        <f t="shared" si="71"/>
        <v>0</v>
      </c>
      <c r="F1308" s="135">
        <f t="shared" si="72"/>
        <v>0</v>
      </c>
    </row>
    <row r="1309" spans="1:6">
      <c r="A1309" s="324" t="s">
        <v>207</v>
      </c>
      <c r="B1309" s="733" t="s">
        <v>329</v>
      </c>
      <c r="C1309" s="303">
        <v>0</v>
      </c>
      <c r="D1309" s="303">
        <f t="shared" si="71"/>
        <v>0</v>
      </c>
      <c r="E1309" s="303">
        <f t="shared" si="71"/>
        <v>0</v>
      </c>
      <c r="F1309" s="135">
        <f t="shared" si="72"/>
        <v>0</v>
      </c>
    </row>
    <row r="1310" spans="1:6" ht="13.5" thickBot="1">
      <c r="A1310" s="324" t="s">
        <v>208</v>
      </c>
      <c r="B1310" s="960" t="s">
        <v>558</v>
      </c>
      <c r="C1310" s="303"/>
      <c r="D1310" s="303"/>
      <c r="E1310" s="303"/>
      <c r="F1310" s="135">
        <f t="shared" si="72"/>
        <v>0</v>
      </c>
    </row>
    <row r="1311" spans="1:6" ht="13.5" thickBot="1">
      <c r="A1311" s="324" t="s">
        <v>209</v>
      </c>
      <c r="B1311" s="200" t="s">
        <v>130</v>
      </c>
      <c r="C1311" s="303">
        <f>C1255+C1199</f>
        <v>2365400</v>
      </c>
      <c r="D1311" s="303">
        <f>D1255+D1199</f>
        <v>0</v>
      </c>
      <c r="E1311" s="303">
        <f>E1255+E1199</f>
        <v>0</v>
      </c>
      <c r="F1311" s="302">
        <f t="shared" si="72"/>
        <v>2365400</v>
      </c>
    </row>
    <row r="1312" spans="1:6" ht="13.5" thickBot="1">
      <c r="A1312" s="554" t="s">
        <v>210</v>
      </c>
      <c r="B1312" s="555" t="s">
        <v>9</v>
      </c>
      <c r="C1312" s="563">
        <f>C1298+C1299+C1300+C1301+C1303+C1311</f>
        <v>100186530</v>
      </c>
      <c r="D1312" s="563">
        <f>D1298+D1299+D1300+D1301+D1303+D1311</f>
        <v>600000</v>
      </c>
      <c r="E1312" s="563">
        <f>E1298+E1299+E1300+E1301+E1303+E1311</f>
        <v>0</v>
      </c>
      <c r="F1312" s="564">
        <v>94558405</v>
      </c>
    </row>
    <row r="1313" spans="1:6" ht="13.5" thickTop="1">
      <c r="A1313" s="544"/>
      <c r="B1313" s="332"/>
      <c r="C1313" s="222"/>
      <c r="D1313" s="222"/>
      <c r="E1313" s="222"/>
      <c r="F1313" s="143"/>
    </row>
    <row r="1314" spans="1:6">
      <c r="A1314" s="325" t="s">
        <v>211</v>
      </c>
      <c r="B1314" s="334" t="s">
        <v>135</v>
      </c>
      <c r="C1314" s="305"/>
      <c r="D1314" s="138"/>
      <c r="E1314" s="305"/>
      <c r="F1314" s="193"/>
    </row>
    <row r="1315" spans="1:6">
      <c r="A1315" s="324" t="s">
        <v>212</v>
      </c>
      <c r="B1315" s="198" t="s">
        <v>270</v>
      </c>
      <c r="C1315" s="303">
        <f t="shared" ref="C1315:E1316" si="73">C1259+C1203</f>
        <v>1905000</v>
      </c>
      <c r="D1315" s="303">
        <f t="shared" si="73"/>
        <v>0</v>
      </c>
      <c r="E1315" s="303">
        <f t="shared" si="73"/>
        <v>0</v>
      </c>
      <c r="F1315" s="135">
        <f>SUM(C1315:E1315)</f>
        <v>1905000</v>
      </c>
    </row>
    <row r="1316" spans="1:6">
      <c r="A1316" s="324" t="s">
        <v>213</v>
      </c>
      <c r="B1316" s="198" t="s">
        <v>271</v>
      </c>
      <c r="C1316" s="303">
        <f t="shared" si="73"/>
        <v>0</v>
      </c>
      <c r="D1316" s="303">
        <f t="shared" si="73"/>
        <v>0</v>
      </c>
      <c r="E1316" s="303">
        <f t="shared" si="73"/>
        <v>0</v>
      </c>
      <c r="F1316" s="135">
        <f>SUM(C1316:E1316)</f>
        <v>0</v>
      </c>
    </row>
    <row r="1317" spans="1:6">
      <c r="A1317" s="324" t="s">
        <v>215</v>
      </c>
      <c r="B1317" s="198" t="s">
        <v>131</v>
      </c>
      <c r="C1317" s="303">
        <v>0</v>
      </c>
      <c r="D1317" s="303">
        <v>0</v>
      </c>
      <c r="E1317" s="303">
        <f>E1318+E1319+E1320+E1321+E1322+E1323+E1324</f>
        <v>0</v>
      </c>
      <c r="F1317" s="135">
        <v>15000000</v>
      </c>
    </row>
    <row r="1318" spans="1:6">
      <c r="A1318" s="324" t="s">
        <v>216</v>
      </c>
      <c r="B1318" s="333" t="s">
        <v>322</v>
      </c>
      <c r="C1318" s="303">
        <f t="shared" ref="C1318:E1325" si="74">C1262+C1206</f>
        <v>0</v>
      </c>
      <c r="D1318" s="303">
        <f t="shared" si="74"/>
        <v>0</v>
      </c>
      <c r="E1318" s="303">
        <f t="shared" si="74"/>
        <v>0</v>
      </c>
      <c r="F1318" s="135">
        <f>SUM(C1318:E1318)</f>
        <v>0</v>
      </c>
    </row>
    <row r="1319" spans="1:6">
      <c r="A1319" s="324" t="s">
        <v>217</v>
      </c>
      <c r="B1319" s="333" t="s">
        <v>324</v>
      </c>
      <c r="C1319" s="303">
        <f t="shared" si="74"/>
        <v>0</v>
      </c>
      <c r="D1319" s="303">
        <f t="shared" si="74"/>
        <v>0</v>
      </c>
      <c r="E1319" s="303">
        <f t="shared" si="74"/>
        <v>0</v>
      </c>
      <c r="F1319" s="135">
        <f t="shared" ref="F1319:F1325" si="75">SUM(C1319:E1319)</f>
        <v>0</v>
      </c>
    </row>
    <row r="1320" spans="1:6">
      <c r="A1320" s="324" t="s">
        <v>218</v>
      </c>
      <c r="B1320" s="333" t="s">
        <v>323</v>
      </c>
      <c r="C1320" s="303">
        <f t="shared" si="74"/>
        <v>0</v>
      </c>
      <c r="D1320" s="303">
        <f t="shared" si="74"/>
        <v>0</v>
      </c>
      <c r="E1320" s="303">
        <f t="shared" si="74"/>
        <v>0</v>
      </c>
      <c r="F1320" s="135">
        <f t="shared" si="75"/>
        <v>0</v>
      </c>
    </row>
    <row r="1321" spans="1:6">
      <c r="A1321" s="324" t="s">
        <v>219</v>
      </c>
      <c r="B1321" s="333" t="s">
        <v>325</v>
      </c>
      <c r="C1321" s="303">
        <f t="shared" si="74"/>
        <v>0</v>
      </c>
      <c r="D1321" s="303">
        <f t="shared" si="74"/>
        <v>0</v>
      </c>
      <c r="E1321" s="303">
        <f t="shared" si="74"/>
        <v>0</v>
      </c>
      <c r="F1321" s="135">
        <f t="shared" si="75"/>
        <v>0</v>
      </c>
    </row>
    <row r="1322" spans="1:6">
      <c r="A1322" s="324" t="s">
        <v>220</v>
      </c>
      <c r="B1322" s="732" t="s">
        <v>326</v>
      </c>
      <c r="C1322" s="303">
        <f t="shared" si="74"/>
        <v>0</v>
      </c>
      <c r="D1322" s="303">
        <v>0</v>
      </c>
      <c r="E1322" s="303">
        <v>0</v>
      </c>
      <c r="F1322" s="135">
        <f t="shared" si="75"/>
        <v>0</v>
      </c>
    </row>
    <row r="1323" spans="1:6">
      <c r="A1323" s="324" t="s">
        <v>221</v>
      </c>
      <c r="B1323" s="281" t="s">
        <v>327</v>
      </c>
      <c r="C1323" s="303">
        <f t="shared" si="74"/>
        <v>0</v>
      </c>
      <c r="D1323" s="303">
        <f t="shared" si="74"/>
        <v>0</v>
      </c>
      <c r="E1323" s="303">
        <f t="shared" si="74"/>
        <v>0</v>
      </c>
      <c r="F1323" s="135">
        <f t="shared" si="75"/>
        <v>0</v>
      </c>
    </row>
    <row r="1324" spans="1:6">
      <c r="A1324" s="324" t="s">
        <v>222</v>
      </c>
      <c r="B1324" s="733" t="s">
        <v>344</v>
      </c>
      <c r="C1324" s="303">
        <v>0</v>
      </c>
      <c r="D1324" s="303">
        <f t="shared" si="74"/>
        <v>0</v>
      </c>
      <c r="E1324" s="303">
        <f t="shared" si="74"/>
        <v>0</v>
      </c>
      <c r="F1324" s="135">
        <f t="shared" si="75"/>
        <v>0</v>
      </c>
    </row>
    <row r="1325" spans="1:6">
      <c r="A1325" s="324" t="s">
        <v>223</v>
      </c>
      <c r="B1325" s="198" t="s">
        <v>330</v>
      </c>
      <c r="C1325" s="303">
        <v>0</v>
      </c>
      <c r="D1325" s="303">
        <f t="shared" si="74"/>
        <v>0</v>
      </c>
      <c r="E1325" s="303">
        <f t="shared" si="74"/>
        <v>0</v>
      </c>
      <c r="F1325" s="135">
        <f t="shared" si="75"/>
        <v>0</v>
      </c>
    </row>
    <row r="1326" spans="1:6" ht="13.5" thickBot="1">
      <c r="A1326" s="324" t="s">
        <v>224</v>
      </c>
      <c r="B1326" s="200" t="s">
        <v>133</v>
      </c>
      <c r="C1326" s="304">
        <f>-C1301</f>
        <v>0</v>
      </c>
      <c r="D1326" s="304">
        <f>-D1301</f>
        <v>0</v>
      </c>
      <c r="E1326" s="304">
        <f>-E1301</f>
        <v>0</v>
      </c>
      <c r="F1326" s="140">
        <f>-F1301</f>
        <v>0</v>
      </c>
    </row>
    <row r="1327" spans="1:6" ht="13.5" thickBot="1">
      <c r="A1327" s="554" t="s">
        <v>225</v>
      </c>
      <c r="B1327" s="555" t="s">
        <v>10</v>
      </c>
      <c r="C1327" s="993">
        <f>C1315+C1316+C1317+C1325+C1326</f>
        <v>1905000</v>
      </c>
      <c r="D1327" s="563">
        <f>D1315+D1316+D1317+D1325+D1326</f>
        <v>0</v>
      </c>
      <c r="E1327" s="563">
        <f>E1315+E1316+E1317+E1325+E1326</f>
        <v>0</v>
      </c>
      <c r="F1327" s="564">
        <f>F1315+F1316+F1317+F1325+F1326</f>
        <v>16905000</v>
      </c>
    </row>
    <row r="1328" spans="1:6" ht="27" thickTop="1" thickBot="1">
      <c r="A1328" s="554" t="s">
        <v>226</v>
      </c>
      <c r="B1328" s="559" t="s">
        <v>331</v>
      </c>
      <c r="C1328" s="991">
        <f>C1312+C1327</f>
        <v>102091530</v>
      </c>
      <c r="D1328" s="566">
        <f>D1312+D1327</f>
        <v>600000</v>
      </c>
      <c r="E1328" s="566">
        <f>E1312+E1327</f>
        <v>0</v>
      </c>
      <c r="F1328" s="987">
        <f>F1312+F1327</f>
        <v>111463405</v>
      </c>
    </row>
    <row r="1329" spans="1:6" ht="13.5" thickTop="1">
      <c r="A1329" s="544"/>
      <c r="B1329" s="748"/>
      <c r="C1329" s="233"/>
      <c r="D1329" s="233"/>
      <c r="E1329" s="233"/>
      <c r="F1329" s="239"/>
    </row>
    <row r="1330" spans="1:6">
      <c r="A1330" s="325" t="s">
        <v>227</v>
      </c>
      <c r="B1330" s="424" t="s">
        <v>333</v>
      </c>
      <c r="C1330" s="565"/>
      <c r="D1330" s="138"/>
      <c r="E1330" s="305"/>
      <c r="F1330" s="193"/>
    </row>
    <row r="1331" spans="1:6">
      <c r="A1331" s="324" t="s">
        <v>228</v>
      </c>
      <c r="B1331" s="199" t="s">
        <v>332</v>
      </c>
      <c r="C1331" s="303">
        <f t="shared" ref="C1331:E1338" si="76">C1275+C1219</f>
        <v>0</v>
      </c>
      <c r="D1331" s="303">
        <f t="shared" si="76"/>
        <v>0</v>
      </c>
      <c r="E1331" s="303">
        <f t="shared" si="76"/>
        <v>0</v>
      </c>
      <c r="F1331" s="135">
        <f>SUM(C1331:E1331)</f>
        <v>0</v>
      </c>
    </row>
    <row r="1332" spans="1:6">
      <c r="A1332" s="325" t="s">
        <v>229</v>
      </c>
      <c r="B1332" s="630" t="s">
        <v>337</v>
      </c>
      <c r="C1332" s="303"/>
      <c r="D1332" s="303">
        <v>100000</v>
      </c>
      <c r="E1332" s="303">
        <f t="shared" si="76"/>
        <v>0</v>
      </c>
      <c r="F1332" s="135">
        <f t="shared" ref="F1332:F1340" si="77">SUM(C1332:E1332)</f>
        <v>100000</v>
      </c>
    </row>
    <row r="1333" spans="1:6">
      <c r="A1333" s="324" t="s">
        <v>230</v>
      </c>
      <c r="B1333" s="630" t="s">
        <v>338</v>
      </c>
      <c r="C1333" s="303">
        <v>14000000</v>
      </c>
      <c r="D1333" s="303">
        <f t="shared" si="76"/>
        <v>0</v>
      </c>
      <c r="E1333" s="303">
        <f t="shared" si="76"/>
        <v>0</v>
      </c>
      <c r="F1333" s="135">
        <f t="shared" si="77"/>
        <v>14000000</v>
      </c>
    </row>
    <row r="1334" spans="1:6">
      <c r="A1334" s="325" t="s">
        <v>231</v>
      </c>
      <c r="B1334" s="630" t="s">
        <v>339</v>
      </c>
      <c r="C1334" s="303">
        <f t="shared" si="76"/>
        <v>0</v>
      </c>
      <c r="D1334" s="303">
        <f t="shared" si="76"/>
        <v>0</v>
      </c>
      <c r="E1334" s="303">
        <f t="shared" si="76"/>
        <v>0</v>
      </c>
      <c r="F1334" s="135">
        <f t="shared" si="77"/>
        <v>0</v>
      </c>
    </row>
    <row r="1335" spans="1:6">
      <c r="A1335" s="324" t="s">
        <v>232</v>
      </c>
      <c r="B1335" s="734" t="s">
        <v>340</v>
      </c>
      <c r="C1335" s="303">
        <f t="shared" si="76"/>
        <v>0</v>
      </c>
      <c r="D1335" s="303">
        <f t="shared" si="76"/>
        <v>0</v>
      </c>
      <c r="E1335" s="303">
        <f t="shared" si="76"/>
        <v>0</v>
      </c>
      <c r="F1335" s="135">
        <f t="shared" si="77"/>
        <v>0</v>
      </c>
    </row>
    <row r="1336" spans="1:6">
      <c r="A1336" s="325" t="s">
        <v>233</v>
      </c>
      <c r="B1336" s="735" t="s">
        <v>341</v>
      </c>
      <c r="C1336" s="303">
        <f t="shared" si="76"/>
        <v>0</v>
      </c>
      <c r="D1336" s="303">
        <f t="shared" si="76"/>
        <v>0</v>
      </c>
      <c r="E1336" s="303">
        <f t="shared" si="76"/>
        <v>0</v>
      </c>
      <c r="F1336" s="135">
        <f t="shared" si="77"/>
        <v>0</v>
      </c>
    </row>
    <row r="1337" spans="1:6">
      <c r="A1337" s="324" t="s">
        <v>234</v>
      </c>
      <c r="B1337" s="736" t="s">
        <v>342</v>
      </c>
      <c r="C1337" s="303">
        <f t="shared" si="76"/>
        <v>0</v>
      </c>
      <c r="D1337" s="303">
        <f t="shared" si="76"/>
        <v>0</v>
      </c>
      <c r="E1337" s="303">
        <f t="shared" si="76"/>
        <v>0</v>
      </c>
      <c r="F1337" s="135">
        <f t="shared" si="77"/>
        <v>0</v>
      </c>
    </row>
    <row r="1338" spans="1:6">
      <c r="A1338" s="325" t="s">
        <v>235</v>
      </c>
      <c r="B1338" s="335" t="s">
        <v>343</v>
      </c>
      <c r="C1338" s="303">
        <f t="shared" si="76"/>
        <v>0</v>
      </c>
      <c r="D1338" s="303">
        <f t="shared" si="76"/>
        <v>0</v>
      </c>
      <c r="E1338" s="303">
        <f t="shared" si="76"/>
        <v>0</v>
      </c>
      <c r="F1338" s="135">
        <f t="shared" si="77"/>
        <v>0</v>
      </c>
    </row>
    <row r="1339" spans="1:6" ht="13.5" thickBot="1">
      <c r="A1339" s="544" t="s">
        <v>236</v>
      </c>
      <c r="B1339" s="745" t="s">
        <v>559</v>
      </c>
      <c r="C1339" s="222">
        <f>C1227+C1283</f>
        <v>507839</v>
      </c>
      <c r="D1339" s="222"/>
      <c r="E1339" s="222"/>
      <c r="F1339" s="140">
        <f t="shared" si="77"/>
        <v>507839</v>
      </c>
    </row>
    <row r="1340" spans="1:6" ht="13.5" thickBot="1">
      <c r="A1340" s="347" t="s">
        <v>237</v>
      </c>
      <c r="B1340" s="284" t="s">
        <v>334</v>
      </c>
      <c r="C1340" s="740">
        <f>SUM(C1331:C1339)</f>
        <v>14507839</v>
      </c>
      <c r="D1340" s="740">
        <f>SUM(D1331:D1338)</f>
        <v>100000</v>
      </c>
      <c r="E1340" s="740">
        <f>SUM(E1331:E1338)</f>
        <v>0</v>
      </c>
      <c r="F1340" s="137">
        <f t="shared" si="77"/>
        <v>14607839</v>
      </c>
    </row>
    <row r="1341" spans="1:6">
      <c r="A1341" s="544"/>
      <c r="B1341" s="41"/>
      <c r="C1341" s="754"/>
      <c r="D1341" s="756"/>
      <c r="E1341" s="719"/>
      <c r="F1341" s="626"/>
    </row>
    <row r="1342" spans="1:6" ht="13.5" thickBot="1">
      <c r="A1342" s="393" t="s">
        <v>238</v>
      </c>
      <c r="B1342" s="903" t="s">
        <v>335</v>
      </c>
      <c r="C1342" s="990">
        <f>C1328+C1340</f>
        <v>116599369</v>
      </c>
      <c r="D1342" s="905">
        <f>D1328+D1340</f>
        <v>700000</v>
      </c>
      <c r="E1342" s="904">
        <f>E1328+E1340</f>
        <v>0</v>
      </c>
      <c r="F1342" s="990" t="s">
        <v>650</v>
      </c>
    </row>
  </sheetData>
  <mergeCells count="63">
    <mergeCell ref="A1289:E1289"/>
    <mergeCell ref="A1291:F1291"/>
    <mergeCell ref="A1177:E1177"/>
    <mergeCell ref="A1179:F1179"/>
    <mergeCell ref="A1232:F1232"/>
    <mergeCell ref="A1233:E1233"/>
    <mergeCell ref="A1235:F1235"/>
    <mergeCell ref="A1176:F1176"/>
    <mergeCell ref="A56:F56"/>
    <mergeCell ref="A112:F112"/>
    <mergeCell ref="A168:F168"/>
    <mergeCell ref="A224:F224"/>
    <mergeCell ref="A899:F899"/>
    <mergeCell ref="A787:F787"/>
    <mergeCell ref="A841:E841"/>
    <mergeCell ref="A843:F843"/>
    <mergeCell ref="A897:E897"/>
    <mergeCell ref="A784:F784"/>
    <mergeCell ref="A840:F840"/>
    <mergeCell ref="A896:F896"/>
    <mergeCell ref="A729:E729"/>
    <mergeCell ref="A616:F616"/>
    <mergeCell ref="A672:F672"/>
    <mergeCell ref="A115:F115"/>
    <mergeCell ref="A169:E169"/>
    <mergeCell ref="A171:F171"/>
    <mergeCell ref="A225:E225"/>
    <mergeCell ref="A281:E281"/>
    <mergeCell ref="A1:E1"/>
    <mergeCell ref="A3:F3"/>
    <mergeCell ref="A59:F59"/>
    <mergeCell ref="A57:E57"/>
    <mergeCell ref="A113:E113"/>
    <mergeCell ref="A448:F448"/>
    <mergeCell ref="A504:F504"/>
    <mergeCell ref="A451:F451"/>
    <mergeCell ref="A1065:E1065"/>
    <mergeCell ref="A227:F227"/>
    <mergeCell ref="A449:E449"/>
    <mergeCell ref="A283:F283"/>
    <mergeCell ref="A337:E337"/>
    <mergeCell ref="A339:F339"/>
    <mergeCell ref="A617:E617"/>
    <mergeCell ref="A619:F619"/>
    <mergeCell ref="A673:E673"/>
    <mergeCell ref="A675:F675"/>
    <mergeCell ref="A561:E561"/>
    <mergeCell ref="A1067:F1067"/>
    <mergeCell ref="A1121:E1121"/>
    <mergeCell ref="A1123:F1123"/>
    <mergeCell ref="A393:E393"/>
    <mergeCell ref="A395:F395"/>
    <mergeCell ref="A953:E953"/>
    <mergeCell ref="A955:F955"/>
    <mergeCell ref="A1009:E1009"/>
    <mergeCell ref="A1011:F1011"/>
    <mergeCell ref="A507:F507"/>
    <mergeCell ref="A728:F728"/>
    <mergeCell ref="A731:F731"/>
    <mergeCell ref="A785:E785"/>
    <mergeCell ref="A560:F560"/>
    <mergeCell ref="A563:F563"/>
    <mergeCell ref="A505:E505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997" t="s">
        <v>653</v>
      </c>
      <c r="B1" s="997"/>
      <c r="C1" s="997"/>
      <c r="D1" s="997"/>
      <c r="E1" s="997"/>
    </row>
    <row r="2" spans="1:6">
      <c r="A2" s="337"/>
      <c r="B2" s="337"/>
      <c r="C2" s="337"/>
      <c r="D2" s="337"/>
      <c r="E2" s="337"/>
    </row>
    <row r="3" spans="1:6" ht="15.75">
      <c r="B3" s="1017" t="s">
        <v>651</v>
      </c>
      <c r="C3" s="1017"/>
      <c r="D3" s="1017"/>
      <c r="E3" s="1017"/>
      <c r="F3" s="1021"/>
    </row>
    <row r="4" spans="1:6" ht="13.5" thickBot="1">
      <c r="B4" s="1"/>
      <c r="C4" s="1"/>
      <c r="D4" s="1"/>
      <c r="E4" s="19"/>
      <c r="F4" s="19" t="s">
        <v>584</v>
      </c>
    </row>
    <row r="5" spans="1:6" ht="42" customHeight="1" thickBot="1">
      <c r="A5" s="344" t="s">
        <v>190</v>
      </c>
      <c r="B5" s="271" t="s">
        <v>19</v>
      </c>
      <c r="C5" s="340" t="s">
        <v>471</v>
      </c>
      <c r="D5" s="341" t="s">
        <v>472</v>
      </c>
      <c r="E5" s="340" t="s">
        <v>470</v>
      </c>
      <c r="F5" s="341" t="s">
        <v>469</v>
      </c>
    </row>
    <row r="6" spans="1:6" ht="13.5" thickBot="1">
      <c r="A6" s="486" t="s">
        <v>191</v>
      </c>
      <c r="B6" s="609" t="s">
        <v>192</v>
      </c>
      <c r="C6" s="610" t="s">
        <v>193</v>
      </c>
      <c r="D6" s="611" t="s">
        <v>194</v>
      </c>
      <c r="E6" s="611" t="s">
        <v>214</v>
      </c>
      <c r="F6" s="612" t="s">
        <v>239</v>
      </c>
    </row>
    <row r="7" spans="1:6" ht="13.5" thickBot="1">
      <c r="A7" s="486" t="s">
        <v>195</v>
      </c>
      <c r="B7" s="251" t="s">
        <v>397</v>
      </c>
      <c r="C7" s="63">
        <f>C8+C9+C16</f>
        <v>66502237</v>
      </c>
      <c r="D7" s="63">
        <f>D8+D9+D16</f>
        <v>0</v>
      </c>
      <c r="E7" s="63">
        <f>E8+E9+E16</f>
        <v>0</v>
      </c>
      <c r="F7" s="105">
        <f t="shared" ref="F7:F26" si="0">SUM(C7:E7)</f>
        <v>66502237</v>
      </c>
    </row>
    <row r="8" spans="1:6" ht="13.5" thickBot="1">
      <c r="A8" s="486" t="s">
        <v>196</v>
      </c>
      <c r="B8" s="252" t="s">
        <v>170</v>
      </c>
      <c r="C8" s="32">
        <f>'10.m.bev.ei'!D9</f>
        <v>6350000</v>
      </c>
      <c r="D8" s="613"/>
      <c r="E8" s="613"/>
      <c r="F8" s="839">
        <f t="shared" si="0"/>
        <v>6350000</v>
      </c>
    </row>
    <row r="9" spans="1:6" ht="13.5" thickBot="1">
      <c r="A9" s="486" t="s">
        <v>197</v>
      </c>
      <c r="B9" s="253" t="s">
        <v>390</v>
      </c>
      <c r="C9" s="258">
        <f>SUM(C10:C15)</f>
        <v>29277568</v>
      </c>
      <c r="D9" s="258">
        <f>SUM(D10:D15)</f>
        <v>0</v>
      </c>
      <c r="E9" s="258">
        <f>SUM(E10:E15)</f>
        <v>0</v>
      </c>
      <c r="F9" s="840">
        <f>F10+F11+F12+F13+F14+F15</f>
        <v>29277568</v>
      </c>
    </row>
    <row r="10" spans="1:6">
      <c r="A10" s="615" t="s">
        <v>198</v>
      </c>
      <c r="B10" s="790" t="s">
        <v>369</v>
      </c>
      <c r="C10" s="548"/>
      <c r="D10" s="390"/>
      <c r="E10" s="390"/>
      <c r="F10" s="259">
        <f t="shared" si="0"/>
        <v>0</v>
      </c>
    </row>
    <row r="11" spans="1:6">
      <c r="A11" s="166" t="s">
        <v>199</v>
      </c>
      <c r="B11" s="791" t="s">
        <v>370</v>
      </c>
      <c r="C11" s="789"/>
      <c r="D11" s="780"/>
      <c r="E11" s="780"/>
      <c r="F11" s="259">
        <f t="shared" si="0"/>
        <v>0</v>
      </c>
    </row>
    <row r="12" spans="1:6">
      <c r="A12" s="166" t="s">
        <v>200</v>
      </c>
      <c r="B12" s="254" t="s">
        <v>371</v>
      </c>
      <c r="C12" s="789">
        <f>'10.m.bev.ei'!D13</f>
        <v>1500000</v>
      </c>
      <c r="D12" s="780"/>
      <c r="E12" s="780"/>
      <c r="F12" s="259">
        <f t="shared" si="0"/>
        <v>1500000</v>
      </c>
    </row>
    <row r="13" spans="1:6">
      <c r="A13" s="770" t="s">
        <v>201</v>
      </c>
      <c r="B13" s="788" t="s">
        <v>372</v>
      </c>
      <c r="C13" s="789">
        <f>'10.m.bev.ei'!D14</f>
        <v>26260568</v>
      </c>
      <c r="D13" s="205"/>
      <c r="E13" s="205"/>
      <c r="F13" s="259">
        <f t="shared" si="0"/>
        <v>26260568</v>
      </c>
    </row>
    <row r="14" spans="1:6">
      <c r="A14" s="166" t="s">
        <v>202</v>
      </c>
      <c r="B14" s="254" t="s">
        <v>373</v>
      </c>
      <c r="C14" s="789">
        <f>'10.m.bev.ei'!D15</f>
        <v>947000</v>
      </c>
      <c r="D14" s="30"/>
      <c r="E14" s="30"/>
      <c r="F14" s="259">
        <f t="shared" si="0"/>
        <v>947000</v>
      </c>
    </row>
    <row r="15" spans="1:6" ht="13.5" thickBot="1">
      <c r="A15" s="616" t="s">
        <v>203</v>
      </c>
      <c r="B15" s="255" t="s">
        <v>374</v>
      </c>
      <c r="C15" s="10">
        <v>570000</v>
      </c>
      <c r="D15" s="209"/>
      <c r="E15" s="209"/>
      <c r="F15" s="259">
        <f t="shared" si="0"/>
        <v>570000</v>
      </c>
    </row>
    <row r="16" spans="1:6" ht="13.5" thickBot="1">
      <c r="A16" s="486" t="s">
        <v>204</v>
      </c>
      <c r="B16" s="251" t="s">
        <v>171</v>
      </c>
      <c r="C16" s="617">
        <f>C17+C22+C23+C24++C25+C26</f>
        <v>30874669</v>
      </c>
      <c r="D16" s="617">
        <f>D17+D22+D23+D24+D25+D26</f>
        <v>0</v>
      </c>
      <c r="E16" s="617">
        <f>E17+E22+E23+E24++E25+E26</f>
        <v>0</v>
      </c>
      <c r="F16" s="617">
        <f>F17+F22+F23+F24++F25+F26</f>
        <v>30874669</v>
      </c>
    </row>
    <row r="17" spans="1:6">
      <c r="A17" s="615" t="s">
        <v>205</v>
      </c>
      <c r="B17" s="794" t="s">
        <v>391</v>
      </c>
      <c r="C17" s="21">
        <f>C18+C19+C20+C21</f>
        <v>15767369</v>
      </c>
      <c r="D17" s="21">
        <f>D18+D19+D20+D21</f>
        <v>0</v>
      </c>
      <c r="E17" s="21">
        <f>E18+E19+E20+E21</f>
        <v>0</v>
      </c>
      <c r="F17" s="21">
        <f>F18+F19+F20+F21</f>
        <v>15767369</v>
      </c>
    </row>
    <row r="18" spans="1:6">
      <c r="A18" s="770" t="s">
        <v>206</v>
      </c>
      <c r="B18" s="811" t="s">
        <v>421</v>
      </c>
      <c r="C18" s="21">
        <f>'10.m.bev.ei'!D19</f>
        <v>12772969</v>
      </c>
      <c r="D18" s="810"/>
      <c r="E18" s="96"/>
      <c r="F18" s="102">
        <f>SUM(C18:E18)</f>
        <v>12772969</v>
      </c>
    </row>
    <row r="19" spans="1:6">
      <c r="A19" s="770" t="s">
        <v>207</v>
      </c>
      <c r="B19" s="812" t="s">
        <v>422</v>
      </c>
      <c r="C19" s="21">
        <f>'10.m.bev.ei'!D20</f>
        <v>162400</v>
      </c>
      <c r="D19" s="214"/>
      <c r="E19" s="97"/>
      <c r="F19" s="102">
        <f>SUM(C19:E19)</f>
        <v>162400</v>
      </c>
    </row>
    <row r="20" spans="1:6">
      <c r="A20" s="770" t="s">
        <v>208</v>
      </c>
      <c r="B20" s="812" t="s">
        <v>423</v>
      </c>
      <c r="C20" s="21">
        <f>'10.m.bev.ei'!D21</f>
        <v>0</v>
      </c>
      <c r="D20" s="214"/>
      <c r="E20" s="97"/>
      <c r="F20" s="102">
        <f>SUM(C20:E20)</f>
        <v>0</v>
      </c>
    </row>
    <row r="21" spans="1:6">
      <c r="A21" s="770" t="s">
        <v>209</v>
      </c>
      <c r="B21" s="809" t="s">
        <v>425</v>
      </c>
      <c r="C21" s="21">
        <f>'10.m.bev.ei'!D22</f>
        <v>2832000</v>
      </c>
      <c r="D21" s="205"/>
      <c r="E21" s="205"/>
      <c r="F21" s="102">
        <f>SUM(C21:E21)</f>
        <v>2832000</v>
      </c>
    </row>
    <row r="22" spans="1:6">
      <c r="A22" s="770" t="s">
        <v>210</v>
      </c>
      <c r="B22" s="246" t="s">
        <v>392</v>
      </c>
      <c r="C22" s="21">
        <f>'10.m.bev.ei'!D23</f>
        <v>0</v>
      </c>
      <c r="D22" s="209"/>
      <c r="E22" s="96"/>
      <c r="F22" s="102">
        <f t="shared" si="0"/>
        <v>0</v>
      </c>
    </row>
    <row r="23" spans="1:6">
      <c r="A23" s="770" t="s">
        <v>211</v>
      </c>
      <c r="B23" s="795" t="s">
        <v>393</v>
      </c>
      <c r="C23" s="21">
        <f>'10.m.bev.ei'!D24</f>
        <v>0</v>
      </c>
      <c r="D23" s="30"/>
      <c r="E23" s="207"/>
      <c r="F23" s="102">
        <f t="shared" si="0"/>
        <v>0</v>
      </c>
    </row>
    <row r="24" spans="1:6" ht="13.5" customHeight="1">
      <c r="A24" s="770" t="s">
        <v>212</v>
      </c>
      <c r="B24" s="256" t="s">
        <v>394</v>
      </c>
      <c r="C24" s="21">
        <f>'10.m.bev.ei'!D25</f>
        <v>15107300</v>
      </c>
      <c r="D24" s="207"/>
      <c r="E24" s="207"/>
      <c r="F24" s="102">
        <f t="shared" si="0"/>
        <v>15107300</v>
      </c>
    </row>
    <row r="25" spans="1:6" ht="13.5" customHeight="1">
      <c r="A25" s="770" t="s">
        <v>213</v>
      </c>
      <c r="B25" s="796" t="s">
        <v>395</v>
      </c>
      <c r="C25" s="21">
        <f>'10.m.bev.ei'!D26</f>
        <v>0</v>
      </c>
      <c r="D25" s="207"/>
      <c r="E25" s="207"/>
      <c r="F25" s="102">
        <f t="shared" si="0"/>
        <v>0</v>
      </c>
    </row>
    <row r="26" spans="1:6" ht="15" customHeight="1" thickBot="1">
      <c r="A26" s="770" t="s">
        <v>215</v>
      </c>
      <c r="B26" s="256" t="s">
        <v>396</v>
      </c>
      <c r="C26" s="906">
        <f>'10.m.bev.ei'!D27</f>
        <v>0</v>
      </c>
      <c r="D26" s="907"/>
      <c r="E26" s="907"/>
      <c r="F26" s="908">
        <f t="shared" si="0"/>
        <v>0</v>
      </c>
    </row>
    <row r="27" spans="1:6" ht="6.75" customHeight="1" thickBot="1">
      <c r="A27" s="486"/>
      <c r="B27" s="257"/>
      <c r="C27" s="25"/>
      <c r="D27" s="205"/>
      <c r="E27" s="205"/>
      <c r="F27" s="104"/>
    </row>
    <row r="28" spans="1:6" ht="13.5" thickBot="1">
      <c r="A28" s="486" t="s">
        <v>216</v>
      </c>
      <c r="B28" s="217" t="s">
        <v>480</v>
      </c>
      <c r="C28" s="142">
        <f>C29+C34+C37</f>
        <v>0</v>
      </c>
      <c r="D28" s="831">
        <f>D29+D34+D37</f>
        <v>0</v>
      </c>
      <c r="E28" s="95">
        <f>E29+E34+E37</f>
        <v>0</v>
      </c>
      <c r="F28" s="808">
        <v>0</v>
      </c>
    </row>
    <row r="29" spans="1:6">
      <c r="A29" s="615" t="s">
        <v>217</v>
      </c>
      <c r="B29" s="122" t="s">
        <v>398</v>
      </c>
      <c r="C29" s="235">
        <f>C30+C32+C33+C31</f>
        <v>0</v>
      </c>
      <c r="D29" s="619">
        <v>0</v>
      </c>
      <c r="E29" s="618">
        <f>E30+E32+E33+E31</f>
        <v>0</v>
      </c>
      <c r="F29" s="618">
        <v>0</v>
      </c>
    </row>
    <row r="30" spans="1:6">
      <c r="A30" s="166" t="s">
        <v>218</v>
      </c>
      <c r="B30" s="119" t="s">
        <v>167</v>
      </c>
      <c r="C30" s="168">
        <f>'23. m.KEÉK m.bev.'!F29</f>
        <v>0</v>
      </c>
      <c r="D30" s="375"/>
      <c r="E30" s="168">
        <v>0</v>
      </c>
      <c r="F30" s="375">
        <v>0</v>
      </c>
    </row>
    <row r="31" spans="1:6">
      <c r="A31" s="166" t="s">
        <v>219</v>
      </c>
      <c r="B31" s="244" t="s">
        <v>399</v>
      </c>
      <c r="C31" s="138">
        <v>0</v>
      </c>
      <c r="D31" s="130"/>
      <c r="E31" s="138"/>
      <c r="F31" s="375">
        <v>0</v>
      </c>
    </row>
    <row r="32" spans="1:6" ht="24" customHeight="1">
      <c r="A32" s="166" t="s">
        <v>220</v>
      </c>
      <c r="B32" s="621" t="s">
        <v>400</v>
      </c>
      <c r="C32" s="135">
        <v>0</v>
      </c>
      <c r="D32" s="128">
        <v>0</v>
      </c>
      <c r="E32" s="135"/>
      <c r="F32" s="375">
        <f t="shared" ref="F32:F39" si="1">SUM(C32:E32)</f>
        <v>0</v>
      </c>
    </row>
    <row r="33" spans="1:6">
      <c r="A33" s="166" t="s">
        <v>221</v>
      </c>
      <c r="B33" s="244" t="s">
        <v>401</v>
      </c>
      <c r="C33" s="143">
        <f>'23. m.KEÉK m.bev.'!F32</f>
        <v>0</v>
      </c>
      <c r="D33" s="134">
        <v>0</v>
      </c>
      <c r="E33" s="143"/>
      <c r="F33" s="375">
        <v>0</v>
      </c>
    </row>
    <row r="34" spans="1:6">
      <c r="A34" s="166" t="s">
        <v>222</v>
      </c>
      <c r="B34" s="799" t="s">
        <v>404</v>
      </c>
      <c r="C34" s="146">
        <f>C35+C36+C37+C38+C39+C40</f>
        <v>0</v>
      </c>
      <c r="D34" s="832">
        <f>D35+D36+D37+D38+D39+D40</f>
        <v>0</v>
      </c>
      <c r="E34" s="146">
        <f>E35+E36+E37+E38+E39+E40</f>
        <v>0</v>
      </c>
      <c r="F34" s="146">
        <f>F35+F36+F37+F38+F39+F40</f>
        <v>0</v>
      </c>
    </row>
    <row r="35" spans="1:6">
      <c r="A35" s="166" t="s">
        <v>223</v>
      </c>
      <c r="B35" s="622" t="s">
        <v>402</v>
      </c>
      <c r="C35" s="143"/>
      <c r="D35" s="134"/>
      <c r="E35" s="143"/>
      <c r="F35" s="375">
        <f t="shared" si="1"/>
        <v>0</v>
      </c>
    </row>
    <row r="36" spans="1:6">
      <c r="A36" s="166" t="s">
        <v>224</v>
      </c>
      <c r="B36" s="798" t="s">
        <v>403</v>
      </c>
      <c r="C36" s="623">
        <f>'18-19.m.kp.fejl.tám.bev'!C36</f>
        <v>0</v>
      </c>
      <c r="D36" s="833"/>
      <c r="E36" s="623"/>
      <c r="F36" s="375">
        <f t="shared" si="1"/>
        <v>0</v>
      </c>
    </row>
    <row r="37" spans="1:6">
      <c r="A37" s="166" t="s">
        <v>225</v>
      </c>
      <c r="B37" s="800" t="s">
        <v>405</v>
      </c>
      <c r="C37" s="624"/>
      <c r="D37" s="834"/>
      <c r="E37" s="624"/>
      <c r="F37" s="375">
        <f t="shared" si="1"/>
        <v>0</v>
      </c>
    </row>
    <row r="38" spans="1:6">
      <c r="A38" s="166" t="s">
        <v>226</v>
      </c>
      <c r="B38" s="119" t="s">
        <v>406</v>
      </c>
      <c r="C38" s="168"/>
      <c r="D38" s="221">
        <f>'20-21.m.felh bev'!F18</f>
        <v>0</v>
      </c>
      <c r="E38" s="167"/>
      <c r="F38" s="375">
        <f t="shared" si="1"/>
        <v>0</v>
      </c>
    </row>
    <row r="39" spans="1:6">
      <c r="A39" s="166" t="s">
        <v>227</v>
      </c>
      <c r="B39" s="800" t="s">
        <v>407</v>
      </c>
      <c r="C39" s="168"/>
      <c r="D39" s="230">
        <f>'10.m.bev.ei'!D40</f>
        <v>0</v>
      </c>
      <c r="E39" s="237"/>
      <c r="F39" s="375">
        <f t="shared" si="1"/>
        <v>0</v>
      </c>
    </row>
    <row r="40" spans="1:6" ht="13.5" thickBot="1">
      <c r="A40" s="166" t="s">
        <v>228</v>
      </c>
      <c r="B40" s="119" t="s">
        <v>408</v>
      </c>
      <c r="C40" s="656">
        <f>'20-21.m.felh bev'!E32</f>
        <v>0</v>
      </c>
      <c r="D40" s="835"/>
      <c r="E40" s="656"/>
      <c r="F40" s="375">
        <f>SUM(C40:E40)</f>
        <v>0</v>
      </c>
    </row>
    <row r="41" spans="1:6" ht="27.75" customHeight="1" thickBot="1">
      <c r="A41" s="486" t="s">
        <v>229</v>
      </c>
      <c r="B41" s="124" t="s">
        <v>409</v>
      </c>
      <c r="C41" s="625">
        <f>C7+C28</f>
        <v>66502237</v>
      </c>
      <c r="D41" s="625">
        <f>D7+D28</f>
        <v>0</v>
      </c>
      <c r="E41" s="625">
        <f>E7+E28</f>
        <v>0</v>
      </c>
      <c r="F41" s="625">
        <f>F7+F28</f>
        <v>66502237</v>
      </c>
    </row>
    <row r="42" spans="1:6" ht="7.5" customHeight="1" thickBot="1">
      <c r="A42" s="486"/>
      <c r="B42" s="120"/>
      <c r="C42" s="25"/>
      <c r="D42" s="263"/>
      <c r="E42" s="263"/>
      <c r="F42" s="104"/>
    </row>
    <row r="43" spans="1:6" ht="13.5" thickBot="1">
      <c r="A43" s="486" t="s">
        <v>230</v>
      </c>
      <c r="B43" s="121" t="s">
        <v>410</v>
      </c>
      <c r="C43" s="265"/>
      <c r="D43" s="265"/>
      <c r="E43" s="265"/>
      <c r="F43" s="265"/>
    </row>
    <row r="44" spans="1:6" ht="12.75" customHeight="1">
      <c r="A44" s="615" t="s">
        <v>231</v>
      </c>
      <c r="B44" s="245" t="s">
        <v>169</v>
      </c>
      <c r="C44" s="264"/>
      <c r="D44" s="215"/>
      <c r="E44" s="215"/>
      <c r="F44" s="262"/>
    </row>
    <row r="45" spans="1:6" ht="15.75" customHeight="1">
      <c r="A45" s="166" t="s">
        <v>232</v>
      </c>
      <c r="B45" s="542" t="s">
        <v>412</v>
      </c>
      <c r="C45" s="97">
        <f>'10.m.bev.ei'!D46</f>
        <v>22178323</v>
      </c>
      <c r="D45" s="214">
        <v>0</v>
      </c>
      <c r="E45" s="214"/>
      <c r="F45" s="801">
        <f>C45+D45+E45</f>
        <v>22178323</v>
      </c>
    </row>
    <row r="46" spans="1:6" ht="14.25" customHeight="1">
      <c r="A46" s="166" t="s">
        <v>233</v>
      </c>
      <c r="B46" s="542" t="s">
        <v>413</v>
      </c>
      <c r="C46" s="97">
        <f>'10.m.bev.ei'!D47</f>
        <v>0</v>
      </c>
      <c r="D46" s="214"/>
      <c r="E46" s="214"/>
      <c r="F46" s="801">
        <f>C46+D46+E46</f>
        <v>0</v>
      </c>
    </row>
    <row r="47" spans="1:6" ht="15" customHeight="1">
      <c r="A47" s="166" t="s">
        <v>234</v>
      </c>
      <c r="B47" s="542" t="s">
        <v>411</v>
      </c>
      <c r="C47" s="97"/>
      <c r="D47" s="214"/>
      <c r="E47" s="214"/>
      <c r="F47" s="801">
        <f>SUM(C47:E47)</f>
        <v>0</v>
      </c>
    </row>
    <row r="48" spans="1:6">
      <c r="A48" s="166" t="s">
        <v>235</v>
      </c>
      <c r="B48" s="734" t="s">
        <v>417</v>
      </c>
      <c r="C48" s="97"/>
      <c r="D48" s="214"/>
      <c r="E48" s="214"/>
      <c r="F48" s="801"/>
    </row>
    <row r="49" spans="1:6">
      <c r="A49" s="166" t="s">
        <v>236</v>
      </c>
      <c r="B49" s="735" t="s">
        <v>622</v>
      </c>
      <c r="C49" s="97"/>
      <c r="D49" s="214">
        <v>100000</v>
      </c>
      <c r="E49" s="214"/>
      <c r="F49" s="801">
        <v>100000</v>
      </c>
    </row>
    <row r="50" spans="1:6">
      <c r="A50" s="166" t="s">
        <v>237</v>
      </c>
      <c r="B50" s="736" t="s">
        <v>414</v>
      </c>
      <c r="C50" s="97"/>
      <c r="D50" s="214"/>
      <c r="E50" s="214"/>
      <c r="F50" s="801">
        <f>SUM(C50:E50)</f>
        <v>0</v>
      </c>
    </row>
    <row r="51" spans="1:6" ht="13.5" thickBot="1">
      <c r="A51" s="166" t="s">
        <v>238</v>
      </c>
      <c r="B51" s="805" t="s">
        <v>415</v>
      </c>
      <c r="C51" s="806">
        <f>'32. m. hitel, kötvény'!E10+'32. m. hitel, kötvény'!F10+'32. m. hitel, kötvény'!G10+'32. m. hitel, kötvény'!H10+'32. m. hitel, kötvény'!I10+'32. m. hitel, kötvény'!J10+'32. m. hitel, kötvény'!K10</f>
        <v>0</v>
      </c>
      <c r="D51" s="629"/>
      <c r="E51" s="629"/>
      <c r="F51" s="807">
        <f>SUM(C51:E51)</f>
        <v>0</v>
      </c>
    </row>
    <row r="52" spans="1:6" ht="13.5" thickBot="1">
      <c r="A52" s="650" t="s">
        <v>241</v>
      </c>
      <c r="B52" s="797" t="s">
        <v>419</v>
      </c>
      <c r="C52" s="95">
        <f>SUM(C44:C51)</f>
        <v>22178323</v>
      </c>
      <c r="D52" s="95">
        <f>SUM(D44:D51)</f>
        <v>100000</v>
      </c>
      <c r="E52" s="95">
        <f>SUM(E44:E51)</f>
        <v>0</v>
      </c>
      <c r="F52" s="808">
        <f>SUM(F44:F51)</f>
        <v>22278323</v>
      </c>
    </row>
    <row r="53" spans="1:6" ht="13.5" thickBot="1">
      <c r="A53" s="486" t="s">
        <v>233</v>
      </c>
      <c r="B53" s="802" t="s">
        <v>418</v>
      </c>
      <c r="C53" s="803">
        <f>C41+C52</f>
        <v>88680560</v>
      </c>
      <c r="D53" s="803">
        <f>D41+D52</f>
        <v>100000</v>
      </c>
      <c r="E53" s="803">
        <f>E41+E52</f>
        <v>0</v>
      </c>
      <c r="F53" s="804">
        <f>F41+F52</f>
        <v>88780560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sqref="A1:E1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>
      <c r="A1" s="997" t="s">
        <v>656</v>
      </c>
      <c r="B1" s="997"/>
      <c r="C1" s="997"/>
      <c r="D1" s="997"/>
      <c r="E1" s="997"/>
    </row>
    <row r="2" spans="1:9">
      <c r="A2" s="337"/>
      <c r="B2" s="337"/>
      <c r="C2" s="337"/>
      <c r="D2" s="337"/>
      <c r="E2" s="337"/>
    </row>
    <row r="3" spans="1:9" ht="15.75">
      <c r="B3" s="1017" t="s">
        <v>626</v>
      </c>
      <c r="C3" s="1017"/>
      <c r="D3" s="1017"/>
      <c r="E3" s="1017"/>
    </row>
    <row r="4" spans="1:9" ht="15.75">
      <c r="B4" s="18"/>
      <c r="C4" s="18"/>
      <c r="D4" s="18"/>
      <c r="E4" s="18"/>
    </row>
    <row r="5" spans="1:9" ht="13.5" thickBot="1">
      <c r="B5" s="1"/>
      <c r="C5" s="1" t="s">
        <v>566</v>
      </c>
      <c r="D5" s="1"/>
      <c r="E5" s="19" t="s">
        <v>565</v>
      </c>
    </row>
    <row r="6" spans="1:9" ht="35.25" customHeight="1" thickBot="1">
      <c r="A6" s="348" t="s">
        <v>190</v>
      </c>
      <c r="B6" s="549" t="s">
        <v>12</v>
      </c>
      <c r="C6" s="980" t="s">
        <v>605</v>
      </c>
      <c r="D6" s="981" t="s">
        <v>606</v>
      </c>
      <c r="E6" s="982" t="s">
        <v>607</v>
      </c>
      <c r="F6" s="341" t="s">
        <v>567</v>
      </c>
    </row>
    <row r="7" spans="1:9" ht="11.25" customHeight="1">
      <c r="A7" s="550" t="s">
        <v>191</v>
      </c>
      <c r="B7" s="551" t="s">
        <v>192</v>
      </c>
      <c r="C7" s="560" t="s">
        <v>193</v>
      </c>
      <c r="D7" s="561" t="s">
        <v>194</v>
      </c>
      <c r="E7" s="703" t="s">
        <v>214</v>
      </c>
      <c r="F7" s="704" t="s">
        <v>239</v>
      </c>
    </row>
    <row r="8" spans="1:9">
      <c r="A8" s="325" t="s">
        <v>195</v>
      </c>
      <c r="B8" s="332" t="s">
        <v>134</v>
      </c>
      <c r="C8" s="303"/>
      <c r="D8" s="135"/>
      <c r="E8" s="303"/>
      <c r="F8" s="117"/>
    </row>
    <row r="9" spans="1:9">
      <c r="A9" s="324" t="s">
        <v>196</v>
      </c>
      <c r="B9" s="186" t="s">
        <v>6</v>
      </c>
      <c r="C9" s="303">
        <v>1850754</v>
      </c>
      <c r="D9" s="135">
        <v>740302</v>
      </c>
      <c r="E9" s="303">
        <v>5111960</v>
      </c>
      <c r="F9" s="135">
        <f>SUM(C9:E9)</f>
        <v>7703016</v>
      </c>
      <c r="I9" s="13"/>
    </row>
    <row r="10" spans="1:9">
      <c r="A10" s="324" t="s">
        <v>197</v>
      </c>
      <c r="B10" s="198" t="s">
        <v>7</v>
      </c>
      <c r="C10" s="303">
        <v>360897</v>
      </c>
      <c r="D10" s="135">
        <v>144359</v>
      </c>
      <c r="E10" s="303">
        <v>996832</v>
      </c>
      <c r="F10" s="135">
        <f>SUM(C10:E10)</f>
        <v>1502088</v>
      </c>
      <c r="I10" s="13"/>
    </row>
    <row r="11" spans="1:9">
      <c r="A11" s="324" t="s">
        <v>198</v>
      </c>
      <c r="B11" s="198" t="s">
        <v>8</v>
      </c>
      <c r="C11" s="303">
        <v>4555000</v>
      </c>
      <c r="D11" s="135">
        <v>1865705</v>
      </c>
      <c r="E11" s="303">
        <v>12893000</v>
      </c>
      <c r="F11" s="135">
        <f>SUM(C11:E11)</f>
        <v>19313705</v>
      </c>
    </row>
    <row r="12" spans="1:9">
      <c r="A12" s="324" t="s">
        <v>199</v>
      </c>
      <c r="B12" s="198" t="s">
        <v>269</v>
      </c>
      <c r="C12" s="303" t="s">
        <v>20</v>
      </c>
      <c r="D12" s="135"/>
      <c r="E12" s="303"/>
      <c r="F12" s="135">
        <f>SUM(C12:E12)</f>
        <v>0</v>
      </c>
      <c r="I12" s="13"/>
    </row>
    <row r="13" spans="1:9">
      <c r="A13" s="324" t="s">
        <v>200</v>
      </c>
      <c r="B13" s="198" t="s">
        <v>268</v>
      </c>
      <c r="C13" s="303"/>
      <c r="D13" s="135"/>
      <c r="E13" s="303"/>
      <c r="F13" s="135">
        <f>SUM(C13:E13)</f>
        <v>0</v>
      </c>
    </row>
    <row r="14" spans="1:9">
      <c r="A14" s="324" t="s">
        <v>201</v>
      </c>
      <c r="B14" s="198" t="s">
        <v>317</v>
      </c>
      <c r="C14" s="303"/>
      <c r="D14" s="303"/>
      <c r="E14" s="303"/>
      <c r="F14" s="135">
        <f>F15+F16+F17+F18+F19+F20</f>
        <v>0</v>
      </c>
    </row>
    <row r="15" spans="1:9">
      <c r="A15" s="324" t="s">
        <v>202</v>
      </c>
      <c r="B15" s="198" t="s">
        <v>318</v>
      </c>
      <c r="C15" s="303"/>
      <c r="D15" s="135"/>
      <c r="E15" s="303"/>
      <c r="F15" s="135">
        <f>E15+D15+C15</f>
        <v>0</v>
      </c>
    </row>
    <row r="16" spans="1:9" s="15" customFormat="1">
      <c r="A16" s="324" t="s">
        <v>203</v>
      </c>
      <c r="B16" s="198" t="s">
        <v>319</v>
      </c>
      <c r="C16" s="303"/>
      <c r="D16" s="135"/>
      <c r="E16" s="303"/>
      <c r="F16" s="135">
        <f t="shared" ref="F16:F21" si="0">E16+D16+C16</f>
        <v>0</v>
      </c>
    </row>
    <row r="17" spans="1:6">
      <c r="A17" s="324" t="s">
        <v>204</v>
      </c>
      <c r="B17" s="198" t="s">
        <v>320</v>
      </c>
      <c r="C17" s="303"/>
      <c r="D17" s="135"/>
      <c r="E17" s="303"/>
      <c r="F17" s="135">
        <f t="shared" si="0"/>
        <v>0</v>
      </c>
    </row>
    <row r="18" spans="1:6">
      <c r="A18" s="324" t="s">
        <v>205</v>
      </c>
      <c r="B18" s="333" t="s">
        <v>321</v>
      </c>
      <c r="C18" s="223"/>
      <c r="D18" s="139"/>
      <c r="E18" s="303"/>
      <c r="F18" s="135">
        <f t="shared" si="0"/>
        <v>0</v>
      </c>
    </row>
    <row r="19" spans="1:6">
      <c r="A19" s="324" t="s">
        <v>206</v>
      </c>
      <c r="B19" s="732" t="s">
        <v>336</v>
      </c>
      <c r="C19" s="306"/>
      <c r="D19" s="136"/>
      <c r="E19" s="303"/>
      <c r="F19" s="135">
        <f t="shared" si="0"/>
        <v>0</v>
      </c>
    </row>
    <row r="20" spans="1:6">
      <c r="A20" s="324" t="s">
        <v>207</v>
      </c>
      <c r="B20" s="733" t="s">
        <v>329</v>
      </c>
      <c r="C20" s="306"/>
      <c r="D20" s="136"/>
      <c r="E20" s="303"/>
      <c r="F20" s="135">
        <f t="shared" si="0"/>
        <v>0</v>
      </c>
    </row>
    <row r="21" spans="1:6" ht="13.5" customHeight="1" thickBot="1">
      <c r="A21" s="324" t="s">
        <v>208</v>
      </c>
      <c r="B21" s="200" t="s">
        <v>130</v>
      </c>
      <c r="C21" s="304"/>
      <c r="D21" s="140"/>
      <c r="E21" s="303"/>
      <c r="F21" s="302">
        <f t="shared" si="0"/>
        <v>0</v>
      </c>
    </row>
    <row r="22" spans="1:6" ht="13.5" thickBot="1">
      <c r="A22" s="554" t="s">
        <v>209</v>
      </c>
      <c r="B22" s="555" t="s">
        <v>9</v>
      </c>
      <c r="C22" s="563">
        <f>C9+C10+C11+C14+C21</f>
        <v>6766651</v>
      </c>
      <c r="D22" s="563">
        <f>D9+D10+D11+D12+D14+D21</f>
        <v>2750366</v>
      </c>
      <c r="E22" s="563">
        <f>E9+E10+E11+E12+E14+E21</f>
        <v>19001792</v>
      </c>
      <c r="F22" s="564">
        <f>F9+F10+F11+F12+F14+F21</f>
        <v>28518809</v>
      </c>
    </row>
    <row r="23" spans="1:6" ht="13.5" thickTop="1">
      <c r="A23" s="544"/>
      <c r="B23" s="332"/>
      <c r="C23" s="222"/>
      <c r="D23" s="222"/>
      <c r="E23" s="222"/>
      <c r="F23" s="143"/>
    </row>
    <row r="24" spans="1:6" s="15" customFormat="1">
      <c r="A24" s="325" t="s">
        <v>210</v>
      </c>
      <c r="B24" s="334" t="s">
        <v>135</v>
      </c>
      <c r="C24" s="305"/>
      <c r="D24" s="138"/>
      <c r="E24" s="305"/>
      <c r="F24" s="193"/>
    </row>
    <row r="25" spans="1:6">
      <c r="A25" s="324" t="s">
        <v>211</v>
      </c>
      <c r="B25" s="198" t="s">
        <v>270</v>
      </c>
      <c r="C25" s="303">
        <v>0</v>
      </c>
      <c r="D25" s="135">
        <v>0</v>
      </c>
      <c r="E25" s="303">
        <v>0</v>
      </c>
      <c r="F25" s="135">
        <v>0</v>
      </c>
    </row>
    <row r="26" spans="1:6">
      <c r="A26" s="324" t="s">
        <v>210</v>
      </c>
      <c r="B26" s="198" t="s">
        <v>271</v>
      </c>
      <c r="C26" s="303"/>
      <c r="D26" s="135"/>
      <c r="E26" s="303"/>
      <c r="F26" s="117"/>
    </row>
    <row r="27" spans="1:6">
      <c r="A27" s="324" t="s">
        <v>211</v>
      </c>
      <c r="B27" s="198" t="s">
        <v>131</v>
      </c>
      <c r="C27" s="223">
        <f>C28+C29+C30</f>
        <v>0</v>
      </c>
      <c r="D27" s="223">
        <f>D28+D29+D30</f>
        <v>0</v>
      </c>
      <c r="E27" s="223">
        <f>E28+E29+E30</f>
        <v>0</v>
      </c>
      <c r="F27" s="139">
        <f>F28+F29+F30</f>
        <v>0</v>
      </c>
    </row>
    <row r="28" spans="1:6">
      <c r="A28" s="324" t="s">
        <v>212</v>
      </c>
      <c r="B28" s="333" t="s">
        <v>322</v>
      </c>
      <c r="C28" s="303"/>
      <c r="D28" s="135"/>
      <c r="E28" s="303"/>
      <c r="F28" s="117"/>
    </row>
    <row r="29" spans="1:6" s="15" customFormat="1">
      <c r="A29" s="324" t="s">
        <v>213</v>
      </c>
      <c r="B29" s="333" t="s">
        <v>324</v>
      </c>
      <c r="C29" s="303"/>
      <c r="D29" s="135"/>
      <c r="E29" s="303"/>
      <c r="F29" s="117"/>
    </row>
    <row r="30" spans="1:6" s="15" customFormat="1">
      <c r="A30" s="324" t="s">
        <v>215</v>
      </c>
      <c r="B30" s="333" t="s">
        <v>323</v>
      </c>
      <c r="C30" s="303"/>
      <c r="D30" s="135"/>
      <c r="E30" s="303"/>
      <c r="F30" s="378"/>
    </row>
    <row r="31" spans="1:6" s="15" customFormat="1">
      <c r="A31" s="324" t="s">
        <v>216</v>
      </c>
      <c r="B31" s="333" t="s">
        <v>325</v>
      </c>
      <c r="C31" s="303"/>
      <c r="D31" s="135"/>
      <c r="E31" s="303"/>
      <c r="F31" s="378"/>
    </row>
    <row r="32" spans="1:6" s="15" customFormat="1">
      <c r="A32" s="324" t="s">
        <v>217</v>
      </c>
      <c r="B32" s="732" t="s">
        <v>326</v>
      </c>
      <c r="C32" s="303"/>
      <c r="D32" s="135"/>
      <c r="E32" s="303"/>
      <c r="F32" s="378"/>
    </row>
    <row r="33" spans="1:6" s="15" customFormat="1">
      <c r="A33" s="324" t="s">
        <v>218</v>
      </c>
      <c r="B33" s="281" t="s">
        <v>327</v>
      </c>
      <c r="C33" s="303"/>
      <c r="D33" s="135"/>
      <c r="E33" s="303"/>
      <c r="F33" s="378"/>
    </row>
    <row r="34" spans="1:6">
      <c r="A34" s="324" t="s">
        <v>219</v>
      </c>
      <c r="B34" s="733" t="s">
        <v>344</v>
      </c>
      <c r="C34" s="303"/>
      <c r="D34" s="135"/>
      <c r="E34" s="303"/>
      <c r="F34" s="378"/>
    </row>
    <row r="35" spans="1:6" ht="13.5" customHeight="1">
      <c r="A35" s="324" t="s">
        <v>220</v>
      </c>
      <c r="B35" s="198" t="s">
        <v>330</v>
      </c>
      <c r="C35" s="303"/>
      <c r="D35" s="135"/>
      <c r="E35" s="303"/>
      <c r="F35" s="117"/>
    </row>
    <row r="36" spans="1:6" ht="13.5" thickBot="1">
      <c r="A36" s="324" t="s">
        <v>221</v>
      </c>
      <c r="B36" s="200" t="s">
        <v>133</v>
      </c>
      <c r="C36" s="306"/>
      <c r="D36" s="306">
        <f>-D12</f>
        <v>0</v>
      </c>
      <c r="E36" s="306">
        <f>-E12</f>
        <v>0</v>
      </c>
      <c r="F36" s="136">
        <f>-F12</f>
        <v>0</v>
      </c>
    </row>
    <row r="37" spans="1:6" ht="27.75" customHeight="1" thickBot="1">
      <c r="A37" s="554" t="s">
        <v>222</v>
      </c>
      <c r="B37" s="555" t="s">
        <v>10</v>
      </c>
      <c r="C37" s="563">
        <f>C25+C26+C27+C35+C36</f>
        <v>0</v>
      </c>
      <c r="D37" s="563">
        <f>D25+D26+D27+D35+D36</f>
        <v>0</v>
      </c>
      <c r="E37" s="563">
        <f>E25+E26+E27+E35+E36</f>
        <v>0</v>
      </c>
      <c r="F37" s="564">
        <f>F25+F26+F27+F35+F36</f>
        <v>0</v>
      </c>
    </row>
    <row r="38" spans="1:6" s="14" customFormat="1" ht="27" thickTop="1" thickBot="1">
      <c r="A38" s="554" t="s">
        <v>223</v>
      </c>
      <c r="B38" s="559" t="s">
        <v>331</v>
      </c>
      <c r="C38" s="566">
        <f>C22+C37</f>
        <v>6766651</v>
      </c>
      <c r="D38" s="566">
        <f>D22+D37</f>
        <v>2750366</v>
      </c>
      <c r="E38" s="566">
        <f>E22+E37</f>
        <v>19001792</v>
      </c>
      <c r="F38" s="567">
        <f>F22+F37</f>
        <v>28518809</v>
      </c>
    </row>
    <row r="39" spans="1:6" s="14" customFormat="1" ht="13.5" thickTop="1">
      <c r="A39" s="544"/>
      <c r="B39" s="748"/>
      <c r="C39" s="233"/>
      <c r="D39" s="233"/>
      <c r="E39" s="233"/>
      <c r="F39" s="239"/>
    </row>
    <row r="40" spans="1:6" s="14" customFormat="1">
      <c r="A40" s="325" t="s">
        <v>265</v>
      </c>
      <c r="B40" s="424" t="s">
        <v>333</v>
      </c>
      <c r="C40" s="565"/>
      <c r="D40" s="138"/>
      <c r="E40" s="305"/>
      <c r="F40" s="193"/>
    </row>
    <row r="41" spans="1:6" s="14" customFormat="1">
      <c r="A41" s="324" t="s">
        <v>225</v>
      </c>
      <c r="B41" s="199" t="s">
        <v>332</v>
      </c>
      <c r="C41" s="308"/>
      <c r="D41" s="135"/>
      <c r="E41" s="303"/>
      <c r="F41" s="117"/>
    </row>
    <row r="42" spans="1:6" s="14" customFormat="1">
      <c r="A42" s="324" t="s">
        <v>226</v>
      </c>
      <c r="B42" s="630" t="s">
        <v>337</v>
      </c>
      <c r="C42" s="739"/>
      <c r="D42" s="140"/>
      <c r="E42" s="304"/>
      <c r="F42" s="301"/>
    </row>
    <row r="43" spans="1:6" s="14" customFormat="1">
      <c r="A43" s="324" t="s">
        <v>227</v>
      </c>
      <c r="B43" s="630" t="s">
        <v>338</v>
      </c>
      <c r="C43" s="739"/>
      <c r="D43" s="140"/>
      <c r="E43" s="304"/>
      <c r="F43" s="301"/>
    </row>
    <row r="44" spans="1:6" s="14" customFormat="1">
      <c r="A44" s="324" t="s">
        <v>228</v>
      </c>
      <c r="B44" s="630" t="s">
        <v>339</v>
      </c>
      <c r="C44" s="739"/>
      <c r="D44" s="140"/>
      <c r="E44" s="304"/>
      <c r="F44" s="301"/>
    </row>
    <row r="45" spans="1:6" s="14" customFormat="1">
      <c r="A45" s="324" t="s">
        <v>229</v>
      </c>
      <c r="B45" s="734" t="s">
        <v>340</v>
      </c>
      <c r="C45" s="739"/>
      <c r="D45" s="140"/>
      <c r="E45" s="304"/>
      <c r="F45" s="301"/>
    </row>
    <row r="46" spans="1:6" s="14" customFormat="1">
      <c r="A46" s="324" t="s">
        <v>230</v>
      </c>
      <c r="B46" s="735" t="s">
        <v>341</v>
      </c>
      <c r="C46" s="739"/>
      <c r="D46" s="140"/>
      <c r="E46" s="304"/>
      <c r="F46" s="301"/>
    </row>
    <row r="47" spans="1:6" s="14" customFormat="1">
      <c r="A47" s="324" t="s">
        <v>231</v>
      </c>
      <c r="B47" s="736" t="s">
        <v>342</v>
      </c>
      <c r="C47" s="739"/>
      <c r="D47" s="140"/>
      <c r="E47" s="304"/>
      <c r="F47" s="301"/>
    </row>
    <row r="48" spans="1:6" ht="15.75" customHeight="1" thickBot="1">
      <c r="A48" s="324" t="s">
        <v>232</v>
      </c>
      <c r="B48" s="335" t="s">
        <v>343</v>
      </c>
      <c r="C48" s="739"/>
      <c r="D48" s="140"/>
      <c r="E48" s="304"/>
      <c r="F48" s="301"/>
    </row>
    <row r="49" spans="1:6" ht="13.5" thickBot="1">
      <c r="A49" s="347" t="s">
        <v>233</v>
      </c>
      <c r="B49" s="284" t="s">
        <v>334</v>
      </c>
      <c r="C49" s="740"/>
      <c r="D49" s="231"/>
      <c r="E49" s="137"/>
      <c r="F49" s="602"/>
    </row>
    <row r="50" spans="1:6">
      <c r="A50" s="544"/>
      <c r="B50" s="41"/>
      <c r="C50" s="754"/>
      <c r="D50" s="756"/>
      <c r="E50" s="719"/>
      <c r="F50" s="626"/>
    </row>
    <row r="51" spans="1:6" ht="13.5" thickBot="1">
      <c r="A51" s="571" t="s">
        <v>234</v>
      </c>
      <c r="B51" s="746" t="s">
        <v>335</v>
      </c>
      <c r="C51" s="753">
        <f>C38+C49</f>
        <v>6766651</v>
      </c>
      <c r="D51" s="755">
        <f>D38+D49</f>
        <v>2750366</v>
      </c>
      <c r="E51" s="753">
        <f>E38+E49</f>
        <v>19001792</v>
      </c>
      <c r="F51" s="753">
        <f>F38+F49</f>
        <v>28518809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69"/>
  <sheetViews>
    <sheetView topLeftCell="A496" workbookViewId="0">
      <selection activeCell="G421" sqref="G421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997" t="s">
        <v>657</v>
      </c>
      <c r="B1" s="997"/>
      <c r="C1" s="997"/>
      <c r="D1" s="997"/>
      <c r="E1" s="997"/>
      <c r="F1" s="16"/>
      <c r="G1" s="16"/>
    </row>
    <row r="2" spans="1:7" ht="15">
      <c r="A2" s="337"/>
      <c r="B2" s="337"/>
      <c r="C2" s="337"/>
      <c r="D2" s="337"/>
      <c r="E2" s="337"/>
      <c r="F2" s="16"/>
      <c r="G2" s="16"/>
    </row>
    <row r="3" spans="1:7" ht="15.75">
      <c r="B3" s="1017" t="s">
        <v>627</v>
      </c>
      <c r="C3" s="1017"/>
      <c r="D3" s="1017"/>
      <c r="E3" s="1017"/>
      <c r="F3" s="34"/>
      <c r="G3" s="12"/>
    </row>
    <row r="4" spans="1:7" ht="15.75">
      <c r="B4" s="18"/>
      <c r="C4" s="18"/>
      <c r="D4" s="18"/>
      <c r="E4" s="18"/>
      <c r="F4" s="34"/>
      <c r="G4" s="12"/>
    </row>
    <row r="5" spans="1:7" ht="13.5" thickBot="1">
      <c r="B5" s="1"/>
      <c r="C5" s="1"/>
      <c r="D5" s="1"/>
      <c r="E5" s="19" t="s">
        <v>565</v>
      </c>
    </row>
    <row r="6" spans="1:7" ht="27" thickBot="1">
      <c r="A6" s="348" t="s">
        <v>190</v>
      </c>
      <c r="B6" s="549" t="s">
        <v>12</v>
      </c>
      <c r="C6" s="344" t="s">
        <v>515</v>
      </c>
      <c r="D6" s="344" t="s">
        <v>568</v>
      </c>
      <c r="E6" s="344" t="s">
        <v>569</v>
      </c>
    </row>
    <row r="7" spans="1:7">
      <c r="A7" s="550" t="s">
        <v>191</v>
      </c>
      <c r="B7" s="551" t="s">
        <v>192</v>
      </c>
      <c r="C7" s="560" t="s">
        <v>193</v>
      </c>
      <c r="D7" s="561" t="s">
        <v>194</v>
      </c>
      <c r="E7" s="561" t="s">
        <v>214</v>
      </c>
    </row>
    <row r="8" spans="1:7">
      <c r="A8" s="325" t="s">
        <v>195</v>
      </c>
      <c r="B8" s="332" t="s">
        <v>134</v>
      </c>
      <c r="C8" s="303"/>
      <c r="D8" s="135"/>
      <c r="E8" s="135"/>
    </row>
    <row r="9" spans="1:7">
      <c r="A9" s="324" t="s">
        <v>196</v>
      </c>
      <c r="B9" s="186" t="s">
        <v>6</v>
      </c>
      <c r="C9" s="715">
        <v>12449000</v>
      </c>
      <c r="D9" s="135">
        <v>200000</v>
      </c>
      <c r="E9" s="135">
        <v>0</v>
      </c>
    </row>
    <row r="10" spans="1:7">
      <c r="A10" s="324" t="s">
        <v>197</v>
      </c>
      <c r="B10" s="198" t="s">
        <v>7</v>
      </c>
      <c r="C10" s="715">
        <v>2470200</v>
      </c>
      <c r="D10" s="135">
        <v>36000</v>
      </c>
      <c r="E10" s="135">
        <v>0</v>
      </c>
    </row>
    <row r="11" spans="1:7">
      <c r="A11" s="324" t="s">
        <v>198</v>
      </c>
      <c r="B11" s="198" t="s">
        <v>8</v>
      </c>
      <c r="C11" s="303">
        <v>6922000</v>
      </c>
      <c r="D11" s="135">
        <v>491500</v>
      </c>
      <c r="E11" s="135">
        <v>1194000</v>
      </c>
    </row>
    <row r="12" spans="1:7">
      <c r="A12" s="324" t="s">
        <v>199</v>
      </c>
      <c r="B12" s="198" t="s">
        <v>269</v>
      </c>
      <c r="C12" s="303">
        <v>0</v>
      </c>
      <c r="D12" s="135">
        <v>0</v>
      </c>
      <c r="E12" s="135">
        <v>0</v>
      </c>
    </row>
    <row r="13" spans="1:7">
      <c r="A13" s="324" t="s">
        <v>200</v>
      </c>
      <c r="B13" s="198" t="s">
        <v>268</v>
      </c>
      <c r="C13" s="303">
        <v>0</v>
      </c>
      <c r="D13" s="135">
        <v>0</v>
      </c>
      <c r="E13" s="135">
        <v>0</v>
      </c>
    </row>
    <row r="14" spans="1:7">
      <c r="A14" s="324" t="s">
        <v>201</v>
      </c>
      <c r="B14" s="198" t="s">
        <v>317</v>
      </c>
      <c r="C14" s="303">
        <v>4500000</v>
      </c>
      <c r="D14" s="303">
        <f>D15+D16+D17+D18+D19+D20+D21</f>
        <v>0</v>
      </c>
      <c r="E14" s="303">
        <f>E15+E16+E17+E18+E19+E20+E21</f>
        <v>0</v>
      </c>
    </row>
    <row r="15" spans="1:7">
      <c r="A15" s="324" t="s">
        <v>202</v>
      </c>
      <c r="B15" s="198" t="s">
        <v>318</v>
      </c>
      <c r="C15" s="303">
        <v>4500000</v>
      </c>
      <c r="D15" s="135">
        <v>0</v>
      </c>
      <c r="E15" s="135">
        <v>0</v>
      </c>
    </row>
    <row r="16" spans="1:7" s="15" customFormat="1">
      <c r="A16" s="324" t="s">
        <v>203</v>
      </c>
      <c r="B16" s="198" t="s">
        <v>319</v>
      </c>
      <c r="C16" s="303"/>
      <c r="D16" s="135"/>
      <c r="E16" s="717"/>
    </row>
    <row r="17" spans="1:5">
      <c r="A17" s="324" t="s">
        <v>204</v>
      </c>
      <c r="B17" s="198" t="s">
        <v>320</v>
      </c>
      <c r="C17" s="303"/>
      <c r="D17" s="135"/>
      <c r="E17" s="135"/>
    </row>
    <row r="18" spans="1:5" ht="11.25" customHeight="1">
      <c r="A18" s="324" t="s">
        <v>205</v>
      </c>
      <c r="B18" s="333" t="s">
        <v>321</v>
      </c>
      <c r="C18" s="223"/>
      <c r="D18" s="135"/>
      <c r="E18" s="135"/>
    </row>
    <row r="19" spans="1:5" ht="11.25" customHeight="1">
      <c r="A19" s="324" t="s">
        <v>206</v>
      </c>
      <c r="B19" s="732" t="s">
        <v>336</v>
      </c>
      <c r="C19" s="306"/>
      <c r="D19" s="136"/>
      <c r="E19" s="135"/>
    </row>
    <row r="20" spans="1:5" ht="11.25" customHeight="1">
      <c r="A20" s="324" t="s">
        <v>207</v>
      </c>
      <c r="B20" s="733" t="s">
        <v>329</v>
      </c>
      <c r="C20" s="306"/>
      <c r="D20" s="136"/>
      <c r="E20" s="135"/>
    </row>
    <row r="21" spans="1:5" ht="11.25" customHeight="1">
      <c r="A21" s="324" t="s">
        <v>208</v>
      </c>
      <c r="B21" s="117" t="s">
        <v>548</v>
      </c>
      <c r="C21" s="306"/>
      <c r="D21" s="136"/>
      <c r="E21" s="135"/>
    </row>
    <row r="22" spans="1:5" ht="13.5" thickBot="1">
      <c r="A22" s="324" t="s">
        <v>209</v>
      </c>
      <c r="B22" s="200" t="s">
        <v>130</v>
      </c>
      <c r="C22" s="304"/>
      <c r="D22" s="140"/>
      <c r="E22" s="135"/>
    </row>
    <row r="23" spans="1:5" ht="13.5" thickBot="1">
      <c r="A23" s="324" t="s">
        <v>210</v>
      </c>
      <c r="B23" s="555" t="s">
        <v>9</v>
      </c>
      <c r="C23" s="569">
        <f>C9+C10+C11+C12+C14+C22</f>
        <v>26341200</v>
      </c>
      <c r="D23" s="569">
        <f>D9+D10+D11+D12+D14+D22</f>
        <v>727500</v>
      </c>
      <c r="E23" s="570">
        <v>1194000</v>
      </c>
    </row>
    <row r="24" spans="1:5" ht="13.5" thickTop="1">
      <c r="A24" s="544"/>
      <c r="B24" s="332"/>
      <c r="C24" s="222"/>
      <c r="D24" s="222"/>
      <c r="E24" s="762"/>
    </row>
    <row r="25" spans="1:5">
      <c r="A25" s="325" t="s">
        <v>211</v>
      </c>
      <c r="B25" s="334" t="s">
        <v>135</v>
      </c>
      <c r="C25" s="305"/>
      <c r="D25" s="305"/>
      <c r="E25" s="138"/>
    </row>
    <row r="26" spans="1:5">
      <c r="A26" s="324" t="s">
        <v>212</v>
      </c>
      <c r="B26" s="198" t="s">
        <v>270</v>
      </c>
      <c r="C26" s="303">
        <v>635000</v>
      </c>
      <c r="D26" s="135"/>
      <c r="E26" s="135"/>
    </row>
    <row r="27" spans="1:5">
      <c r="A27" s="325" t="s">
        <v>213</v>
      </c>
      <c r="B27" s="198" t="s">
        <v>271</v>
      </c>
      <c r="C27" s="303"/>
      <c r="D27" s="135"/>
      <c r="E27" s="135"/>
    </row>
    <row r="28" spans="1:5">
      <c r="A28" s="324" t="s">
        <v>215</v>
      </c>
      <c r="B28" s="198" t="s">
        <v>131</v>
      </c>
      <c r="C28" s="223">
        <f>C29+C30+C31+C32+C33+C34+C35</f>
        <v>0</v>
      </c>
      <c r="D28" s="223">
        <f>D29+D30+D31+D32+D33+D34+D35</f>
        <v>0</v>
      </c>
      <c r="E28" s="139">
        <f>E29+E30+E31+E32+E33+E34+E35</f>
        <v>0</v>
      </c>
    </row>
    <row r="29" spans="1:5">
      <c r="A29" s="325" t="s">
        <v>216</v>
      </c>
      <c r="B29" s="333" t="s">
        <v>322</v>
      </c>
      <c r="C29" s="303"/>
      <c r="D29" s="135"/>
      <c r="E29" s="135"/>
    </row>
    <row r="30" spans="1:5">
      <c r="A30" s="324" t="s">
        <v>217</v>
      </c>
      <c r="B30" s="333" t="s">
        <v>324</v>
      </c>
      <c r="C30" s="303"/>
      <c r="D30" s="135"/>
      <c r="E30" s="135"/>
    </row>
    <row r="31" spans="1:5">
      <c r="A31" s="325" t="s">
        <v>218</v>
      </c>
      <c r="B31" s="333" t="s">
        <v>323</v>
      </c>
      <c r="C31" s="303"/>
      <c r="D31" s="135"/>
      <c r="E31" s="135"/>
    </row>
    <row r="32" spans="1:5">
      <c r="A32" s="324" t="s">
        <v>219</v>
      </c>
      <c r="B32" s="333" t="s">
        <v>325</v>
      </c>
      <c r="C32" s="303"/>
      <c r="D32" s="135"/>
      <c r="E32" s="135"/>
    </row>
    <row r="33" spans="1:5">
      <c r="A33" s="325" t="s">
        <v>220</v>
      </c>
      <c r="B33" s="732" t="s">
        <v>326</v>
      </c>
      <c r="C33" s="303"/>
      <c r="D33" s="135"/>
      <c r="E33" s="135"/>
    </row>
    <row r="34" spans="1:5">
      <c r="A34" s="324" t="s">
        <v>221</v>
      </c>
      <c r="B34" s="281" t="s">
        <v>327</v>
      </c>
      <c r="C34" s="303"/>
      <c r="D34" s="135"/>
      <c r="E34" s="135"/>
    </row>
    <row r="35" spans="1:5">
      <c r="A35" s="325" t="s">
        <v>222</v>
      </c>
      <c r="B35" s="733" t="s">
        <v>344</v>
      </c>
      <c r="C35" s="303"/>
      <c r="D35" s="135"/>
      <c r="E35" s="135"/>
    </row>
    <row r="36" spans="1:5">
      <c r="A36" s="324" t="s">
        <v>223</v>
      </c>
      <c r="B36" s="198" t="s">
        <v>330</v>
      </c>
      <c r="C36" s="303"/>
      <c r="D36" s="135"/>
      <c r="E36" s="135"/>
    </row>
    <row r="37" spans="1:5" ht="13.5" customHeight="1" thickBot="1">
      <c r="A37" s="324" t="s">
        <v>224</v>
      </c>
      <c r="B37" s="200" t="s">
        <v>133</v>
      </c>
      <c r="C37" s="306">
        <f>-C12</f>
        <v>0</v>
      </c>
      <c r="D37" s="306">
        <f>-D12</f>
        <v>0</v>
      </c>
      <c r="E37" s="136">
        <f>-E12</f>
        <v>0</v>
      </c>
    </row>
    <row r="38" spans="1:5" ht="13.5" thickBot="1">
      <c r="A38" s="554" t="s">
        <v>225</v>
      </c>
      <c r="B38" s="757" t="s">
        <v>10</v>
      </c>
      <c r="C38" s="777">
        <f>C26+C27+C28+C36+C37</f>
        <v>635000</v>
      </c>
      <c r="D38" s="777">
        <f>D26+D27+D28+D36+D37</f>
        <v>0</v>
      </c>
      <c r="E38" s="777">
        <f>E26+E27+E28+E36+E37</f>
        <v>0</v>
      </c>
    </row>
    <row r="39" spans="1:5" ht="27" thickTop="1" thickBot="1">
      <c r="A39" s="554" t="s">
        <v>226</v>
      </c>
      <c r="B39" s="741" t="s">
        <v>331</v>
      </c>
      <c r="C39" s="776">
        <f>C23+C38</f>
        <v>26976200</v>
      </c>
      <c r="D39" s="776">
        <f>D23+D38</f>
        <v>727500</v>
      </c>
      <c r="E39" s="776">
        <f>E23+E38</f>
        <v>1194000</v>
      </c>
    </row>
    <row r="40" spans="1:5" ht="13.5" thickTop="1">
      <c r="A40" s="544"/>
      <c r="B40" s="748"/>
      <c r="C40" s="143"/>
      <c r="D40" s="27"/>
      <c r="E40" s="143"/>
    </row>
    <row r="41" spans="1:5">
      <c r="A41" s="325" t="s">
        <v>227</v>
      </c>
      <c r="B41" s="424" t="s">
        <v>333</v>
      </c>
      <c r="C41" s="138"/>
      <c r="D41" s="144"/>
      <c r="E41" s="138"/>
    </row>
    <row r="42" spans="1:5">
      <c r="A42" s="324" t="s">
        <v>228</v>
      </c>
      <c r="B42" s="199" t="s">
        <v>332</v>
      </c>
      <c r="C42" s="135"/>
      <c r="D42" s="98"/>
      <c r="E42" s="135"/>
    </row>
    <row r="43" spans="1:5">
      <c r="A43" s="325" t="s">
        <v>229</v>
      </c>
      <c r="B43" s="630" t="s">
        <v>337</v>
      </c>
      <c r="C43" s="135"/>
      <c r="D43" s="98"/>
      <c r="E43" s="135"/>
    </row>
    <row r="44" spans="1:5">
      <c r="A44" s="324" t="s">
        <v>230</v>
      </c>
      <c r="B44" s="630" t="s">
        <v>338</v>
      </c>
      <c r="C44" s="135"/>
      <c r="D44" s="98"/>
      <c r="E44" s="135"/>
    </row>
    <row r="45" spans="1:5">
      <c r="A45" s="325" t="s">
        <v>231</v>
      </c>
      <c r="B45" s="630" t="s">
        <v>339</v>
      </c>
      <c r="C45" s="135"/>
      <c r="D45" s="98"/>
      <c r="E45" s="135"/>
    </row>
    <row r="46" spans="1:5">
      <c r="A46" s="324" t="s">
        <v>232</v>
      </c>
      <c r="B46" s="742" t="s">
        <v>340</v>
      </c>
      <c r="C46" s="135"/>
      <c r="D46" s="98"/>
      <c r="E46" s="135"/>
    </row>
    <row r="47" spans="1:5">
      <c r="A47" s="325" t="s">
        <v>233</v>
      </c>
      <c r="B47" s="743" t="s">
        <v>341</v>
      </c>
      <c r="C47" s="135"/>
      <c r="D47" s="98"/>
      <c r="E47" s="135"/>
    </row>
    <row r="48" spans="1:5">
      <c r="A48" s="324" t="s">
        <v>234</v>
      </c>
      <c r="B48" s="744" t="s">
        <v>342</v>
      </c>
      <c r="C48" s="135"/>
      <c r="D48" s="98"/>
      <c r="E48" s="135"/>
    </row>
    <row r="49" spans="1:5">
      <c r="A49" s="325" t="s">
        <v>235</v>
      </c>
      <c r="B49" s="745" t="s">
        <v>343</v>
      </c>
      <c r="C49" s="140"/>
      <c r="D49" s="99"/>
      <c r="E49" s="140"/>
    </row>
    <row r="50" spans="1:5" ht="13.5" thickBot="1">
      <c r="A50" s="544" t="s">
        <v>236</v>
      </c>
      <c r="B50" s="745" t="s">
        <v>549</v>
      </c>
      <c r="C50" s="143"/>
      <c r="D50" s="27"/>
      <c r="E50" s="143"/>
    </row>
    <row r="51" spans="1:5" ht="13.5" thickBot="1">
      <c r="A51" s="347" t="s">
        <v>237</v>
      </c>
      <c r="B51" s="284" t="s">
        <v>334</v>
      </c>
      <c r="C51" s="142">
        <f>C42+C43+C44+C45+C46+C47+C48+C49+C50</f>
        <v>0</v>
      </c>
      <c r="D51" s="142">
        <f>D42+D43+D44+D45+D46+D47+D48+D49+D50</f>
        <v>0</v>
      </c>
      <c r="E51" s="142">
        <f>E42+E43+E44+E45+E46+E47+E48+E49+E50</f>
        <v>0</v>
      </c>
    </row>
    <row r="52" spans="1:5">
      <c r="A52" s="544"/>
      <c r="B52" s="41"/>
      <c r="C52" s="143"/>
      <c r="D52" s="27"/>
      <c r="E52" s="143"/>
    </row>
    <row r="53" spans="1:5" ht="13.5" thickBot="1">
      <c r="A53" s="393" t="s">
        <v>238</v>
      </c>
      <c r="B53" s="903" t="s">
        <v>335</v>
      </c>
      <c r="C53" s="309">
        <f>C39+C51</f>
        <v>26976200</v>
      </c>
      <c r="D53" s="309">
        <f>D39+D51</f>
        <v>727500</v>
      </c>
      <c r="E53" s="309">
        <f>E39+E51</f>
        <v>1194000</v>
      </c>
    </row>
    <row r="54" spans="1:5">
      <c r="A54" s="345"/>
      <c r="B54" s="41"/>
      <c r="C54" s="27"/>
      <c r="D54" s="27"/>
      <c r="E54" s="27"/>
    </row>
    <row r="55" spans="1:5">
      <c r="A55" s="345"/>
      <c r="B55" s="41"/>
      <c r="C55" s="27"/>
      <c r="D55" s="27"/>
      <c r="E55" s="27"/>
    </row>
    <row r="56" spans="1:5">
      <c r="A56" s="345"/>
      <c r="B56" s="41"/>
      <c r="C56" s="27"/>
      <c r="D56" s="27"/>
      <c r="E56" s="27"/>
    </row>
    <row r="57" spans="1:5">
      <c r="A57" s="345"/>
      <c r="B57" s="41"/>
      <c r="C57" s="27"/>
      <c r="D57" s="27"/>
      <c r="E57" s="27"/>
    </row>
    <row r="58" spans="1:5">
      <c r="A58" s="345"/>
      <c r="B58" s="41"/>
      <c r="C58" s="27"/>
      <c r="D58" s="27"/>
      <c r="E58" s="27"/>
    </row>
    <row r="59" spans="1:5">
      <c r="A59" s="345"/>
      <c r="B59" s="41"/>
      <c r="C59" s="27"/>
      <c r="D59" s="27"/>
      <c r="E59" s="27"/>
    </row>
    <row r="60" spans="1:5">
      <c r="A60" s="345"/>
      <c r="B60" s="41"/>
      <c r="C60" s="27"/>
      <c r="D60" s="27"/>
      <c r="E60" s="27"/>
    </row>
    <row r="61" spans="1:5" ht="14.25" customHeight="1">
      <c r="A61" s="1019"/>
      <c r="B61" s="1018"/>
      <c r="C61" s="1018"/>
      <c r="D61" s="1018"/>
      <c r="E61" s="1018"/>
    </row>
    <row r="62" spans="1:5">
      <c r="A62" s="997" t="s">
        <v>657</v>
      </c>
      <c r="B62" s="997"/>
      <c r="C62" s="997"/>
      <c r="D62" s="997"/>
      <c r="E62" s="997"/>
    </row>
    <row r="63" spans="1:5">
      <c r="A63" s="337"/>
      <c r="B63" s="337"/>
      <c r="C63" s="337"/>
      <c r="D63" s="337"/>
      <c r="E63" s="337"/>
    </row>
    <row r="64" spans="1:5" ht="15.75">
      <c r="B64" s="1017" t="s">
        <v>627</v>
      </c>
      <c r="C64" s="1017"/>
      <c r="D64" s="1017"/>
      <c r="E64" s="1017"/>
    </row>
    <row r="65" spans="1:5" ht="15.75">
      <c r="B65" s="18"/>
      <c r="C65" s="18"/>
      <c r="D65" s="18"/>
      <c r="E65" s="18"/>
    </row>
    <row r="66" spans="1:5" ht="13.5" thickBot="1">
      <c r="B66" s="1"/>
      <c r="C66" s="1"/>
      <c r="D66" s="1"/>
      <c r="E66" s="19" t="s">
        <v>565</v>
      </c>
    </row>
    <row r="67" spans="1:5" ht="39.75" thickBot="1">
      <c r="A67" s="348" t="s">
        <v>190</v>
      </c>
      <c r="B67" s="549" t="s">
        <v>12</v>
      </c>
      <c r="C67" s="322" t="s">
        <v>570</v>
      </c>
      <c r="D67" s="716" t="s">
        <v>571</v>
      </c>
      <c r="E67" s="724" t="s">
        <v>572</v>
      </c>
    </row>
    <row r="68" spans="1:5" ht="12.75" customHeight="1">
      <c r="A68" s="550" t="s">
        <v>191</v>
      </c>
      <c r="B68" s="551" t="s">
        <v>192</v>
      </c>
      <c r="C68" s="560" t="s">
        <v>193</v>
      </c>
      <c r="D68" s="561" t="s">
        <v>194</v>
      </c>
      <c r="E68" s="562" t="s">
        <v>214</v>
      </c>
    </row>
    <row r="69" spans="1:5" ht="11.25" customHeight="1">
      <c r="A69" s="325" t="s">
        <v>195</v>
      </c>
      <c r="B69" s="332" t="s">
        <v>134</v>
      </c>
      <c r="C69" s="303"/>
      <c r="D69" s="135"/>
      <c r="E69" s="128"/>
    </row>
    <row r="70" spans="1:5">
      <c r="A70" s="324" t="s">
        <v>196</v>
      </c>
      <c r="B70" s="186" t="s">
        <v>6</v>
      </c>
      <c r="C70" s="303"/>
      <c r="D70" s="135">
        <v>0</v>
      </c>
      <c r="E70" s="128">
        <v>10229800</v>
      </c>
    </row>
    <row r="71" spans="1:5">
      <c r="A71" s="324" t="s">
        <v>197</v>
      </c>
      <c r="B71" s="198" t="s">
        <v>7</v>
      </c>
      <c r="C71" s="303"/>
      <c r="D71" s="135">
        <v>0</v>
      </c>
      <c r="E71" s="128">
        <v>997500</v>
      </c>
    </row>
    <row r="72" spans="1:5">
      <c r="A72" s="324" t="s">
        <v>198</v>
      </c>
      <c r="B72" s="198" t="s">
        <v>8</v>
      </c>
      <c r="C72" s="303"/>
      <c r="D72" s="135">
        <v>0</v>
      </c>
      <c r="E72" s="128">
        <v>3048000</v>
      </c>
    </row>
    <row r="73" spans="1:5">
      <c r="A73" s="324" t="s">
        <v>199</v>
      </c>
      <c r="B73" s="198" t="s">
        <v>269</v>
      </c>
      <c r="C73" s="303"/>
      <c r="D73" s="135">
        <v>0</v>
      </c>
      <c r="E73" s="128"/>
    </row>
    <row r="74" spans="1:5">
      <c r="A74" s="324" t="s">
        <v>200</v>
      </c>
      <c r="B74" s="198" t="s">
        <v>268</v>
      </c>
      <c r="C74" s="303"/>
      <c r="D74" s="135"/>
      <c r="E74" s="128"/>
    </row>
    <row r="75" spans="1:5">
      <c r="A75" s="324" t="s">
        <v>201</v>
      </c>
      <c r="B75" s="198" t="s">
        <v>317</v>
      </c>
      <c r="C75" s="303"/>
      <c r="D75" s="303">
        <v>0</v>
      </c>
      <c r="E75" s="303">
        <f>E76+E77+E78+E79+E80+E81+E82</f>
        <v>0</v>
      </c>
    </row>
    <row r="76" spans="1:5">
      <c r="A76" s="324" t="s">
        <v>202</v>
      </c>
      <c r="B76" s="198" t="s">
        <v>318</v>
      </c>
      <c r="C76" s="715"/>
      <c r="D76" s="135">
        <v>600000</v>
      </c>
      <c r="E76" s="128"/>
    </row>
    <row r="77" spans="1:5">
      <c r="A77" s="324" t="s">
        <v>203</v>
      </c>
      <c r="B77" s="198" t="s">
        <v>319</v>
      </c>
      <c r="C77" s="303"/>
      <c r="D77" s="135"/>
      <c r="E77" s="128"/>
    </row>
    <row r="78" spans="1:5">
      <c r="A78" s="324" t="s">
        <v>204</v>
      </c>
      <c r="B78" s="198" t="s">
        <v>320</v>
      </c>
      <c r="C78" s="303"/>
      <c r="D78" s="135"/>
      <c r="E78" s="128"/>
    </row>
    <row r="79" spans="1:5" ht="13.5" customHeight="1">
      <c r="A79" s="324" t="s">
        <v>205</v>
      </c>
      <c r="B79" s="333" t="s">
        <v>321</v>
      </c>
      <c r="C79" s="223"/>
      <c r="D79" s="139"/>
      <c r="E79" s="128">
        <f>'5-6.m.tám.ért.kiad.'!E30+'5-6.m.tám.ért.kiad.'!E31</f>
        <v>0</v>
      </c>
    </row>
    <row r="80" spans="1:5" ht="13.5" customHeight="1">
      <c r="A80" s="324" t="s">
        <v>206</v>
      </c>
      <c r="B80" s="732" t="s">
        <v>336</v>
      </c>
      <c r="C80" s="306"/>
      <c r="D80" s="136"/>
      <c r="E80" s="128"/>
    </row>
    <row r="81" spans="1:5" ht="13.5" customHeight="1">
      <c r="A81" s="324" t="s">
        <v>207</v>
      </c>
      <c r="B81" s="733" t="s">
        <v>329</v>
      </c>
      <c r="C81" s="306"/>
      <c r="D81" s="136"/>
      <c r="E81" s="128"/>
    </row>
    <row r="82" spans="1:5" ht="13.5" customHeight="1">
      <c r="A82" s="324" t="s">
        <v>208</v>
      </c>
      <c r="B82" s="117" t="s">
        <v>548</v>
      </c>
      <c r="C82" s="306"/>
      <c r="D82" s="136"/>
      <c r="E82" s="128"/>
    </row>
    <row r="83" spans="1:5" s="15" customFormat="1" ht="13.5" thickBot="1">
      <c r="A83" s="324" t="s">
        <v>209</v>
      </c>
      <c r="B83" s="200" t="s">
        <v>130</v>
      </c>
      <c r="C83" s="304"/>
      <c r="D83" s="140"/>
      <c r="E83" s="128"/>
    </row>
    <row r="84" spans="1:5" ht="18" customHeight="1" thickBot="1">
      <c r="A84" s="324" t="s">
        <v>210</v>
      </c>
      <c r="B84" s="555" t="s">
        <v>9</v>
      </c>
      <c r="C84" s="569">
        <f>C70+C71+C72+C73+C75+C83</f>
        <v>0</v>
      </c>
      <c r="D84" s="569">
        <v>600000</v>
      </c>
      <c r="E84" s="570">
        <f>E70+E71+E72+E73+E75+E83</f>
        <v>14275300</v>
      </c>
    </row>
    <row r="85" spans="1:5" ht="11.25" customHeight="1" thickTop="1">
      <c r="A85" s="544"/>
      <c r="B85" s="332"/>
      <c r="C85" s="222"/>
      <c r="D85" s="222"/>
      <c r="E85" s="143"/>
    </row>
    <row r="86" spans="1:5" ht="13.5" customHeight="1">
      <c r="A86" s="325" t="s">
        <v>211</v>
      </c>
      <c r="B86" s="334" t="s">
        <v>135</v>
      </c>
      <c r="C86" s="305"/>
      <c r="D86" s="305"/>
      <c r="E86" s="138"/>
    </row>
    <row r="87" spans="1:5">
      <c r="A87" s="324" t="s">
        <v>212</v>
      </c>
      <c r="B87" s="198" t="s">
        <v>270</v>
      </c>
      <c r="C87" s="303"/>
      <c r="D87" s="303"/>
      <c r="E87" s="135"/>
    </row>
    <row r="88" spans="1:5">
      <c r="A88" s="325" t="s">
        <v>213</v>
      </c>
      <c r="B88" s="198" t="s">
        <v>271</v>
      </c>
      <c r="C88" s="303"/>
      <c r="D88" s="303"/>
      <c r="E88" s="135"/>
    </row>
    <row r="89" spans="1:5">
      <c r="A89" s="324" t="s">
        <v>215</v>
      </c>
      <c r="B89" s="198" t="s">
        <v>131</v>
      </c>
      <c r="C89" s="223"/>
      <c r="D89" s="303">
        <v>0</v>
      </c>
      <c r="E89" s="139">
        <f>E90+E91+E92+E93+E94+E95+E96</f>
        <v>0</v>
      </c>
    </row>
    <row r="90" spans="1:5">
      <c r="A90" s="325" t="s">
        <v>216</v>
      </c>
      <c r="B90" s="333" t="s">
        <v>322</v>
      </c>
      <c r="C90" s="303"/>
      <c r="D90" s="303"/>
      <c r="E90" s="135"/>
    </row>
    <row r="91" spans="1:5">
      <c r="A91" s="324" t="s">
        <v>217</v>
      </c>
      <c r="B91" s="333" t="s">
        <v>324</v>
      </c>
      <c r="C91" s="303"/>
      <c r="D91" s="303"/>
      <c r="E91" s="135"/>
    </row>
    <row r="92" spans="1:5" s="15" customFormat="1">
      <c r="A92" s="325" t="s">
        <v>218</v>
      </c>
      <c r="B92" s="333" t="s">
        <v>323</v>
      </c>
      <c r="C92" s="303"/>
      <c r="D92" s="303"/>
      <c r="E92" s="135"/>
    </row>
    <row r="93" spans="1:5" s="15" customFormat="1">
      <c r="A93" s="324" t="s">
        <v>219</v>
      </c>
      <c r="B93" s="333" t="s">
        <v>325</v>
      </c>
      <c r="C93" s="303"/>
      <c r="D93" s="303">
        <f>'7.8.9.m.szoc.ell.'!E34</f>
        <v>0</v>
      </c>
      <c r="E93" s="135"/>
    </row>
    <row r="94" spans="1:5" s="15" customFormat="1">
      <c r="A94" s="325" t="s">
        <v>220</v>
      </c>
      <c r="B94" s="732" t="s">
        <v>326</v>
      </c>
      <c r="C94" s="303"/>
      <c r="D94" s="303">
        <v>0</v>
      </c>
      <c r="E94" s="135"/>
    </row>
    <row r="95" spans="1:5" s="15" customFormat="1">
      <c r="A95" s="324" t="s">
        <v>221</v>
      </c>
      <c r="B95" s="281" t="s">
        <v>327</v>
      </c>
      <c r="C95" s="303"/>
      <c r="D95" s="303"/>
      <c r="E95" s="135"/>
    </row>
    <row r="96" spans="1:5" s="15" customFormat="1">
      <c r="A96" s="325" t="s">
        <v>222</v>
      </c>
      <c r="B96" s="733" t="s">
        <v>344</v>
      </c>
      <c r="C96" s="303"/>
      <c r="D96" s="303"/>
      <c r="E96" s="135"/>
    </row>
    <row r="97" spans="1:5">
      <c r="A97" s="324" t="s">
        <v>223</v>
      </c>
      <c r="B97" s="198" t="s">
        <v>330</v>
      </c>
      <c r="C97" s="303"/>
      <c r="D97" s="303"/>
      <c r="E97" s="135"/>
    </row>
    <row r="98" spans="1:5" ht="13.5" thickBot="1">
      <c r="A98" s="324" t="s">
        <v>224</v>
      </c>
      <c r="B98" s="200" t="s">
        <v>133</v>
      </c>
      <c r="C98" s="304"/>
      <c r="D98" s="306">
        <f>-D73</f>
        <v>0</v>
      </c>
      <c r="E98" s="580">
        <f>-E73</f>
        <v>0</v>
      </c>
    </row>
    <row r="99" spans="1:5" ht="18.75" customHeight="1" thickBot="1">
      <c r="A99" s="554" t="s">
        <v>225</v>
      </c>
      <c r="B99" s="555" t="s">
        <v>10</v>
      </c>
      <c r="C99" s="569">
        <f>C87+C88+C89+C97+C98</f>
        <v>0</v>
      </c>
      <c r="D99" s="569">
        <f>D87+D88+D89+D97+D98</f>
        <v>0</v>
      </c>
      <c r="E99" s="570">
        <f>E87+E88+E89+E97+E98</f>
        <v>0</v>
      </c>
    </row>
    <row r="100" spans="1:5" ht="27" thickTop="1" thickBot="1">
      <c r="A100" s="554" t="s">
        <v>226</v>
      </c>
      <c r="B100" s="559" t="s">
        <v>331</v>
      </c>
      <c r="C100" s="558">
        <f>C84+C99</f>
        <v>0</v>
      </c>
      <c r="D100" s="558">
        <f>D84+D99</f>
        <v>600000</v>
      </c>
      <c r="E100" s="888">
        <f>E84+E99</f>
        <v>14275300</v>
      </c>
    </row>
    <row r="101" spans="1:5" ht="13.5" thickTop="1">
      <c r="A101" s="544"/>
      <c r="B101" s="748"/>
      <c r="C101" s="749"/>
      <c r="D101" s="628"/>
      <c r="E101" s="627"/>
    </row>
    <row r="102" spans="1:5">
      <c r="A102" s="325" t="s">
        <v>227</v>
      </c>
      <c r="B102" s="424" t="s">
        <v>333</v>
      </c>
      <c r="C102" s="21"/>
      <c r="D102" s="26"/>
      <c r="E102" s="235"/>
    </row>
    <row r="103" spans="1:5">
      <c r="A103" s="324" t="s">
        <v>228</v>
      </c>
      <c r="B103" s="199" t="s">
        <v>332</v>
      </c>
      <c r="C103" s="21"/>
      <c r="D103" s="28"/>
      <c r="E103" s="167"/>
    </row>
    <row r="104" spans="1:5">
      <c r="A104" s="325" t="s">
        <v>229</v>
      </c>
      <c r="B104" s="630" t="s">
        <v>337</v>
      </c>
      <c r="C104" s="264"/>
      <c r="D104" s="620"/>
      <c r="E104" s="168"/>
    </row>
    <row r="105" spans="1:5">
      <c r="A105" s="324" t="s">
        <v>230</v>
      </c>
      <c r="B105" s="630" t="s">
        <v>338</v>
      </c>
      <c r="C105" s="264"/>
      <c r="D105" s="144">
        <v>14000000</v>
      </c>
      <c r="E105" s="168"/>
    </row>
    <row r="106" spans="1:5">
      <c r="A106" s="325" t="s">
        <v>231</v>
      </c>
      <c r="B106" s="630" t="s">
        <v>339</v>
      </c>
      <c r="C106" s="264"/>
      <c r="D106" s="144"/>
      <c r="E106" s="138"/>
    </row>
    <row r="107" spans="1:5">
      <c r="A107" s="324" t="s">
        <v>232</v>
      </c>
      <c r="B107" s="734" t="s">
        <v>340</v>
      </c>
      <c r="C107" s="548"/>
      <c r="D107" s="26"/>
      <c r="E107" s="235"/>
    </row>
    <row r="108" spans="1:5">
      <c r="A108" s="325" t="s">
        <v>233</v>
      </c>
      <c r="B108" s="735" t="s">
        <v>341</v>
      </c>
      <c r="C108" s="548"/>
      <c r="D108" s="620"/>
      <c r="E108" s="168"/>
    </row>
    <row r="109" spans="1:5">
      <c r="A109" s="324" t="s">
        <v>234</v>
      </c>
      <c r="B109" s="736" t="s">
        <v>342</v>
      </c>
      <c r="C109" s="97"/>
      <c r="D109" s="98"/>
      <c r="E109" s="135"/>
    </row>
    <row r="110" spans="1:5">
      <c r="A110" s="679" t="s">
        <v>235</v>
      </c>
      <c r="B110" s="978" t="s">
        <v>343</v>
      </c>
      <c r="C110" s="696"/>
      <c r="D110" s="696"/>
      <c r="E110" s="696"/>
    </row>
    <row r="111" spans="1:5" ht="13.5" thickBot="1">
      <c r="A111" s="544" t="s">
        <v>236</v>
      </c>
      <c r="B111" s="745" t="s">
        <v>549</v>
      </c>
      <c r="C111" s="696">
        <v>507839</v>
      </c>
      <c r="D111" s="696"/>
      <c r="E111" s="696"/>
    </row>
    <row r="112" spans="1:5" ht="13.5" thickBot="1">
      <c r="A112" s="347" t="s">
        <v>237</v>
      </c>
      <c r="B112" s="284" t="s">
        <v>334</v>
      </c>
      <c r="C112" s="280">
        <f>SUM(C103:C111)</f>
        <v>507839</v>
      </c>
      <c r="D112" s="280">
        <f>SUM(D103:D111)</f>
        <v>14000000</v>
      </c>
      <c r="E112" s="280">
        <f>SUM(E103:E111)</f>
        <v>0</v>
      </c>
    </row>
    <row r="113" spans="1:5">
      <c r="A113" s="544"/>
      <c r="B113" s="41"/>
      <c r="C113" s="747"/>
      <c r="D113" s="208"/>
      <c r="E113" s="239"/>
    </row>
    <row r="114" spans="1:5" ht="13.5" thickBot="1">
      <c r="A114" s="393" t="s">
        <v>238</v>
      </c>
      <c r="B114" s="746" t="s">
        <v>335</v>
      </c>
      <c r="C114" s="738">
        <f>C100+C112</f>
        <v>507839</v>
      </c>
      <c r="D114" s="750">
        <f>D100+D112</f>
        <v>14600000</v>
      </c>
      <c r="E114" s="753">
        <f>E100+E112</f>
        <v>14275300</v>
      </c>
    </row>
    <row r="115" spans="1:5">
      <c r="A115" s="345"/>
      <c r="B115" s="41"/>
      <c r="C115" s="27"/>
      <c r="D115" s="27"/>
      <c r="E115" s="27"/>
    </row>
    <row r="116" spans="1:5">
      <c r="A116" s="345"/>
      <c r="B116" s="41"/>
      <c r="C116" s="27"/>
      <c r="D116" s="27"/>
      <c r="E116" s="27"/>
    </row>
    <row r="117" spans="1:5">
      <c r="A117" s="345"/>
      <c r="B117" s="41"/>
      <c r="C117" s="27"/>
      <c r="D117" s="27"/>
      <c r="E117" s="27"/>
    </row>
    <row r="118" spans="1:5">
      <c r="A118" s="345"/>
      <c r="B118" s="41"/>
      <c r="C118" s="27"/>
      <c r="D118" s="27"/>
      <c r="E118" s="27"/>
    </row>
    <row r="119" spans="1:5">
      <c r="A119" s="1019"/>
      <c r="B119" s="1018"/>
      <c r="C119" s="1018"/>
      <c r="D119" s="1018"/>
      <c r="E119" s="1018"/>
    </row>
    <row r="120" spans="1:5" ht="13.5" customHeight="1">
      <c r="A120" s="997" t="s">
        <v>657</v>
      </c>
      <c r="B120" s="997"/>
      <c r="C120" s="997"/>
      <c r="D120" s="997"/>
      <c r="E120" s="997"/>
    </row>
    <row r="121" spans="1:5" ht="13.5" customHeight="1">
      <c r="A121" s="337"/>
      <c r="B121" s="337"/>
      <c r="C121" s="337"/>
      <c r="D121" s="337"/>
      <c r="E121" s="337"/>
    </row>
    <row r="122" spans="1:5" ht="15.75">
      <c r="B122" s="1017" t="s">
        <v>627</v>
      </c>
      <c r="C122" s="1017"/>
      <c r="D122" s="1017"/>
      <c r="E122" s="1017"/>
    </row>
    <row r="123" spans="1:5" ht="15.75">
      <c r="B123" s="18"/>
      <c r="C123" s="18"/>
      <c r="D123" s="18"/>
      <c r="E123" s="18"/>
    </row>
    <row r="124" spans="1:5" ht="13.5" thickBot="1">
      <c r="B124" s="1"/>
      <c r="C124" s="1"/>
      <c r="D124" s="1"/>
      <c r="E124" s="19" t="s">
        <v>598</v>
      </c>
    </row>
    <row r="125" spans="1:5" ht="39.75" thickBot="1">
      <c r="A125" s="348" t="s">
        <v>190</v>
      </c>
      <c r="B125" s="549" t="s">
        <v>12</v>
      </c>
      <c r="C125" s="932" t="s">
        <v>573</v>
      </c>
      <c r="D125" s="321" t="s">
        <v>315</v>
      </c>
      <c r="E125" s="322" t="s">
        <v>574</v>
      </c>
    </row>
    <row r="126" spans="1:5">
      <c r="A126" s="550" t="s">
        <v>191</v>
      </c>
      <c r="B126" s="551" t="s">
        <v>192</v>
      </c>
      <c r="C126" s="560" t="s">
        <v>193</v>
      </c>
      <c r="D126" s="561" t="s">
        <v>194</v>
      </c>
      <c r="E126" s="562" t="s">
        <v>214</v>
      </c>
    </row>
    <row r="127" spans="1:5">
      <c r="A127" s="325" t="s">
        <v>195</v>
      </c>
      <c r="B127" s="332" t="s">
        <v>134</v>
      </c>
      <c r="C127" s="303"/>
      <c r="D127" s="135"/>
      <c r="E127" s="128"/>
    </row>
    <row r="128" spans="1:5" ht="12" customHeight="1">
      <c r="A128" s="324" t="s">
        <v>196</v>
      </c>
      <c r="B128" s="186" t="s">
        <v>6</v>
      </c>
      <c r="C128" s="303">
        <v>0</v>
      </c>
      <c r="D128" s="717"/>
      <c r="E128" s="128"/>
    </row>
    <row r="129" spans="1:6">
      <c r="A129" s="324" t="s">
        <v>197</v>
      </c>
      <c r="B129" s="198" t="s">
        <v>7</v>
      </c>
      <c r="C129" s="303">
        <v>0</v>
      </c>
      <c r="D129" s="717"/>
      <c r="E129" s="128"/>
    </row>
    <row r="130" spans="1:6">
      <c r="A130" s="324" t="s">
        <v>198</v>
      </c>
      <c r="B130" s="198" t="s">
        <v>8</v>
      </c>
      <c r="C130" s="303">
        <v>1048740</v>
      </c>
      <c r="D130" s="135">
        <v>2652000</v>
      </c>
      <c r="E130" s="128">
        <v>1060561</v>
      </c>
    </row>
    <row r="131" spans="1:6">
      <c r="A131" s="324" t="s">
        <v>199</v>
      </c>
      <c r="B131" s="198" t="s">
        <v>269</v>
      </c>
      <c r="C131" s="303"/>
      <c r="D131" s="135"/>
      <c r="E131" s="128"/>
    </row>
    <row r="132" spans="1:6">
      <c r="A132" s="324" t="s">
        <v>200</v>
      </c>
      <c r="B132" s="198" t="s">
        <v>268</v>
      </c>
      <c r="C132" s="303"/>
      <c r="D132" s="135"/>
      <c r="E132" s="128"/>
    </row>
    <row r="133" spans="1:6">
      <c r="A133" s="324" t="s">
        <v>201</v>
      </c>
      <c r="B133" s="198" t="s">
        <v>317</v>
      </c>
      <c r="C133" s="303">
        <f>C134+C135+C136+C137+C138+C139+C140</f>
        <v>0</v>
      </c>
      <c r="D133" s="303">
        <f>D134+D135+D136+D137+D138+D139+D140</f>
        <v>0</v>
      </c>
      <c r="E133" s="303">
        <f>E134+E135+E136+E137+E138+E139+E140</f>
        <v>0</v>
      </c>
    </row>
    <row r="134" spans="1:6">
      <c r="A134" s="324" t="s">
        <v>202</v>
      </c>
      <c r="B134" s="198" t="s">
        <v>318</v>
      </c>
      <c r="C134" s="303"/>
      <c r="D134" s="135"/>
      <c r="E134" s="128"/>
    </row>
    <row r="135" spans="1:6" ht="12" customHeight="1">
      <c r="A135" s="324" t="s">
        <v>203</v>
      </c>
      <c r="B135" s="198" t="s">
        <v>319</v>
      </c>
      <c r="C135" s="303"/>
      <c r="D135" s="135"/>
      <c r="E135" s="128"/>
    </row>
    <row r="136" spans="1:6">
      <c r="A136" s="324" t="s">
        <v>204</v>
      </c>
      <c r="B136" s="198" t="s">
        <v>320</v>
      </c>
      <c r="C136" s="303"/>
      <c r="D136" s="135"/>
      <c r="E136" s="128"/>
    </row>
    <row r="137" spans="1:6" ht="14.25" customHeight="1">
      <c r="A137" s="324" t="s">
        <v>205</v>
      </c>
      <c r="B137" s="333" t="s">
        <v>321</v>
      </c>
      <c r="C137" s="223"/>
      <c r="D137" s="135"/>
      <c r="E137" s="128"/>
    </row>
    <row r="138" spans="1:6" ht="14.25" customHeight="1">
      <c r="A138" s="324" t="s">
        <v>206</v>
      </c>
      <c r="B138" s="732" t="s">
        <v>336</v>
      </c>
      <c r="C138" s="306"/>
      <c r="D138" s="136"/>
      <c r="E138" s="128"/>
    </row>
    <row r="139" spans="1:6" ht="14.25" customHeight="1">
      <c r="A139" s="324" t="s">
        <v>207</v>
      </c>
      <c r="B139" s="733" t="s">
        <v>329</v>
      </c>
      <c r="C139" s="306"/>
      <c r="D139" s="136"/>
      <c r="E139" s="128"/>
    </row>
    <row r="140" spans="1:6" ht="14.25" customHeight="1">
      <c r="A140" s="324" t="s">
        <v>208</v>
      </c>
      <c r="B140" s="117" t="s">
        <v>548</v>
      </c>
      <c r="C140" s="306"/>
      <c r="D140" s="136"/>
      <c r="E140" s="128"/>
    </row>
    <row r="141" spans="1:6" ht="13.5" customHeight="1" thickBot="1">
      <c r="A141" s="324" t="s">
        <v>209</v>
      </c>
      <c r="B141" s="200" t="s">
        <v>130</v>
      </c>
      <c r="C141" s="304"/>
      <c r="D141" s="140"/>
      <c r="E141" s="128"/>
    </row>
    <row r="142" spans="1:6" s="15" customFormat="1" ht="13.5" thickBot="1">
      <c r="A142" s="324" t="s">
        <v>210</v>
      </c>
      <c r="B142" s="555" t="s">
        <v>9</v>
      </c>
      <c r="C142" s="569">
        <f>C128+C129+C130+C131+C133+C141</f>
        <v>1048740</v>
      </c>
      <c r="D142" s="569">
        <f>D128+D129+D130+D131+D133+D141</f>
        <v>2652000</v>
      </c>
      <c r="E142" s="570">
        <f>E128+E129+E130+E131+E133+E141</f>
        <v>1060561</v>
      </c>
      <c r="F142"/>
    </row>
    <row r="143" spans="1:6" s="15" customFormat="1" ht="13.5" thickTop="1">
      <c r="A143" s="544"/>
      <c r="B143" s="332"/>
      <c r="C143" s="222"/>
      <c r="D143" s="222"/>
      <c r="E143" s="143"/>
      <c r="F143"/>
    </row>
    <row r="144" spans="1:6" ht="14.25" customHeight="1">
      <c r="A144" s="325" t="s">
        <v>211</v>
      </c>
      <c r="B144" s="334" t="s">
        <v>135</v>
      </c>
      <c r="C144" s="305"/>
      <c r="D144" s="305"/>
      <c r="E144" s="138"/>
    </row>
    <row r="145" spans="1:6">
      <c r="A145" s="324" t="s">
        <v>212</v>
      </c>
      <c r="B145" s="198" t="s">
        <v>270</v>
      </c>
      <c r="C145" s="303"/>
      <c r="D145" s="303"/>
      <c r="E145" s="135"/>
    </row>
    <row r="146" spans="1:6" ht="14.25" customHeight="1">
      <c r="A146" s="325" t="s">
        <v>213</v>
      </c>
      <c r="B146" s="198" t="s">
        <v>271</v>
      </c>
      <c r="C146" s="303"/>
      <c r="D146" s="303"/>
      <c r="E146" s="135"/>
    </row>
    <row r="147" spans="1:6" s="15" customFormat="1" ht="14.25" customHeight="1">
      <c r="A147" s="324" t="s">
        <v>215</v>
      </c>
      <c r="B147" s="198" t="s">
        <v>131</v>
      </c>
      <c r="C147" s="223">
        <f>C148+C149+C150+C151+C152+C153+C154</f>
        <v>0</v>
      </c>
      <c r="D147" s="223">
        <f>D148+D149+D150+D151+D152+D153+D154</f>
        <v>0</v>
      </c>
      <c r="E147" s="139">
        <f>E148+E149+E150+E151+E152+E153+E154</f>
        <v>0</v>
      </c>
      <c r="F147"/>
    </row>
    <row r="148" spans="1:6">
      <c r="A148" s="325" t="s">
        <v>216</v>
      </c>
      <c r="B148" s="333" t="s">
        <v>322</v>
      </c>
      <c r="C148" s="303"/>
      <c r="D148" s="303"/>
      <c r="E148" s="135"/>
    </row>
    <row r="149" spans="1:6">
      <c r="A149" s="324" t="s">
        <v>217</v>
      </c>
      <c r="B149" s="333" t="s">
        <v>324</v>
      </c>
      <c r="C149" s="303"/>
      <c r="D149" s="303"/>
      <c r="E149" s="135"/>
    </row>
    <row r="150" spans="1:6" ht="12.75" customHeight="1">
      <c r="A150" s="325" t="s">
        <v>218</v>
      </c>
      <c r="B150" s="333" t="s">
        <v>323</v>
      </c>
      <c r="C150" s="303"/>
      <c r="D150" s="303"/>
      <c r="E150" s="135"/>
    </row>
    <row r="151" spans="1:6" ht="12.75" customHeight="1">
      <c r="A151" s="324" t="s">
        <v>219</v>
      </c>
      <c r="B151" s="333" t="s">
        <v>325</v>
      </c>
      <c r="C151" s="303"/>
      <c r="D151" s="303"/>
      <c r="E151" s="135"/>
    </row>
    <row r="152" spans="1:6" ht="12.75" customHeight="1">
      <c r="A152" s="325" t="s">
        <v>220</v>
      </c>
      <c r="B152" s="732" t="s">
        <v>326</v>
      </c>
      <c r="C152" s="303"/>
      <c r="D152" s="303"/>
      <c r="E152" s="135"/>
    </row>
    <row r="153" spans="1:6" ht="12.75" customHeight="1">
      <c r="A153" s="324" t="s">
        <v>221</v>
      </c>
      <c r="B153" s="281" t="s">
        <v>327</v>
      </c>
      <c r="C153" s="303"/>
      <c r="D153" s="303"/>
      <c r="E153" s="135"/>
    </row>
    <row r="154" spans="1:6" ht="12.75" customHeight="1">
      <c r="A154" s="325" t="s">
        <v>222</v>
      </c>
      <c r="B154" s="733" t="s">
        <v>344</v>
      </c>
      <c r="C154" s="303"/>
      <c r="D154" s="303"/>
      <c r="E154" s="135"/>
    </row>
    <row r="155" spans="1:6">
      <c r="A155" s="324" t="s">
        <v>223</v>
      </c>
      <c r="B155" s="198" t="s">
        <v>330</v>
      </c>
      <c r="C155" s="303"/>
      <c r="D155" s="303"/>
      <c r="E155" s="135"/>
    </row>
    <row r="156" spans="1:6" ht="13.5" thickBot="1">
      <c r="A156" s="324" t="s">
        <v>224</v>
      </c>
      <c r="B156" s="200" t="s">
        <v>133</v>
      </c>
      <c r="C156" s="306">
        <f>-C131</f>
        <v>0</v>
      </c>
      <c r="D156" s="306">
        <f>-D131</f>
        <v>0</v>
      </c>
      <c r="E156" s="580">
        <f>-E131</f>
        <v>0</v>
      </c>
    </row>
    <row r="157" spans="1:6" ht="13.5" thickBot="1">
      <c r="A157" s="554" t="s">
        <v>225</v>
      </c>
      <c r="B157" s="555" t="s">
        <v>10</v>
      </c>
      <c r="C157" s="569">
        <f>C145+C146+C147+C155+C156</f>
        <v>0</v>
      </c>
      <c r="D157" s="569">
        <f>D145+D146+D147+D155+D156</f>
        <v>0</v>
      </c>
      <c r="E157" s="570">
        <f>E145+E146+E147+E155+E156</f>
        <v>0</v>
      </c>
    </row>
    <row r="158" spans="1:6" ht="27" thickTop="1" thickBot="1">
      <c r="A158" s="554" t="s">
        <v>226</v>
      </c>
      <c r="B158" s="559" t="s">
        <v>331</v>
      </c>
      <c r="C158" s="778">
        <f>C142+C157</f>
        <v>1048740</v>
      </c>
      <c r="D158" s="778">
        <f>D142+D157</f>
        <v>2652000</v>
      </c>
      <c r="E158" s="887">
        <f>E142+E157</f>
        <v>1060561</v>
      </c>
    </row>
    <row r="159" spans="1:6" ht="13.5" thickTop="1">
      <c r="A159" s="544"/>
      <c r="B159" s="748"/>
      <c r="C159" s="768"/>
      <c r="D159" s="768"/>
      <c r="E159" s="768"/>
    </row>
    <row r="160" spans="1:6">
      <c r="A160" s="325" t="s">
        <v>227</v>
      </c>
      <c r="B160" s="424" t="s">
        <v>333</v>
      </c>
      <c r="C160" s="307"/>
      <c r="D160" s="141"/>
      <c r="E160" s="130"/>
    </row>
    <row r="161" spans="1:5">
      <c r="A161" s="324" t="s">
        <v>228</v>
      </c>
      <c r="B161" s="199" t="s">
        <v>332</v>
      </c>
      <c r="C161" s="303"/>
      <c r="D161" s="135"/>
      <c r="E161" s="128"/>
    </row>
    <row r="162" spans="1:5">
      <c r="A162" s="325" t="s">
        <v>229</v>
      </c>
      <c r="B162" s="630" t="s">
        <v>337</v>
      </c>
      <c r="C162" s="303"/>
      <c r="D162" s="303"/>
      <c r="E162" s="135"/>
    </row>
    <row r="163" spans="1:5">
      <c r="A163" s="324" t="s">
        <v>230</v>
      </c>
      <c r="B163" s="630" t="s">
        <v>338</v>
      </c>
      <c r="C163" s="305"/>
      <c r="D163" s="138"/>
      <c r="E163" s="130"/>
    </row>
    <row r="164" spans="1:5">
      <c r="A164" s="325" t="s">
        <v>231</v>
      </c>
      <c r="B164" s="630" t="s">
        <v>339</v>
      </c>
      <c r="C164" s="223"/>
      <c r="D164" s="139"/>
      <c r="E164" s="131"/>
    </row>
    <row r="165" spans="1:5">
      <c r="A165" s="324" t="s">
        <v>232</v>
      </c>
      <c r="B165" s="734" t="s">
        <v>340</v>
      </c>
      <c r="C165" s="303"/>
      <c r="D165" s="135"/>
      <c r="E165" s="131"/>
    </row>
    <row r="166" spans="1:5">
      <c r="A166" s="325" t="s">
        <v>233</v>
      </c>
      <c r="B166" s="735" t="s">
        <v>341</v>
      </c>
      <c r="C166" s="303"/>
      <c r="D166" s="135"/>
      <c r="E166" s="131"/>
    </row>
    <row r="167" spans="1:5">
      <c r="A167" s="324" t="s">
        <v>234</v>
      </c>
      <c r="B167" s="736" t="s">
        <v>342</v>
      </c>
      <c r="C167" s="214"/>
      <c r="D167" s="135"/>
      <c r="E167" s="131"/>
    </row>
    <row r="168" spans="1:5">
      <c r="A168" s="325" t="s">
        <v>235</v>
      </c>
      <c r="B168" s="963" t="s">
        <v>343</v>
      </c>
      <c r="C168" s="801"/>
      <c r="D168" s="135"/>
      <c r="E168" s="135"/>
    </row>
    <row r="169" spans="1:5" ht="13.5" thickBot="1">
      <c r="A169" s="544" t="s">
        <v>236</v>
      </c>
      <c r="B169" s="964" t="s">
        <v>549</v>
      </c>
      <c r="C169" s="305"/>
      <c r="D169" s="305"/>
      <c r="E169" s="138"/>
    </row>
    <row r="170" spans="1:5" ht="13.5" thickBot="1">
      <c r="A170" s="347" t="s">
        <v>237</v>
      </c>
      <c r="B170" s="962" t="s">
        <v>334</v>
      </c>
      <c r="C170" s="568">
        <f>SUM(C161:C169)</f>
        <v>0</v>
      </c>
      <c r="D170" s="568">
        <f>SUM(D161:D169)</f>
        <v>0</v>
      </c>
      <c r="E170" s="568">
        <f>SUM(E161:E169)</f>
        <v>0</v>
      </c>
    </row>
    <row r="171" spans="1:5">
      <c r="A171" s="544"/>
      <c r="B171" s="41"/>
      <c r="C171" s="754"/>
      <c r="D171" s="719"/>
      <c r="E171" s="719"/>
    </row>
    <row r="172" spans="1:5" ht="13.5" thickBot="1">
      <c r="A172" s="393" t="s">
        <v>238</v>
      </c>
      <c r="B172" s="746" t="s">
        <v>335</v>
      </c>
      <c r="C172" s="753">
        <f>C158+C170</f>
        <v>1048740</v>
      </c>
      <c r="D172" s="753">
        <f>D158+D170</f>
        <v>2652000</v>
      </c>
      <c r="E172" s="753">
        <f>E158+E170</f>
        <v>1060561</v>
      </c>
    </row>
    <row r="173" spans="1:5">
      <c r="A173" s="345"/>
      <c r="B173" s="721"/>
      <c r="C173" s="267"/>
      <c r="D173" s="27"/>
      <c r="E173" s="27"/>
    </row>
    <row r="174" spans="1:5">
      <c r="A174" s="345"/>
      <c r="B174" s="721"/>
      <c r="C174" s="267"/>
      <c r="D174" s="27"/>
      <c r="E174" s="27"/>
    </row>
    <row r="175" spans="1:5">
      <c r="A175" s="345"/>
      <c r="B175" s="721"/>
      <c r="C175" s="267"/>
      <c r="D175" s="27"/>
      <c r="E175" s="27"/>
    </row>
    <row r="176" spans="1:5">
      <c r="A176" s="345"/>
      <c r="B176" s="721"/>
      <c r="C176" s="267"/>
      <c r="D176" s="27"/>
      <c r="E176" s="27"/>
    </row>
    <row r="177" spans="1:5">
      <c r="A177" s="1019"/>
      <c r="B177" s="1018"/>
      <c r="C177" s="1018"/>
      <c r="D177" s="1018"/>
      <c r="E177" s="1018"/>
    </row>
    <row r="178" spans="1:5">
      <c r="A178" s="997" t="s">
        <v>657</v>
      </c>
      <c r="B178" s="997"/>
      <c r="C178" s="997"/>
      <c r="D178" s="997"/>
      <c r="E178" s="997"/>
    </row>
    <row r="179" spans="1:5">
      <c r="A179" s="337"/>
      <c r="B179" s="337"/>
      <c r="C179" s="337"/>
      <c r="D179" s="337"/>
      <c r="E179" s="337"/>
    </row>
    <row r="180" spans="1:5" ht="15.75">
      <c r="B180" s="1017" t="s">
        <v>627</v>
      </c>
      <c r="C180" s="1017"/>
      <c r="D180" s="1017"/>
      <c r="E180" s="1017"/>
    </row>
    <row r="181" spans="1:5" ht="15.75">
      <c r="B181" s="18"/>
      <c r="C181" s="18"/>
      <c r="D181" s="18"/>
      <c r="E181" s="18"/>
    </row>
    <row r="182" spans="1:5" ht="13.5" thickBot="1">
      <c r="B182" s="1"/>
      <c r="C182" s="1"/>
      <c r="D182" s="1"/>
      <c r="E182" s="19" t="s">
        <v>598</v>
      </c>
    </row>
    <row r="183" spans="1:5" ht="39.75" thickBot="1">
      <c r="A183" s="348" t="s">
        <v>190</v>
      </c>
      <c r="B183" s="549" t="s">
        <v>12</v>
      </c>
      <c r="C183" s="346" t="s">
        <v>575</v>
      </c>
      <c r="D183" s="342"/>
      <c r="E183" s="322" t="s">
        <v>576</v>
      </c>
    </row>
    <row r="184" spans="1:5">
      <c r="A184" s="550" t="s">
        <v>191</v>
      </c>
      <c r="B184" s="551" t="s">
        <v>192</v>
      </c>
      <c r="C184" s="575" t="s">
        <v>193</v>
      </c>
      <c r="D184" s="561" t="s">
        <v>194</v>
      </c>
      <c r="E184" s="562" t="s">
        <v>214</v>
      </c>
    </row>
    <row r="185" spans="1:5">
      <c r="A185" s="325" t="s">
        <v>195</v>
      </c>
      <c r="B185" s="332" t="s">
        <v>134</v>
      </c>
      <c r="C185" s="303"/>
      <c r="D185" s="135"/>
      <c r="E185" s="128"/>
    </row>
    <row r="186" spans="1:5">
      <c r="A186" s="324" t="s">
        <v>196</v>
      </c>
      <c r="B186" s="186" t="s">
        <v>6</v>
      </c>
      <c r="C186" s="303">
        <v>2625000</v>
      </c>
      <c r="D186" s="135"/>
      <c r="E186" s="135">
        <v>3161000</v>
      </c>
    </row>
    <row r="187" spans="1:5">
      <c r="A187" s="324" t="s">
        <v>197</v>
      </c>
      <c r="B187" s="198" t="s">
        <v>7</v>
      </c>
      <c r="C187" s="303">
        <v>520000</v>
      </c>
      <c r="D187" s="135"/>
      <c r="E187" s="135">
        <v>610000</v>
      </c>
    </row>
    <row r="188" spans="1:5">
      <c r="A188" s="324" t="s">
        <v>198</v>
      </c>
      <c r="B188" s="198" t="s">
        <v>8</v>
      </c>
      <c r="C188" s="303">
        <v>9067920</v>
      </c>
      <c r="D188" s="135"/>
      <c r="E188" s="135">
        <v>559000</v>
      </c>
    </row>
    <row r="189" spans="1:5">
      <c r="A189" s="324" t="s">
        <v>199</v>
      </c>
      <c r="B189" s="198" t="s">
        <v>269</v>
      </c>
      <c r="C189" s="303"/>
      <c r="D189" s="135"/>
      <c r="E189" s="128"/>
    </row>
    <row r="190" spans="1:5">
      <c r="A190" s="324" t="s">
        <v>200</v>
      </c>
      <c r="B190" s="198" t="s">
        <v>268</v>
      </c>
      <c r="C190" s="303"/>
      <c r="D190" s="135"/>
      <c r="E190" s="128"/>
    </row>
    <row r="191" spans="1:5">
      <c r="A191" s="324" t="s">
        <v>201</v>
      </c>
      <c r="B191" s="198" t="s">
        <v>317</v>
      </c>
      <c r="C191" s="303">
        <v>0</v>
      </c>
      <c r="D191" s="303">
        <v>0</v>
      </c>
      <c r="E191" s="303">
        <f>E192+E193+E194+E195+E196+E197+E198</f>
        <v>0</v>
      </c>
    </row>
    <row r="192" spans="1:5">
      <c r="A192" s="324" t="s">
        <v>202</v>
      </c>
      <c r="B192" s="198" t="s">
        <v>318</v>
      </c>
      <c r="C192" s="303"/>
      <c r="D192" s="135"/>
      <c r="E192" s="128"/>
    </row>
    <row r="193" spans="1:5">
      <c r="A193" s="324" t="s">
        <v>203</v>
      </c>
      <c r="B193" s="198" t="s">
        <v>319</v>
      </c>
      <c r="C193" s="303"/>
      <c r="D193" s="135"/>
      <c r="E193" s="128"/>
    </row>
    <row r="194" spans="1:5">
      <c r="A194" s="324" t="s">
        <v>204</v>
      </c>
      <c r="B194" s="198" t="s">
        <v>320</v>
      </c>
      <c r="C194" s="303"/>
      <c r="D194" s="135"/>
      <c r="E194" s="128"/>
    </row>
    <row r="195" spans="1:5">
      <c r="A195" s="324" t="s">
        <v>205</v>
      </c>
      <c r="B195" s="333" t="s">
        <v>321</v>
      </c>
      <c r="C195" s="223"/>
      <c r="D195" s="135">
        <v>0</v>
      </c>
      <c r="E195" s="128"/>
    </row>
    <row r="196" spans="1:5">
      <c r="A196" s="324" t="s">
        <v>206</v>
      </c>
      <c r="B196" s="732" t="s">
        <v>336</v>
      </c>
      <c r="C196" s="306"/>
      <c r="D196" s="136"/>
      <c r="E196" s="128"/>
    </row>
    <row r="197" spans="1:5">
      <c r="A197" s="324" t="s">
        <v>207</v>
      </c>
      <c r="B197" s="733" t="s">
        <v>329</v>
      </c>
      <c r="C197" s="306">
        <v>0</v>
      </c>
      <c r="D197" s="136"/>
      <c r="E197" s="128"/>
    </row>
    <row r="198" spans="1:5">
      <c r="A198" s="324" t="s">
        <v>208</v>
      </c>
      <c r="B198" s="117" t="s">
        <v>548</v>
      </c>
      <c r="C198" s="306"/>
      <c r="D198" s="136"/>
      <c r="E198" s="128"/>
    </row>
    <row r="199" spans="1:5" ht="13.5" thickBot="1">
      <c r="A199" s="324" t="s">
        <v>209</v>
      </c>
      <c r="B199" s="200" t="s">
        <v>130</v>
      </c>
      <c r="C199" s="304"/>
      <c r="D199" s="140"/>
      <c r="E199" s="128"/>
    </row>
    <row r="200" spans="1:5" ht="13.5" thickBot="1">
      <c r="A200" s="324" t="s">
        <v>210</v>
      </c>
      <c r="B200" s="555" t="s">
        <v>9</v>
      </c>
      <c r="C200" s="569">
        <f>C186+C187+C188+C189+C191+C199</f>
        <v>12212920</v>
      </c>
      <c r="D200" s="569">
        <f>D186+D187+D188+D189+D191+D199</f>
        <v>0</v>
      </c>
      <c r="E200" s="570">
        <f>E186+E187+E188+E189+E191+E199</f>
        <v>4330000</v>
      </c>
    </row>
    <row r="201" spans="1:5" ht="13.5" thickTop="1">
      <c r="A201" s="544"/>
      <c r="B201" s="332"/>
      <c r="C201" s="766"/>
      <c r="D201" s="766"/>
      <c r="E201" s="767"/>
    </row>
    <row r="202" spans="1:5">
      <c r="A202" s="325" t="s">
        <v>211</v>
      </c>
      <c r="B202" s="334" t="s">
        <v>135</v>
      </c>
      <c r="C202" s="305"/>
      <c r="D202" s="138"/>
      <c r="E202" s="130"/>
    </row>
    <row r="203" spans="1:5">
      <c r="A203" s="324" t="s">
        <v>212</v>
      </c>
      <c r="B203" s="198" t="s">
        <v>270</v>
      </c>
      <c r="C203" s="303">
        <v>1270000</v>
      </c>
      <c r="D203" s="135"/>
      <c r="E203" s="128"/>
    </row>
    <row r="204" spans="1:5">
      <c r="A204" s="325" t="s">
        <v>213</v>
      </c>
      <c r="B204" s="198" t="s">
        <v>271</v>
      </c>
      <c r="C204" s="303"/>
      <c r="D204" s="303"/>
      <c r="E204" s="135"/>
    </row>
    <row r="205" spans="1:5">
      <c r="A205" s="324" t="s">
        <v>215</v>
      </c>
      <c r="B205" s="198" t="s">
        <v>131</v>
      </c>
      <c r="C205" s="135">
        <v>0</v>
      </c>
      <c r="D205" s="135">
        <f>D206+D207+D208+D209+D210+D211+D212</f>
        <v>0</v>
      </c>
      <c r="E205" s="135">
        <f>E206+E207+E208+E209+E210+E211+E212</f>
        <v>0</v>
      </c>
    </row>
    <row r="206" spans="1:5">
      <c r="A206" s="325" t="s">
        <v>216</v>
      </c>
      <c r="B206" s="333" t="s">
        <v>322</v>
      </c>
      <c r="C206" s="303"/>
      <c r="D206" s="135"/>
      <c r="E206" s="128"/>
    </row>
    <row r="207" spans="1:5">
      <c r="A207" s="324" t="s">
        <v>217</v>
      </c>
      <c r="B207" s="333" t="s">
        <v>324</v>
      </c>
      <c r="C207" s="303"/>
      <c r="D207" s="135"/>
      <c r="E207" s="128"/>
    </row>
    <row r="208" spans="1:5">
      <c r="A208" s="325" t="s">
        <v>218</v>
      </c>
      <c r="B208" s="333" t="s">
        <v>323</v>
      </c>
      <c r="C208" s="303"/>
      <c r="D208" s="135"/>
      <c r="E208" s="128"/>
    </row>
    <row r="209" spans="1:5">
      <c r="A209" s="324" t="s">
        <v>219</v>
      </c>
      <c r="B209" s="333" t="s">
        <v>325</v>
      </c>
      <c r="C209" s="303"/>
      <c r="D209" s="135">
        <f>'7.8.9.m.szoc.ell.'!E33</f>
        <v>0</v>
      </c>
      <c r="E209" s="128"/>
    </row>
    <row r="210" spans="1:5">
      <c r="A210" s="325" t="s">
        <v>220</v>
      </c>
      <c r="B210" s="732" t="s">
        <v>326</v>
      </c>
      <c r="C210" s="303"/>
      <c r="D210" s="135"/>
      <c r="E210" s="128"/>
    </row>
    <row r="211" spans="1:5">
      <c r="A211" s="324" t="s">
        <v>221</v>
      </c>
      <c r="B211" s="281" t="s">
        <v>327</v>
      </c>
      <c r="C211" s="303"/>
      <c r="D211" s="135"/>
      <c r="E211" s="128"/>
    </row>
    <row r="212" spans="1:5">
      <c r="A212" s="325" t="s">
        <v>222</v>
      </c>
      <c r="B212" s="733" t="s">
        <v>344</v>
      </c>
      <c r="C212" s="303">
        <v>15000000</v>
      </c>
      <c r="D212" s="135"/>
      <c r="E212" s="128"/>
    </row>
    <row r="213" spans="1:5">
      <c r="A213" s="324" t="s">
        <v>223</v>
      </c>
      <c r="B213" s="198" t="s">
        <v>330</v>
      </c>
      <c r="C213" s="213"/>
      <c r="D213" s="303"/>
      <c r="E213" s="139"/>
    </row>
    <row r="214" spans="1:5" ht="13.5" thickBot="1">
      <c r="A214" s="324" t="s">
        <v>224</v>
      </c>
      <c r="B214" s="200" t="s">
        <v>133</v>
      </c>
      <c r="C214" s="222">
        <f>-C189</f>
        <v>0</v>
      </c>
      <c r="D214" s="222">
        <f>-D189</f>
        <v>0</v>
      </c>
      <c r="E214" s="143">
        <f>-E189</f>
        <v>0</v>
      </c>
    </row>
    <row r="215" spans="1:5" ht="13.5" thickBot="1">
      <c r="A215" s="554" t="s">
        <v>225</v>
      </c>
      <c r="B215" s="555" t="s">
        <v>10</v>
      </c>
      <c r="C215" s="761">
        <f>C203+C204+C205+C213+C214</f>
        <v>1270000</v>
      </c>
      <c r="D215" s="761">
        <f>D203+D204+D205+D213+D214</f>
        <v>0</v>
      </c>
      <c r="E215" s="787">
        <f>E203+E204+E205+E213+E214</f>
        <v>0</v>
      </c>
    </row>
    <row r="216" spans="1:5" ht="27" thickTop="1" thickBot="1">
      <c r="A216" s="554" t="s">
        <v>226</v>
      </c>
      <c r="B216" s="559" t="s">
        <v>331</v>
      </c>
      <c r="C216" s="233">
        <f>C215+C200</f>
        <v>13482920</v>
      </c>
      <c r="D216" s="233">
        <f>D215+D200</f>
        <v>0</v>
      </c>
      <c r="E216" s="239">
        <f>E215+E200</f>
        <v>4330000</v>
      </c>
    </row>
    <row r="217" spans="1:5" ht="13.5" thickTop="1">
      <c r="A217" s="544"/>
      <c r="B217" s="748"/>
      <c r="C217" s="758"/>
      <c r="D217" s="758"/>
      <c r="E217" s="762"/>
    </row>
    <row r="218" spans="1:5">
      <c r="A218" s="325" t="s">
        <v>227</v>
      </c>
      <c r="B218" s="424" t="s">
        <v>333</v>
      </c>
      <c r="C218" s="305"/>
      <c r="D218" s="138"/>
      <c r="E218" s="130"/>
    </row>
    <row r="219" spans="1:5">
      <c r="A219" s="324" t="s">
        <v>228</v>
      </c>
      <c r="B219" s="199" t="s">
        <v>332</v>
      </c>
      <c r="C219" s="303"/>
      <c r="D219" s="303"/>
      <c r="E219" s="135"/>
    </row>
    <row r="220" spans="1:5">
      <c r="A220" s="325" t="s">
        <v>229</v>
      </c>
      <c r="B220" s="630" t="s">
        <v>337</v>
      </c>
      <c r="C220" s="305"/>
      <c r="D220" s="138"/>
      <c r="E220" s="130"/>
    </row>
    <row r="221" spans="1:5">
      <c r="A221" s="324" t="s">
        <v>230</v>
      </c>
      <c r="B221" s="630" t="s">
        <v>338</v>
      </c>
      <c r="C221" s="223"/>
      <c r="D221" s="139"/>
      <c r="E221" s="131"/>
    </row>
    <row r="222" spans="1:5">
      <c r="A222" s="325" t="s">
        <v>231</v>
      </c>
      <c r="B222" s="630" t="s">
        <v>339</v>
      </c>
      <c r="C222" s="303"/>
      <c r="D222" s="135"/>
      <c r="E222" s="131"/>
    </row>
    <row r="223" spans="1:5">
      <c r="A223" s="324" t="s">
        <v>232</v>
      </c>
      <c r="B223" s="734" t="s">
        <v>340</v>
      </c>
      <c r="C223" s="214"/>
      <c r="D223" s="135"/>
      <c r="E223" s="131"/>
    </row>
    <row r="224" spans="1:5">
      <c r="A224" s="325" t="s">
        <v>233</v>
      </c>
      <c r="B224" s="735" t="s">
        <v>341</v>
      </c>
      <c r="C224" s="214"/>
      <c r="D224" s="135"/>
      <c r="E224" s="131"/>
    </row>
    <row r="225" spans="1:5">
      <c r="A225" s="324" t="s">
        <v>234</v>
      </c>
      <c r="B225" s="736" t="s">
        <v>342</v>
      </c>
      <c r="C225" s="214"/>
      <c r="D225" s="303"/>
      <c r="E225" s="135"/>
    </row>
    <row r="226" spans="1:5">
      <c r="A226" s="325" t="s">
        <v>235</v>
      </c>
      <c r="B226" s="736" t="s">
        <v>343</v>
      </c>
      <c r="C226" s="223"/>
      <c r="D226" s="223"/>
      <c r="E226" s="139"/>
    </row>
    <row r="227" spans="1:5" ht="13.5" thickBot="1">
      <c r="A227" s="544" t="s">
        <v>236</v>
      </c>
      <c r="B227" s="745" t="s">
        <v>549</v>
      </c>
      <c r="C227" s="233"/>
      <c r="D227" s="233"/>
      <c r="E227" s="239"/>
    </row>
    <row r="228" spans="1:5" ht="13.5" thickBot="1">
      <c r="A228" s="347" t="s">
        <v>237</v>
      </c>
      <c r="B228" s="284" t="s">
        <v>334</v>
      </c>
      <c r="C228" s="740">
        <f>SUM(C219:C227)</f>
        <v>0</v>
      </c>
      <c r="D228" s="740">
        <f>SUM(D219:D227)</f>
        <v>0</v>
      </c>
      <c r="E228" s="740">
        <f>SUM(E219:E227)</f>
        <v>0</v>
      </c>
    </row>
    <row r="229" spans="1:5">
      <c r="A229" s="544"/>
      <c r="B229" s="41"/>
      <c r="C229" s="754"/>
      <c r="D229" s="719"/>
      <c r="E229" s="719"/>
    </row>
    <row r="230" spans="1:5" ht="13.5" thickBot="1">
      <c r="A230" s="393" t="s">
        <v>238</v>
      </c>
      <c r="B230" s="746" t="s">
        <v>335</v>
      </c>
      <c r="C230" s="763">
        <f>C216+C228</f>
        <v>13482920</v>
      </c>
      <c r="D230" s="763">
        <f>D216+D228</f>
        <v>0</v>
      </c>
      <c r="E230" s="764">
        <f>E216+E228</f>
        <v>4330000</v>
      </c>
    </row>
    <row r="231" spans="1:5">
      <c r="A231" s="345"/>
      <c r="B231" s="721"/>
      <c r="C231" s="27"/>
      <c r="D231" s="27"/>
      <c r="E231" s="27"/>
    </row>
    <row r="232" spans="1:5">
      <c r="A232" s="345"/>
      <c r="B232" s="721"/>
      <c r="C232" s="27"/>
      <c r="D232" s="27"/>
      <c r="E232" s="27"/>
    </row>
    <row r="233" spans="1:5">
      <c r="A233" s="345"/>
      <c r="B233" s="721"/>
      <c r="C233" s="27"/>
      <c r="D233" s="27"/>
      <c r="E233" s="27"/>
    </row>
    <row r="234" spans="1:5">
      <c r="A234" s="345"/>
      <c r="B234" s="721"/>
      <c r="C234" s="27"/>
      <c r="D234" s="27"/>
      <c r="E234" s="27"/>
    </row>
    <row r="235" spans="1:5">
      <c r="A235" s="345"/>
      <c r="B235" s="721"/>
      <c r="C235" s="27"/>
      <c r="D235" s="27"/>
      <c r="E235" s="27"/>
    </row>
    <row r="236" spans="1:5">
      <c r="A236" s="345"/>
      <c r="B236" s="721"/>
      <c r="C236" s="27"/>
      <c r="D236" s="27"/>
      <c r="E236" s="27"/>
    </row>
    <row r="237" spans="1:5">
      <c r="A237" s="1019"/>
      <c r="B237" s="1018"/>
      <c r="C237" s="1018"/>
      <c r="D237" s="1018"/>
      <c r="E237" s="1018"/>
    </row>
    <row r="238" spans="1:5">
      <c r="A238" s="997" t="s">
        <v>657</v>
      </c>
      <c r="B238" s="997"/>
      <c r="C238" s="997"/>
      <c r="D238" s="997"/>
      <c r="E238" s="997"/>
    </row>
    <row r="239" spans="1:5">
      <c r="A239" s="337"/>
      <c r="B239" s="337"/>
      <c r="C239" s="337"/>
      <c r="D239" s="337"/>
      <c r="E239" s="337"/>
    </row>
    <row r="240" spans="1:5" ht="15.75">
      <c r="B240" s="1017" t="s">
        <v>627</v>
      </c>
      <c r="C240" s="1017"/>
      <c r="D240" s="1017"/>
      <c r="E240" s="1017"/>
    </row>
    <row r="241" spans="1:5" ht="15.75">
      <c r="B241" s="18"/>
      <c r="C241" s="18"/>
      <c r="D241" s="18"/>
      <c r="E241" s="18"/>
    </row>
    <row r="242" spans="1:5" ht="13.5" thickBot="1">
      <c r="B242" s="1"/>
      <c r="C242" s="1"/>
      <c r="D242" s="1"/>
      <c r="E242" s="19" t="s">
        <v>565</v>
      </c>
    </row>
    <row r="243" spans="1:5" ht="27" thickBot="1">
      <c r="A243" s="348" t="s">
        <v>190</v>
      </c>
      <c r="B243" s="549" t="s">
        <v>12</v>
      </c>
      <c r="C243" s="154" t="s">
        <v>534</v>
      </c>
      <c r="D243" s="153" t="s">
        <v>577</v>
      </c>
      <c r="E243" s="342"/>
    </row>
    <row r="244" spans="1:5">
      <c r="A244" s="550" t="s">
        <v>191</v>
      </c>
      <c r="B244" s="551" t="s">
        <v>192</v>
      </c>
      <c r="C244" s="560" t="s">
        <v>193</v>
      </c>
      <c r="D244" s="561" t="s">
        <v>194</v>
      </c>
      <c r="E244" s="562" t="s">
        <v>214</v>
      </c>
    </row>
    <row r="245" spans="1:5">
      <c r="A245" s="325" t="s">
        <v>195</v>
      </c>
      <c r="B245" s="332" t="s">
        <v>134</v>
      </c>
      <c r="C245" s="303"/>
      <c r="D245" s="135"/>
      <c r="E245" s="128"/>
    </row>
    <row r="246" spans="1:5">
      <c r="A246" s="324" t="s">
        <v>196</v>
      </c>
      <c r="B246" s="186" t="s">
        <v>6</v>
      </c>
      <c r="C246" s="303">
        <v>1188000</v>
      </c>
      <c r="D246" s="135"/>
      <c r="E246" s="128">
        <v>0</v>
      </c>
    </row>
    <row r="247" spans="1:5">
      <c r="A247" s="324" t="s">
        <v>197</v>
      </c>
      <c r="B247" s="198" t="s">
        <v>7</v>
      </c>
      <c r="C247" s="303">
        <v>209000</v>
      </c>
      <c r="D247" s="135"/>
      <c r="E247" s="128">
        <v>0</v>
      </c>
    </row>
    <row r="248" spans="1:5">
      <c r="A248" s="324" t="s">
        <v>198</v>
      </c>
      <c r="B248" s="198" t="s">
        <v>8</v>
      </c>
      <c r="C248" s="303">
        <v>3213100</v>
      </c>
      <c r="D248" s="135"/>
      <c r="E248" s="128">
        <v>0</v>
      </c>
    </row>
    <row r="249" spans="1:5">
      <c r="A249" s="324" t="s">
        <v>199</v>
      </c>
      <c r="B249" s="198" t="s">
        <v>269</v>
      </c>
      <c r="C249" s="303"/>
      <c r="D249" s="135"/>
      <c r="E249" s="128"/>
    </row>
    <row r="250" spans="1:5">
      <c r="A250" s="324" t="s">
        <v>200</v>
      </c>
      <c r="B250" s="198" t="s">
        <v>268</v>
      </c>
      <c r="C250" s="303"/>
      <c r="D250" s="135"/>
      <c r="E250" s="128"/>
    </row>
    <row r="251" spans="1:5">
      <c r="A251" s="324" t="s">
        <v>201</v>
      </c>
      <c r="B251" s="198" t="s">
        <v>317</v>
      </c>
      <c r="C251" s="303">
        <f>C252+C253+C254+C255+C256+C257+C258</f>
        <v>0</v>
      </c>
      <c r="D251" s="303">
        <v>600000</v>
      </c>
      <c r="E251" s="303">
        <f>E252+E253+E254+E255+E256+E257+E258</f>
        <v>0</v>
      </c>
    </row>
    <row r="252" spans="1:5">
      <c r="A252" s="324" t="s">
        <v>202</v>
      </c>
      <c r="B252" s="198" t="s">
        <v>318</v>
      </c>
      <c r="C252" s="303"/>
      <c r="D252" s="135"/>
      <c r="E252" s="128"/>
    </row>
    <row r="253" spans="1:5">
      <c r="A253" s="324" t="s">
        <v>203</v>
      </c>
      <c r="B253" s="198" t="s">
        <v>319</v>
      </c>
      <c r="C253" s="303"/>
      <c r="D253" s="135"/>
      <c r="E253" s="128"/>
    </row>
    <row r="254" spans="1:5">
      <c r="A254" s="324" t="s">
        <v>204</v>
      </c>
      <c r="B254" s="198" t="s">
        <v>320</v>
      </c>
      <c r="C254" s="303"/>
      <c r="D254" s="135"/>
      <c r="E254" s="128"/>
    </row>
    <row r="255" spans="1:5">
      <c r="A255" s="324" t="s">
        <v>205</v>
      </c>
      <c r="B255" s="333" t="s">
        <v>321</v>
      </c>
      <c r="C255" s="223"/>
      <c r="D255" s="135">
        <v>600000</v>
      </c>
      <c r="E255" s="128">
        <f>'5-6.m.tám.ért.kiad.'!E27+'5-6.m.tám.ért.kiad.'!E28+'5-6.m.tám.ért.kiad.'!E24</f>
        <v>0</v>
      </c>
    </row>
    <row r="256" spans="1:5">
      <c r="A256" s="324" t="s">
        <v>206</v>
      </c>
      <c r="B256" s="732" t="s">
        <v>336</v>
      </c>
      <c r="C256" s="214"/>
      <c r="D256" s="135"/>
      <c r="E256" s="128"/>
    </row>
    <row r="257" spans="1:5">
      <c r="A257" s="324" t="s">
        <v>207</v>
      </c>
      <c r="B257" s="733" t="s">
        <v>329</v>
      </c>
      <c r="C257" s="214"/>
      <c r="D257" s="696"/>
      <c r="E257" s="128"/>
    </row>
    <row r="258" spans="1:5">
      <c r="A258" s="324" t="s">
        <v>208</v>
      </c>
      <c r="B258" s="117" t="s">
        <v>548</v>
      </c>
      <c r="C258" s="303"/>
      <c r="D258" s="696"/>
      <c r="E258" s="128"/>
    </row>
    <row r="259" spans="1:5" ht="13.5" thickBot="1">
      <c r="A259" s="324" t="s">
        <v>209</v>
      </c>
      <c r="B259" s="200" t="s">
        <v>130</v>
      </c>
      <c r="C259" s="222"/>
      <c r="D259" s="143"/>
      <c r="E259" s="134"/>
    </row>
    <row r="260" spans="1:5" ht="13.5" thickBot="1">
      <c r="A260" s="324" t="s">
        <v>210</v>
      </c>
      <c r="B260" s="555" t="s">
        <v>9</v>
      </c>
      <c r="C260" s="779">
        <f>C246+C247+C248+C249+C251+C259</f>
        <v>4610100</v>
      </c>
      <c r="D260" s="779">
        <f>D246+D247+D248+D249+D251+D259</f>
        <v>600000</v>
      </c>
      <c r="E260" s="787">
        <v>0</v>
      </c>
    </row>
    <row r="261" spans="1:5" ht="13.5" thickTop="1">
      <c r="A261" s="544"/>
      <c r="B261" s="332"/>
      <c r="C261" s="759"/>
      <c r="D261" s="759"/>
      <c r="E261" s="760"/>
    </row>
    <row r="262" spans="1:5">
      <c r="A262" s="325" t="s">
        <v>211</v>
      </c>
      <c r="B262" s="334" t="s">
        <v>135</v>
      </c>
      <c r="C262" s="307"/>
      <c r="D262" s="307"/>
      <c r="E262" s="141"/>
    </row>
    <row r="263" spans="1:5">
      <c r="A263" s="324" t="s">
        <v>212</v>
      </c>
      <c r="B263" s="198" t="s">
        <v>270</v>
      </c>
      <c r="C263" s="303"/>
      <c r="D263" s="135"/>
      <c r="E263" s="128"/>
    </row>
    <row r="264" spans="1:5">
      <c r="A264" s="325" t="s">
        <v>213</v>
      </c>
      <c r="B264" s="198" t="s">
        <v>271</v>
      </c>
      <c r="C264" s="303"/>
      <c r="D264" s="135"/>
      <c r="E264" s="128"/>
    </row>
    <row r="265" spans="1:5">
      <c r="A265" s="324" t="s">
        <v>215</v>
      </c>
      <c r="B265" s="198" t="s">
        <v>131</v>
      </c>
      <c r="C265" s="303">
        <f>C266+C267+C268+C269+C270+C271+C272</f>
        <v>0</v>
      </c>
      <c r="D265" s="303">
        <f>D266+D267+D268+D269+D270+D271+D272</f>
        <v>0</v>
      </c>
      <c r="E265" s="135">
        <f>E266+E267+E268+E269+E270+E271+E272</f>
        <v>0</v>
      </c>
    </row>
    <row r="266" spans="1:5">
      <c r="A266" s="325" t="s">
        <v>216</v>
      </c>
      <c r="B266" s="333" t="s">
        <v>322</v>
      </c>
      <c r="C266" s="303"/>
      <c r="D266" s="135"/>
      <c r="E266" s="128"/>
    </row>
    <row r="267" spans="1:5">
      <c r="A267" s="324" t="s">
        <v>217</v>
      </c>
      <c r="B267" s="333" t="s">
        <v>324</v>
      </c>
      <c r="C267" s="303"/>
      <c r="D267" s="135"/>
      <c r="E267" s="128"/>
    </row>
    <row r="268" spans="1:5">
      <c r="A268" s="325" t="s">
        <v>218</v>
      </c>
      <c r="B268" s="333" t="s">
        <v>323</v>
      </c>
      <c r="C268" s="303"/>
      <c r="D268" s="135"/>
      <c r="E268" s="128"/>
    </row>
    <row r="269" spans="1:5">
      <c r="A269" s="324" t="s">
        <v>219</v>
      </c>
      <c r="B269" s="333" t="s">
        <v>325</v>
      </c>
      <c r="C269" s="303"/>
      <c r="D269" s="135"/>
      <c r="E269" s="128"/>
    </row>
    <row r="270" spans="1:5">
      <c r="A270" s="325" t="s">
        <v>220</v>
      </c>
      <c r="B270" s="732" t="s">
        <v>326</v>
      </c>
      <c r="C270" s="303"/>
      <c r="D270" s="135"/>
      <c r="E270" s="128"/>
    </row>
    <row r="271" spans="1:5">
      <c r="A271" s="324" t="s">
        <v>221</v>
      </c>
      <c r="B271" s="281" t="s">
        <v>327</v>
      </c>
      <c r="C271" s="213"/>
      <c r="D271" s="223"/>
      <c r="E271" s="139"/>
    </row>
    <row r="272" spans="1:5">
      <c r="A272" s="325" t="s">
        <v>222</v>
      </c>
      <c r="B272" s="733" t="s">
        <v>344</v>
      </c>
      <c r="C272" s="214"/>
      <c r="D272" s="303"/>
      <c r="E272" s="135"/>
    </row>
    <row r="273" spans="1:5">
      <c r="A273" s="324" t="s">
        <v>223</v>
      </c>
      <c r="B273" s="198" t="s">
        <v>330</v>
      </c>
      <c r="C273" s="305"/>
      <c r="D273" s="138"/>
      <c r="E273" s="130"/>
    </row>
    <row r="274" spans="1:5" ht="13.5" thickBot="1">
      <c r="A274" s="324" t="s">
        <v>224</v>
      </c>
      <c r="B274" s="200" t="s">
        <v>133</v>
      </c>
      <c r="C274" s="304"/>
      <c r="D274" s="140"/>
      <c r="E274" s="132"/>
    </row>
    <row r="275" spans="1:5" ht="13.5" thickBot="1">
      <c r="A275" s="554" t="s">
        <v>225</v>
      </c>
      <c r="B275" s="555" t="s">
        <v>10</v>
      </c>
      <c r="C275" s="761">
        <f>C263+C264+C265+C273+C274</f>
        <v>0</v>
      </c>
      <c r="D275" s="761">
        <f>D263+D264+D265+D273+D274</f>
        <v>0</v>
      </c>
      <c r="E275" s="787">
        <f>E263+E264+E265+E273+E274</f>
        <v>0</v>
      </c>
    </row>
    <row r="276" spans="1:5" ht="27" thickTop="1" thickBot="1">
      <c r="A276" s="554" t="s">
        <v>226</v>
      </c>
      <c r="B276" s="559" t="s">
        <v>331</v>
      </c>
      <c r="C276" s="233">
        <f>C260+C275</f>
        <v>4610100</v>
      </c>
      <c r="D276" s="233">
        <f>D260+D275</f>
        <v>600000</v>
      </c>
      <c r="E276" s="239">
        <f>E260+E275</f>
        <v>0</v>
      </c>
    </row>
    <row r="277" spans="1:5" ht="13.5" thickTop="1">
      <c r="A277" s="544"/>
      <c r="B277" s="748"/>
      <c r="C277" s="762"/>
      <c r="D277" s="762"/>
      <c r="E277" s="762"/>
    </row>
    <row r="278" spans="1:5">
      <c r="A278" s="325" t="s">
        <v>227</v>
      </c>
      <c r="B278" s="424" t="s">
        <v>333</v>
      </c>
      <c r="C278" s="305"/>
      <c r="D278" s="138"/>
      <c r="E278" s="130"/>
    </row>
    <row r="279" spans="1:5">
      <c r="A279" s="324" t="s">
        <v>228</v>
      </c>
      <c r="B279" s="199" t="s">
        <v>332</v>
      </c>
      <c r="C279" s="223"/>
      <c r="D279" s="139"/>
      <c r="E279" s="131"/>
    </row>
    <row r="280" spans="1:5">
      <c r="A280" s="325" t="s">
        <v>229</v>
      </c>
      <c r="B280" s="630" t="s">
        <v>337</v>
      </c>
      <c r="C280" s="303"/>
      <c r="D280" s="135"/>
      <c r="E280" s="131"/>
    </row>
    <row r="281" spans="1:5">
      <c r="A281" s="324" t="s">
        <v>230</v>
      </c>
      <c r="B281" s="630" t="s">
        <v>338</v>
      </c>
      <c r="C281" s="303"/>
      <c r="D281" s="135"/>
      <c r="E281" s="131"/>
    </row>
    <row r="282" spans="1:5">
      <c r="A282" s="325" t="s">
        <v>231</v>
      </c>
      <c r="B282" s="630" t="s">
        <v>339</v>
      </c>
      <c r="C282" s="303"/>
      <c r="D282" s="135"/>
      <c r="E282" s="131"/>
    </row>
    <row r="283" spans="1:5">
      <c r="A283" s="324" t="s">
        <v>232</v>
      </c>
      <c r="B283" s="734" t="s">
        <v>340</v>
      </c>
      <c r="C283" s="214"/>
      <c r="D283" s="303"/>
      <c r="E283" s="135"/>
    </row>
    <row r="284" spans="1:5">
      <c r="A284" s="325" t="s">
        <v>233</v>
      </c>
      <c r="B284" s="735" t="s">
        <v>341</v>
      </c>
      <c r="C284" s="213"/>
      <c r="D284" s="223"/>
      <c r="E284" s="139"/>
    </row>
    <row r="285" spans="1:5">
      <c r="A285" s="324" t="s">
        <v>234</v>
      </c>
      <c r="B285" s="736" t="s">
        <v>342</v>
      </c>
      <c r="C285" s="780"/>
      <c r="D285" s="135"/>
      <c r="E285" s="128"/>
    </row>
    <row r="286" spans="1:5">
      <c r="A286" s="325" t="s">
        <v>235</v>
      </c>
      <c r="B286" s="744" t="s">
        <v>343</v>
      </c>
      <c r="C286" s="308"/>
      <c r="D286" s="135"/>
      <c r="E286" s="128"/>
    </row>
    <row r="287" spans="1:5" ht="13.5" thickBot="1">
      <c r="A287" s="544" t="s">
        <v>236</v>
      </c>
      <c r="B287" s="745" t="s">
        <v>549</v>
      </c>
      <c r="C287" s="218"/>
      <c r="D287" s="222"/>
      <c r="E287" s="134"/>
    </row>
    <row r="288" spans="1:5" ht="13.5" thickBot="1">
      <c r="A288" s="347" t="s">
        <v>237</v>
      </c>
      <c r="B288" s="284" t="s">
        <v>334</v>
      </c>
      <c r="C288" s="227">
        <f>C279+C280+C281+C282+C283+C284+C285+C286+C287</f>
        <v>0</v>
      </c>
      <c r="D288" s="227">
        <f>D279+D280+D281+D282+D283+D284+D285+D286+D287</f>
        <v>0</v>
      </c>
      <c r="E288" s="227">
        <f>E279+E280+E281+E282+E283+E284+E285+E286+E287</f>
        <v>0</v>
      </c>
    </row>
    <row r="289" spans="1:5">
      <c r="A289" s="544"/>
      <c r="B289" s="41"/>
      <c r="C289" s="719"/>
      <c r="D289" s="719"/>
      <c r="E289" s="719"/>
    </row>
    <row r="290" spans="1:5" ht="13.5" thickBot="1">
      <c r="A290" s="393" t="s">
        <v>238</v>
      </c>
      <c r="B290" s="746" t="s">
        <v>335</v>
      </c>
      <c r="C290" s="763">
        <f>C276+C288</f>
        <v>4610100</v>
      </c>
      <c r="D290" s="763">
        <f>D276+D288</f>
        <v>600000</v>
      </c>
      <c r="E290" s="764">
        <f>E276+E288</f>
        <v>0</v>
      </c>
    </row>
    <row r="291" spans="1:5">
      <c r="A291" s="345"/>
      <c r="B291" s="721"/>
      <c r="C291" s="722"/>
      <c r="D291" s="722"/>
      <c r="E291" s="722"/>
    </row>
    <row r="292" spans="1:5">
      <c r="A292" s="345"/>
      <c r="B292" s="721"/>
      <c r="C292" s="722"/>
      <c r="D292" s="722"/>
      <c r="E292" s="722"/>
    </row>
    <row r="293" spans="1:5">
      <c r="A293" s="345"/>
      <c r="B293" s="721"/>
      <c r="C293" s="722"/>
      <c r="D293" s="722"/>
      <c r="E293" s="722"/>
    </row>
    <row r="294" spans="1:5">
      <c r="A294" s="345"/>
      <c r="B294" s="721"/>
      <c r="C294" s="722"/>
      <c r="D294" s="722"/>
      <c r="E294" s="722"/>
    </row>
    <row r="295" spans="1:5">
      <c r="A295" s="345"/>
      <c r="B295" s="721"/>
      <c r="C295" s="722"/>
      <c r="D295" s="722"/>
      <c r="E295" s="722"/>
    </row>
    <row r="296" spans="1:5">
      <c r="A296" s="345"/>
      <c r="B296" s="721"/>
      <c r="C296" s="722"/>
      <c r="D296" s="722"/>
      <c r="E296" s="722"/>
    </row>
    <row r="297" spans="1:5">
      <c r="A297" s="731"/>
      <c r="B297" s="12"/>
      <c r="C297" s="12"/>
      <c r="D297" s="12"/>
      <c r="E297" s="12"/>
    </row>
    <row r="298" spans="1:5">
      <c r="A298" s="997" t="s">
        <v>657</v>
      </c>
      <c r="B298" s="997"/>
      <c r="C298" s="997"/>
      <c r="D298" s="997"/>
      <c r="E298" s="997"/>
    </row>
    <row r="299" spans="1:5">
      <c r="A299" s="337"/>
      <c r="B299" s="337"/>
      <c r="C299" s="337"/>
      <c r="D299" s="337"/>
      <c r="E299" s="337"/>
    </row>
    <row r="300" spans="1:5" ht="15.75">
      <c r="B300" s="1017" t="s">
        <v>627</v>
      </c>
      <c r="C300" s="1017"/>
      <c r="D300" s="1017"/>
      <c r="E300" s="1017"/>
    </row>
    <row r="301" spans="1:5" ht="13.5" thickBot="1">
      <c r="B301" s="1"/>
      <c r="C301" s="1"/>
      <c r="D301" s="1"/>
      <c r="E301" s="19" t="s">
        <v>598</v>
      </c>
    </row>
    <row r="302" spans="1:5" ht="26.25" thickBot="1">
      <c r="A302" s="343" t="s">
        <v>190</v>
      </c>
      <c r="B302" s="549" t="s">
        <v>12</v>
      </c>
      <c r="C302" s="765" t="s">
        <v>137</v>
      </c>
      <c r="D302" s="578" t="s">
        <v>578</v>
      </c>
      <c r="E302" s="147" t="s">
        <v>546</v>
      </c>
    </row>
    <row r="303" spans="1:5">
      <c r="A303" s="550" t="s">
        <v>191</v>
      </c>
      <c r="B303" s="551" t="s">
        <v>192</v>
      </c>
      <c r="C303" s="575" t="s">
        <v>193</v>
      </c>
      <c r="D303" s="576" t="s">
        <v>194</v>
      </c>
      <c r="E303" s="577" t="s">
        <v>214</v>
      </c>
    </row>
    <row r="304" spans="1:5">
      <c r="A304" s="325" t="s">
        <v>195</v>
      </c>
      <c r="B304" s="332" t="s">
        <v>134</v>
      </c>
      <c r="C304" s="303"/>
      <c r="D304" s="135"/>
      <c r="E304" s="128"/>
    </row>
    <row r="305" spans="1:5">
      <c r="A305" s="324" t="s">
        <v>196</v>
      </c>
      <c r="B305" s="186" t="s">
        <v>6</v>
      </c>
      <c r="C305" s="303"/>
      <c r="D305" s="135"/>
      <c r="E305" s="128"/>
    </row>
    <row r="306" spans="1:5">
      <c r="A306" s="324" t="s">
        <v>197</v>
      </c>
      <c r="B306" s="198" t="s">
        <v>7</v>
      </c>
      <c r="C306" s="303"/>
      <c r="D306" s="135"/>
      <c r="E306" s="128"/>
    </row>
    <row r="307" spans="1:5">
      <c r="A307" s="324" t="s">
        <v>198</v>
      </c>
      <c r="B307" s="198" t="s">
        <v>8</v>
      </c>
      <c r="C307" s="303"/>
      <c r="D307" s="135"/>
      <c r="E307" s="128"/>
    </row>
    <row r="308" spans="1:5">
      <c r="A308" s="324" t="s">
        <v>199</v>
      </c>
      <c r="B308" s="198" t="s">
        <v>269</v>
      </c>
      <c r="C308" s="303"/>
      <c r="D308" s="135"/>
      <c r="E308" s="128"/>
    </row>
    <row r="309" spans="1:5">
      <c r="A309" s="324" t="s">
        <v>200</v>
      </c>
      <c r="B309" s="198" t="s">
        <v>268</v>
      </c>
      <c r="C309" s="303"/>
      <c r="D309" s="135"/>
      <c r="E309" s="128"/>
    </row>
    <row r="310" spans="1:5">
      <c r="A310" s="324" t="s">
        <v>201</v>
      </c>
      <c r="B310" s="198" t="s">
        <v>317</v>
      </c>
      <c r="C310" s="303">
        <f>C311+C312+C313+C314+C315+C316+C317</f>
        <v>0</v>
      </c>
      <c r="D310" s="303">
        <f>D311+D312+D313+D314+D315+D316+D317</f>
        <v>0</v>
      </c>
      <c r="E310" s="303">
        <v>250000</v>
      </c>
    </row>
    <row r="311" spans="1:5">
      <c r="A311" s="324" t="s">
        <v>202</v>
      </c>
      <c r="B311" s="198" t="s">
        <v>318</v>
      </c>
      <c r="C311" s="303"/>
      <c r="D311" s="135"/>
      <c r="E311" s="128"/>
    </row>
    <row r="312" spans="1:5">
      <c r="A312" s="324" t="s">
        <v>203</v>
      </c>
      <c r="B312" s="198" t="s">
        <v>319</v>
      </c>
      <c r="C312" s="303"/>
      <c r="D312" s="135"/>
      <c r="E312" s="128"/>
    </row>
    <row r="313" spans="1:5">
      <c r="A313" s="324" t="s">
        <v>204</v>
      </c>
      <c r="B313" s="198" t="s">
        <v>320</v>
      </c>
      <c r="C313" s="303"/>
      <c r="D313" s="135"/>
      <c r="E313" s="128"/>
    </row>
    <row r="314" spans="1:5">
      <c r="A314" s="324" t="s">
        <v>205</v>
      </c>
      <c r="B314" s="333" t="s">
        <v>321</v>
      </c>
      <c r="C314" s="223"/>
      <c r="D314" s="139"/>
      <c r="E314" s="128">
        <v>250000</v>
      </c>
    </row>
    <row r="315" spans="1:5">
      <c r="A315" s="324" t="s">
        <v>206</v>
      </c>
      <c r="B315" s="732" t="s">
        <v>336</v>
      </c>
      <c r="C315" s="306"/>
      <c r="D315" s="136"/>
      <c r="E315" s="128"/>
    </row>
    <row r="316" spans="1:5">
      <c r="A316" s="324" t="s">
        <v>207</v>
      </c>
      <c r="B316" s="733" t="s">
        <v>329</v>
      </c>
      <c r="C316" s="306"/>
      <c r="D316" s="136"/>
      <c r="E316" s="128"/>
    </row>
    <row r="317" spans="1:5">
      <c r="A317" s="324" t="s">
        <v>208</v>
      </c>
      <c r="B317" s="117" t="s">
        <v>548</v>
      </c>
      <c r="C317" s="306"/>
      <c r="D317" s="136"/>
      <c r="E317" s="128"/>
    </row>
    <row r="318" spans="1:5" ht="13.5" thickBot="1">
      <c r="A318" s="324" t="s">
        <v>209</v>
      </c>
      <c r="B318" s="200" t="s">
        <v>130</v>
      </c>
      <c r="C318" s="304">
        <v>150000</v>
      </c>
      <c r="D318" s="140">
        <v>162400</v>
      </c>
      <c r="E318" s="128">
        <v>2053000</v>
      </c>
    </row>
    <row r="319" spans="1:5" ht="13.5" thickBot="1">
      <c r="A319" s="324" t="s">
        <v>210</v>
      </c>
      <c r="B319" s="555" t="s">
        <v>9</v>
      </c>
      <c r="C319" s="781">
        <f>C305+C306+C307+C308+C310+C318</f>
        <v>150000</v>
      </c>
      <c r="D319" s="781">
        <f>D305+D306+D307+D308+D310+D318</f>
        <v>162400</v>
      </c>
      <c r="E319" s="655">
        <f>E305+E306+E307+E308+E310+E318</f>
        <v>2303000</v>
      </c>
    </row>
    <row r="320" spans="1:5" ht="13.5" thickTop="1">
      <c r="A320" s="544"/>
      <c r="B320" s="332"/>
      <c r="C320" s="759"/>
      <c r="D320" s="759"/>
      <c r="E320" s="760"/>
    </row>
    <row r="321" spans="1:5">
      <c r="A321" s="325" t="s">
        <v>211</v>
      </c>
      <c r="B321" s="334" t="s">
        <v>135</v>
      </c>
      <c r="C321" s="305"/>
      <c r="D321" s="138"/>
      <c r="E321" s="130"/>
    </row>
    <row r="322" spans="1:5">
      <c r="A322" s="324" t="s">
        <v>212</v>
      </c>
      <c r="B322" s="198" t="s">
        <v>270</v>
      </c>
      <c r="C322" s="303"/>
      <c r="D322" s="135"/>
      <c r="E322" s="128"/>
    </row>
    <row r="323" spans="1:5">
      <c r="A323" s="325" t="s">
        <v>213</v>
      </c>
      <c r="B323" s="198" t="s">
        <v>271</v>
      </c>
      <c r="C323" s="223"/>
      <c r="D323" s="223"/>
      <c r="E323" s="139"/>
    </row>
    <row r="324" spans="1:5">
      <c r="A324" s="324" t="s">
        <v>215</v>
      </c>
      <c r="B324" s="198" t="s">
        <v>131</v>
      </c>
      <c r="C324" s="303">
        <f>C325+C326+C327+C328+C329+C330+C331</f>
        <v>0</v>
      </c>
      <c r="D324" s="303">
        <v>0</v>
      </c>
      <c r="E324" s="135">
        <f>E325+E326+E327+E328+E329+E330+E331</f>
        <v>0</v>
      </c>
    </row>
    <row r="325" spans="1:5">
      <c r="A325" s="325" t="s">
        <v>216</v>
      </c>
      <c r="B325" s="333" t="s">
        <v>322</v>
      </c>
      <c r="C325" s="303"/>
      <c r="D325" s="135"/>
      <c r="E325" s="128"/>
    </row>
    <row r="326" spans="1:5">
      <c r="A326" s="324" t="s">
        <v>217</v>
      </c>
      <c r="B326" s="333" t="s">
        <v>324</v>
      </c>
      <c r="C326" s="303"/>
      <c r="D326" s="135"/>
      <c r="E326" s="128"/>
    </row>
    <row r="327" spans="1:5">
      <c r="A327" s="325" t="s">
        <v>218</v>
      </c>
      <c r="B327" s="333" t="s">
        <v>323</v>
      </c>
      <c r="C327" s="303"/>
      <c r="D327" s="135"/>
      <c r="E327" s="128"/>
    </row>
    <row r="328" spans="1:5">
      <c r="A328" s="324" t="s">
        <v>219</v>
      </c>
      <c r="B328" s="333" t="s">
        <v>325</v>
      </c>
      <c r="C328" s="303"/>
      <c r="D328" s="135"/>
      <c r="E328" s="128">
        <f>'7.8.9.m.szoc.ell.'!E36</f>
        <v>0</v>
      </c>
    </row>
    <row r="329" spans="1:5">
      <c r="A329" s="325" t="s">
        <v>220</v>
      </c>
      <c r="B329" s="732" t="s">
        <v>326</v>
      </c>
      <c r="C329" s="303"/>
      <c r="D329" s="135">
        <v>0</v>
      </c>
      <c r="E329" s="128"/>
    </row>
    <row r="330" spans="1:5">
      <c r="A330" s="324" t="s">
        <v>221</v>
      </c>
      <c r="B330" s="281" t="s">
        <v>327</v>
      </c>
      <c r="C330" s="303"/>
      <c r="D330" s="135"/>
      <c r="E330" s="128"/>
    </row>
    <row r="331" spans="1:5">
      <c r="A331" s="325" t="s">
        <v>222</v>
      </c>
      <c r="B331" s="733" t="s">
        <v>344</v>
      </c>
      <c r="C331" s="303"/>
      <c r="D331" s="135"/>
      <c r="E331" s="128"/>
    </row>
    <row r="332" spans="1:5">
      <c r="A332" s="324" t="s">
        <v>223</v>
      </c>
      <c r="B332" s="198" t="s">
        <v>330</v>
      </c>
      <c r="C332" s="213"/>
      <c r="D332" s="303"/>
      <c r="E332" s="139"/>
    </row>
    <row r="333" spans="1:5" ht="13.5" thickBot="1">
      <c r="A333" s="324" t="s">
        <v>224</v>
      </c>
      <c r="B333" s="200" t="s">
        <v>133</v>
      </c>
      <c r="C333" s="222">
        <f>-C308</f>
        <v>0</v>
      </c>
      <c r="D333" s="222">
        <f>-D308</f>
        <v>0</v>
      </c>
      <c r="E333" s="143">
        <f>-E308</f>
        <v>0</v>
      </c>
    </row>
    <row r="334" spans="1:5" ht="13.5" thickBot="1">
      <c r="A334" s="554" t="s">
        <v>225</v>
      </c>
      <c r="B334" s="757" t="s">
        <v>10</v>
      </c>
      <c r="C334" s="781">
        <f>C322+C323+C324+C332+C333</f>
        <v>0</v>
      </c>
      <c r="D334" s="781">
        <f>D322+D323+D324+D332+D333</f>
        <v>0</v>
      </c>
      <c r="E334" s="655">
        <f>E322+E323+E324+E332+E333</f>
        <v>0</v>
      </c>
    </row>
    <row r="335" spans="1:5" ht="27" thickTop="1" thickBot="1">
      <c r="A335" s="554" t="s">
        <v>226</v>
      </c>
      <c r="B335" s="559" t="s">
        <v>331</v>
      </c>
      <c r="C335" s="782">
        <f>C319+C334</f>
        <v>150000</v>
      </c>
      <c r="D335" s="782">
        <f>D319+D334</f>
        <v>162400</v>
      </c>
      <c r="E335" s="886">
        <f>E319+E334</f>
        <v>2303000</v>
      </c>
    </row>
    <row r="336" spans="1:5" ht="13.5" thickTop="1">
      <c r="A336" s="544"/>
      <c r="B336" s="748"/>
      <c r="C336" s="758"/>
      <c r="D336" s="758"/>
      <c r="E336" s="762"/>
    </row>
    <row r="337" spans="1:5">
      <c r="A337" s="325" t="s">
        <v>227</v>
      </c>
      <c r="B337" s="424" t="s">
        <v>333</v>
      </c>
      <c r="C337" s="305"/>
      <c r="D337" s="138"/>
      <c r="E337" s="130"/>
    </row>
    <row r="338" spans="1:5">
      <c r="A338" s="324" t="s">
        <v>228</v>
      </c>
      <c r="B338" s="199" t="s">
        <v>332</v>
      </c>
      <c r="C338" s="303"/>
      <c r="D338" s="303"/>
      <c r="E338" s="135"/>
    </row>
    <row r="339" spans="1:5">
      <c r="A339" s="325" t="s">
        <v>229</v>
      </c>
      <c r="B339" s="630" t="s">
        <v>337</v>
      </c>
      <c r="C339" s="305"/>
      <c r="D339" s="138"/>
      <c r="E339" s="130"/>
    </row>
    <row r="340" spans="1:5">
      <c r="A340" s="324" t="s">
        <v>230</v>
      </c>
      <c r="B340" s="630" t="s">
        <v>338</v>
      </c>
      <c r="C340" s="223"/>
      <c r="D340" s="139"/>
      <c r="E340" s="131"/>
    </row>
    <row r="341" spans="1:5">
      <c r="A341" s="325" t="s">
        <v>231</v>
      </c>
      <c r="B341" s="630" t="s">
        <v>339</v>
      </c>
      <c r="C341" s="303"/>
      <c r="D341" s="135"/>
      <c r="E341" s="131"/>
    </row>
    <row r="342" spans="1:5">
      <c r="A342" s="324" t="s">
        <v>232</v>
      </c>
      <c r="B342" s="734" t="s">
        <v>340</v>
      </c>
      <c r="C342" s="303"/>
      <c r="D342" s="135"/>
      <c r="E342" s="131"/>
    </row>
    <row r="343" spans="1:5">
      <c r="A343" s="325" t="s">
        <v>233</v>
      </c>
      <c r="B343" s="735" t="s">
        <v>341</v>
      </c>
      <c r="C343" s="214"/>
      <c r="D343" s="135"/>
      <c r="E343" s="131"/>
    </row>
    <row r="344" spans="1:5">
      <c r="A344" s="324" t="s">
        <v>234</v>
      </c>
      <c r="B344" s="736" t="s">
        <v>342</v>
      </c>
      <c r="C344" s="215"/>
      <c r="D344" s="305"/>
      <c r="E344" s="138"/>
    </row>
    <row r="345" spans="1:5">
      <c r="A345" s="325" t="s">
        <v>235</v>
      </c>
      <c r="B345" s="744" t="s">
        <v>343</v>
      </c>
      <c r="C345" s="223"/>
      <c r="D345" s="223"/>
      <c r="E345" s="139"/>
    </row>
    <row r="346" spans="1:5" ht="13.5" thickBot="1">
      <c r="A346" s="544" t="s">
        <v>236</v>
      </c>
      <c r="B346" s="745" t="s">
        <v>549</v>
      </c>
      <c r="C346" s="233"/>
      <c r="D346" s="233"/>
      <c r="E346" s="239"/>
    </row>
    <row r="347" spans="1:5" ht="13.5" thickBot="1">
      <c r="A347" s="347" t="s">
        <v>237</v>
      </c>
      <c r="B347" s="284" t="s">
        <v>334</v>
      </c>
      <c r="C347" s="783">
        <f>SUM(C338:C346)</f>
        <v>0</v>
      </c>
      <c r="D347" s="783">
        <f>SUM(D338:D346)</f>
        <v>0</v>
      </c>
      <c r="E347" s="783">
        <f>SUM(E338:E346)</f>
        <v>0</v>
      </c>
    </row>
    <row r="348" spans="1:5">
      <c r="A348" s="544"/>
      <c r="B348" s="41"/>
      <c r="C348" s="754"/>
      <c r="D348" s="719"/>
      <c r="E348" s="719"/>
    </row>
    <row r="349" spans="1:5" ht="13.5" thickBot="1">
      <c r="A349" s="393" t="s">
        <v>238</v>
      </c>
      <c r="B349" s="746" t="s">
        <v>335</v>
      </c>
      <c r="C349" s="763">
        <f>C347+C335</f>
        <v>150000</v>
      </c>
      <c r="D349" s="763">
        <f>D347+D335</f>
        <v>162400</v>
      </c>
      <c r="E349" s="764">
        <f>E347+E335</f>
        <v>2303000</v>
      </c>
    </row>
    <row r="350" spans="1:5">
      <c r="A350" s="345"/>
      <c r="B350" s="721"/>
      <c r="C350" s="27"/>
      <c r="D350" s="27"/>
      <c r="E350" s="27"/>
    </row>
    <row r="351" spans="1:5">
      <c r="A351" s="345"/>
      <c r="B351" s="721"/>
      <c r="C351" s="27"/>
      <c r="D351" s="27"/>
      <c r="E351" s="27"/>
    </row>
    <row r="352" spans="1:5">
      <c r="A352" s="345"/>
      <c r="B352" s="721"/>
      <c r="C352" s="27"/>
      <c r="D352" s="27"/>
      <c r="E352" s="27"/>
    </row>
    <row r="353" spans="1:5">
      <c r="A353" s="345"/>
      <c r="B353" s="676"/>
      <c r="C353" s="27"/>
      <c r="D353" s="27"/>
      <c r="E353" s="27"/>
    </row>
    <row r="354" spans="1:5">
      <c r="A354" s="1019"/>
      <c r="B354" s="1018"/>
      <c r="C354" s="1018"/>
      <c r="D354" s="1018"/>
      <c r="E354" s="1018"/>
    </row>
    <row r="355" spans="1:5">
      <c r="A355" s="731"/>
      <c r="B355" s="12"/>
      <c r="C355" s="12"/>
      <c r="D355" s="12"/>
      <c r="E355" s="12"/>
    </row>
    <row r="356" spans="1:5">
      <c r="A356" s="731"/>
      <c r="B356" s="12"/>
      <c r="C356" s="12"/>
      <c r="D356" s="12"/>
      <c r="E356" s="12"/>
    </row>
    <row r="357" spans="1:5">
      <c r="A357" s="997" t="s">
        <v>657</v>
      </c>
      <c r="B357" s="997"/>
      <c r="C357" s="997"/>
      <c r="D357" s="997"/>
      <c r="E357" s="997"/>
    </row>
    <row r="358" spans="1:5">
      <c r="A358" s="337"/>
      <c r="B358" s="337"/>
      <c r="C358" s="337"/>
      <c r="D358" s="337"/>
      <c r="E358" s="337"/>
    </row>
    <row r="359" spans="1:5" ht="15.75">
      <c r="B359" s="1017" t="s">
        <v>627</v>
      </c>
      <c r="C359" s="1017"/>
      <c r="D359" s="1017"/>
      <c r="E359" s="1017"/>
    </row>
    <row r="360" spans="1:5" ht="13.5" thickBot="1">
      <c r="B360" s="1"/>
      <c r="C360" s="1"/>
      <c r="D360" s="1"/>
      <c r="E360" s="19" t="s">
        <v>598</v>
      </c>
    </row>
    <row r="361" spans="1:5" ht="39.75" thickBot="1">
      <c r="A361" s="343" t="s">
        <v>190</v>
      </c>
      <c r="B361" s="549" t="s">
        <v>12</v>
      </c>
      <c r="C361" s="765" t="s">
        <v>579</v>
      </c>
      <c r="D361" s="578"/>
      <c r="E361" s="147"/>
    </row>
    <row r="362" spans="1:5">
      <c r="A362" s="550" t="s">
        <v>191</v>
      </c>
      <c r="B362" s="551" t="s">
        <v>192</v>
      </c>
      <c r="C362" s="575" t="s">
        <v>193</v>
      </c>
      <c r="D362" s="576" t="s">
        <v>194</v>
      </c>
      <c r="E362" s="577" t="s">
        <v>214</v>
      </c>
    </row>
    <row r="363" spans="1:5">
      <c r="A363" s="325" t="s">
        <v>195</v>
      </c>
      <c r="B363" s="332" t="s">
        <v>134</v>
      </c>
      <c r="C363" s="303"/>
      <c r="D363" s="135"/>
      <c r="E363" s="128"/>
    </row>
    <row r="364" spans="1:5">
      <c r="A364" s="324" t="s">
        <v>196</v>
      </c>
      <c r="B364" s="186" t="s">
        <v>6</v>
      </c>
      <c r="C364" s="303"/>
      <c r="D364" s="135"/>
      <c r="E364" s="128"/>
    </row>
    <row r="365" spans="1:5">
      <c r="A365" s="324" t="s">
        <v>197</v>
      </c>
      <c r="B365" s="198" t="s">
        <v>7</v>
      </c>
      <c r="C365" s="303"/>
      <c r="D365" s="135"/>
      <c r="E365" s="128"/>
    </row>
    <row r="366" spans="1:5">
      <c r="A366" s="324" t="s">
        <v>198</v>
      </c>
      <c r="B366" s="198" t="s">
        <v>8</v>
      </c>
      <c r="C366" s="303"/>
      <c r="D366" s="135"/>
      <c r="E366" s="128"/>
    </row>
    <row r="367" spans="1:5">
      <c r="A367" s="324" t="s">
        <v>199</v>
      </c>
      <c r="B367" s="198" t="s">
        <v>269</v>
      </c>
      <c r="C367" s="303"/>
      <c r="D367" s="135"/>
      <c r="E367" s="128"/>
    </row>
    <row r="368" spans="1:5">
      <c r="A368" s="324" t="s">
        <v>200</v>
      </c>
      <c r="B368" s="198" t="s">
        <v>268</v>
      </c>
      <c r="C368" s="303"/>
      <c r="D368" s="135"/>
      <c r="E368" s="128"/>
    </row>
    <row r="369" spans="1:5">
      <c r="A369" s="324" t="s">
        <v>201</v>
      </c>
      <c r="B369" s="198" t="s">
        <v>317</v>
      </c>
      <c r="C369" s="303">
        <f>C370+C371+C372+C373+C374+C375+C376</f>
        <v>0</v>
      </c>
      <c r="D369" s="303">
        <f>D370+D371+D372+D373+D374+D375+D376</f>
        <v>0</v>
      </c>
      <c r="E369" s="303">
        <f>E370+E371+E372+E373+E374+E375+E376</f>
        <v>0</v>
      </c>
    </row>
    <row r="370" spans="1:5">
      <c r="A370" s="324" t="s">
        <v>202</v>
      </c>
      <c r="B370" s="198" t="s">
        <v>318</v>
      </c>
      <c r="C370" s="303"/>
      <c r="D370" s="135"/>
      <c r="E370" s="128"/>
    </row>
    <row r="371" spans="1:5">
      <c r="A371" s="324" t="s">
        <v>203</v>
      </c>
      <c r="B371" s="198" t="s">
        <v>319</v>
      </c>
      <c r="C371" s="303"/>
      <c r="D371" s="135"/>
      <c r="E371" s="128"/>
    </row>
    <row r="372" spans="1:5">
      <c r="A372" s="324" t="s">
        <v>204</v>
      </c>
      <c r="B372" s="198" t="s">
        <v>320</v>
      </c>
      <c r="C372" s="303"/>
      <c r="D372" s="135"/>
      <c r="E372" s="128"/>
    </row>
    <row r="373" spans="1:5">
      <c r="A373" s="324" t="s">
        <v>205</v>
      </c>
      <c r="B373" s="333" t="s">
        <v>321</v>
      </c>
      <c r="C373" s="223"/>
      <c r="D373" s="139"/>
      <c r="E373" s="128"/>
    </row>
    <row r="374" spans="1:5">
      <c r="A374" s="324" t="s">
        <v>206</v>
      </c>
      <c r="B374" s="732" t="s">
        <v>336</v>
      </c>
      <c r="C374" s="306"/>
      <c r="D374" s="136"/>
      <c r="E374" s="128"/>
    </row>
    <row r="375" spans="1:5">
      <c r="A375" s="324" t="s">
        <v>207</v>
      </c>
      <c r="B375" s="733" t="s">
        <v>329</v>
      </c>
      <c r="C375" s="306"/>
      <c r="D375" s="136"/>
      <c r="E375" s="128"/>
    </row>
    <row r="376" spans="1:5">
      <c r="A376" s="324" t="s">
        <v>208</v>
      </c>
      <c r="B376" s="117" t="s">
        <v>548</v>
      </c>
      <c r="C376" s="306"/>
      <c r="D376" s="136"/>
      <c r="E376" s="128"/>
    </row>
    <row r="377" spans="1:5" ht="13.5" thickBot="1">
      <c r="A377" s="324" t="s">
        <v>209</v>
      </c>
      <c r="B377" s="200" t="s">
        <v>130</v>
      </c>
      <c r="C377" s="304"/>
      <c r="D377" s="140"/>
      <c r="E377" s="128"/>
    </row>
    <row r="378" spans="1:5" ht="13.5" thickBot="1">
      <c r="A378" s="324" t="s">
        <v>210</v>
      </c>
      <c r="B378" s="555" t="s">
        <v>9</v>
      </c>
      <c r="C378" s="781">
        <f>C364+C365+C366+C367+C369+C377</f>
        <v>0</v>
      </c>
      <c r="D378" s="781">
        <f>D364+D365+D366+D367+D369+D377</f>
        <v>0</v>
      </c>
      <c r="E378" s="655">
        <f>E364+E365+E366+E367+E369+E377</f>
        <v>0</v>
      </c>
    </row>
    <row r="379" spans="1:5" ht="13.5" thickTop="1">
      <c r="A379" s="544"/>
      <c r="B379" s="332"/>
      <c r="C379" s="759"/>
      <c r="D379" s="759"/>
      <c r="E379" s="760"/>
    </row>
    <row r="380" spans="1:5">
      <c r="A380" s="325" t="s">
        <v>211</v>
      </c>
      <c r="B380" s="334" t="s">
        <v>135</v>
      </c>
      <c r="C380" s="305"/>
      <c r="D380" s="138"/>
      <c r="E380" s="130"/>
    </row>
    <row r="381" spans="1:5">
      <c r="A381" s="324" t="s">
        <v>212</v>
      </c>
      <c r="B381" s="198" t="s">
        <v>270</v>
      </c>
      <c r="C381" s="303"/>
      <c r="D381" s="135"/>
      <c r="E381" s="128"/>
    </row>
    <row r="382" spans="1:5">
      <c r="A382" s="325" t="s">
        <v>213</v>
      </c>
      <c r="B382" s="198" t="s">
        <v>271</v>
      </c>
      <c r="C382" s="223"/>
      <c r="D382" s="223"/>
      <c r="E382" s="139"/>
    </row>
    <row r="383" spans="1:5">
      <c r="A383" s="324" t="s">
        <v>215</v>
      </c>
      <c r="B383" s="198" t="s">
        <v>131</v>
      </c>
      <c r="C383" s="303">
        <f>C384+C385+C386+C387+C388+C389+C390</f>
        <v>0</v>
      </c>
      <c r="D383" s="303">
        <v>0</v>
      </c>
      <c r="E383" s="135">
        <f>E384+E385+E386+E387+E388+E389+E390</f>
        <v>0</v>
      </c>
    </row>
    <row r="384" spans="1:5">
      <c r="A384" s="325" t="s">
        <v>216</v>
      </c>
      <c r="B384" s="333" t="s">
        <v>322</v>
      </c>
      <c r="C384" s="303"/>
      <c r="D384" s="135"/>
      <c r="E384" s="128"/>
    </row>
    <row r="385" spans="1:5">
      <c r="A385" s="324" t="s">
        <v>217</v>
      </c>
      <c r="B385" s="333" t="s">
        <v>324</v>
      </c>
      <c r="C385" s="303"/>
      <c r="D385" s="135"/>
      <c r="E385" s="128"/>
    </row>
    <row r="386" spans="1:5">
      <c r="A386" s="325" t="s">
        <v>218</v>
      </c>
      <c r="B386" s="333" t="s">
        <v>323</v>
      </c>
      <c r="C386" s="303"/>
      <c r="D386" s="135"/>
      <c r="E386" s="128"/>
    </row>
    <row r="387" spans="1:5">
      <c r="A387" s="324" t="s">
        <v>219</v>
      </c>
      <c r="B387" s="333" t="s">
        <v>325</v>
      </c>
      <c r="C387" s="303"/>
      <c r="D387" s="135"/>
      <c r="E387" s="128">
        <f>'7.8.9.m.szoc.ell.'!E96</f>
        <v>0</v>
      </c>
    </row>
    <row r="388" spans="1:5">
      <c r="A388" s="325" t="s">
        <v>220</v>
      </c>
      <c r="B388" s="732" t="s">
        <v>326</v>
      </c>
      <c r="C388" s="303"/>
      <c r="D388" s="135">
        <v>0</v>
      </c>
      <c r="E388" s="128"/>
    </row>
    <row r="389" spans="1:5">
      <c r="A389" s="324" t="s">
        <v>221</v>
      </c>
      <c r="B389" s="281" t="s">
        <v>327</v>
      </c>
      <c r="C389" s="303"/>
      <c r="D389" s="135"/>
      <c r="E389" s="128"/>
    </row>
    <row r="390" spans="1:5">
      <c r="A390" s="325" t="s">
        <v>222</v>
      </c>
      <c r="B390" s="733" t="s">
        <v>344</v>
      </c>
      <c r="C390" s="303"/>
      <c r="D390" s="135"/>
      <c r="E390" s="128"/>
    </row>
    <row r="391" spans="1:5">
      <c r="A391" s="324" t="s">
        <v>223</v>
      </c>
      <c r="B391" s="198" t="s">
        <v>330</v>
      </c>
      <c r="C391" s="213"/>
      <c r="D391" s="303"/>
      <c r="E391" s="139"/>
    </row>
    <row r="392" spans="1:5" ht="13.5" thickBot="1">
      <c r="A392" s="324" t="s">
        <v>224</v>
      </c>
      <c r="B392" s="200" t="s">
        <v>133</v>
      </c>
      <c r="C392" s="222">
        <f>-C367</f>
        <v>0</v>
      </c>
      <c r="D392" s="222">
        <f>-D367</f>
        <v>0</v>
      </c>
      <c r="E392" s="143">
        <f>-E367</f>
        <v>0</v>
      </c>
    </row>
    <row r="393" spans="1:5" ht="13.5" thickBot="1">
      <c r="A393" s="554" t="s">
        <v>225</v>
      </c>
      <c r="B393" s="757" t="s">
        <v>10</v>
      </c>
      <c r="C393" s="781">
        <f>C381+C382+C383+C391+C392</f>
        <v>0</v>
      </c>
      <c r="D393" s="781">
        <f>D381+D382+D383+D391+D392</f>
        <v>0</v>
      </c>
      <c r="E393" s="655">
        <f>E381+E382+E383+E391+E392</f>
        <v>0</v>
      </c>
    </row>
    <row r="394" spans="1:5" ht="27" thickTop="1" thickBot="1">
      <c r="A394" s="554" t="s">
        <v>226</v>
      </c>
      <c r="B394" s="559" t="s">
        <v>331</v>
      </c>
      <c r="C394" s="782">
        <f>C378+C393</f>
        <v>0</v>
      </c>
      <c r="D394" s="782">
        <f>D378+D393</f>
        <v>0</v>
      </c>
      <c r="E394" s="886">
        <f>E378+E393</f>
        <v>0</v>
      </c>
    </row>
    <row r="395" spans="1:5" ht="13.5" thickTop="1">
      <c r="A395" s="544"/>
      <c r="B395" s="748"/>
      <c r="C395" s="758"/>
      <c r="D395" s="758"/>
      <c r="E395" s="762"/>
    </row>
    <row r="396" spans="1:5">
      <c r="A396" s="325" t="s">
        <v>227</v>
      </c>
      <c r="B396" s="424" t="s">
        <v>333</v>
      </c>
      <c r="C396" s="305"/>
      <c r="D396" s="138"/>
      <c r="E396" s="130"/>
    </row>
    <row r="397" spans="1:5">
      <c r="A397" s="324" t="s">
        <v>228</v>
      </c>
      <c r="B397" s="199" t="s">
        <v>332</v>
      </c>
      <c r="C397" s="303"/>
      <c r="D397" s="303"/>
      <c r="E397" s="135"/>
    </row>
    <row r="398" spans="1:5">
      <c r="A398" s="325" t="s">
        <v>229</v>
      </c>
      <c r="B398" s="630" t="s">
        <v>337</v>
      </c>
      <c r="C398" s="305">
        <v>100000</v>
      </c>
      <c r="D398" s="138"/>
      <c r="E398" s="130"/>
    </row>
    <row r="399" spans="1:5">
      <c r="A399" s="324" t="s">
        <v>230</v>
      </c>
      <c r="B399" s="630" t="s">
        <v>338</v>
      </c>
      <c r="C399" s="223"/>
      <c r="D399" s="139"/>
      <c r="E399" s="131"/>
    </row>
    <row r="400" spans="1:5">
      <c r="A400" s="325" t="s">
        <v>231</v>
      </c>
      <c r="B400" s="630" t="s">
        <v>339</v>
      </c>
      <c r="C400" s="303"/>
      <c r="D400" s="135"/>
      <c r="E400" s="131"/>
    </row>
    <row r="401" spans="1:5">
      <c r="A401" s="324" t="s">
        <v>232</v>
      </c>
      <c r="B401" s="734" t="s">
        <v>340</v>
      </c>
      <c r="C401" s="303"/>
      <c r="D401" s="135"/>
      <c r="E401" s="131"/>
    </row>
    <row r="402" spans="1:5">
      <c r="A402" s="325" t="s">
        <v>233</v>
      </c>
      <c r="B402" s="735" t="s">
        <v>341</v>
      </c>
      <c r="C402" s="214"/>
      <c r="D402" s="135"/>
      <c r="E402" s="131"/>
    </row>
    <row r="403" spans="1:5">
      <c r="A403" s="324" t="s">
        <v>234</v>
      </c>
      <c r="B403" s="736" t="s">
        <v>342</v>
      </c>
      <c r="C403" s="215"/>
      <c r="D403" s="305"/>
      <c r="E403" s="138"/>
    </row>
    <row r="404" spans="1:5">
      <c r="A404" s="325" t="s">
        <v>235</v>
      </c>
      <c r="B404" s="744" t="s">
        <v>343</v>
      </c>
      <c r="C404" s="223"/>
      <c r="D404" s="223"/>
      <c r="E404" s="139"/>
    </row>
    <row r="405" spans="1:5" ht="13.5" thickBot="1">
      <c r="A405" s="544" t="s">
        <v>236</v>
      </c>
      <c r="B405" s="745" t="s">
        <v>549</v>
      </c>
      <c r="C405" s="233"/>
      <c r="D405" s="233"/>
      <c r="E405" s="239"/>
    </row>
    <row r="406" spans="1:5" ht="13.5" thickBot="1">
      <c r="A406" s="347" t="s">
        <v>237</v>
      </c>
      <c r="B406" s="284" t="s">
        <v>334</v>
      </c>
      <c r="C406" s="783">
        <f>SUM(C397:C405)</f>
        <v>100000</v>
      </c>
      <c r="D406" s="783">
        <f>SUM(D397:D405)</f>
        <v>0</v>
      </c>
      <c r="E406" s="783">
        <f>SUM(E397:E405)</f>
        <v>0</v>
      </c>
    </row>
    <row r="407" spans="1:5">
      <c r="A407" s="544"/>
      <c r="B407" s="41"/>
      <c r="C407" s="754"/>
      <c r="D407" s="719"/>
      <c r="E407" s="719"/>
    </row>
    <row r="408" spans="1:5" ht="13.5" thickBot="1">
      <c r="A408" s="393" t="s">
        <v>238</v>
      </c>
      <c r="B408" s="746" t="s">
        <v>335</v>
      </c>
      <c r="C408" s="763">
        <f>C406+C394</f>
        <v>100000</v>
      </c>
      <c r="D408" s="763">
        <f>D406+D394</f>
        <v>0</v>
      </c>
      <c r="E408" s="764">
        <f>E406+E394</f>
        <v>0</v>
      </c>
    </row>
    <row r="409" spans="1:5">
      <c r="A409" s="345"/>
      <c r="B409" s="721"/>
      <c r="C409" s="27"/>
      <c r="D409" s="27"/>
      <c r="E409" s="27"/>
    </row>
    <row r="410" spans="1:5">
      <c r="A410" s="345"/>
      <c r="B410" s="721"/>
      <c r="C410" s="27"/>
      <c r="D410" s="27"/>
      <c r="E410" s="27"/>
    </row>
    <row r="411" spans="1:5">
      <c r="A411" s="345"/>
      <c r="B411" s="721"/>
      <c r="C411" s="27"/>
      <c r="D411" s="27"/>
      <c r="E411" s="27"/>
    </row>
    <row r="412" spans="1:5">
      <c r="A412" s="345"/>
      <c r="B412" s="721"/>
      <c r="C412" s="27"/>
      <c r="D412" s="27"/>
      <c r="E412" s="27"/>
    </row>
    <row r="413" spans="1:5">
      <c r="A413" s="345"/>
      <c r="B413" s="721"/>
      <c r="C413" s="27"/>
      <c r="D413" s="27"/>
      <c r="E413" s="27"/>
    </row>
    <row r="414" spans="1:5">
      <c r="A414" s="345"/>
      <c r="B414" s="721"/>
      <c r="C414" s="27"/>
      <c r="D414" s="27"/>
      <c r="E414" s="27"/>
    </row>
    <row r="415" spans="1:5">
      <c r="A415" s="345"/>
      <c r="B415" s="721"/>
      <c r="C415" s="27"/>
      <c r="D415" s="27"/>
      <c r="E415" s="27"/>
    </row>
    <row r="417" spans="1:5">
      <c r="A417" s="731"/>
      <c r="B417" s="12"/>
      <c r="C417" s="12"/>
      <c r="D417" s="12"/>
      <c r="E417" s="12"/>
    </row>
    <row r="418" spans="1:5">
      <c r="A418" s="997" t="s">
        <v>657</v>
      </c>
      <c r="B418" s="997"/>
      <c r="C418" s="997"/>
      <c r="D418" s="997"/>
      <c r="E418" s="997"/>
    </row>
    <row r="419" spans="1:5">
      <c r="A419" s="337"/>
      <c r="B419" s="337"/>
      <c r="C419" s="337"/>
      <c r="D419" s="337"/>
      <c r="E419" s="337"/>
    </row>
    <row r="420" spans="1:5" ht="15.75">
      <c r="B420" s="1017" t="s">
        <v>627</v>
      </c>
      <c r="C420" s="1017"/>
      <c r="D420" s="1017"/>
      <c r="E420" s="1017"/>
    </row>
    <row r="421" spans="1:5" ht="13.5" thickBot="1">
      <c r="B421" s="1"/>
      <c r="C421" s="1"/>
      <c r="D421" s="1"/>
      <c r="E421" s="19" t="s">
        <v>565</v>
      </c>
    </row>
    <row r="422" spans="1:5" ht="27" thickBot="1">
      <c r="A422" s="348" t="s">
        <v>190</v>
      </c>
      <c r="B422" s="549" t="s">
        <v>12</v>
      </c>
      <c r="C422" s="344" t="s">
        <v>13</v>
      </c>
      <c r="D422" s="149" t="s">
        <v>354</v>
      </c>
      <c r="E422" s="35" t="s">
        <v>15</v>
      </c>
    </row>
    <row r="423" spans="1:5">
      <c r="A423" s="550" t="s">
        <v>191</v>
      </c>
      <c r="B423" s="551" t="s">
        <v>192</v>
      </c>
      <c r="C423" s="560" t="s">
        <v>193</v>
      </c>
      <c r="D423" s="561" t="s">
        <v>194</v>
      </c>
      <c r="E423" s="876" t="s">
        <v>214</v>
      </c>
    </row>
    <row r="424" spans="1:5">
      <c r="A424" s="325" t="s">
        <v>195</v>
      </c>
      <c r="B424" s="332" t="s">
        <v>134</v>
      </c>
      <c r="C424" s="303"/>
      <c r="D424" s="135"/>
      <c r="E424" s="877"/>
    </row>
    <row r="425" spans="1:5">
      <c r="A425" s="324" t="s">
        <v>196</v>
      </c>
      <c r="B425" s="186" t="s">
        <v>6</v>
      </c>
      <c r="C425" s="303">
        <f>E305+D305+C305+E246+D246+C246+E186+D186+C186+E128+D128+C128+E70+D70+C70+E9+D9+C9</f>
        <v>29852800</v>
      </c>
      <c r="D425" s="135"/>
      <c r="E425" s="877">
        <f>SUM(C425:D425)</f>
        <v>29852800</v>
      </c>
    </row>
    <row r="426" spans="1:5">
      <c r="A426" s="324" t="s">
        <v>197</v>
      </c>
      <c r="B426" s="198" t="s">
        <v>7</v>
      </c>
      <c r="C426" s="303">
        <f>E306+D306+C306+E247+D247+C247+E187+D187+C187+E129+D129+C129+E71+D71+C71+E10+D10+C10</f>
        <v>4842700</v>
      </c>
      <c r="D426" s="135"/>
      <c r="E426" s="877">
        <f>SUM(C426:D426)</f>
        <v>4842700</v>
      </c>
    </row>
    <row r="427" spans="1:5">
      <c r="A427" s="324" t="s">
        <v>198</v>
      </c>
      <c r="B427" s="198" t="s">
        <v>8</v>
      </c>
      <c r="C427" s="303">
        <f>E307+D307+C307+E248+D248+C248+E188+D188+C188+E130+D130+C130+E72+D72+C72+E11+D11+C11</f>
        <v>29256821</v>
      </c>
      <c r="D427" s="135"/>
      <c r="E427" s="877">
        <f>SUM(C427:D427)</f>
        <v>29256821</v>
      </c>
    </row>
    <row r="428" spans="1:5">
      <c r="A428" s="324" t="s">
        <v>199</v>
      </c>
      <c r="B428" s="198" t="s">
        <v>269</v>
      </c>
      <c r="C428" s="303">
        <f>E308+D308+C308+E249+D249+C249+E189+D189+C189+E131+D131+C131+E73+D73+C73+E12+D12+C12</f>
        <v>0</v>
      </c>
      <c r="D428" s="135"/>
      <c r="E428" s="877">
        <f>SUM(C428:D428)</f>
        <v>0</v>
      </c>
    </row>
    <row r="429" spans="1:5">
      <c r="A429" s="324" t="s">
        <v>200</v>
      </c>
      <c r="B429" s="198" t="s">
        <v>268</v>
      </c>
      <c r="C429" s="303">
        <f>E309+D309+C309+E250+D250+C250+E190+D190+C190+E132+D132+C132+E74+D74+C74+E13+D13+C13</f>
        <v>0</v>
      </c>
      <c r="D429" s="135"/>
      <c r="E429" s="877">
        <f>SUM(C429:D429)</f>
        <v>0</v>
      </c>
    </row>
    <row r="430" spans="1:5">
      <c r="A430" s="324" t="s">
        <v>201</v>
      </c>
      <c r="B430" s="198" t="s">
        <v>317</v>
      </c>
      <c r="C430" s="303">
        <v>6112400</v>
      </c>
      <c r="D430" s="303"/>
      <c r="E430" s="878">
        <f>E431+E432+E433+E434+E435+E436+E437</f>
        <v>6112400</v>
      </c>
    </row>
    <row r="431" spans="1:5">
      <c r="A431" s="324" t="s">
        <v>202</v>
      </c>
      <c r="B431" s="198" t="s">
        <v>318</v>
      </c>
      <c r="C431" s="303">
        <f>E311+D311+C311+E252+D252+C252+E192+D192+C192+E134+D134+C134+E76+D76+C76+E15+D15+C15</f>
        <v>5100000</v>
      </c>
      <c r="D431" s="135"/>
      <c r="E431" s="877">
        <f t="shared" ref="E431:E438" si="0">SUM(C431:D431)</f>
        <v>5100000</v>
      </c>
    </row>
    <row r="432" spans="1:5">
      <c r="A432" s="324" t="s">
        <v>203</v>
      </c>
      <c r="B432" s="198" t="s">
        <v>319</v>
      </c>
      <c r="C432" s="303">
        <f>E312+D312+C312+E253+D253+C253+E193+D193+C193+E135+D135+C135+E77+D77+C77+E16+D16+C16</f>
        <v>0</v>
      </c>
      <c r="D432" s="135"/>
      <c r="E432" s="877">
        <f t="shared" si="0"/>
        <v>0</v>
      </c>
    </row>
    <row r="433" spans="1:5">
      <c r="A433" s="324" t="s">
        <v>204</v>
      </c>
      <c r="B433" s="198" t="s">
        <v>320</v>
      </c>
      <c r="C433" s="303">
        <f>E313+D313+C313+E254+D254+C254+E194+D194+C194+E136+D136+C136+E78+D78+C78+E17+D17+C17</f>
        <v>0</v>
      </c>
      <c r="D433" s="135"/>
      <c r="E433" s="877">
        <f t="shared" si="0"/>
        <v>0</v>
      </c>
    </row>
    <row r="434" spans="1:5">
      <c r="A434" s="324" t="s">
        <v>205</v>
      </c>
      <c r="B434" s="333" t="s">
        <v>321</v>
      </c>
      <c r="C434" s="303">
        <v>1012400</v>
      </c>
      <c r="D434" s="135"/>
      <c r="E434" s="877">
        <f t="shared" si="0"/>
        <v>1012400</v>
      </c>
    </row>
    <row r="435" spans="1:5">
      <c r="A435" s="324" t="s">
        <v>206</v>
      </c>
      <c r="B435" s="732" t="s">
        <v>336</v>
      </c>
      <c r="C435" s="303">
        <f>C19+D19+E19+C80+D80+E80+C138+D138+E138+C196+D196+E196+C256+D256+E256+C315+D315+E315+C374+D374+E374</f>
        <v>0</v>
      </c>
      <c r="D435" s="135"/>
      <c r="E435" s="877">
        <f t="shared" si="0"/>
        <v>0</v>
      </c>
    </row>
    <row r="436" spans="1:5">
      <c r="A436" s="324" t="s">
        <v>207</v>
      </c>
      <c r="B436" s="733" t="s">
        <v>329</v>
      </c>
      <c r="C436" s="303">
        <v>0</v>
      </c>
      <c r="D436" s="135"/>
      <c r="E436" s="877">
        <f t="shared" si="0"/>
        <v>0</v>
      </c>
    </row>
    <row r="437" spans="1:5">
      <c r="A437" s="324" t="s">
        <v>208</v>
      </c>
      <c r="B437" s="117" t="s">
        <v>548</v>
      </c>
      <c r="C437" s="303">
        <f>C21+D21+E21+C82+D82+E82+C140+D140+E140+C198+D198+E198+C258+D258+E258+C317+D317+E317+C376+D376+E376</f>
        <v>0</v>
      </c>
      <c r="D437" s="135"/>
      <c r="E437" s="877">
        <f>C437+D437</f>
        <v>0</v>
      </c>
    </row>
    <row r="438" spans="1:5" ht="13.5" thickBot="1">
      <c r="A438" s="324" t="s">
        <v>209</v>
      </c>
      <c r="B438" s="200" t="s">
        <v>130</v>
      </c>
      <c r="C438" s="303">
        <v>2203000</v>
      </c>
      <c r="D438" s="135"/>
      <c r="E438" s="877">
        <f t="shared" si="0"/>
        <v>2203000</v>
      </c>
    </row>
    <row r="439" spans="1:5" ht="13.5" thickBot="1">
      <c r="A439" s="324" t="s">
        <v>210</v>
      </c>
      <c r="B439" s="555" t="s">
        <v>9</v>
      </c>
      <c r="C439" s="569">
        <f>C425+C426+C427+C428+C430+C438</f>
        <v>72267721</v>
      </c>
      <c r="D439" s="570">
        <f>D425+D426+D427+D428+D430+D438</f>
        <v>0</v>
      </c>
      <c r="E439" s="879">
        <f>E425+E426+E427+E428+E430+E438</f>
        <v>72267721</v>
      </c>
    </row>
    <row r="440" spans="1:5" ht="13.5" thickTop="1">
      <c r="A440" s="544"/>
      <c r="B440" s="332"/>
      <c r="C440" s="784"/>
      <c r="D440" s="762"/>
      <c r="E440" s="880"/>
    </row>
    <row r="441" spans="1:5">
      <c r="A441" s="325" t="s">
        <v>211</v>
      </c>
      <c r="B441" s="334" t="s">
        <v>135</v>
      </c>
      <c r="C441" s="305"/>
      <c r="D441" s="138"/>
      <c r="E441" s="881"/>
    </row>
    <row r="442" spans="1:5">
      <c r="A442" s="324" t="s">
        <v>212</v>
      </c>
      <c r="B442" s="198" t="s">
        <v>270</v>
      </c>
      <c r="C442" s="303">
        <f t="shared" ref="C442:C453" si="1">E322+D322+C322+E263+D263+C263+E203+D203+C203+E145+D145+C145+E87+D87+C87+E26+D26+C26</f>
        <v>1905000</v>
      </c>
      <c r="D442" s="135"/>
      <c r="E442" s="877">
        <f>SUM(C442:D442)</f>
        <v>1905000</v>
      </c>
    </row>
    <row r="443" spans="1:5">
      <c r="A443" s="325" t="s">
        <v>213</v>
      </c>
      <c r="B443" s="198" t="s">
        <v>271</v>
      </c>
      <c r="C443" s="303">
        <f t="shared" si="1"/>
        <v>0</v>
      </c>
      <c r="D443" s="135"/>
      <c r="E443" s="877">
        <f>SUM(C443:D443)</f>
        <v>0</v>
      </c>
    </row>
    <row r="444" spans="1:5">
      <c r="A444" s="324" t="s">
        <v>215</v>
      </c>
      <c r="B444" s="198" t="s">
        <v>131</v>
      </c>
      <c r="C444" s="303"/>
      <c r="D444" s="135"/>
      <c r="E444" s="877"/>
    </row>
    <row r="445" spans="1:5">
      <c r="A445" s="325" t="s">
        <v>216</v>
      </c>
      <c r="B445" s="333" t="s">
        <v>322</v>
      </c>
      <c r="C445" s="303">
        <f t="shared" si="1"/>
        <v>0</v>
      </c>
      <c r="D445" s="135"/>
      <c r="E445" s="877">
        <f>SUM(C445:D445)</f>
        <v>0</v>
      </c>
    </row>
    <row r="446" spans="1:5">
      <c r="A446" s="324" t="s">
        <v>217</v>
      </c>
      <c r="B446" s="333" t="s">
        <v>324</v>
      </c>
      <c r="C446" s="303">
        <f t="shared" si="1"/>
        <v>0</v>
      </c>
      <c r="D446" s="135"/>
      <c r="E446" s="877">
        <f t="shared" ref="E446:E453" si="2">SUM(C446:D446)</f>
        <v>0</v>
      </c>
    </row>
    <row r="447" spans="1:5">
      <c r="A447" s="325" t="s">
        <v>218</v>
      </c>
      <c r="B447" s="333" t="s">
        <v>323</v>
      </c>
      <c r="C447" s="303">
        <f t="shared" si="1"/>
        <v>0</v>
      </c>
      <c r="D447" s="135"/>
      <c r="E447" s="877">
        <f t="shared" si="2"/>
        <v>0</v>
      </c>
    </row>
    <row r="448" spans="1:5">
      <c r="A448" s="324" t="s">
        <v>219</v>
      </c>
      <c r="B448" s="333" t="s">
        <v>325</v>
      </c>
      <c r="C448" s="303">
        <f t="shared" si="1"/>
        <v>0</v>
      </c>
      <c r="D448" s="135"/>
      <c r="E448" s="877">
        <f t="shared" si="2"/>
        <v>0</v>
      </c>
    </row>
    <row r="449" spans="1:6">
      <c r="A449" s="325" t="s">
        <v>220</v>
      </c>
      <c r="B449" s="732" t="s">
        <v>326</v>
      </c>
      <c r="C449" s="303">
        <f t="shared" si="1"/>
        <v>0</v>
      </c>
      <c r="D449" s="135"/>
      <c r="E449" s="877">
        <f t="shared" si="2"/>
        <v>0</v>
      </c>
    </row>
    <row r="450" spans="1:6">
      <c r="A450" s="324" t="s">
        <v>221</v>
      </c>
      <c r="B450" s="281" t="s">
        <v>327</v>
      </c>
      <c r="C450" s="303">
        <f t="shared" si="1"/>
        <v>0</v>
      </c>
      <c r="D450" s="135"/>
      <c r="E450" s="877">
        <f t="shared" si="2"/>
        <v>0</v>
      </c>
    </row>
    <row r="451" spans="1:6" ht="11.25" customHeight="1">
      <c r="A451" s="325" t="s">
        <v>222</v>
      </c>
      <c r="B451" s="733" t="s">
        <v>344</v>
      </c>
      <c r="C451" s="303"/>
      <c r="D451" s="135"/>
      <c r="E451" s="877">
        <f t="shared" si="2"/>
        <v>0</v>
      </c>
    </row>
    <row r="452" spans="1:6">
      <c r="A452" s="324" t="s">
        <v>223</v>
      </c>
      <c r="B452" s="198" t="s">
        <v>330</v>
      </c>
      <c r="C452" s="303">
        <f t="shared" si="1"/>
        <v>0</v>
      </c>
      <c r="D452" s="135"/>
      <c r="E452" s="877">
        <f t="shared" si="2"/>
        <v>0</v>
      </c>
    </row>
    <row r="453" spans="1:6" ht="13.5" thickBot="1">
      <c r="A453" s="324" t="s">
        <v>224</v>
      </c>
      <c r="B453" s="33" t="s">
        <v>133</v>
      </c>
      <c r="C453" s="303">
        <f t="shared" si="1"/>
        <v>0</v>
      </c>
      <c r="D453" s="423"/>
      <c r="E453" s="877">
        <f t="shared" si="2"/>
        <v>0</v>
      </c>
    </row>
    <row r="454" spans="1:6" ht="13.5" thickBot="1">
      <c r="A454" s="554" t="s">
        <v>225</v>
      </c>
      <c r="B454" s="757" t="s">
        <v>10</v>
      </c>
      <c r="C454" s="781">
        <f>C442+C443+C444+C452+C453</f>
        <v>1905000</v>
      </c>
      <c r="D454" s="781">
        <f>D442+D443+D444+D452+D453</f>
        <v>0</v>
      </c>
      <c r="E454" s="882">
        <f>E442+E443+E444+E452+E453</f>
        <v>1905000</v>
      </c>
      <c r="F454" s="77"/>
    </row>
    <row r="455" spans="1:6" ht="27" thickTop="1" thickBot="1">
      <c r="A455" s="554" t="s">
        <v>226</v>
      </c>
      <c r="B455" s="559" t="s">
        <v>331</v>
      </c>
      <c r="C455" s="769">
        <f>C439+C454</f>
        <v>74172721</v>
      </c>
      <c r="D455" s="769">
        <f>D439+D454</f>
        <v>0</v>
      </c>
      <c r="E455" s="769">
        <f>E439+E454</f>
        <v>74172721</v>
      </c>
    </row>
    <row r="456" spans="1:6" ht="13.5" thickTop="1">
      <c r="A456" s="544"/>
      <c r="B456" s="748"/>
      <c r="C456" s="768"/>
      <c r="D456" s="768"/>
      <c r="E456" s="883"/>
    </row>
    <row r="457" spans="1:6">
      <c r="A457" s="325" t="s">
        <v>227</v>
      </c>
      <c r="B457" s="424" t="s">
        <v>333</v>
      </c>
      <c r="C457" s="305"/>
      <c r="D457" s="138"/>
      <c r="E457" s="881"/>
    </row>
    <row r="458" spans="1:6">
      <c r="A458" s="324" t="s">
        <v>228</v>
      </c>
      <c r="B458" s="199" t="s">
        <v>332</v>
      </c>
      <c r="C458" s="303">
        <f t="shared" ref="C458:C464" si="3">E338+D338+C338+E279+D279+C279+E219+D219+C219+E161+D161+C161+E103+D103+C103+E42+D42+C42</f>
        <v>0</v>
      </c>
      <c r="D458" s="303"/>
      <c r="E458" s="878">
        <f>SUM(C458:D458)</f>
        <v>0</v>
      </c>
    </row>
    <row r="459" spans="1:6">
      <c r="A459" s="325" t="s">
        <v>229</v>
      </c>
      <c r="B459" s="630" t="s">
        <v>337</v>
      </c>
      <c r="C459" s="303">
        <f>C43+D43+E43+C104+D104+E104+C162+D162+E162+C220+D220+E220+C280+D280+E280+C339+D339+E339+C398+D398+E398</f>
        <v>100000</v>
      </c>
      <c r="D459" s="138"/>
      <c r="E459" s="878">
        <f t="shared" ref="E459:E466" si="4">SUM(C459:D459)</f>
        <v>100000</v>
      </c>
    </row>
    <row r="460" spans="1:6">
      <c r="A460" s="324" t="s">
        <v>230</v>
      </c>
      <c r="B460" s="630" t="s">
        <v>338</v>
      </c>
      <c r="C460" s="303">
        <f t="shared" si="3"/>
        <v>14000000</v>
      </c>
      <c r="D460" s="135"/>
      <c r="E460" s="878">
        <f t="shared" si="4"/>
        <v>14000000</v>
      </c>
    </row>
    <row r="461" spans="1:6">
      <c r="A461" s="325" t="s">
        <v>231</v>
      </c>
      <c r="B461" s="630" t="s">
        <v>339</v>
      </c>
      <c r="C461" s="303">
        <f t="shared" si="3"/>
        <v>0</v>
      </c>
      <c r="D461" s="135"/>
      <c r="E461" s="878">
        <f t="shared" si="4"/>
        <v>0</v>
      </c>
    </row>
    <row r="462" spans="1:6">
      <c r="A462" s="324" t="s">
        <v>232</v>
      </c>
      <c r="B462" s="734" t="s">
        <v>340</v>
      </c>
      <c r="C462" s="303">
        <f t="shared" si="3"/>
        <v>0</v>
      </c>
      <c r="D462" s="135"/>
      <c r="E462" s="878">
        <f t="shared" si="4"/>
        <v>0</v>
      </c>
    </row>
    <row r="463" spans="1:6">
      <c r="A463" s="325" t="s">
        <v>233</v>
      </c>
      <c r="B463" s="735" t="s">
        <v>341</v>
      </c>
      <c r="C463" s="303">
        <f t="shared" si="3"/>
        <v>0</v>
      </c>
      <c r="D463" s="135"/>
      <c r="E463" s="878">
        <f t="shared" si="4"/>
        <v>0</v>
      </c>
    </row>
    <row r="464" spans="1:6">
      <c r="A464" s="324" t="s">
        <v>234</v>
      </c>
      <c r="B464" s="736" t="s">
        <v>342</v>
      </c>
      <c r="C464" s="303">
        <f t="shared" si="3"/>
        <v>0</v>
      </c>
      <c r="D464" s="303"/>
      <c r="E464" s="878">
        <f t="shared" si="4"/>
        <v>0</v>
      </c>
    </row>
    <row r="465" spans="1:5">
      <c r="A465" s="325" t="s">
        <v>235</v>
      </c>
      <c r="B465" s="744" t="s">
        <v>343</v>
      </c>
      <c r="C465" s="303">
        <f>C49+D49+E49+C110+D110+E110+C168+D168+E168+C226+D226+E226+C286+D286+E286+C345+D345+E345+C404+D404+E404</f>
        <v>0</v>
      </c>
      <c r="D465" s="223"/>
      <c r="E465" s="878">
        <f t="shared" si="4"/>
        <v>0</v>
      </c>
    </row>
    <row r="466" spans="1:5" ht="13.5" thickBot="1">
      <c r="A466" s="544" t="s">
        <v>236</v>
      </c>
      <c r="B466" s="745" t="s">
        <v>549</v>
      </c>
      <c r="C466" s="222">
        <f>C50+D50+E50+C111+D111+E111+C169+D169+E169+C227+D227+E227+C287+D287+E287+C346+D346+E346+C405+D405+E405</f>
        <v>507839</v>
      </c>
      <c r="D466" s="233"/>
      <c r="E466" s="961">
        <f t="shared" si="4"/>
        <v>507839</v>
      </c>
    </row>
    <row r="467" spans="1:5" ht="13.5" thickBot="1">
      <c r="A467" s="347" t="s">
        <v>237</v>
      </c>
      <c r="B467" s="284" t="s">
        <v>334</v>
      </c>
      <c r="C467" s="783">
        <f>SUM(C458:C466)</f>
        <v>14607839</v>
      </c>
      <c r="D467" s="783">
        <f>SUM(D458:D466)</f>
        <v>0</v>
      </c>
      <c r="E467" s="783">
        <f>SUM(E458:E466)</f>
        <v>14607839</v>
      </c>
    </row>
    <row r="468" spans="1:5">
      <c r="A468" s="544"/>
      <c r="B468" s="41"/>
      <c r="C468" s="719"/>
      <c r="D468" s="719"/>
      <c r="E468" s="884"/>
    </row>
    <row r="469" spans="1:5" ht="13.5" thickBot="1">
      <c r="A469" s="393" t="s">
        <v>238</v>
      </c>
      <c r="B469" s="746" t="s">
        <v>335</v>
      </c>
      <c r="C469" s="764">
        <f>C467+C455</f>
        <v>88780560</v>
      </c>
      <c r="D469" s="764">
        <f>D467+D455</f>
        <v>0</v>
      </c>
      <c r="E469" s="885">
        <f>E467+E455</f>
        <v>88780560</v>
      </c>
    </row>
  </sheetData>
  <mergeCells count="21">
    <mergeCell ref="A354:E354"/>
    <mergeCell ref="A237:E237"/>
    <mergeCell ref="A418:E418"/>
    <mergeCell ref="B180:E180"/>
    <mergeCell ref="B420:E420"/>
    <mergeCell ref="A238:E238"/>
    <mergeCell ref="B240:E240"/>
    <mergeCell ref="A298:E298"/>
    <mergeCell ref="B300:E300"/>
    <mergeCell ref="A357:E357"/>
    <mergeCell ref="B359:E359"/>
    <mergeCell ref="A1:E1"/>
    <mergeCell ref="B3:E3"/>
    <mergeCell ref="A61:E61"/>
    <mergeCell ref="A119:E119"/>
    <mergeCell ref="A178:E178"/>
    <mergeCell ref="A177:E177"/>
    <mergeCell ref="B64:E64"/>
    <mergeCell ref="B122:E122"/>
    <mergeCell ref="A120:E120"/>
    <mergeCell ref="A62:E62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88" workbookViewId="0">
      <selection activeCell="I5" sqref="I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997" t="s">
        <v>658</v>
      </c>
      <c r="B1" s="997"/>
      <c r="C1" s="997"/>
      <c r="D1" s="997"/>
      <c r="E1" s="997"/>
      <c r="F1" s="997"/>
    </row>
    <row r="2" spans="1:66">
      <c r="B2" s="19"/>
      <c r="C2" s="19"/>
      <c r="D2" s="19"/>
      <c r="E2" s="19"/>
      <c r="F2" s="19"/>
    </row>
    <row r="3" spans="1:66" ht="15" customHeight="1">
      <c r="A3" s="1017" t="s">
        <v>346</v>
      </c>
      <c r="B3" s="1018"/>
      <c r="C3" s="1018"/>
      <c r="D3" s="1018"/>
      <c r="E3" s="1018"/>
      <c r="F3" s="1018"/>
    </row>
    <row r="4" spans="1:66" ht="13.5" thickBot="1">
      <c r="B4" s="1020" t="s">
        <v>596</v>
      </c>
      <c r="C4" s="1020"/>
      <c r="D4" s="1020"/>
      <c r="E4" s="1020"/>
      <c r="F4" s="1020"/>
    </row>
    <row r="5" spans="1:66" ht="39" customHeight="1" thickBot="1">
      <c r="A5" s="348" t="s">
        <v>190</v>
      </c>
      <c r="B5" s="163" t="s">
        <v>14</v>
      </c>
      <c r="C5" s="360"/>
      <c r="D5" s="361"/>
      <c r="E5" s="344" t="s">
        <v>18</v>
      </c>
      <c r="F5" s="342" t="s">
        <v>267</v>
      </c>
    </row>
    <row r="6" spans="1:66" ht="14.25" customHeight="1" thickBot="1">
      <c r="A6" s="338" t="s">
        <v>191</v>
      </c>
      <c r="B6" s="353" t="s">
        <v>192</v>
      </c>
      <c r="C6" s="354" t="s">
        <v>193</v>
      </c>
      <c r="D6" s="355" t="s">
        <v>194</v>
      </c>
      <c r="E6" s="593" t="s">
        <v>214</v>
      </c>
      <c r="F6" s="592" t="s">
        <v>239</v>
      </c>
    </row>
    <row r="7" spans="1:66" s="37" customFormat="1" ht="13.5" thickBot="1">
      <c r="A7" s="370" t="s">
        <v>195</v>
      </c>
      <c r="B7" s="158" t="s">
        <v>528</v>
      </c>
      <c r="C7" s="371"/>
      <c r="D7" s="590"/>
      <c r="E7" s="938">
        <v>220000</v>
      </c>
      <c r="F7" s="532">
        <f t="shared" ref="F7:F12" si="0">SUM(C7:E7)</f>
        <v>220000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4" t="s">
        <v>196</v>
      </c>
      <c r="B8" s="158" t="s">
        <v>529</v>
      </c>
      <c r="C8" s="155"/>
      <c r="D8" s="156"/>
      <c r="E8" s="594">
        <v>380000</v>
      </c>
      <c r="F8" s="532">
        <f t="shared" si="0"/>
        <v>380000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4" t="s">
        <v>197</v>
      </c>
      <c r="B9" s="158" t="s">
        <v>530</v>
      </c>
      <c r="C9" s="5"/>
      <c r="D9" s="157"/>
      <c r="E9" s="594">
        <v>0</v>
      </c>
      <c r="F9" s="532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4" t="s">
        <v>198</v>
      </c>
      <c r="B10" s="589" t="s">
        <v>531</v>
      </c>
      <c r="C10" s="5"/>
      <c r="D10" s="157"/>
      <c r="E10" s="594">
        <v>4500000</v>
      </c>
      <c r="F10" s="532">
        <f t="shared" si="0"/>
        <v>4500000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4" t="s">
        <v>199</v>
      </c>
      <c r="B11" s="589"/>
      <c r="C11" s="5"/>
      <c r="D11" s="157"/>
      <c r="E11" s="594"/>
      <c r="F11" s="532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6" t="s">
        <v>200</v>
      </c>
      <c r="B12" s="357" t="s">
        <v>16</v>
      </c>
      <c r="C12" s="358">
        <f>SUM(C7:C11)</f>
        <v>0</v>
      </c>
      <c r="D12" s="359">
        <f>SUM(D7:D11)</f>
        <v>0</v>
      </c>
      <c r="E12" s="286">
        <f>SUM(E7:E11)</f>
        <v>5100000</v>
      </c>
      <c r="F12" s="286">
        <f t="shared" si="0"/>
        <v>5100000</v>
      </c>
    </row>
    <row r="13" spans="1:66" s="15" customFormat="1">
      <c r="A13" s="345"/>
      <c r="B13" s="41"/>
      <c r="C13" s="363"/>
      <c r="D13" s="363"/>
      <c r="E13" s="363"/>
      <c r="F13" s="363"/>
    </row>
    <row r="14" spans="1:66">
      <c r="B14" s="1"/>
      <c r="C14" s="1"/>
      <c r="D14" s="1"/>
      <c r="E14" s="1"/>
      <c r="F14" s="1"/>
    </row>
    <row r="15" spans="1:66">
      <c r="A15" s="997" t="s">
        <v>659</v>
      </c>
      <c r="B15" s="997"/>
      <c r="C15" s="997"/>
      <c r="D15" s="997"/>
      <c r="E15" s="997"/>
      <c r="F15" s="997"/>
    </row>
    <row r="16" spans="1:66">
      <c r="B16" s="19"/>
      <c r="C16" s="19"/>
      <c r="D16" s="19"/>
      <c r="E16" s="19"/>
      <c r="F16" s="19"/>
    </row>
    <row r="17" spans="1:6" ht="15.75">
      <c r="B17" s="1017" t="s">
        <v>345</v>
      </c>
      <c r="C17" s="1017"/>
      <c r="D17" s="1017"/>
      <c r="E17" s="1017"/>
      <c r="F17" s="1017"/>
    </row>
    <row r="18" spans="1:6">
      <c r="B18" s="1"/>
      <c r="C18" s="1"/>
      <c r="D18" s="1"/>
      <c r="E18" s="1"/>
      <c r="F18" s="1"/>
    </row>
    <row r="19" spans="1:6" ht="13.5" thickBot="1">
      <c r="B19" s="1020" t="s">
        <v>584</v>
      </c>
      <c r="C19" s="1020"/>
      <c r="D19" s="1020"/>
      <c r="E19" s="1020"/>
      <c r="F19" s="1020"/>
    </row>
    <row r="20" spans="1:6" ht="38.25" customHeight="1" thickBot="1">
      <c r="A20" s="348" t="s">
        <v>190</v>
      </c>
      <c r="B20" s="365" t="s">
        <v>14</v>
      </c>
      <c r="C20" s="702"/>
      <c r="D20" s="361"/>
      <c r="E20" s="344" t="s">
        <v>18</v>
      </c>
      <c r="F20" s="342" t="s">
        <v>267</v>
      </c>
    </row>
    <row r="21" spans="1:6" ht="13.5" customHeight="1">
      <c r="A21" s="338" t="s">
        <v>191</v>
      </c>
      <c r="B21" s="603" t="s">
        <v>192</v>
      </c>
      <c r="C21" s="593" t="s">
        <v>193</v>
      </c>
      <c r="D21" s="329" t="s">
        <v>194</v>
      </c>
      <c r="E21" s="597" t="s">
        <v>214</v>
      </c>
      <c r="F21" s="595" t="s">
        <v>239</v>
      </c>
    </row>
    <row r="22" spans="1:6">
      <c r="A22" s="364" t="s">
        <v>195</v>
      </c>
      <c r="B22" s="672" t="s">
        <v>538</v>
      </c>
      <c r="C22" s="235"/>
      <c r="D22" s="26"/>
      <c r="E22" s="235">
        <v>0</v>
      </c>
      <c r="F22" s="219">
        <f>SUM(C22:E22)</f>
        <v>0</v>
      </c>
    </row>
    <row r="23" spans="1:6" ht="15" customHeight="1">
      <c r="A23" s="364" t="s">
        <v>196</v>
      </c>
      <c r="B23" s="672" t="s">
        <v>544</v>
      </c>
      <c r="C23" s="235"/>
      <c r="D23" s="26"/>
      <c r="E23" s="235">
        <v>250000</v>
      </c>
      <c r="F23" s="219">
        <f t="shared" ref="F23:F40" si="1">SUM(C23:E23)</f>
        <v>250000</v>
      </c>
    </row>
    <row r="24" spans="1:6">
      <c r="A24" s="364" t="s">
        <v>197</v>
      </c>
      <c r="B24" s="672"/>
      <c r="C24" s="235"/>
      <c r="D24" s="26"/>
      <c r="E24" s="235"/>
      <c r="F24" s="219">
        <f t="shared" si="1"/>
        <v>0</v>
      </c>
    </row>
    <row r="25" spans="1:6" ht="15.75" customHeight="1">
      <c r="A25" s="364" t="s">
        <v>198</v>
      </c>
      <c r="B25" s="672"/>
      <c r="C25" s="235"/>
      <c r="D25" s="26"/>
      <c r="E25" s="235"/>
      <c r="F25" s="219">
        <f t="shared" si="1"/>
        <v>0</v>
      </c>
    </row>
    <row r="26" spans="1:6" ht="15.75" customHeight="1">
      <c r="A26" s="364" t="s">
        <v>199</v>
      </c>
      <c r="B26" s="672"/>
      <c r="C26" s="235"/>
      <c r="D26" s="26"/>
      <c r="E26" s="235"/>
      <c r="F26" s="219">
        <f t="shared" si="1"/>
        <v>0</v>
      </c>
    </row>
    <row r="27" spans="1:6" ht="15.75" customHeight="1">
      <c r="A27" s="364" t="s">
        <v>200</v>
      </c>
      <c r="B27" s="672"/>
      <c r="C27" s="235"/>
      <c r="D27" s="26"/>
      <c r="E27" s="235"/>
      <c r="F27" s="219">
        <f t="shared" si="1"/>
        <v>0</v>
      </c>
    </row>
    <row r="28" spans="1:6">
      <c r="A28" s="364" t="s">
        <v>201</v>
      </c>
      <c r="B28" s="672"/>
      <c r="C28" s="235"/>
      <c r="D28" s="26"/>
      <c r="E28" s="235"/>
      <c r="F28" s="219">
        <f t="shared" si="1"/>
        <v>0</v>
      </c>
    </row>
    <row r="29" spans="1:6">
      <c r="A29" s="364" t="s">
        <v>202</v>
      </c>
      <c r="B29" s="672"/>
      <c r="C29" s="235"/>
      <c r="D29" s="26"/>
      <c r="E29" s="235"/>
      <c r="F29" s="219">
        <f t="shared" si="1"/>
        <v>0</v>
      </c>
    </row>
    <row r="30" spans="1:6" ht="15.75" customHeight="1">
      <c r="A30" s="364" t="s">
        <v>203</v>
      </c>
      <c r="B30" s="672"/>
      <c r="C30" s="235"/>
      <c r="D30" s="26"/>
      <c r="E30" s="235"/>
      <c r="F30" s="219">
        <f t="shared" si="1"/>
        <v>0</v>
      </c>
    </row>
    <row r="31" spans="1:6" ht="13.5" customHeight="1">
      <c r="A31" s="364" t="s">
        <v>204</v>
      </c>
      <c r="B31" s="672"/>
      <c r="C31" s="235"/>
      <c r="D31" s="26"/>
      <c r="E31" s="235"/>
      <c r="F31" s="219">
        <f t="shared" si="1"/>
        <v>0</v>
      </c>
    </row>
    <row r="32" spans="1:6">
      <c r="A32" s="364" t="s">
        <v>205</v>
      </c>
      <c r="B32" s="673"/>
      <c r="C32" s="167"/>
      <c r="D32" s="28"/>
      <c r="E32" s="167"/>
      <c r="F32" s="219">
        <f t="shared" si="1"/>
        <v>0</v>
      </c>
    </row>
    <row r="33" spans="1:6">
      <c r="A33" s="364" t="s">
        <v>206</v>
      </c>
      <c r="B33" s="673"/>
      <c r="C33" s="167"/>
      <c r="D33" s="28"/>
      <c r="E33" s="167"/>
      <c r="F33" s="219">
        <f t="shared" si="1"/>
        <v>0</v>
      </c>
    </row>
    <row r="34" spans="1:6" ht="13.5" customHeight="1">
      <c r="A34" s="364" t="s">
        <v>207</v>
      </c>
      <c r="B34" s="672"/>
      <c r="C34" s="235"/>
      <c r="D34" s="26"/>
      <c r="E34" s="235"/>
      <c r="F34" s="219">
        <f t="shared" si="1"/>
        <v>0</v>
      </c>
    </row>
    <row r="35" spans="1:6" ht="15" customHeight="1">
      <c r="A35" s="364" t="s">
        <v>208</v>
      </c>
      <c r="B35" s="673"/>
      <c r="C35" s="167"/>
      <c r="D35" s="28"/>
      <c r="E35" s="167"/>
      <c r="F35" s="219">
        <f t="shared" si="1"/>
        <v>0</v>
      </c>
    </row>
    <row r="36" spans="1:6" ht="13.5" customHeight="1">
      <c r="A36" s="364" t="s">
        <v>209</v>
      </c>
      <c r="B36" s="673"/>
      <c r="C36" s="167"/>
      <c r="D36" s="28"/>
      <c r="E36" s="167"/>
      <c r="F36" s="219">
        <f t="shared" si="1"/>
        <v>0</v>
      </c>
    </row>
    <row r="37" spans="1:6">
      <c r="A37" s="364" t="s">
        <v>210</v>
      </c>
      <c r="B37" s="673"/>
      <c r="C37" s="167"/>
      <c r="D37" s="28"/>
      <c r="E37" s="167"/>
      <c r="F37" s="219">
        <f t="shared" si="1"/>
        <v>0</v>
      </c>
    </row>
    <row r="38" spans="1:6">
      <c r="A38" s="364" t="s">
        <v>211</v>
      </c>
      <c r="B38" s="674"/>
      <c r="C38" s="168"/>
      <c r="D38" s="620"/>
      <c r="E38" s="168"/>
      <c r="F38" s="375">
        <f t="shared" si="1"/>
        <v>0</v>
      </c>
    </row>
    <row r="39" spans="1:6">
      <c r="A39" s="364" t="s">
        <v>212</v>
      </c>
      <c r="B39" s="643"/>
      <c r="C39" s="135"/>
      <c r="D39" s="98"/>
      <c r="E39" s="135"/>
      <c r="F39" s="128">
        <f t="shared" si="1"/>
        <v>0</v>
      </c>
    </row>
    <row r="40" spans="1:6" ht="13.5" thickBot="1">
      <c r="A40" s="364" t="s">
        <v>213</v>
      </c>
      <c r="B40" s="671"/>
      <c r="C40" s="423"/>
      <c r="D40" s="27"/>
      <c r="E40" s="718"/>
      <c r="F40" s="134">
        <f t="shared" si="1"/>
        <v>0</v>
      </c>
    </row>
    <row r="41" spans="1:6" ht="13.5" thickBot="1">
      <c r="A41" s="369" t="s">
        <v>215</v>
      </c>
      <c r="B41" s="367" t="s">
        <v>16</v>
      </c>
      <c r="C41" s="632">
        <f>SUM(C22:C38)</f>
        <v>0</v>
      </c>
      <c r="D41" s="591">
        <f>SUM(D22:D38)</f>
        <v>0</v>
      </c>
      <c r="E41" s="142">
        <f>SUM(E22:E40)</f>
        <v>250000</v>
      </c>
      <c r="F41" s="596">
        <f>SUM(F22:F40)</f>
        <v>250000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28" workbookViewId="0">
      <selection activeCell="I10" sqref="I10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997" t="s">
        <v>660</v>
      </c>
      <c r="B1" s="997"/>
      <c r="C1" s="997"/>
      <c r="D1" s="997"/>
      <c r="E1" s="997"/>
      <c r="F1" s="997"/>
    </row>
    <row r="2" spans="1:6" ht="15.75">
      <c r="B2" s="1017" t="s">
        <v>328</v>
      </c>
      <c r="C2" s="1017"/>
      <c r="D2" s="1017"/>
      <c r="E2" s="1017"/>
      <c r="F2" s="1017"/>
    </row>
    <row r="3" spans="1:6" ht="13.5" thickBot="1">
      <c r="B3" s="1020" t="s">
        <v>584</v>
      </c>
      <c r="C3" s="1020"/>
      <c r="D3" s="1020"/>
      <c r="E3" s="1020"/>
      <c r="F3" s="1020"/>
    </row>
    <row r="4" spans="1:6" ht="23.25" thickBot="1">
      <c r="A4" s="343" t="s">
        <v>190</v>
      </c>
      <c r="B4" s="121" t="s">
        <v>3</v>
      </c>
      <c r="C4" s="372"/>
      <c r="D4" s="361"/>
      <c r="E4" s="344" t="s">
        <v>18</v>
      </c>
      <c r="F4" s="342" t="s">
        <v>267</v>
      </c>
    </row>
    <row r="5" spans="1:6">
      <c r="A5" s="352" t="s">
        <v>191</v>
      </c>
      <c r="B5" s="603" t="s">
        <v>192</v>
      </c>
      <c r="C5" s="593" t="s">
        <v>193</v>
      </c>
      <c r="D5" s="329" t="s">
        <v>194</v>
      </c>
      <c r="E5" s="593"/>
      <c r="F5" s="595" t="s">
        <v>214</v>
      </c>
    </row>
    <row r="6" spans="1:6">
      <c r="A6" s="364" t="s">
        <v>195</v>
      </c>
      <c r="B6" s="145" t="s">
        <v>580</v>
      </c>
      <c r="C6" s="117" t="s">
        <v>316</v>
      </c>
      <c r="D6" s="145" t="s">
        <v>316</v>
      </c>
      <c r="E6" s="145" t="s">
        <v>316</v>
      </c>
      <c r="F6" s="117" t="s">
        <v>316</v>
      </c>
    </row>
    <row r="7" spans="1:6">
      <c r="A7" s="364" t="s">
        <v>196</v>
      </c>
      <c r="B7" s="675" t="s">
        <v>581</v>
      </c>
      <c r="C7" s="117" t="s">
        <v>316</v>
      </c>
      <c r="D7" s="145" t="s">
        <v>316</v>
      </c>
      <c r="E7" s="303">
        <v>1200000</v>
      </c>
      <c r="F7" s="135">
        <f>E7</f>
        <v>1200000</v>
      </c>
    </row>
    <row r="8" spans="1:6">
      <c r="A8" s="364" t="s">
        <v>197</v>
      </c>
      <c r="B8" s="675" t="s">
        <v>582</v>
      </c>
      <c r="C8" s="117" t="s">
        <v>316</v>
      </c>
      <c r="D8" s="145" t="s">
        <v>316</v>
      </c>
      <c r="E8" s="135">
        <v>653000</v>
      </c>
      <c r="F8" s="135">
        <f>SUM(C8:E8)</f>
        <v>653000</v>
      </c>
    </row>
    <row r="9" spans="1:6">
      <c r="A9" s="364" t="s">
        <v>198</v>
      </c>
      <c r="B9" s="145" t="s">
        <v>137</v>
      </c>
      <c r="C9" s="117" t="s">
        <v>316</v>
      </c>
      <c r="D9" s="145" t="s">
        <v>316</v>
      </c>
      <c r="E9" s="303">
        <v>150000</v>
      </c>
      <c r="F9" s="135">
        <f>SUM(C9:E9)</f>
        <v>150000</v>
      </c>
    </row>
    <row r="10" spans="1:6">
      <c r="A10" s="364" t="s">
        <v>199</v>
      </c>
      <c r="B10" s="145" t="s">
        <v>580</v>
      </c>
      <c r="C10" s="117" t="s">
        <v>316</v>
      </c>
      <c r="D10" s="145" t="s">
        <v>316</v>
      </c>
      <c r="E10" s="135">
        <v>162400</v>
      </c>
      <c r="F10" s="135">
        <f>SUM(C10:E10)</f>
        <v>162400</v>
      </c>
    </row>
    <row r="11" spans="1:6">
      <c r="A11" s="364" t="s">
        <v>200</v>
      </c>
      <c r="B11" s="145" t="s">
        <v>583</v>
      </c>
      <c r="C11" s="117" t="s">
        <v>316</v>
      </c>
      <c r="D11" s="145" t="s">
        <v>316</v>
      </c>
      <c r="E11" s="303">
        <v>0</v>
      </c>
      <c r="F11" s="135">
        <f>SUM(C11:E11)</f>
        <v>0</v>
      </c>
    </row>
    <row r="12" spans="1:6" ht="13.5" thickBot="1">
      <c r="A12" s="364" t="s">
        <v>201</v>
      </c>
      <c r="B12" s="145" t="s">
        <v>138</v>
      </c>
      <c r="C12" s="117" t="s">
        <v>316</v>
      </c>
      <c r="D12" s="145" t="s">
        <v>316</v>
      </c>
      <c r="E12" s="135">
        <v>200000</v>
      </c>
      <c r="F12" s="135">
        <f>SUM(C12:E12)</f>
        <v>200000</v>
      </c>
    </row>
    <row r="13" spans="1:6" ht="13.5" thickBot="1">
      <c r="A13" s="347" t="s">
        <v>202</v>
      </c>
      <c r="B13" s="606" t="s">
        <v>139</v>
      </c>
      <c r="C13" s="286">
        <f>SUM(C6:C12)</f>
        <v>0</v>
      </c>
      <c r="D13" s="359">
        <f>SUM(D6:D12)</f>
        <v>0</v>
      </c>
      <c r="E13" s="286">
        <f>SUM(E6:E12)</f>
        <v>2365400</v>
      </c>
      <c r="F13" s="286">
        <f>SUM(F6:F12)</f>
        <v>2365400</v>
      </c>
    </row>
    <row r="14" spans="1:6" ht="11.25" customHeight="1">
      <c r="B14" s="160"/>
      <c r="C14" s="18"/>
      <c r="D14" s="18"/>
      <c r="E14" s="18"/>
      <c r="F14" s="18"/>
    </row>
    <row r="15" spans="1:6">
      <c r="A15" s="997" t="s">
        <v>661</v>
      </c>
      <c r="B15" s="997"/>
      <c r="C15" s="997"/>
      <c r="D15" s="997"/>
      <c r="E15" s="997"/>
      <c r="F15" s="997"/>
    </row>
    <row r="16" spans="1:6" ht="15.75">
      <c r="B16" s="1017" t="s">
        <v>347</v>
      </c>
      <c r="C16" s="1017"/>
      <c r="D16" s="1017"/>
      <c r="E16" s="1017"/>
      <c r="F16" s="1017"/>
    </row>
    <row r="17" spans="1:6" ht="13.5" thickBot="1">
      <c r="B17" s="1020" t="s">
        <v>584</v>
      </c>
      <c r="C17" s="1020"/>
      <c r="D17" s="1020"/>
      <c r="E17" s="1020"/>
      <c r="F17" s="1020"/>
    </row>
    <row r="18" spans="1:6" ht="23.25" thickBot="1">
      <c r="A18" s="343" t="s">
        <v>190</v>
      </c>
      <c r="B18" s="121" t="s">
        <v>14</v>
      </c>
      <c r="C18" s="372"/>
      <c r="D18" s="361"/>
      <c r="E18" s="344" t="s">
        <v>18</v>
      </c>
      <c r="F18" s="342" t="s">
        <v>267</v>
      </c>
    </row>
    <row r="19" spans="1:6">
      <c r="A19" s="352" t="s">
        <v>191</v>
      </c>
      <c r="B19" s="603" t="s">
        <v>192</v>
      </c>
      <c r="C19" s="593" t="s">
        <v>193</v>
      </c>
      <c r="D19" s="329" t="s">
        <v>194</v>
      </c>
      <c r="E19" s="597" t="s">
        <v>214</v>
      </c>
      <c r="F19" s="595" t="s">
        <v>239</v>
      </c>
    </row>
    <row r="20" spans="1:6">
      <c r="A20" s="364" t="s">
        <v>195</v>
      </c>
      <c r="B20" s="145"/>
      <c r="C20" s="135"/>
      <c r="D20" s="98"/>
      <c r="E20" s="135"/>
      <c r="F20" s="128"/>
    </row>
    <row r="21" spans="1:6">
      <c r="A21" s="364" t="s">
        <v>196</v>
      </c>
      <c r="B21" s="145"/>
      <c r="C21" s="117"/>
      <c r="D21" s="151"/>
      <c r="E21" s="117"/>
      <c r="F21" s="128"/>
    </row>
    <row r="22" spans="1:6">
      <c r="A22" s="364" t="s">
        <v>197</v>
      </c>
      <c r="B22" s="145"/>
      <c r="C22" s="117"/>
      <c r="D22" s="151"/>
      <c r="E22" s="117"/>
      <c r="F22" s="128"/>
    </row>
    <row r="23" spans="1:6" ht="13.5" thickBot="1">
      <c r="A23" s="364" t="s">
        <v>198</v>
      </c>
      <c r="B23" s="145"/>
      <c r="C23" s="117"/>
      <c r="D23" s="151"/>
      <c r="E23" s="117"/>
      <c r="F23" s="128"/>
    </row>
    <row r="24" spans="1:6" ht="13.5" thickBot="1">
      <c r="A24" s="347" t="s">
        <v>199</v>
      </c>
      <c r="B24" s="121" t="s">
        <v>140</v>
      </c>
      <c r="C24" s="602">
        <f>SUM(C20:C23)</f>
        <v>0</v>
      </c>
      <c r="D24" s="604">
        <f>SUM(D20:D23)</f>
        <v>0</v>
      </c>
      <c r="E24" s="602">
        <f>SUM(E20:E23)</f>
        <v>0</v>
      </c>
      <c r="F24" s="601">
        <v>0</v>
      </c>
    </row>
    <row r="25" spans="1:6">
      <c r="A25" s="345"/>
      <c r="B25" s="41"/>
      <c r="C25" s="33"/>
      <c r="D25" s="41"/>
      <c r="E25" s="41"/>
      <c r="F25" s="41"/>
    </row>
    <row r="26" spans="1:6">
      <c r="A26" s="997" t="s">
        <v>662</v>
      </c>
      <c r="B26" s="997"/>
      <c r="C26" s="997"/>
      <c r="D26" s="997"/>
      <c r="E26" s="997"/>
      <c r="F26" s="997"/>
    </row>
    <row r="27" spans="1:6" ht="15.75">
      <c r="B27" s="1017" t="s">
        <v>348</v>
      </c>
      <c r="C27" s="1017"/>
      <c r="D27" s="1017"/>
      <c r="E27" s="1017"/>
      <c r="F27" s="1017"/>
    </row>
    <row r="28" spans="1:6" ht="13.5" thickBot="1">
      <c r="B28" s="1020" t="s">
        <v>584</v>
      </c>
      <c r="C28" s="1020"/>
      <c r="D28" s="1020"/>
      <c r="E28" s="1020"/>
      <c r="F28" s="1020"/>
    </row>
    <row r="29" spans="1:6" ht="23.25" thickBot="1">
      <c r="A29" s="343" t="s">
        <v>190</v>
      </c>
      <c r="B29" s="163" t="s">
        <v>14</v>
      </c>
      <c r="C29" s="360"/>
      <c r="D29" s="361"/>
      <c r="E29" s="344" t="s">
        <v>18</v>
      </c>
      <c r="F29" s="322" t="s">
        <v>267</v>
      </c>
    </row>
    <row r="30" spans="1:6" ht="13.5" thickBot="1">
      <c r="A30" s="352" t="s">
        <v>191</v>
      </c>
      <c r="B30" s="331" t="s">
        <v>192</v>
      </c>
      <c r="C30" s="328" t="s">
        <v>193</v>
      </c>
      <c r="D30" s="329" t="s">
        <v>194</v>
      </c>
      <c r="E30" s="597" t="s">
        <v>214</v>
      </c>
      <c r="F30" s="330" t="s">
        <v>239</v>
      </c>
    </row>
    <row r="31" spans="1:6">
      <c r="A31" s="364" t="s">
        <v>195</v>
      </c>
      <c r="B31" s="318"/>
      <c r="C31" s="162"/>
      <c r="D31" s="605"/>
      <c r="E31" s="579"/>
      <c r="F31" s="579">
        <f t="shared" ref="F31:F36" si="0">SUM(C31:E31)</f>
        <v>0</v>
      </c>
    </row>
    <row r="32" spans="1:6">
      <c r="A32" s="364" t="s">
        <v>196</v>
      </c>
      <c r="B32" s="103"/>
      <c r="C32" s="316"/>
      <c r="D32" s="599"/>
      <c r="E32" s="138"/>
      <c r="F32" s="135">
        <f t="shared" si="0"/>
        <v>0</v>
      </c>
    </row>
    <row r="33" spans="1:6">
      <c r="A33" s="364" t="s">
        <v>197</v>
      </c>
      <c r="B33" s="103"/>
      <c r="C33" s="110"/>
      <c r="D33" s="598"/>
      <c r="E33" s="717"/>
      <c r="F33" s="135">
        <f t="shared" si="0"/>
        <v>0</v>
      </c>
    </row>
    <row r="34" spans="1:6">
      <c r="A34" s="364" t="s">
        <v>198</v>
      </c>
      <c r="B34" s="244"/>
      <c r="C34" s="110"/>
      <c r="D34" s="598"/>
      <c r="E34" s="135"/>
      <c r="F34" s="135">
        <f t="shared" si="0"/>
        <v>0</v>
      </c>
    </row>
    <row r="35" spans="1:6">
      <c r="A35" s="364" t="s">
        <v>199</v>
      </c>
      <c r="B35" s="244"/>
      <c r="C35" s="110"/>
      <c r="D35" s="598"/>
      <c r="E35" s="717"/>
      <c r="F35" s="135">
        <f t="shared" si="0"/>
        <v>0</v>
      </c>
    </row>
    <row r="36" spans="1:6" ht="13.5" thickBot="1">
      <c r="A36" s="366" t="s">
        <v>200</v>
      </c>
      <c r="B36" s="319"/>
      <c r="C36" s="317"/>
      <c r="D36" s="600"/>
      <c r="E36" s="945"/>
      <c r="F36" s="134">
        <f t="shared" si="0"/>
        <v>0</v>
      </c>
    </row>
    <row r="37" spans="1:6" ht="13.5" thickBot="1">
      <c r="A37" s="347" t="s">
        <v>201</v>
      </c>
      <c r="B37" s="115" t="s">
        <v>141</v>
      </c>
      <c r="C37" s="283">
        <f>SUM(C31:C36)</f>
        <v>0</v>
      </c>
      <c r="D37" s="283">
        <f>SUM(D31:D36)</f>
        <v>0</v>
      </c>
      <c r="E37" s="142">
        <f>SUM(E31:E36)</f>
        <v>0</v>
      </c>
      <c r="F37" s="216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topLeftCell="A58" workbookViewId="0">
      <selection activeCell="I10" sqref="I10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997" t="s">
        <v>663</v>
      </c>
      <c r="B1" s="997"/>
      <c r="C1" s="997"/>
      <c r="D1" s="997"/>
      <c r="E1" s="997"/>
    </row>
    <row r="2" spans="1:6" ht="12.75" customHeight="1">
      <c r="A2" s="337"/>
      <c r="B2" s="337"/>
      <c r="C2" s="337"/>
      <c r="D2" s="337"/>
      <c r="E2" s="337"/>
    </row>
    <row r="3" spans="1:6" ht="15.75">
      <c r="B3" s="1017" t="s">
        <v>628</v>
      </c>
      <c r="C3" s="1017"/>
      <c r="D3" s="1017"/>
      <c r="E3" s="1017"/>
      <c r="F3" s="1021"/>
    </row>
    <row r="4" spans="1:6" ht="12.75" customHeight="1" thickBot="1">
      <c r="B4" s="1"/>
      <c r="C4" s="1"/>
      <c r="D4" s="1"/>
      <c r="E4" s="19"/>
      <c r="F4" s="19" t="s">
        <v>596</v>
      </c>
    </row>
    <row r="5" spans="1:6" ht="15.75" customHeight="1" thickBot="1">
      <c r="A5" s="1022" t="s">
        <v>190</v>
      </c>
      <c r="B5" s="247" t="s">
        <v>19</v>
      </c>
      <c r="C5" s="1010" t="s">
        <v>566</v>
      </c>
      <c r="D5" s="1012" t="s">
        <v>18</v>
      </c>
      <c r="E5" s="1012"/>
      <c r="F5" s="1006" t="s">
        <v>267</v>
      </c>
    </row>
    <row r="6" spans="1:6" ht="24" customHeight="1" thickBot="1">
      <c r="A6" s="1022"/>
      <c r="B6" s="250"/>
      <c r="C6" s="1011"/>
      <c r="D6" s="1013"/>
      <c r="E6" s="1013"/>
      <c r="F6" s="1007"/>
    </row>
    <row r="7" spans="1:6" ht="13.5" thickBot="1">
      <c r="A7" s="486" t="s">
        <v>191</v>
      </c>
      <c r="B7" s="609" t="s">
        <v>192</v>
      </c>
      <c r="C7" s="610" t="s">
        <v>193</v>
      </c>
      <c r="D7" s="611" t="s">
        <v>194</v>
      </c>
      <c r="E7" s="611" t="s">
        <v>214</v>
      </c>
      <c r="F7" s="612" t="s">
        <v>239</v>
      </c>
    </row>
    <row r="8" spans="1:6" ht="13.5" thickBot="1">
      <c r="A8" s="486" t="s">
        <v>195</v>
      </c>
      <c r="B8" s="251" t="s">
        <v>397</v>
      </c>
      <c r="C8" s="63">
        <v>13398500</v>
      </c>
      <c r="D8" s="63">
        <v>35627568</v>
      </c>
      <c r="E8" s="63">
        <v>0</v>
      </c>
      <c r="F8" s="105">
        <v>49026068</v>
      </c>
    </row>
    <row r="9" spans="1:6" ht="13.5" thickBot="1">
      <c r="A9" s="486" t="s">
        <v>196</v>
      </c>
      <c r="B9" s="252" t="s">
        <v>170</v>
      </c>
      <c r="C9" s="32">
        <v>13398500</v>
      </c>
      <c r="D9" s="613">
        <v>6350000</v>
      </c>
      <c r="E9" s="613">
        <v>0</v>
      </c>
      <c r="F9" s="839">
        <f t="shared" ref="F9:F27" si="0">SUM(C9:E9)</f>
        <v>19748500</v>
      </c>
    </row>
    <row r="10" spans="1:6" s="14" customFormat="1" ht="13.5" thickBot="1">
      <c r="A10" s="486" t="s">
        <v>197</v>
      </c>
      <c r="B10" s="253" t="s">
        <v>390</v>
      </c>
      <c r="C10" s="258">
        <v>0</v>
      </c>
      <c r="D10" s="614">
        <v>29277568</v>
      </c>
      <c r="E10" s="614">
        <f>E11+E12+E13+E14+E15+E16</f>
        <v>0</v>
      </c>
      <c r="F10" s="840">
        <f>F11+F12+F13+F14+F15+F16</f>
        <v>29277568</v>
      </c>
    </row>
    <row r="11" spans="1:6" s="14" customFormat="1">
      <c r="A11" s="615" t="s">
        <v>198</v>
      </c>
      <c r="B11" s="790" t="s">
        <v>369</v>
      </c>
      <c r="C11" s="548"/>
      <c r="D11" s="390">
        <v>0</v>
      </c>
      <c r="E11" s="390"/>
      <c r="F11" s="259">
        <f t="shared" si="0"/>
        <v>0</v>
      </c>
    </row>
    <row r="12" spans="1:6" s="14" customFormat="1">
      <c r="A12" s="166" t="s">
        <v>199</v>
      </c>
      <c r="B12" s="791" t="s">
        <v>370</v>
      </c>
      <c r="C12" s="789"/>
      <c r="D12" s="780">
        <v>0</v>
      </c>
      <c r="E12" s="780"/>
      <c r="F12" s="259">
        <f t="shared" si="0"/>
        <v>0</v>
      </c>
    </row>
    <row r="13" spans="1:6" s="14" customFormat="1">
      <c r="A13" s="166" t="s">
        <v>200</v>
      </c>
      <c r="B13" s="254" t="s">
        <v>371</v>
      </c>
      <c r="C13" s="789"/>
      <c r="D13" s="780">
        <v>1500000</v>
      </c>
      <c r="E13" s="780"/>
      <c r="F13" s="259">
        <f t="shared" si="0"/>
        <v>1500000</v>
      </c>
    </row>
    <row r="14" spans="1:6" ht="12.75" customHeight="1">
      <c r="A14" s="770" t="s">
        <v>201</v>
      </c>
      <c r="B14" s="788" t="s">
        <v>372</v>
      </c>
      <c r="C14" s="21"/>
      <c r="D14" s="205">
        <v>26260568</v>
      </c>
      <c r="E14" s="205"/>
      <c r="F14" s="259">
        <f t="shared" si="0"/>
        <v>26260568</v>
      </c>
    </row>
    <row r="15" spans="1:6" ht="12.75" customHeight="1">
      <c r="A15" s="166" t="s">
        <v>202</v>
      </c>
      <c r="B15" s="254" t="s">
        <v>373</v>
      </c>
      <c r="C15" s="21"/>
      <c r="D15" s="30">
        <v>947000</v>
      </c>
      <c r="E15" s="30"/>
      <c r="F15" s="259">
        <f t="shared" si="0"/>
        <v>947000</v>
      </c>
    </row>
    <row r="16" spans="1:6" ht="12.75" customHeight="1" thickBot="1">
      <c r="A16" s="616" t="s">
        <v>203</v>
      </c>
      <c r="B16" s="255" t="s">
        <v>374</v>
      </c>
      <c r="C16" s="10"/>
      <c r="D16" s="209">
        <v>570000</v>
      </c>
      <c r="E16" s="209"/>
      <c r="F16" s="259">
        <f t="shared" si="0"/>
        <v>570000</v>
      </c>
    </row>
    <row r="17" spans="1:8" ht="13.5" thickBot="1">
      <c r="A17" s="486" t="s">
        <v>204</v>
      </c>
      <c r="B17" s="251" t="s">
        <v>541</v>
      </c>
      <c r="C17" s="617">
        <f>C18+C23+C24+C25+C26+C27</f>
        <v>0</v>
      </c>
      <c r="D17" s="617">
        <v>30874669</v>
      </c>
      <c r="E17" s="617">
        <f>E18+E23+E24+E25++E26+E27</f>
        <v>0</v>
      </c>
      <c r="F17" s="617">
        <v>79900737</v>
      </c>
    </row>
    <row r="18" spans="1:8" ht="12.75" customHeight="1">
      <c r="A18" s="615" t="s">
        <v>205</v>
      </c>
      <c r="B18" s="794" t="s">
        <v>391</v>
      </c>
      <c r="C18" s="21">
        <f>C19+C20+C21+C22</f>
        <v>0</v>
      </c>
      <c r="D18" s="21">
        <v>30874669</v>
      </c>
      <c r="E18" s="21">
        <f>E19+E20+E21+E22</f>
        <v>0</v>
      </c>
      <c r="F18" s="21">
        <v>30874669</v>
      </c>
      <c r="H18" s="77"/>
    </row>
    <row r="19" spans="1:8" ht="12.75" customHeight="1">
      <c r="A19" s="770" t="s">
        <v>206</v>
      </c>
      <c r="B19" s="811" t="s">
        <v>421</v>
      </c>
      <c r="C19" s="21"/>
      <c r="D19" s="810">
        <v>12772969</v>
      </c>
      <c r="E19" s="96"/>
      <c r="F19" s="102">
        <f>SUM(C19:E19)</f>
        <v>12772969</v>
      </c>
      <c r="H19" s="77"/>
    </row>
    <row r="20" spans="1:8" ht="12.75" customHeight="1">
      <c r="A20" s="770" t="s">
        <v>207</v>
      </c>
      <c r="B20" s="812" t="s">
        <v>422</v>
      </c>
      <c r="C20" s="21"/>
      <c r="D20" s="214">
        <v>162400</v>
      </c>
      <c r="E20" s="97"/>
      <c r="F20" s="102">
        <f>SUM(C20:E20)</f>
        <v>162400</v>
      </c>
      <c r="H20" s="77"/>
    </row>
    <row r="21" spans="1:8" ht="12.75" customHeight="1">
      <c r="A21" s="770" t="s">
        <v>208</v>
      </c>
      <c r="B21" s="812" t="s">
        <v>423</v>
      </c>
      <c r="C21" s="21"/>
      <c r="D21" s="214"/>
      <c r="E21" s="97"/>
      <c r="F21" s="102">
        <f>SUM(C21:E21)</f>
        <v>0</v>
      </c>
      <c r="H21" s="77"/>
    </row>
    <row r="22" spans="1:8" ht="12.75" customHeight="1">
      <c r="A22" s="770" t="s">
        <v>209</v>
      </c>
      <c r="B22" s="809" t="s">
        <v>608</v>
      </c>
      <c r="C22" s="21"/>
      <c r="D22" s="205">
        <v>2832000</v>
      </c>
      <c r="E22" s="205"/>
      <c r="F22" s="102">
        <f>SUM(C22:E22)</f>
        <v>2832000</v>
      </c>
      <c r="H22" s="77"/>
    </row>
    <row r="23" spans="1:8" ht="12.75" customHeight="1">
      <c r="A23" s="770" t="s">
        <v>210</v>
      </c>
      <c r="B23" s="246" t="s">
        <v>392</v>
      </c>
      <c r="C23" s="21"/>
      <c r="D23" s="209"/>
      <c r="E23" s="96"/>
      <c r="F23" s="102">
        <f t="shared" si="0"/>
        <v>0</v>
      </c>
    </row>
    <row r="24" spans="1:8" ht="12.75" customHeight="1">
      <c r="A24" s="770" t="s">
        <v>211</v>
      </c>
      <c r="B24" s="795" t="s">
        <v>393</v>
      </c>
      <c r="C24" s="8"/>
      <c r="D24" s="30"/>
      <c r="E24" s="207"/>
      <c r="F24" s="102">
        <f t="shared" si="0"/>
        <v>0</v>
      </c>
    </row>
    <row r="25" spans="1:8">
      <c r="A25" s="770" t="s">
        <v>212</v>
      </c>
      <c r="B25" s="256" t="s">
        <v>609</v>
      </c>
      <c r="C25" s="21"/>
      <c r="D25" s="207">
        <v>15107300</v>
      </c>
      <c r="E25" s="207"/>
      <c r="F25" s="102">
        <f t="shared" si="0"/>
        <v>15107300</v>
      </c>
    </row>
    <row r="26" spans="1:8">
      <c r="A26" s="770" t="s">
        <v>213</v>
      </c>
      <c r="B26" s="796" t="s">
        <v>395</v>
      </c>
      <c r="C26" s="21"/>
      <c r="D26" s="207">
        <f>'22.m kölcsön vissza'!C14</f>
        <v>0</v>
      </c>
      <c r="E26" s="207"/>
      <c r="F26" s="102">
        <f t="shared" si="0"/>
        <v>0</v>
      </c>
    </row>
    <row r="27" spans="1:8" ht="13.5" thickBot="1">
      <c r="A27" s="770" t="s">
        <v>215</v>
      </c>
      <c r="B27" s="256" t="s">
        <v>396</v>
      </c>
      <c r="C27" s="21"/>
      <c r="D27" s="207"/>
      <c r="E27" s="207"/>
      <c r="F27" s="102">
        <f t="shared" si="0"/>
        <v>0</v>
      </c>
    </row>
    <row r="28" spans="1:8" ht="5.25" customHeight="1" thickBot="1">
      <c r="A28" s="486"/>
      <c r="B28" s="257"/>
      <c r="C28" s="25"/>
      <c r="D28" s="205"/>
      <c r="E28" s="205"/>
      <c r="F28" s="104"/>
    </row>
    <row r="29" spans="1:8" ht="15" customHeight="1" thickBot="1">
      <c r="A29" s="486" t="s">
        <v>216</v>
      </c>
      <c r="B29" s="217" t="s">
        <v>480</v>
      </c>
      <c r="C29" s="142">
        <f>C30+C35+C38</f>
        <v>0</v>
      </c>
      <c r="D29" s="831"/>
      <c r="E29" s="95">
        <v>0</v>
      </c>
      <c r="F29" s="808"/>
    </row>
    <row r="30" spans="1:8" ht="12.75" customHeight="1">
      <c r="A30" s="615" t="s">
        <v>217</v>
      </c>
      <c r="B30" s="122" t="s">
        <v>398</v>
      </c>
      <c r="C30" s="235">
        <f>C31+C33+C34+C32</f>
        <v>0</v>
      </c>
      <c r="D30" s="619">
        <v>0</v>
      </c>
      <c r="E30" s="618">
        <v>0</v>
      </c>
      <c r="F30" s="618">
        <v>0</v>
      </c>
    </row>
    <row r="31" spans="1:8" ht="12.75" customHeight="1">
      <c r="A31" s="166" t="s">
        <v>218</v>
      </c>
      <c r="B31" s="119" t="s">
        <v>167</v>
      </c>
      <c r="C31" s="168">
        <f>'23. m.KEÉK m.bev.'!F29</f>
        <v>0</v>
      </c>
      <c r="D31" s="375">
        <v>0</v>
      </c>
      <c r="E31" s="168">
        <v>0</v>
      </c>
      <c r="F31" s="375">
        <f>SUM(C31:E31)</f>
        <v>0</v>
      </c>
    </row>
    <row r="32" spans="1:8" ht="12.75" customHeight="1">
      <c r="A32" s="166" t="s">
        <v>219</v>
      </c>
      <c r="B32" s="244" t="s">
        <v>399</v>
      </c>
      <c r="C32" s="138"/>
      <c r="D32" s="130">
        <v>0</v>
      </c>
      <c r="E32" s="138"/>
      <c r="F32" s="375">
        <f t="shared" ref="F32:F40" si="1">SUM(C32:E32)</f>
        <v>0</v>
      </c>
    </row>
    <row r="33" spans="1:6" ht="22.5" customHeight="1">
      <c r="A33" s="166" t="s">
        <v>220</v>
      </c>
      <c r="B33" s="621" t="s">
        <v>400</v>
      </c>
      <c r="C33" s="135"/>
      <c r="D33" s="128">
        <v>0</v>
      </c>
      <c r="E33" s="135"/>
      <c r="F33" s="375">
        <f t="shared" si="1"/>
        <v>0</v>
      </c>
    </row>
    <row r="34" spans="1:6" s="14" customFormat="1" ht="12.75" customHeight="1">
      <c r="A34" s="166" t="s">
        <v>221</v>
      </c>
      <c r="B34" s="244" t="s">
        <v>401</v>
      </c>
      <c r="C34" s="143">
        <f>'23. m.KEÉK m.bev.'!F32</f>
        <v>0</v>
      </c>
      <c r="D34" s="134">
        <v>0</v>
      </c>
      <c r="E34" s="143"/>
      <c r="F34" s="375">
        <f t="shared" si="1"/>
        <v>0</v>
      </c>
    </row>
    <row r="35" spans="1:6" s="15" customFormat="1" ht="12.75" customHeight="1">
      <c r="A35" s="166" t="s">
        <v>222</v>
      </c>
      <c r="B35" s="799" t="s">
        <v>404</v>
      </c>
      <c r="C35" s="146">
        <f>C36+C37+C38+C39+C40+C41</f>
        <v>0</v>
      </c>
      <c r="D35" s="832"/>
      <c r="E35" s="146">
        <f>E36+E37+E38+E39+E40+E41</f>
        <v>0</v>
      </c>
      <c r="F35" s="146">
        <f>F36+F37+F38+F39+F40+F41</f>
        <v>0</v>
      </c>
    </row>
    <row r="36" spans="1:6" ht="12.75" customHeight="1">
      <c r="A36" s="166" t="s">
        <v>223</v>
      </c>
      <c r="B36" s="622" t="s">
        <v>402</v>
      </c>
      <c r="C36" s="143"/>
      <c r="D36" s="134">
        <f>'18-19.m.kp.fejl.tám.bev'!C18</f>
        <v>0</v>
      </c>
      <c r="E36" s="143"/>
      <c r="F36" s="375">
        <f t="shared" si="1"/>
        <v>0</v>
      </c>
    </row>
    <row r="37" spans="1:6" ht="12.75" customHeight="1">
      <c r="A37" s="166" t="s">
        <v>224</v>
      </c>
      <c r="B37" s="798" t="s">
        <v>403</v>
      </c>
      <c r="C37" s="623"/>
      <c r="D37" s="833">
        <f>'18-19.m.kp.fejl.tám.bev'!C37</f>
        <v>0</v>
      </c>
      <c r="E37" s="623"/>
      <c r="F37" s="375">
        <f t="shared" si="1"/>
        <v>0</v>
      </c>
    </row>
    <row r="38" spans="1:6" ht="12.75" customHeight="1">
      <c r="A38" s="166" t="s">
        <v>225</v>
      </c>
      <c r="B38" s="800" t="s">
        <v>405</v>
      </c>
      <c r="C38" s="624"/>
      <c r="D38" s="834"/>
      <c r="E38" s="624"/>
      <c r="F38" s="375">
        <f t="shared" si="1"/>
        <v>0</v>
      </c>
    </row>
    <row r="39" spans="1:6" ht="12.75" customHeight="1">
      <c r="A39" s="166" t="s">
        <v>226</v>
      </c>
      <c r="B39" s="119" t="s">
        <v>406</v>
      </c>
      <c r="C39" s="168">
        <f>'20-21.m.felh bev'!C18</f>
        <v>0</v>
      </c>
      <c r="D39" s="221"/>
      <c r="E39" s="167"/>
      <c r="F39" s="375">
        <f t="shared" si="1"/>
        <v>0</v>
      </c>
    </row>
    <row r="40" spans="1:6" ht="12.75" customHeight="1">
      <c r="A40" s="166" t="s">
        <v>227</v>
      </c>
      <c r="B40" s="800" t="s">
        <v>407</v>
      </c>
      <c r="C40" s="168"/>
      <c r="D40" s="230">
        <f>'22.m kölcsön vissza'!C29</f>
        <v>0</v>
      </c>
      <c r="E40" s="237"/>
      <c r="F40" s="375">
        <f t="shared" si="1"/>
        <v>0</v>
      </c>
    </row>
    <row r="41" spans="1:6" ht="12.75" customHeight="1" thickBot="1">
      <c r="A41" s="166" t="s">
        <v>228</v>
      </c>
      <c r="B41" s="119" t="s">
        <v>408</v>
      </c>
      <c r="C41" s="656">
        <f>'20-21.m.felh bev'!C32</f>
        <v>0</v>
      </c>
      <c r="D41" s="835">
        <f>'20-21.m.felh bev'!E32</f>
        <v>0</v>
      </c>
      <c r="E41" s="656"/>
      <c r="F41" s="375">
        <f>SUM(C41:E41)</f>
        <v>0</v>
      </c>
    </row>
    <row r="42" spans="1:6" s="15" customFormat="1" ht="26.25" customHeight="1" thickBot="1">
      <c r="A42" s="486" t="s">
        <v>229</v>
      </c>
      <c r="B42" s="124" t="s">
        <v>409</v>
      </c>
      <c r="C42" s="625">
        <v>13398500</v>
      </c>
      <c r="D42" s="625">
        <v>66502237</v>
      </c>
      <c r="E42" s="625">
        <f>E8+E29</f>
        <v>0</v>
      </c>
      <c r="F42" s="625">
        <v>79900737</v>
      </c>
    </row>
    <row r="43" spans="1:6" ht="6" customHeight="1" thickBot="1">
      <c r="A43" s="486"/>
      <c r="B43" s="120"/>
      <c r="C43" s="25"/>
      <c r="D43" s="263"/>
      <c r="E43" s="263"/>
      <c r="F43" s="104"/>
    </row>
    <row r="44" spans="1:6" ht="13.5" thickBot="1">
      <c r="A44" s="486" t="s">
        <v>230</v>
      </c>
      <c r="B44" s="121" t="s">
        <v>410</v>
      </c>
      <c r="C44" s="265"/>
      <c r="D44" s="265"/>
      <c r="E44" s="265"/>
      <c r="F44" s="265"/>
    </row>
    <row r="45" spans="1:6" ht="12.75" customHeight="1">
      <c r="A45" s="615" t="s">
        <v>231</v>
      </c>
      <c r="B45" s="245" t="s">
        <v>169</v>
      </c>
      <c r="C45" s="264"/>
      <c r="D45" s="215"/>
      <c r="E45" s="215"/>
      <c r="F45" s="262"/>
    </row>
    <row r="46" spans="1:6" ht="12.75" customHeight="1">
      <c r="A46" s="166" t="s">
        <v>232</v>
      </c>
      <c r="B46" s="542" t="s">
        <v>412</v>
      </c>
      <c r="C46" s="97">
        <v>1120309</v>
      </c>
      <c r="D46" s="214">
        <v>22178323</v>
      </c>
      <c r="E46" s="214"/>
      <c r="F46" s="801">
        <f>C46+D46+E46</f>
        <v>23298632</v>
      </c>
    </row>
    <row r="47" spans="1:6" ht="12.75" customHeight="1">
      <c r="A47" s="166" t="s">
        <v>233</v>
      </c>
      <c r="B47" s="542" t="s">
        <v>413</v>
      </c>
      <c r="C47" s="97"/>
      <c r="D47" s="214">
        <v>0</v>
      </c>
      <c r="E47" s="214"/>
      <c r="F47" s="801">
        <f>C47+D47+E47</f>
        <v>0</v>
      </c>
    </row>
    <row r="48" spans="1:6" ht="12.75" customHeight="1">
      <c r="A48" s="166" t="s">
        <v>234</v>
      </c>
      <c r="B48" s="542" t="s">
        <v>411</v>
      </c>
      <c r="C48" s="97">
        <v>14000000</v>
      </c>
      <c r="D48" s="214">
        <v>0</v>
      </c>
      <c r="E48" s="214">
        <v>0</v>
      </c>
      <c r="F48" s="801">
        <f>SUM(C48:E48)</f>
        <v>14000000</v>
      </c>
    </row>
    <row r="49" spans="1:6" ht="12.75" customHeight="1">
      <c r="A49" s="166" t="s">
        <v>235</v>
      </c>
      <c r="B49" s="734" t="s">
        <v>610</v>
      </c>
      <c r="C49" s="97"/>
      <c r="D49" s="214">
        <v>100000</v>
      </c>
      <c r="E49" s="214"/>
      <c r="F49" s="801">
        <v>100000</v>
      </c>
    </row>
    <row r="50" spans="1:6" ht="12.75" customHeight="1">
      <c r="A50" s="166" t="s">
        <v>236</v>
      </c>
      <c r="B50" s="735" t="s">
        <v>416</v>
      </c>
      <c r="C50" s="97"/>
      <c r="D50" s="214"/>
      <c r="E50" s="214"/>
      <c r="F50" s="801"/>
    </row>
    <row r="51" spans="1:6" ht="12.75" customHeight="1">
      <c r="A51" s="166" t="s">
        <v>237</v>
      </c>
      <c r="B51" s="736" t="s">
        <v>414</v>
      </c>
      <c r="C51" s="97"/>
      <c r="D51" s="214">
        <f>'32. m. hitel, kötvény'!C10+'32. m. hitel, kötvény'!D10</f>
        <v>0</v>
      </c>
      <c r="E51" s="214"/>
      <c r="F51" s="801">
        <f>SUM(C51:E51)</f>
        <v>0</v>
      </c>
    </row>
    <row r="52" spans="1:6" ht="12.75" customHeight="1" thickBot="1">
      <c r="A52" s="166" t="s">
        <v>238</v>
      </c>
      <c r="B52" s="805" t="s">
        <v>415</v>
      </c>
      <c r="C52" s="806"/>
      <c r="D52" s="629">
        <f>'32. m. hitel, kötvény'!E10+'32. m. hitel, kötvény'!F10+'32. m. hitel, kötvény'!G10+'32. m. hitel, kötvény'!H10+'32. m. hitel, kötvény'!I10+'32. m. hitel, kötvény'!J10+'32. m. hitel, kötvény'!K10</f>
        <v>0</v>
      </c>
      <c r="E52" s="629"/>
      <c r="F52" s="807">
        <f>SUM(C52:E52)</f>
        <v>0</v>
      </c>
    </row>
    <row r="53" spans="1:6" ht="12.75" customHeight="1" thickBot="1">
      <c r="A53" s="650" t="s">
        <v>241</v>
      </c>
      <c r="B53" s="797" t="s">
        <v>419</v>
      </c>
      <c r="C53" s="95">
        <f>SUM(C45:C52)</f>
        <v>15120309</v>
      </c>
      <c r="D53" s="95">
        <f>SUM(D45:D52)</f>
        <v>22278323</v>
      </c>
      <c r="E53" s="95">
        <f>SUM(E45:E52)</f>
        <v>0</v>
      </c>
      <c r="F53" s="808">
        <f>SUM(F45:F52)</f>
        <v>37398632</v>
      </c>
    </row>
    <row r="54" spans="1:6" ht="29.25" customHeight="1" thickBot="1">
      <c r="A54" s="486" t="s">
        <v>233</v>
      </c>
      <c r="B54" s="802" t="s">
        <v>418</v>
      </c>
      <c r="C54" s="803">
        <f>C42+C53</f>
        <v>28518809</v>
      </c>
      <c r="D54" s="803">
        <f>D42+D53</f>
        <v>88780560</v>
      </c>
      <c r="E54" s="803">
        <f>E42+E53</f>
        <v>0</v>
      </c>
      <c r="F54" s="804">
        <f>F42+F53</f>
        <v>117299369</v>
      </c>
    </row>
    <row r="55" spans="1:6" ht="27" customHeight="1"/>
    <row r="56" spans="1:6" ht="38.25" customHeight="1">
      <c r="A56" s="34"/>
      <c r="B56" s="323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34" workbookViewId="0">
      <selection activeCell="F34" sqref="F34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997" t="s">
        <v>664</v>
      </c>
      <c r="B1" s="997"/>
      <c r="C1" s="997"/>
      <c r="D1" s="997"/>
      <c r="E1" s="997"/>
      <c r="F1" s="997"/>
    </row>
    <row r="2" spans="1:6" ht="9.75" customHeight="1">
      <c r="B2" s="1"/>
      <c r="C2" s="1"/>
      <c r="D2" s="17"/>
      <c r="E2" s="17"/>
      <c r="F2" s="266" t="s">
        <v>20</v>
      </c>
    </row>
    <row r="3" spans="1:6" ht="15.75">
      <c r="B3" s="1017" t="s">
        <v>21</v>
      </c>
      <c r="C3" s="1017"/>
      <c r="D3" s="1017"/>
      <c r="E3" s="1017"/>
      <c r="F3" s="1017"/>
    </row>
    <row r="4" spans="1:6" ht="13.5" thickBot="1">
      <c r="B4" s="1"/>
      <c r="C4" s="1"/>
      <c r="D4" s="1"/>
      <c r="E4" s="1"/>
      <c r="F4" s="19" t="s">
        <v>584</v>
      </c>
    </row>
    <row r="5" spans="1:6" ht="41.25" customHeight="1" thickBot="1">
      <c r="A5" s="343" t="s">
        <v>190</v>
      </c>
      <c r="B5" s="271" t="s">
        <v>19</v>
      </c>
      <c r="C5" s="344"/>
      <c r="D5" s="361" t="s">
        <v>566</v>
      </c>
      <c r="E5" s="344" t="s">
        <v>18</v>
      </c>
      <c r="F5" s="391" t="s">
        <v>267</v>
      </c>
    </row>
    <row r="6" spans="1:6">
      <c r="A6" s="352" t="s">
        <v>191</v>
      </c>
      <c r="B6" s="331" t="s">
        <v>192</v>
      </c>
      <c r="C6" s="328"/>
      <c r="D6" s="329" t="s">
        <v>194</v>
      </c>
      <c r="E6" s="328" t="s">
        <v>193</v>
      </c>
      <c r="F6" s="320" t="s">
        <v>239</v>
      </c>
    </row>
    <row r="7" spans="1:6">
      <c r="A7" s="324" t="s">
        <v>196</v>
      </c>
      <c r="B7" s="119" t="s">
        <v>366</v>
      </c>
      <c r="C7" s="711"/>
      <c r="D7" s="934"/>
      <c r="E7" s="711"/>
      <c r="F7" s="631">
        <f>SUM(C7:E7)</f>
        <v>0</v>
      </c>
    </row>
    <row r="8" spans="1:6">
      <c r="A8" s="324" t="s">
        <v>197</v>
      </c>
      <c r="B8" s="119" t="s">
        <v>367</v>
      </c>
      <c r="C8" s="711"/>
      <c r="D8" s="934"/>
      <c r="E8" s="711"/>
      <c r="F8" s="631">
        <f>SUM(C8:E8)</f>
        <v>0</v>
      </c>
    </row>
    <row r="9" spans="1:6" ht="13.5" thickBot="1">
      <c r="A9" s="373" t="s">
        <v>198</v>
      </c>
      <c r="B9" s="242" t="s">
        <v>368</v>
      </c>
      <c r="C9" s="711"/>
      <c r="D9" s="934"/>
      <c r="E9" s="711">
        <v>100000</v>
      </c>
      <c r="F9" s="631">
        <f>SUM(C9:E9)</f>
        <v>100000</v>
      </c>
    </row>
    <row r="10" spans="1:6" ht="13.5" thickBot="1">
      <c r="A10" s="347" t="s">
        <v>199</v>
      </c>
      <c r="B10" s="367" t="s">
        <v>22</v>
      </c>
      <c r="C10" s="106">
        <f>SUM(C7:C9)</f>
        <v>0</v>
      </c>
      <c r="D10" s="392">
        <f>SUM(D7:D9)</f>
        <v>0</v>
      </c>
      <c r="E10" s="142">
        <f>SUM(E7:E9)</f>
        <v>100000</v>
      </c>
      <c r="F10" s="596">
        <f>SUM(F7:F9)</f>
        <v>100000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997" t="s">
        <v>665</v>
      </c>
      <c r="B13" s="997"/>
      <c r="C13" s="997"/>
      <c r="D13" s="997"/>
      <c r="E13" s="997"/>
      <c r="F13" s="997"/>
    </row>
    <row r="14" spans="1:6">
      <c r="A14" s="337"/>
      <c r="B14" s="337"/>
      <c r="C14" s="337"/>
      <c r="D14" s="337"/>
      <c r="E14" s="337"/>
      <c r="F14" s="337"/>
    </row>
    <row r="15" spans="1:6" ht="15.75">
      <c r="A15" s="1017" t="s">
        <v>376</v>
      </c>
      <c r="B15" s="1018"/>
      <c r="C15" s="1018"/>
      <c r="D15" s="1018"/>
      <c r="E15" s="187"/>
      <c r="F15" s="187"/>
    </row>
    <row r="16" spans="1:6" ht="15.75" thickBot="1">
      <c r="B16" s="41"/>
      <c r="C16" s="116" t="s">
        <v>565</v>
      </c>
      <c r="D16" s="187"/>
      <c r="E16" s="187"/>
      <c r="F16" s="187"/>
    </row>
    <row r="17" spans="1:6" s="14" customFormat="1" ht="15.75">
      <c r="A17" s="1008" t="s">
        <v>190</v>
      </c>
      <c r="B17" s="396" t="s">
        <v>19</v>
      </c>
      <c r="C17" s="397" t="s">
        <v>18</v>
      </c>
      <c r="D17" s="41"/>
      <c r="E17" s="41"/>
      <c r="F17" s="41"/>
    </row>
    <row r="18" spans="1:6" s="14" customFormat="1" ht="21.75" customHeight="1" thickBot="1">
      <c r="A18" s="1023"/>
      <c r="B18" s="185"/>
      <c r="C18" s="398" t="s">
        <v>23</v>
      </c>
      <c r="D18" s="41"/>
      <c r="E18" s="41"/>
      <c r="F18" s="41"/>
    </row>
    <row r="19" spans="1:6" s="14" customFormat="1">
      <c r="A19" s="338" t="s">
        <v>191</v>
      </c>
      <c r="B19" s="331" t="s">
        <v>192</v>
      </c>
      <c r="C19" s="330" t="s">
        <v>193</v>
      </c>
      <c r="D19" s="41"/>
      <c r="E19" s="41"/>
      <c r="F19" s="41"/>
    </row>
    <row r="20" spans="1:6">
      <c r="A20" s="325" t="s">
        <v>195</v>
      </c>
      <c r="B20" s="31" t="s">
        <v>377</v>
      </c>
      <c r="C20" s="102"/>
      <c r="D20" s="33"/>
      <c r="E20" s="33"/>
      <c r="F20" s="33"/>
    </row>
    <row r="21" spans="1:6">
      <c r="A21" s="324" t="s">
        <v>196</v>
      </c>
      <c r="B21" s="31" t="s">
        <v>378</v>
      </c>
      <c r="C21" s="102">
        <v>0</v>
      </c>
      <c r="D21" s="33"/>
      <c r="E21" s="33"/>
      <c r="F21" s="33"/>
    </row>
    <row r="22" spans="1:6" ht="13.5" customHeight="1">
      <c r="A22" s="324" t="s">
        <v>197</v>
      </c>
      <c r="B22" s="6" t="s">
        <v>379</v>
      </c>
      <c r="C22" s="102"/>
      <c r="D22" s="33"/>
      <c r="E22" s="33"/>
      <c r="F22" s="33"/>
    </row>
    <row r="23" spans="1:6" ht="25.5">
      <c r="A23" s="364" t="s">
        <v>198</v>
      </c>
      <c r="B23" s="268" t="s">
        <v>380</v>
      </c>
      <c r="C23" s="100">
        <v>26260568</v>
      </c>
      <c r="D23" s="33"/>
      <c r="E23" s="33"/>
      <c r="F23" s="33"/>
    </row>
    <row r="24" spans="1:6" ht="25.5">
      <c r="A24" s="364" t="s">
        <v>199</v>
      </c>
      <c r="B24" s="268" t="s">
        <v>381</v>
      </c>
      <c r="C24" s="100"/>
      <c r="D24" s="269"/>
      <c r="E24" s="269"/>
      <c r="F24" s="269"/>
    </row>
    <row r="25" spans="1:6" ht="13.5" thickBot="1">
      <c r="A25" s="393" t="s">
        <v>200</v>
      </c>
      <c r="B25" s="268" t="s">
        <v>382</v>
      </c>
      <c r="C25" s="104">
        <v>570000</v>
      </c>
      <c r="D25" s="269"/>
      <c r="E25" s="269"/>
      <c r="F25" s="269"/>
    </row>
    <row r="26" spans="1:6" ht="13.5" thickBot="1">
      <c r="A26" s="347" t="s">
        <v>201</v>
      </c>
      <c r="B26" s="792" t="s">
        <v>383</v>
      </c>
      <c r="C26" s="399">
        <f>SUM(C20:C25)</f>
        <v>26830568</v>
      </c>
      <c r="D26" s="269"/>
      <c r="E26" s="269"/>
      <c r="F26" s="269"/>
    </row>
    <row r="27" spans="1:6" ht="13.5" thickBot="1">
      <c r="A27" s="458" t="s">
        <v>202</v>
      </c>
      <c r="B27" s="836" t="s">
        <v>384</v>
      </c>
      <c r="C27" s="399">
        <v>947000</v>
      </c>
      <c r="D27" s="33"/>
      <c r="E27" s="33"/>
      <c r="F27" s="33"/>
    </row>
    <row r="28" spans="1:6" ht="13.5" thickBot="1">
      <c r="A28" s="347" t="s">
        <v>203</v>
      </c>
      <c r="B28" s="837" t="s">
        <v>385</v>
      </c>
      <c r="C28" s="838">
        <v>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997" t="s">
        <v>666</v>
      </c>
      <c r="B30" s="997"/>
      <c r="C30" s="997"/>
      <c r="D30" s="997"/>
      <c r="E30" s="997"/>
      <c r="F30" s="997"/>
    </row>
    <row r="31" spans="1:6">
      <c r="A31" s="337"/>
      <c r="B31" s="337"/>
      <c r="C31" s="337"/>
      <c r="D31" s="337"/>
      <c r="E31" s="337"/>
      <c r="F31" s="337"/>
    </row>
    <row r="32" spans="1:6" ht="15.75">
      <c r="A32" s="1017" t="s">
        <v>375</v>
      </c>
      <c r="B32" s="1018"/>
      <c r="C32" s="1018"/>
      <c r="D32" s="1018"/>
      <c r="E32" s="1"/>
      <c r="F32" s="1"/>
    </row>
    <row r="33" spans="1:6" ht="13.5" customHeight="1">
      <c r="B33" s="41"/>
      <c r="C33" s="33"/>
      <c r="D33" s="187"/>
      <c r="E33" s="187"/>
      <c r="F33" s="187"/>
    </row>
    <row r="34" spans="1:6" ht="15.75" customHeight="1" thickBot="1">
      <c r="B34" s="41"/>
      <c r="C34" s="116" t="s">
        <v>565</v>
      </c>
      <c r="D34" s="187"/>
      <c r="E34" s="187"/>
      <c r="F34" s="187"/>
    </row>
    <row r="35" spans="1:6" ht="30.75" customHeight="1" thickBot="1">
      <c r="A35" s="343" t="s">
        <v>190</v>
      </c>
      <c r="B35" s="339" t="s">
        <v>19</v>
      </c>
      <c r="C35" s="395" t="s">
        <v>15</v>
      </c>
      <c r="D35" s="187"/>
      <c r="E35" s="693"/>
      <c r="F35" s="187"/>
    </row>
    <row r="36" spans="1:6" ht="12" customHeight="1" thickBot="1">
      <c r="A36" s="394" t="s">
        <v>191</v>
      </c>
      <c r="B36" s="331" t="s">
        <v>192</v>
      </c>
      <c r="C36" s="330" t="s">
        <v>193</v>
      </c>
      <c r="D36" s="187"/>
      <c r="E36" s="187"/>
      <c r="F36" s="187"/>
    </row>
    <row r="37" spans="1:6">
      <c r="A37" s="364" t="s">
        <v>198</v>
      </c>
      <c r="B37" s="31" t="s">
        <v>387</v>
      </c>
      <c r="C37" s="102">
        <v>1500000</v>
      </c>
      <c r="D37" s="33"/>
      <c r="E37" s="33"/>
      <c r="F37" s="33"/>
    </row>
    <row r="38" spans="1:6">
      <c r="A38" s="364" t="s">
        <v>199</v>
      </c>
      <c r="B38" s="6" t="s">
        <v>388</v>
      </c>
      <c r="C38" s="100">
        <v>0</v>
      </c>
      <c r="D38" s="33"/>
      <c r="E38" s="33"/>
      <c r="F38" s="33"/>
    </row>
    <row r="39" spans="1:6" ht="13.5" thickBot="1">
      <c r="A39" s="393" t="s">
        <v>200</v>
      </c>
      <c r="B39" s="270" t="s">
        <v>389</v>
      </c>
      <c r="C39" s="101">
        <v>0</v>
      </c>
      <c r="D39" s="33"/>
      <c r="E39" s="33"/>
      <c r="F39" s="33"/>
    </row>
    <row r="40" spans="1:6" ht="13.5" thickBot="1">
      <c r="A40" s="347" t="s">
        <v>201</v>
      </c>
      <c r="B40" s="793" t="s">
        <v>386</v>
      </c>
      <c r="C40" s="368">
        <f>SUM(C37:C39)</f>
        <v>1500000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topLeftCell="A106" zoomScale="120" zoomScaleNormal="120" workbookViewId="0">
      <selection activeCell="D59" sqref="D59"/>
    </sheetView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1" spans="1:5">
      <c r="A1" s="337"/>
      <c r="B1" s="995" t="s">
        <v>667</v>
      </c>
      <c r="C1" s="337"/>
      <c r="D1" s="337"/>
      <c r="E1" s="337"/>
    </row>
    <row r="2" spans="1:5" ht="8.25" customHeight="1">
      <c r="B2" s="1"/>
      <c r="C2" s="38"/>
    </row>
    <row r="3" spans="1:5" ht="15.75">
      <c r="B3" s="1017" t="s">
        <v>420</v>
      </c>
      <c r="C3" s="1017"/>
    </row>
    <row r="4" spans="1:5" ht="7.5" customHeight="1">
      <c r="B4" s="39"/>
      <c r="C4" s="39"/>
    </row>
    <row r="5" spans="1:5" ht="13.5" thickBot="1">
      <c r="B5" s="1"/>
      <c r="C5" s="40" t="s">
        <v>584</v>
      </c>
    </row>
    <row r="6" spans="1:5" ht="27" customHeight="1" thickBot="1">
      <c r="A6" s="343" t="s">
        <v>190</v>
      </c>
      <c r="B6" s="911" t="s">
        <v>24</v>
      </c>
      <c r="C6" s="401" t="s">
        <v>15</v>
      </c>
    </row>
    <row r="7" spans="1:5" ht="12.75" customHeight="1" thickBot="1">
      <c r="A7" s="394" t="s">
        <v>191</v>
      </c>
      <c r="B7" s="350" t="s">
        <v>192</v>
      </c>
      <c r="C7" s="350" t="s">
        <v>193</v>
      </c>
    </row>
    <row r="8" spans="1:5" ht="12.75" customHeight="1">
      <c r="A8" s="608" t="s">
        <v>195</v>
      </c>
      <c r="B8" s="912" t="s">
        <v>537</v>
      </c>
      <c r="C8" s="953">
        <f>C10+C15+C17+C18</f>
        <v>9738907</v>
      </c>
    </row>
    <row r="9" spans="1:5" ht="12.75" customHeight="1">
      <c r="A9" s="607" t="s">
        <v>196</v>
      </c>
      <c r="B9" s="909" t="s">
        <v>298</v>
      </c>
      <c r="C9" s="725"/>
    </row>
    <row r="10" spans="1:5" ht="12.75" customHeight="1">
      <c r="A10" s="607" t="s">
        <v>197</v>
      </c>
      <c r="B10" s="909" t="s">
        <v>297</v>
      </c>
      <c r="C10" s="725">
        <v>6233807</v>
      </c>
    </row>
    <row r="11" spans="1:5" ht="12.75" customHeight="1">
      <c r="A11" s="607" t="s">
        <v>198</v>
      </c>
      <c r="B11" s="909" t="s">
        <v>299</v>
      </c>
      <c r="C11" s="725">
        <v>2303590</v>
      </c>
    </row>
    <row r="12" spans="1:5" ht="12.75" customHeight="1">
      <c r="A12" s="607" t="s">
        <v>199</v>
      </c>
      <c r="B12" s="909" t="s">
        <v>300</v>
      </c>
      <c r="C12" s="725">
        <v>2272000</v>
      </c>
    </row>
    <row r="13" spans="1:5" ht="12.75" customHeight="1">
      <c r="A13" s="607" t="s">
        <v>200</v>
      </c>
      <c r="B13" s="909" t="s">
        <v>301</v>
      </c>
      <c r="C13" s="725">
        <v>609477</v>
      </c>
    </row>
    <row r="14" spans="1:5" ht="12.75" customHeight="1">
      <c r="A14" s="607" t="s">
        <v>201</v>
      </c>
      <c r="B14" s="909" t="s">
        <v>302</v>
      </c>
      <c r="C14" s="725">
        <v>1048740</v>
      </c>
    </row>
    <row r="15" spans="1:5" ht="12.75" customHeight="1">
      <c r="A15" s="607" t="s">
        <v>202</v>
      </c>
      <c r="B15" s="909" t="s">
        <v>484</v>
      </c>
      <c r="C15" s="725">
        <v>3500000</v>
      </c>
    </row>
    <row r="16" spans="1:5" ht="12.75" customHeight="1">
      <c r="A16" s="607" t="s">
        <v>203</v>
      </c>
      <c r="B16" s="909" t="s">
        <v>588</v>
      </c>
      <c r="C16" s="725">
        <v>0</v>
      </c>
    </row>
    <row r="17" spans="1:4" ht="12.75" customHeight="1">
      <c r="A17" s="607" t="s">
        <v>204</v>
      </c>
      <c r="B17" s="909" t="s">
        <v>589</v>
      </c>
      <c r="C17" s="725"/>
    </row>
    <row r="18" spans="1:4" ht="12.75" customHeight="1">
      <c r="A18" s="607" t="s">
        <v>206</v>
      </c>
      <c r="B18" s="909" t="s">
        <v>536</v>
      </c>
      <c r="C18" s="954">
        <v>5100</v>
      </c>
      <c r="D18" s="77"/>
    </row>
    <row r="19" spans="1:4" ht="12.75" customHeight="1">
      <c r="A19" s="607">
        <v>13</v>
      </c>
      <c r="B19" s="979" t="s">
        <v>599</v>
      </c>
      <c r="C19" s="954">
        <v>0</v>
      </c>
      <c r="D19" s="77"/>
    </row>
    <row r="20" spans="1:4" ht="12.75" customHeight="1">
      <c r="A20" s="607">
        <v>14</v>
      </c>
      <c r="B20" s="979" t="s">
        <v>590</v>
      </c>
      <c r="C20" s="954">
        <v>-7613046</v>
      </c>
      <c r="D20" s="77"/>
    </row>
    <row r="21" spans="1:4" ht="12.75" customHeight="1">
      <c r="A21" s="607">
        <v>15</v>
      </c>
      <c r="B21" s="979" t="s">
        <v>600</v>
      </c>
      <c r="C21" s="954">
        <v>2125861</v>
      </c>
      <c r="D21" s="77"/>
    </row>
    <row r="22" spans="1:4" ht="12.75" customHeight="1">
      <c r="A22" s="607">
        <v>16</v>
      </c>
      <c r="B22" s="979" t="s">
        <v>601</v>
      </c>
      <c r="C22" s="954">
        <v>0</v>
      </c>
      <c r="D22" s="77"/>
    </row>
    <row r="23" spans="1:4" ht="12.75" customHeight="1">
      <c r="A23" s="607">
        <v>17</v>
      </c>
      <c r="B23" s="979" t="s">
        <v>602</v>
      </c>
      <c r="C23" s="954">
        <v>2125861</v>
      </c>
      <c r="D23" s="77"/>
    </row>
    <row r="24" spans="1:4" ht="17.25" customHeight="1">
      <c r="A24" s="607">
        <v>18</v>
      </c>
      <c r="B24" s="913" t="s">
        <v>499</v>
      </c>
      <c r="C24" s="729"/>
    </row>
    <row r="25" spans="1:4" ht="12.75" customHeight="1">
      <c r="A25" s="607">
        <v>19</v>
      </c>
      <c r="B25" s="914" t="s">
        <v>303</v>
      </c>
      <c r="C25" s="725"/>
    </row>
    <row r="26" spans="1:4" ht="12.75" customHeight="1">
      <c r="A26" s="607">
        <v>20</v>
      </c>
      <c r="B26" s="915" t="s">
        <v>304</v>
      </c>
      <c r="C26" s="725"/>
    </row>
    <row r="27" spans="1:4" ht="12.75" customHeight="1">
      <c r="A27" s="607">
        <v>21</v>
      </c>
      <c r="B27" s="914" t="s">
        <v>305</v>
      </c>
      <c r="C27" s="725"/>
    </row>
    <row r="28" spans="1:4" ht="12.75" customHeight="1">
      <c r="A28" s="607">
        <v>22</v>
      </c>
      <c r="B28" s="914" t="s">
        <v>485</v>
      </c>
      <c r="C28" s="725"/>
    </row>
    <row r="29" spans="1:4" ht="12.75" customHeight="1">
      <c r="A29" s="607">
        <v>23</v>
      </c>
      <c r="B29" s="915" t="s">
        <v>306</v>
      </c>
      <c r="C29" s="725"/>
    </row>
    <row r="30" spans="1:4" ht="12.75" customHeight="1">
      <c r="A30" s="607">
        <v>24</v>
      </c>
      <c r="B30" s="909" t="s">
        <v>307</v>
      </c>
      <c r="C30" s="725"/>
    </row>
    <row r="31" spans="1:4" ht="12.75" customHeight="1">
      <c r="A31" s="607">
        <v>25</v>
      </c>
      <c r="B31" s="909" t="s">
        <v>308</v>
      </c>
      <c r="C31" s="725"/>
      <c r="D31" s="77"/>
    </row>
    <row r="32" spans="1:4" ht="25.5" customHeight="1">
      <c r="A32" s="607">
        <v>26</v>
      </c>
      <c r="B32" s="916" t="s">
        <v>500</v>
      </c>
      <c r="C32" s="954">
        <v>8847108</v>
      </c>
    </row>
    <row r="33" spans="1:4" ht="12.75" customHeight="1">
      <c r="A33" s="607">
        <v>27</v>
      </c>
      <c r="B33" s="909" t="s">
        <v>309</v>
      </c>
      <c r="C33" s="725">
        <v>1706000</v>
      </c>
    </row>
    <row r="34" spans="1:4" ht="12.75" customHeight="1">
      <c r="A34" s="607">
        <v>28</v>
      </c>
      <c r="B34" s="909" t="s">
        <v>489</v>
      </c>
      <c r="C34" s="725"/>
    </row>
    <row r="35" spans="1:4" ht="12.75" customHeight="1">
      <c r="A35" s="607">
        <v>29</v>
      </c>
      <c r="B35" s="909" t="s">
        <v>490</v>
      </c>
      <c r="C35" s="725"/>
    </row>
    <row r="36" spans="1:4" ht="12.75" customHeight="1">
      <c r="A36" s="607">
        <v>30</v>
      </c>
      <c r="B36" s="909" t="s">
        <v>491</v>
      </c>
      <c r="C36" s="725"/>
    </row>
    <row r="37" spans="1:4" ht="12.75" customHeight="1">
      <c r="A37" s="607">
        <v>31</v>
      </c>
      <c r="B37" s="909" t="s">
        <v>492</v>
      </c>
      <c r="C37" s="725"/>
    </row>
    <row r="38" spans="1:4" ht="12.75" customHeight="1">
      <c r="A38" s="607">
        <v>32</v>
      </c>
      <c r="B38" s="909" t="s">
        <v>310</v>
      </c>
      <c r="C38" s="725">
        <v>3764480</v>
      </c>
    </row>
    <row r="39" spans="1:4" ht="12.75" customHeight="1">
      <c r="A39" s="607">
        <v>33</v>
      </c>
      <c r="B39" s="909" t="s">
        <v>486</v>
      </c>
      <c r="C39" s="725"/>
    </row>
    <row r="40" spans="1:4" ht="12.75" customHeight="1">
      <c r="A40" s="607">
        <v>34</v>
      </c>
      <c r="B40" s="909" t="s">
        <v>487</v>
      </c>
      <c r="C40" s="725"/>
    </row>
    <row r="41" spans="1:4" ht="12.75" customHeight="1">
      <c r="A41" s="607">
        <v>35</v>
      </c>
      <c r="B41" s="909" t="s">
        <v>495</v>
      </c>
      <c r="C41" s="725"/>
    </row>
    <row r="42" spans="1:4" ht="12.75" customHeight="1">
      <c r="A42" s="607">
        <v>36</v>
      </c>
      <c r="B42" s="909" t="s">
        <v>497</v>
      </c>
      <c r="C42" s="725"/>
    </row>
    <row r="43" spans="1:4" ht="12.75" customHeight="1">
      <c r="A43" s="607">
        <v>37</v>
      </c>
      <c r="B43" s="909" t="s">
        <v>496</v>
      </c>
      <c r="C43" s="725"/>
    </row>
    <row r="44" spans="1:4" ht="12.75" customHeight="1">
      <c r="A44" s="607">
        <v>38</v>
      </c>
      <c r="B44" s="909" t="s">
        <v>488</v>
      </c>
      <c r="C44" s="725"/>
      <c r="D44" s="77"/>
    </row>
    <row r="45" spans="1:4" ht="24" customHeight="1">
      <c r="A45" s="607">
        <v>39</v>
      </c>
      <c r="B45" s="910" t="s">
        <v>493</v>
      </c>
      <c r="C45" s="725"/>
      <c r="D45" s="77"/>
    </row>
    <row r="46" spans="1:4" ht="24" customHeight="1">
      <c r="A46" s="607">
        <v>40</v>
      </c>
      <c r="B46" s="910" t="s">
        <v>494</v>
      </c>
      <c r="C46" s="725"/>
      <c r="D46" s="77"/>
    </row>
    <row r="47" spans="1:4" ht="13.5" customHeight="1">
      <c r="A47" s="607">
        <v>41</v>
      </c>
      <c r="B47" s="910" t="s">
        <v>498</v>
      </c>
      <c r="C47" s="725">
        <v>2052000</v>
      </c>
      <c r="D47" s="77"/>
    </row>
    <row r="48" spans="1:4" ht="12.75" customHeight="1">
      <c r="A48" s="607">
        <v>42</v>
      </c>
      <c r="B48" s="946" t="s">
        <v>503</v>
      </c>
      <c r="C48" s="729">
        <v>1324628</v>
      </c>
      <c r="D48" s="77"/>
    </row>
    <row r="49" spans="1:4" ht="12.75" customHeight="1">
      <c r="A49" s="607">
        <v>43</v>
      </c>
      <c r="B49" s="946" t="s">
        <v>553</v>
      </c>
      <c r="C49" s="729">
        <v>0</v>
      </c>
      <c r="D49" s="77"/>
    </row>
    <row r="50" spans="1:4" ht="12.75" customHeight="1">
      <c r="A50" s="607">
        <v>44</v>
      </c>
      <c r="B50" s="935" t="s">
        <v>591</v>
      </c>
      <c r="C50" s="729"/>
    </row>
    <row r="51" spans="1:4" ht="12.75" customHeight="1">
      <c r="A51" s="607">
        <v>45</v>
      </c>
      <c r="B51" s="917" t="s">
        <v>312</v>
      </c>
      <c r="C51" s="954">
        <v>1800000</v>
      </c>
    </row>
    <row r="52" spans="1:4" ht="12.75" customHeight="1">
      <c r="A52" s="607">
        <v>46</v>
      </c>
      <c r="B52" s="943" t="s">
        <v>313</v>
      </c>
      <c r="C52" s="944">
        <v>1800000</v>
      </c>
    </row>
    <row r="53" spans="1:4" ht="12.75" customHeight="1" thickBot="1">
      <c r="A53" s="607">
        <v>47</v>
      </c>
      <c r="B53" s="935" t="s">
        <v>314</v>
      </c>
      <c r="C53" s="729"/>
    </row>
    <row r="54" spans="1:4" ht="12.75" customHeight="1" thickBot="1">
      <c r="A54" s="402">
        <v>48</v>
      </c>
      <c r="B54" s="918" t="s">
        <v>311</v>
      </c>
      <c r="C54" s="730">
        <v>12772969</v>
      </c>
      <c r="D54" s="77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997" t="s">
        <v>668</v>
      </c>
      <c r="B61" s="997"/>
      <c r="C61" s="997"/>
    </row>
    <row r="62" spans="1:4" ht="12.75" customHeight="1">
      <c r="B62" s="1017" t="s">
        <v>426</v>
      </c>
      <c r="C62" s="1017"/>
    </row>
    <row r="63" spans="1:4" ht="12.75" customHeight="1" thickBot="1">
      <c r="B63" s="1"/>
      <c r="C63" s="40" t="s">
        <v>584</v>
      </c>
    </row>
    <row r="64" spans="1:4" ht="21.75" customHeight="1" thickBot="1">
      <c r="A64" s="400" t="s">
        <v>190</v>
      </c>
      <c r="B64" s="705" t="s">
        <v>24</v>
      </c>
      <c r="C64" s="706" t="s">
        <v>15</v>
      </c>
    </row>
    <row r="65" spans="1:3" s="819" customFormat="1" ht="12.75" customHeight="1" thickBot="1">
      <c r="A65" s="394" t="s">
        <v>191</v>
      </c>
      <c r="B65" s="817" t="s">
        <v>192</v>
      </c>
      <c r="C65" s="818" t="s">
        <v>193</v>
      </c>
    </row>
    <row r="66" spans="1:3" ht="14.25" customHeight="1">
      <c r="A66" s="707" t="s">
        <v>195</v>
      </c>
      <c r="B66" s="813"/>
      <c r="C66" s="417"/>
    </row>
    <row r="67" spans="1:3" ht="12.75" customHeight="1">
      <c r="A67" s="708" t="s">
        <v>196</v>
      </c>
      <c r="B67" s="727"/>
      <c r="C67" s="547"/>
    </row>
    <row r="68" spans="1:3" ht="12.75" customHeight="1">
      <c r="A68" s="708" t="s">
        <v>197</v>
      </c>
      <c r="B68" s="726"/>
      <c r="C68" s="725"/>
    </row>
    <row r="69" spans="1:3" ht="12.75" customHeight="1">
      <c r="A69" s="710" t="s">
        <v>198</v>
      </c>
      <c r="B69" s="728"/>
      <c r="C69" s="725"/>
    </row>
    <row r="70" spans="1:3" ht="12.75" customHeight="1">
      <c r="A70" s="710" t="s">
        <v>199</v>
      </c>
      <c r="B70" s="728"/>
      <c r="C70" s="725"/>
    </row>
    <row r="71" spans="1:3" ht="12.75" customHeight="1">
      <c r="A71" s="710" t="s">
        <v>200</v>
      </c>
      <c r="B71" s="728"/>
      <c r="C71" s="729"/>
    </row>
    <row r="72" spans="1:3" ht="12.75" customHeight="1">
      <c r="A72" s="710" t="s">
        <v>201</v>
      </c>
      <c r="B72" s="728"/>
      <c r="C72" s="725"/>
    </row>
    <row r="73" spans="1:3" ht="12.75" customHeight="1" thickBot="1">
      <c r="A73" s="709" t="s">
        <v>202</v>
      </c>
      <c r="B73" s="814"/>
      <c r="C73" s="816"/>
    </row>
    <row r="74" spans="1:3" ht="12.75" customHeight="1" thickBot="1">
      <c r="A74" s="376" t="s">
        <v>203</v>
      </c>
      <c r="B74" s="815" t="s">
        <v>427</v>
      </c>
      <c r="C74" s="142">
        <f>SUM(C68:C73)</f>
        <v>0</v>
      </c>
    </row>
    <row r="75" spans="1:3" ht="12.75" customHeight="1"/>
    <row r="76" spans="1:3" ht="12.75" customHeight="1"/>
    <row r="77" spans="1:3" ht="12.75" customHeight="1"/>
    <row r="78" spans="1:3" ht="12.75" customHeight="1">
      <c r="C78" s="77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7"/>
      <c r="E90" s="337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27"/>
      <c r="E135" s="427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7"/>
    </row>
    <row r="149" spans="2:4">
      <c r="B149" s="1"/>
      <c r="C149" s="1"/>
      <c r="D149" s="77"/>
    </row>
    <row r="150" spans="2:4">
      <c r="B150" s="1"/>
      <c r="C150" s="1"/>
      <c r="D150" s="77"/>
    </row>
    <row r="151" spans="2:4">
      <c r="B151" s="1"/>
      <c r="C151" s="1"/>
      <c r="D151" s="77"/>
    </row>
    <row r="152" spans="2:4">
      <c r="B152" s="1"/>
      <c r="C152" s="1"/>
      <c r="D152" s="77"/>
    </row>
    <row r="153" spans="2:4">
      <c r="B153" s="1"/>
      <c r="C153" s="1"/>
      <c r="D153" s="77"/>
    </row>
    <row r="154" spans="2:4">
      <c r="B154" s="1"/>
      <c r="C154" s="1"/>
      <c r="D154" s="77"/>
    </row>
    <row r="155" spans="2:4">
      <c r="B155" s="1"/>
      <c r="C155" s="1"/>
      <c r="D155" s="77"/>
    </row>
    <row r="156" spans="2:4">
      <c r="B156" s="1"/>
      <c r="C156" s="1"/>
      <c r="D156" s="77"/>
    </row>
    <row r="157" spans="2:4">
      <c r="B157" s="1"/>
      <c r="C157" s="1"/>
      <c r="D157" s="77"/>
    </row>
    <row r="158" spans="2:4">
      <c r="B158" s="1"/>
      <c r="C158" s="1"/>
      <c r="D158" s="77"/>
    </row>
    <row r="159" spans="2:4">
      <c r="B159" s="1"/>
      <c r="C159" s="1"/>
      <c r="D159" s="77"/>
    </row>
    <row r="160" spans="2:4">
      <c r="B160" s="1"/>
      <c r="C160" s="1"/>
      <c r="D160" s="77"/>
    </row>
    <row r="161" spans="2:5">
      <c r="B161" s="1"/>
      <c r="C161" s="1"/>
      <c r="D161" s="77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7"/>
    </row>
    <row r="178" spans="5:5">
      <c r="E178" s="77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2019-02-05T12:14:48Z</cp:lastPrinted>
  <dcterms:created xsi:type="dcterms:W3CDTF">2011-01-18T10:18:13Z</dcterms:created>
  <dcterms:modified xsi:type="dcterms:W3CDTF">2019-02-06T08:23:00Z</dcterms:modified>
</cp:coreProperties>
</file>