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 2018\2018\KT JKV\"/>
    </mc:Choice>
  </mc:AlternateContent>
  <bookViews>
    <workbookView xWindow="0" yWindow="0" windowWidth="28800" windowHeight="12210" firstSheet="5" activeTab="6"/>
  </bookViews>
  <sheets>
    <sheet name="1.mell.önk.mérleg" sheetId="7" r:id="rId1"/>
    <sheet name="2.mell.Bevétel" sheetId="8" r:id="rId2"/>
    <sheet name="3.mell.Kiadás " sheetId="10" r:id="rId3"/>
    <sheet name="4.mell.Finansz.bevét" sheetId="17" r:id="rId4"/>
    <sheet name="5. mell.Finansz.kiadás" sheetId="18" r:id="rId5"/>
    <sheet name="6. mell.Bevétel cofog" sheetId="19" r:id="rId6"/>
    <sheet name="7.mell.Kiadás cofog" sheetId="20" r:id="rId7"/>
    <sheet name="8.melléklet eu.beruházások " sheetId="29" r:id="rId8"/>
    <sheet name="9.melléklet önk.saját beruh." sheetId="30" r:id="rId9"/>
    <sheet name="10.mell.létszám" sheetId="31" r:id="rId10"/>
    <sheet name="11.mell.állami" sheetId="13" r:id="rId11"/>
    <sheet name="12.melléklet saját bevétele " sheetId="27" r:id="rId12"/>
    <sheet name="13.mell.többéves kihatás" sheetId="32" r:id="rId13"/>
    <sheet name="14. melléklet tartalékok" sheetId="25" r:id="rId14"/>
    <sheet name="15.melléklet előirányzat felh." sheetId="24" r:id="rId15"/>
    <sheet name="Munka1" sheetId="28" r:id="rId16"/>
  </sheets>
  <definedNames>
    <definedName name="_xlnm.Print_Area" localSheetId="0">'1.mell.önk.mérleg'!$A$1:$H$23</definedName>
    <definedName name="_xlnm.Print_Area" localSheetId="10">'11.mell.állami'!$A$1:$F$73</definedName>
    <definedName name="_xlnm.Print_Area" localSheetId="11">'12.melléklet saját bevétele '!$A$1:$D$22</definedName>
    <definedName name="_xlnm.Print_Area" localSheetId="12">'13.mell.többéves kihatás'!$A$1:$E$10</definedName>
    <definedName name="_xlnm.Print_Area" localSheetId="13">'14. melléklet tartalékok'!$A$2:$C$12</definedName>
    <definedName name="_xlnm.Print_Area" localSheetId="14">'15.melléklet előirányzat felh.'!$A$1:$P$29</definedName>
    <definedName name="_xlnm.Print_Area" localSheetId="4">'5. mell.Finansz.kiadás'!$A$1:$O$30</definedName>
    <definedName name="_xlnm.Print_Area" localSheetId="5">'6. mell.Bevétel cofog'!$A$1:$M$96</definedName>
    <definedName name="_xlnm.Print_Area" localSheetId="6">'7.mell.Kiadás cofog'!$A$1:$W$97</definedName>
    <definedName name="_xlnm.Print_Area" localSheetId="7">'8.melléklet eu.beruházások '!$A$2:$D$10</definedName>
    <definedName name="_xlnm.Print_Area" localSheetId="8">'9.melléklet önk.saját beruh.'!$A$1:$C$33</definedName>
  </definedNames>
  <calcPr calcId="162913"/>
</workbook>
</file>

<file path=xl/calcChain.xml><?xml version="1.0" encoding="utf-8"?>
<calcChain xmlns="http://schemas.openxmlformats.org/spreadsheetml/2006/main">
  <c r="P18" i="24" l="1"/>
  <c r="E58" i="19"/>
  <c r="D58" i="19"/>
  <c r="D73" i="8" l="1"/>
  <c r="C10" i="29" l="1"/>
  <c r="D10" i="29"/>
  <c r="B10" i="29"/>
  <c r="D65" i="13"/>
  <c r="D59" i="13"/>
  <c r="D57" i="13"/>
  <c r="D51" i="13"/>
  <c r="D11" i="8"/>
  <c r="D12" i="8"/>
  <c r="D13" i="8"/>
  <c r="L81" i="19" l="1"/>
  <c r="L87" i="19" s="1"/>
  <c r="L94" i="19" s="1"/>
  <c r="F52" i="19"/>
  <c r="D10" i="20" l="1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6" i="20"/>
  <c r="D27" i="20"/>
  <c r="D28" i="20"/>
  <c r="D29" i="20"/>
  <c r="D30" i="20"/>
  <c r="D31" i="20"/>
  <c r="D32" i="20"/>
  <c r="D34" i="20"/>
  <c r="D35" i="20"/>
  <c r="D36" i="20"/>
  <c r="D37" i="20"/>
  <c r="D39" i="20"/>
  <c r="D40" i="20"/>
  <c r="D41" i="20"/>
  <c r="D42" i="20"/>
  <c r="D43" i="20"/>
  <c r="D44" i="20"/>
  <c r="D45" i="20"/>
  <c r="D46" i="20"/>
  <c r="D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5" i="20"/>
  <c r="D76" i="20"/>
  <c r="D77" i="20"/>
  <c r="D78" i="20"/>
  <c r="D79" i="20"/>
  <c r="D80" i="20"/>
  <c r="D81" i="20"/>
  <c r="D83" i="20"/>
  <c r="D84" i="20"/>
  <c r="D85" i="20"/>
  <c r="D86" i="20"/>
  <c r="D88" i="20"/>
  <c r="D89" i="20"/>
  <c r="D90" i="20"/>
  <c r="D91" i="20"/>
  <c r="D92" i="20"/>
  <c r="D93" i="20"/>
  <c r="D94" i="20"/>
  <c r="D95" i="20"/>
  <c r="D59" i="20"/>
  <c r="D9" i="19"/>
  <c r="D10" i="19"/>
  <c r="D11" i="19"/>
  <c r="D12" i="19"/>
  <c r="D13" i="19"/>
  <c r="D15" i="19"/>
  <c r="D16" i="19"/>
  <c r="D17" i="19"/>
  <c r="D18" i="19"/>
  <c r="D19" i="19"/>
  <c r="D21" i="19"/>
  <c r="D22" i="19"/>
  <c r="D23" i="19"/>
  <c r="D24" i="19"/>
  <c r="D25" i="19"/>
  <c r="D26" i="19"/>
  <c r="D28" i="19"/>
  <c r="D29" i="19"/>
  <c r="D31" i="19"/>
  <c r="D32" i="19"/>
  <c r="D33" i="19"/>
  <c r="D34" i="19"/>
  <c r="D35" i="19"/>
  <c r="D36" i="19"/>
  <c r="D37" i="19"/>
  <c r="D38" i="19"/>
  <c r="D40" i="19"/>
  <c r="D42" i="19"/>
  <c r="D43" i="19"/>
  <c r="D44" i="19"/>
  <c r="D45" i="19"/>
  <c r="D46" i="19"/>
  <c r="D47" i="19"/>
  <c r="D48" i="19"/>
  <c r="D49" i="19"/>
  <c r="D50" i="19"/>
  <c r="D51" i="19"/>
  <c r="D53" i="19"/>
  <c r="D54" i="19"/>
  <c r="D55" i="19"/>
  <c r="D56" i="19"/>
  <c r="D57" i="19"/>
  <c r="D59" i="19"/>
  <c r="D60" i="19"/>
  <c r="D61" i="19"/>
  <c r="D63" i="19"/>
  <c r="D64" i="19"/>
  <c r="D65" i="19"/>
  <c r="D66" i="19"/>
  <c r="D67" i="19"/>
  <c r="D70" i="19"/>
  <c r="D71" i="19"/>
  <c r="D72" i="19"/>
  <c r="D73" i="19"/>
  <c r="D74" i="19"/>
  <c r="D75" i="19"/>
  <c r="D76" i="19"/>
  <c r="D77" i="19"/>
  <c r="D78" i="19"/>
  <c r="D79" i="19"/>
  <c r="D80" i="19"/>
  <c r="D82" i="19"/>
  <c r="D83" i="19"/>
  <c r="D84" i="19"/>
  <c r="D85" i="19"/>
  <c r="D86" i="19"/>
  <c r="D88" i="19"/>
  <c r="D89" i="19"/>
  <c r="D90" i="19"/>
  <c r="D91" i="19"/>
  <c r="D93" i="19"/>
  <c r="D8" i="19"/>
  <c r="E19" i="19"/>
  <c r="B21" i="31" l="1"/>
  <c r="D16" i="10"/>
  <c r="D15" i="10"/>
  <c r="C33" i="30" l="1"/>
  <c r="B33" i="30"/>
  <c r="D10" i="8"/>
  <c r="D14" i="8"/>
  <c r="D15" i="8"/>
  <c r="E59" i="20" l="1"/>
  <c r="E60" i="20"/>
  <c r="E61" i="20"/>
  <c r="E62" i="20"/>
  <c r="E59" i="13" l="1"/>
  <c r="D23" i="17"/>
  <c r="B8" i="25"/>
  <c r="K10" i="31"/>
  <c r="L10" i="31"/>
  <c r="M10" i="31"/>
  <c r="E9" i="32"/>
  <c r="D9" i="32"/>
  <c r="C9" i="32"/>
  <c r="J15" i="31"/>
  <c r="I15" i="31"/>
  <c r="G15" i="31"/>
  <c r="F15" i="31"/>
  <c r="E15" i="31"/>
  <c r="D15" i="31"/>
  <c r="C15" i="31"/>
  <c r="B15" i="31"/>
  <c r="M14" i="31"/>
  <c r="L14" i="31"/>
  <c r="K14" i="31"/>
  <c r="M11" i="31"/>
  <c r="L11" i="31"/>
  <c r="K11" i="31"/>
  <c r="H15" i="31"/>
  <c r="M15" i="31" l="1"/>
  <c r="L15" i="31"/>
  <c r="K15" i="31"/>
  <c r="E26" i="19" l="1"/>
  <c r="G11" i="18"/>
  <c r="E2" i="28" l="1"/>
  <c r="C2" i="28"/>
  <c r="D6" i="27"/>
  <c r="D17" i="27" s="1"/>
  <c r="D18" i="27" s="1"/>
  <c r="C6" i="27"/>
  <c r="C17" i="27" s="1"/>
  <c r="C18" i="27" s="1"/>
  <c r="P11" i="24"/>
  <c r="G2" i="28" l="1"/>
  <c r="P14" i="24"/>
  <c r="W48" i="20" l="1"/>
  <c r="V48" i="20" s="1"/>
  <c r="U48" i="20" s="1"/>
  <c r="T48" i="20" s="1"/>
  <c r="S48" i="20" s="1"/>
  <c r="R48" i="20" s="1"/>
  <c r="Q48" i="20" s="1"/>
  <c r="P48" i="20" s="1"/>
  <c r="O48" i="20" s="1"/>
  <c r="N48" i="20" s="1"/>
  <c r="M48" i="20" s="1"/>
  <c r="L48" i="20" s="1"/>
  <c r="K48" i="20" s="1"/>
  <c r="J48" i="20" s="1"/>
  <c r="I48" i="20" s="1"/>
  <c r="H48" i="20" s="1"/>
  <c r="G48" i="20" s="1"/>
  <c r="D48" i="20" s="1"/>
  <c r="E24" i="20"/>
  <c r="F68" i="19"/>
  <c r="D35" i="10" l="1"/>
  <c r="E21" i="8" l="1"/>
  <c r="C8" i="25" l="1"/>
  <c r="C11" i="25"/>
  <c r="B11" i="25"/>
  <c r="B12" i="25" l="1"/>
  <c r="C12" i="25"/>
  <c r="E8" i="19"/>
  <c r="P27" i="24"/>
  <c r="P26" i="24"/>
  <c r="P25" i="24"/>
  <c r="P23" i="24"/>
  <c r="O28" i="24"/>
  <c r="P15" i="24"/>
  <c r="P13" i="24"/>
  <c r="P12" i="24"/>
  <c r="P10" i="24"/>
  <c r="I16" i="24"/>
  <c r="N16" i="24"/>
  <c r="I28" i="24" l="1"/>
  <c r="K28" i="24"/>
  <c r="E16" i="24"/>
  <c r="P7" i="24"/>
  <c r="L16" i="24"/>
  <c r="G28" i="24"/>
  <c r="P22" i="24"/>
  <c r="G16" i="24"/>
  <c r="J16" i="24"/>
  <c r="E28" i="24"/>
  <c r="J28" i="24"/>
  <c r="P8" i="24"/>
  <c r="P9" i="24"/>
  <c r="F28" i="24"/>
  <c r="D16" i="24"/>
  <c r="F16" i="24"/>
  <c r="H16" i="24"/>
  <c r="K16" i="24"/>
  <c r="O16" i="24"/>
  <c r="M16" i="24"/>
  <c r="D28" i="24"/>
  <c r="L28" i="24"/>
  <c r="M28" i="24"/>
  <c r="P20" i="24"/>
  <c r="H28" i="24"/>
  <c r="P24" i="24"/>
  <c r="N28" i="24"/>
  <c r="P19" i="24"/>
  <c r="P21" i="24"/>
  <c r="P6" i="24"/>
  <c r="D29" i="24" l="1"/>
  <c r="F29" i="24"/>
  <c r="G29" i="24"/>
  <c r="E29" i="24"/>
  <c r="P16" i="24"/>
  <c r="L29" i="24"/>
  <c r="I29" i="24"/>
  <c r="K29" i="24"/>
  <c r="J29" i="24"/>
  <c r="N29" i="24"/>
  <c r="M29" i="24"/>
  <c r="H29" i="24"/>
  <c r="O29" i="24"/>
  <c r="P28" i="24"/>
  <c r="E23" i="20"/>
  <c r="E63" i="20"/>
  <c r="E64" i="20"/>
  <c r="E65" i="20"/>
  <c r="E66" i="20"/>
  <c r="E67" i="20"/>
  <c r="E68" i="20"/>
  <c r="E69" i="20"/>
  <c r="E70" i="20"/>
  <c r="E71" i="20"/>
  <c r="E72" i="20"/>
  <c r="E73" i="20"/>
  <c r="E75" i="20"/>
  <c r="E76" i="20"/>
  <c r="E77" i="20"/>
  <c r="E78" i="20"/>
  <c r="E79" i="20"/>
  <c r="E80" i="20"/>
  <c r="E81" i="20"/>
  <c r="E83" i="20"/>
  <c r="E84" i="20"/>
  <c r="E85" i="20"/>
  <c r="E86" i="20"/>
  <c r="E88" i="20"/>
  <c r="E89" i="20"/>
  <c r="E90" i="20"/>
  <c r="E91" i="20"/>
  <c r="E92" i="20"/>
  <c r="E93" i="20"/>
  <c r="E94" i="20"/>
  <c r="E95" i="20"/>
  <c r="E34" i="20"/>
  <c r="E35" i="20"/>
  <c r="E36" i="20"/>
  <c r="E37" i="20"/>
  <c r="E39" i="20"/>
  <c r="E40" i="20"/>
  <c r="E41" i="20"/>
  <c r="E42" i="20"/>
  <c r="E43" i="20"/>
  <c r="E44" i="20"/>
  <c r="E45" i="20"/>
  <c r="E46" i="20"/>
  <c r="E27" i="20"/>
  <c r="E30" i="20"/>
  <c r="E31" i="20"/>
  <c r="E32" i="20"/>
  <c r="E26" i="20"/>
  <c r="E12" i="20"/>
  <c r="E14" i="20"/>
  <c r="E15" i="20"/>
  <c r="E16" i="20"/>
  <c r="E17" i="20"/>
  <c r="E18" i="20"/>
  <c r="E19" i="20"/>
  <c r="E20" i="20"/>
  <c r="E21" i="20"/>
  <c r="E22" i="20"/>
  <c r="E13" i="20"/>
  <c r="E66" i="19"/>
  <c r="E67" i="19"/>
  <c r="E63" i="19"/>
  <c r="E61" i="19"/>
  <c r="E54" i="19"/>
  <c r="E55" i="19"/>
  <c r="E56" i="19"/>
  <c r="E57" i="19"/>
  <c r="E59" i="19"/>
  <c r="E60" i="19"/>
  <c r="E53" i="19"/>
  <c r="E49" i="19"/>
  <c r="E50" i="19"/>
  <c r="E51" i="19"/>
  <c r="E48" i="19"/>
  <c r="E47" i="19"/>
  <c r="E43" i="19"/>
  <c r="E42" i="19"/>
  <c r="E35" i="19"/>
  <c r="E36" i="19"/>
  <c r="E37" i="19"/>
  <c r="E31" i="19"/>
  <c r="E29" i="19"/>
  <c r="E32" i="19"/>
  <c r="E33" i="19"/>
  <c r="E34" i="19"/>
  <c r="E28" i="19"/>
  <c r="E25" i="19"/>
  <c r="E83" i="19"/>
  <c r="E84" i="19"/>
  <c r="E85" i="19"/>
  <c r="E86" i="19"/>
  <c r="E88" i="19"/>
  <c r="E89" i="19"/>
  <c r="E90" i="19"/>
  <c r="E91" i="19"/>
  <c r="E93" i="19"/>
  <c r="E82" i="19"/>
  <c r="E70" i="19"/>
  <c r="E71" i="19"/>
  <c r="E72" i="19"/>
  <c r="E74" i="19"/>
  <c r="E75" i="19"/>
  <c r="E76" i="19"/>
  <c r="E77" i="19"/>
  <c r="E78" i="19"/>
  <c r="E79" i="19"/>
  <c r="E21" i="19"/>
  <c r="E22" i="19"/>
  <c r="E23" i="19"/>
  <c r="E24" i="19"/>
  <c r="E16" i="19"/>
  <c r="E17" i="19"/>
  <c r="E18" i="19"/>
  <c r="E15" i="19"/>
  <c r="E11" i="19"/>
  <c r="E12" i="19"/>
  <c r="E13" i="19"/>
  <c r="E10" i="19"/>
  <c r="E9" i="19"/>
  <c r="E80" i="19"/>
  <c r="E46" i="19"/>
  <c r="E44" i="19"/>
  <c r="E32" i="13"/>
  <c r="O30" i="18"/>
  <c r="M30" i="18"/>
  <c r="K30" i="18"/>
  <c r="I30" i="18"/>
  <c r="G23" i="18"/>
  <c r="G30" i="18" s="1"/>
  <c r="D19" i="10"/>
  <c r="E19" i="10"/>
  <c r="E73" i="19" l="1"/>
  <c r="E81" i="19"/>
  <c r="E14" i="19"/>
  <c r="O31" i="17"/>
  <c r="O20" i="17"/>
  <c r="O17" i="17"/>
  <c r="O12" i="17"/>
  <c r="M31" i="17"/>
  <c r="M20" i="17"/>
  <c r="M17" i="17"/>
  <c r="M12" i="17"/>
  <c r="K31" i="17"/>
  <c r="K20" i="17"/>
  <c r="K17" i="17"/>
  <c r="K12" i="17"/>
  <c r="I31" i="17"/>
  <c r="I20" i="17"/>
  <c r="E20" i="17" s="1"/>
  <c r="D20" i="7" s="1"/>
  <c r="I17" i="17"/>
  <c r="I12" i="17"/>
  <c r="G31" i="17"/>
  <c r="G26" i="17"/>
  <c r="G20" i="17"/>
  <c r="G17" i="17"/>
  <c r="G12" i="17"/>
  <c r="E12" i="17" s="1"/>
  <c r="D21" i="7" s="1"/>
  <c r="O49" i="10"/>
  <c r="O41" i="10"/>
  <c r="O36" i="10"/>
  <c r="O28" i="10"/>
  <c r="M49" i="10"/>
  <c r="M41" i="10"/>
  <c r="M36" i="10"/>
  <c r="M28" i="10"/>
  <c r="K49" i="10"/>
  <c r="K41" i="10"/>
  <c r="K36" i="10"/>
  <c r="K28" i="10"/>
  <c r="I49" i="10"/>
  <c r="I41" i="10"/>
  <c r="I36" i="10"/>
  <c r="I28" i="10"/>
  <c r="G49" i="10"/>
  <c r="G41" i="10"/>
  <c r="H16" i="7" s="1"/>
  <c r="G28" i="10"/>
  <c r="O72" i="8"/>
  <c r="O66" i="8"/>
  <c r="O60" i="8"/>
  <c r="O54" i="8"/>
  <c r="O40" i="8"/>
  <c r="O42" i="8" s="1"/>
  <c r="O31" i="8"/>
  <c r="O28" i="8"/>
  <c r="O16" i="8"/>
  <c r="M72" i="8"/>
  <c r="M66" i="8"/>
  <c r="M60" i="8"/>
  <c r="M54" i="8"/>
  <c r="M40" i="8"/>
  <c r="M42" i="8" s="1"/>
  <c r="M31" i="8"/>
  <c r="M28" i="8"/>
  <c r="M16" i="8"/>
  <c r="K72" i="8"/>
  <c r="K66" i="8"/>
  <c r="K60" i="8"/>
  <c r="K40" i="8"/>
  <c r="K42" i="8" s="1"/>
  <c r="K31" i="8"/>
  <c r="K28" i="8"/>
  <c r="K16" i="8"/>
  <c r="K22" i="8" s="1"/>
  <c r="I72" i="8"/>
  <c r="I66" i="8"/>
  <c r="I60" i="8"/>
  <c r="I54" i="8"/>
  <c r="I40" i="8"/>
  <c r="I42" i="8" s="1"/>
  <c r="I31" i="8"/>
  <c r="I28" i="8"/>
  <c r="I16" i="8"/>
  <c r="I22" i="8" s="1"/>
  <c r="G72" i="8"/>
  <c r="G66" i="8"/>
  <c r="G60" i="8"/>
  <c r="E53" i="8"/>
  <c r="E48" i="8"/>
  <c r="E44" i="8"/>
  <c r="G40" i="8"/>
  <c r="G31" i="8"/>
  <c r="G28" i="8"/>
  <c r="G16" i="8"/>
  <c r="E9" i="18"/>
  <c r="E10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8" i="18"/>
  <c r="D9" i="18"/>
  <c r="D10" i="18"/>
  <c r="D12" i="18"/>
  <c r="D13" i="18"/>
  <c r="D14" i="18"/>
  <c r="D15" i="18"/>
  <c r="D17" i="18"/>
  <c r="D18" i="18"/>
  <c r="D19" i="18"/>
  <c r="D20" i="18"/>
  <c r="D21" i="18"/>
  <c r="D22" i="18"/>
  <c r="D24" i="18"/>
  <c r="D25" i="18"/>
  <c r="D26" i="18"/>
  <c r="D27" i="18"/>
  <c r="D29" i="18"/>
  <c r="D8" i="18"/>
  <c r="E11" i="8"/>
  <c r="E12" i="8"/>
  <c r="E13" i="8"/>
  <c r="E14" i="8"/>
  <c r="E15" i="8"/>
  <c r="E17" i="8"/>
  <c r="E18" i="8"/>
  <c r="E19" i="8"/>
  <c r="E20" i="8"/>
  <c r="D8" i="7"/>
  <c r="E23" i="8"/>
  <c r="E24" i="8"/>
  <c r="E25" i="8"/>
  <c r="E26" i="8"/>
  <c r="E27" i="8"/>
  <c r="E29" i="8"/>
  <c r="E30" i="8"/>
  <c r="E32" i="8"/>
  <c r="E33" i="8"/>
  <c r="E34" i="8"/>
  <c r="E35" i="8"/>
  <c r="E36" i="8"/>
  <c r="E37" i="8"/>
  <c r="E38" i="8"/>
  <c r="E41" i="8"/>
  <c r="E43" i="8"/>
  <c r="E45" i="8"/>
  <c r="E46" i="8"/>
  <c r="E47" i="8"/>
  <c r="E49" i="8"/>
  <c r="E50" i="8"/>
  <c r="E51" i="8"/>
  <c r="E55" i="8"/>
  <c r="E56" i="8"/>
  <c r="E57" i="8"/>
  <c r="E58" i="8"/>
  <c r="E59" i="8"/>
  <c r="E61" i="8"/>
  <c r="E64" i="8"/>
  <c r="E65" i="8"/>
  <c r="E67" i="8"/>
  <c r="E70" i="8"/>
  <c r="E71" i="8"/>
  <c r="D17" i="8"/>
  <c r="D18" i="8"/>
  <c r="D19" i="8"/>
  <c r="D20" i="8"/>
  <c r="D23" i="8"/>
  <c r="D24" i="8"/>
  <c r="D25" i="8"/>
  <c r="D26" i="8"/>
  <c r="D27" i="8"/>
  <c r="D29" i="8"/>
  <c r="D30" i="8"/>
  <c r="D32" i="8"/>
  <c r="D33" i="8"/>
  <c r="D34" i="8"/>
  <c r="D35" i="8"/>
  <c r="D36" i="8"/>
  <c r="D37" i="8"/>
  <c r="D38" i="8"/>
  <c r="D43" i="8"/>
  <c r="D45" i="8"/>
  <c r="D46" i="8"/>
  <c r="D49" i="8"/>
  <c r="D50" i="8"/>
  <c r="D51" i="8"/>
  <c r="D55" i="8"/>
  <c r="D56" i="8"/>
  <c r="D57" i="8"/>
  <c r="D58" i="8"/>
  <c r="D59" i="8"/>
  <c r="D61" i="8"/>
  <c r="D64" i="8"/>
  <c r="D65" i="8"/>
  <c r="D67" i="8"/>
  <c r="D70" i="8"/>
  <c r="D71" i="8"/>
  <c r="E10" i="8"/>
  <c r="E11" i="10"/>
  <c r="H9" i="7" s="1"/>
  <c r="E12" i="10"/>
  <c r="H10" i="7" s="1"/>
  <c r="E13" i="10"/>
  <c r="H11" i="7" s="1"/>
  <c r="E14" i="10"/>
  <c r="E17" i="10"/>
  <c r="E18" i="10"/>
  <c r="E21" i="10"/>
  <c r="E22" i="10"/>
  <c r="E23" i="10"/>
  <c r="E24" i="10"/>
  <c r="E25" i="10"/>
  <c r="E26" i="10"/>
  <c r="E27" i="10"/>
  <c r="E29" i="10"/>
  <c r="E30" i="10"/>
  <c r="E31" i="10"/>
  <c r="E32" i="10"/>
  <c r="E33" i="10"/>
  <c r="E34" i="10"/>
  <c r="E35" i="10"/>
  <c r="E37" i="10"/>
  <c r="E38" i="10"/>
  <c r="E39" i="10"/>
  <c r="E40" i="10"/>
  <c r="E42" i="10"/>
  <c r="E43" i="10"/>
  <c r="E44" i="10"/>
  <c r="E45" i="10"/>
  <c r="E46" i="10"/>
  <c r="E47" i="10"/>
  <c r="E48" i="10"/>
  <c r="E49" i="10"/>
  <c r="H17" i="7" s="1"/>
  <c r="D12" i="10"/>
  <c r="D14" i="10"/>
  <c r="D17" i="10"/>
  <c r="D18" i="10"/>
  <c r="D21" i="10"/>
  <c r="D22" i="10"/>
  <c r="D23" i="10"/>
  <c r="D24" i="10"/>
  <c r="D25" i="10"/>
  <c r="D26" i="10"/>
  <c r="D27" i="10"/>
  <c r="D29" i="10"/>
  <c r="D31" i="10"/>
  <c r="D33" i="10"/>
  <c r="D34" i="10"/>
  <c r="D37" i="10"/>
  <c r="D38" i="10"/>
  <c r="D39" i="10"/>
  <c r="D40" i="10"/>
  <c r="D42" i="10"/>
  <c r="D43" i="10"/>
  <c r="D44" i="10"/>
  <c r="D45" i="10"/>
  <c r="D46" i="10"/>
  <c r="D47" i="10"/>
  <c r="D48" i="10"/>
  <c r="E10" i="10"/>
  <c r="H8" i="7" s="1"/>
  <c r="D10" i="10"/>
  <c r="E10" i="17"/>
  <c r="E11" i="17"/>
  <c r="E13" i="17"/>
  <c r="E14" i="17"/>
  <c r="E15" i="17"/>
  <c r="E16" i="17"/>
  <c r="E18" i="17"/>
  <c r="E19" i="17"/>
  <c r="E21" i="17"/>
  <c r="E22" i="17"/>
  <c r="E23" i="17"/>
  <c r="E24" i="17"/>
  <c r="E25" i="17"/>
  <c r="E27" i="17"/>
  <c r="E28" i="17"/>
  <c r="E29" i="17"/>
  <c r="E30" i="17"/>
  <c r="E32" i="17"/>
  <c r="E9" i="17"/>
  <c r="D10" i="17"/>
  <c r="D11" i="17"/>
  <c r="D13" i="17"/>
  <c r="D14" i="17"/>
  <c r="D15" i="17"/>
  <c r="D16" i="17"/>
  <c r="D18" i="17"/>
  <c r="D19" i="17"/>
  <c r="D21" i="17"/>
  <c r="D22" i="17"/>
  <c r="D24" i="17"/>
  <c r="D25" i="17"/>
  <c r="D27" i="17"/>
  <c r="D28" i="17"/>
  <c r="D29" i="17"/>
  <c r="D30" i="17"/>
  <c r="D32" i="17"/>
  <c r="D9" i="17"/>
  <c r="F12" i="17"/>
  <c r="F17" i="17"/>
  <c r="F20" i="17"/>
  <c r="F26" i="17" s="1"/>
  <c r="F31" i="17"/>
  <c r="F27" i="19"/>
  <c r="E45" i="19"/>
  <c r="L14" i="19"/>
  <c r="L20" i="19" s="1"/>
  <c r="I14" i="19"/>
  <c r="I20" i="19" s="1"/>
  <c r="F30" i="19"/>
  <c r="G27" i="19"/>
  <c r="L27" i="19"/>
  <c r="I27" i="19"/>
  <c r="L39" i="19"/>
  <c r="L41" i="19" s="1"/>
  <c r="I39" i="19"/>
  <c r="I41" i="19" s="1"/>
  <c r="L58" i="19"/>
  <c r="I58" i="19"/>
  <c r="L52" i="19"/>
  <c r="I52" i="19"/>
  <c r="L62" i="19"/>
  <c r="I62" i="19"/>
  <c r="F62" i="19"/>
  <c r="E38" i="19"/>
  <c r="E40" i="19"/>
  <c r="E9" i="20"/>
  <c r="E29" i="20"/>
  <c r="E28" i="20"/>
  <c r="E60" i="8" l="1"/>
  <c r="E11" i="18"/>
  <c r="H20" i="7" s="1"/>
  <c r="H22" i="7" s="1"/>
  <c r="E17" i="17"/>
  <c r="E31" i="17"/>
  <c r="E26" i="17"/>
  <c r="F33" i="17"/>
  <c r="D22" i="7"/>
  <c r="I50" i="10"/>
  <c r="K50" i="10"/>
  <c r="O50" i="10"/>
  <c r="E72" i="8"/>
  <c r="D17" i="7" s="1"/>
  <c r="G22" i="8"/>
  <c r="E10" i="20"/>
  <c r="E31" i="8"/>
  <c r="E28" i="10"/>
  <c r="H12" i="7" s="1"/>
  <c r="H13" i="7" s="1"/>
  <c r="M50" i="10"/>
  <c r="E39" i="8"/>
  <c r="E41" i="10"/>
  <c r="O22" i="8"/>
  <c r="O73" i="8" s="1"/>
  <c r="M22" i="8"/>
  <c r="M73" i="8" s="1"/>
  <c r="L69" i="19"/>
  <c r="K54" i="8"/>
  <c r="K73" i="8" s="1"/>
  <c r="G36" i="10"/>
  <c r="E36" i="10" s="1"/>
  <c r="H15" i="7" s="1"/>
  <c r="H18" i="7" s="1"/>
  <c r="G33" i="17"/>
  <c r="E66" i="8"/>
  <c r="D11" i="7" s="1"/>
  <c r="I73" i="8"/>
  <c r="E16" i="8"/>
  <c r="D12" i="7" s="1"/>
  <c r="E28" i="8"/>
  <c r="D15" i="7" s="1"/>
  <c r="E40" i="8"/>
  <c r="G42" i="8"/>
  <c r="E42" i="8" s="1"/>
  <c r="D9" i="7" s="1"/>
  <c r="G54" i="8"/>
  <c r="I69" i="19"/>
  <c r="E11" i="20"/>
  <c r="K47" i="20"/>
  <c r="L47" i="20"/>
  <c r="K38" i="20"/>
  <c r="L38" i="20"/>
  <c r="K33" i="20"/>
  <c r="L33" i="20"/>
  <c r="K25" i="20"/>
  <c r="L25" i="20"/>
  <c r="G47" i="20"/>
  <c r="G38" i="20"/>
  <c r="G33" i="20"/>
  <c r="G25" i="20"/>
  <c r="G96" i="20"/>
  <c r="G87" i="20"/>
  <c r="G82" i="20"/>
  <c r="G74" i="20"/>
  <c r="D30" i="10"/>
  <c r="D11" i="10"/>
  <c r="D32" i="10"/>
  <c r="H96" i="20"/>
  <c r="F96" i="20"/>
  <c r="H87" i="20"/>
  <c r="F87" i="20"/>
  <c r="H82" i="20"/>
  <c r="F82" i="20"/>
  <c r="H74" i="20"/>
  <c r="F74" i="20"/>
  <c r="W47" i="20"/>
  <c r="V47" i="20"/>
  <c r="U47" i="20"/>
  <c r="T47" i="20"/>
  <c r="S47" i="20"/>
  <c r="R47" i="20"/>
  <c r="Q47" i="20"/>
  <c r="P47" i="20"/>
  <c r="O47" i="20"/>
  <c r="N47" i="20"/>
  <c r="M47" i="20"/>
  <c r="J47" i="20"/>
  <c r="I47" i="20"/>
  <c r="H47" i="20"/>
  <c r="F47" i="20"/>
  <c r="W38" i="20"/>
  <c r="V38" i="20"/>
  <c r="U38" i="20"/>
  <c r="T38" i="20"/>
  <c r="S38" i="20"/>
  <c r="R38" i="20"/>
  <c r="Q38" i="20"/>
  <c r="P38" i="20"/>
  <c r="O38" i="20"/>
  <c r="N38" i="20"/>
  <c r="M38" i="20"/>
  <c r="I38" i="20"/>
  <c r="H38" i="20"/>
  <c r="F38" i="20"/>
  <c r="W33" i="20"/>
  <c r="S33" i="20"/>
  <c r="R33" i="20"/>
  <c r="Q33" i="20"/>
  <c r="O33" i="20"/>
  <c r="N33" i="20"/>
  <c r="M33" i="20"/>
  <c r="I33" i="20"/>
  <c r="H33" i="20"/>
  <c r="F33" i="20"/>
  <c r="T33" i="20"/>
  <c r="U33" i="20"/>
  <c r="P33" i="20"/>
  <c r="V33" i="20"/>
  <c r="W25" i="20"/>
  <c r="V25" i="20"/>
  <c r="U25" i="20"/>
  <c r="S25" i="20"/>
  <c r="R25" i="20"/>
  <c r="Q25" i="20"/>
  <c r="P25" i="20"/>
  <c r="O25" i="20"/>
  <c r="N25" i="20"/>
  <c r="M25" i="20"/>
  <c r="J25" i="20"/>
  <c r="I25" i="20"/>
  <c r="I50" i="20" s="1"/>
  <c r="H25" i="20"/>
  <c r="F25" i="20"/>
  <c r="T25" i="20"/>
  <c r="K92" i="19"/>
  <c r="K87" i="19"/>
  <c r="K81" i="19"/>
  <c r="M81" i="19"/>
  <c r="J81" i="19"/>
  <c r="H81" i="19"/>
  <c r="G81" i="19"/>
  <c r="F81" i="19"/>
  <c r="K68" i="19"/>
  <c r="H68" i="19"/>
  <c r="G68" i="19"/>
  <c r="M68" i="19"/>
  <c r="J68" i="19"/>
  <c r="K62" i="19"/>
  <c r="M62" i="19"/>
  <c r="J62" i="19"/>
  <c r="H62" i="19"/>
  <c r="G62" i="19"/>
  <c r="D62" i="19" s="1"/>
  <c r="K58" i="19"/>
  <c r="M58" i="19"/>
  <c r="J58" i="19"/>
  <c r="H58" i="19"/>
  <c r="G58" i="19"/>
  <c r="K52" i="19"/>
  <c r="M52" i="19"/>
  <c r="J52" i="19"/>
  <c r="H52" i="19"/>
  <c r="G52" i="19"/>
  <c r="K39" i="19"/>
  <c r="M39" i="19"/>
  <c r="J39" i="19"/>
  <c r="H39" i="19"/>
  <c r="G39" i="19"/>
  <c r="F39" i="19"/>
  <c r="K30" i="19"/>
  <c r="M30" i="19"/>
  <c r="J30" i="19"/>
  <c r="H30" i="19"/>
  <c r="G30" i="19"/>
  <c r="D30" i="19" s="1"/>
  <c r="K27" i="19"/>
  <c r="M27" i="19"/>
  <c r="J27" i="19"/>
  <c r="D27" i="19" s="1"/>
  <c r="H27" i="19"/>
  <c r="K14" i="19"/>
  <c r="K20" i="19" s="1"/>
  <c r="M14" i="19"/>
  <c r="M20" i="19" s="1"/>
  <c r="J14" i="19"/>
  <c r="H14" i="19"/>
  <c r="H20" i="19" s="1"/>
  <c r="G14" i="19"/>
  <c r="G20" i="19" s="1"/>
  <c r="F14" i="19"/>
  <c r="F20" i="19" s="1"/>
  <c r="D87" i="20" l="1"/>
  <c r="H97" i="20"/>
  <c r="D74" i="20"/>
  <c r="D68" i="19"/>
  <c r="D47" i="20"/>
  <c r="H23" i="7"/>
  <c r="D81" i="19"/>
  <c r="D39" i="19"/>
  <c r="D82" i="20"/>
  <c r="D96" i="20"/>
  <c r="F97" i="20"/>
  <c r="G97" i="20"/>
  <c r="D25" i="20"/>
  <c r="D52" i="19"/>
  <c r="J20" i="19"/>
  <c r="D20" i="19" s="1"/>
  <c r="D14" i="19"/>
  <c r="O49" i="20"/>
  <c r="Q49" i="20"/>
  <c r="S50" i="20"/>
  <c r="D18" i="7"/>
  <c r="V49" i="20"/>
  <c r="K50" i="20"/>
  <c r="P49" i="20"/>
  <c r="K41" i="19"/>
  <c r="K69" i="19" s="1"/>
  <c r="F49" i="20"/>
  <c r="V50" i="20"/>
  <c r="T50" i="20"/>
  <c r="E54" i="8"/>
  <c r="D10" i="7" s="1"/>
  <c r="D13" i="7" s="1"/>
  <c r="M41" i="19"/>
  <c r="M69" i="19" s="1"/>
  <c r="E62" i="19"/>
  <c r="G41" i="19"/>
  <c r="G69" i="19" s="1"/>
  <c r="J41" i="19"/>
  <c r="G49" i="20"/>
  <c r="L50" i="20"/>
  <c r="G73" i="8"/>
  <c r="E73" i="8" s="1"/>
  <c r="E27" i="19"/>
  <c r="H41" i="19"/>
  <c r="H69" i="19" s="1"/>
  <c r="E87" i="20"/>
  <c r="E22" i="8"/>
  <c r="E52" i="19"/>
  <c r="E68" i="19"/>
  <c r="E96" i="20"/>
  <c r="F41" i="19"/>
  <c r="E47" i="20"/>
  <c r="E74" i="20"/>
  <c r="E82" i="20"/>
  <c r="E30" i="19"/>
  <c r="M50" i="20"/>
  <c r="E33" i="17"/>
  <c r="F50" i="20"/>
  <c r="E25" i="20"/>
  <c r="G50" i="10"/>
  <c r="E50" i="10" s="1"/>
  <c r="R49" i="20"/>
  <c r="N49" i="20"/>
  <c r="S49" i="20"/>
  <c r="H50" i="20"/>
  <c r="N50" i="20"/>
  <c r="P50" i="20"/>
  <c r="U50" i="20"/>
  <c r="W50" i="20"/>
  <c r="L49" i="20"/>
  <c r="K49" i="20"/>
  <c r="Q50" i="20"/>
  <c r="G50" i="20"/>
  <c r="O50" i="20"/>
  <c r="R50" i="20"/>
  <c r="M49" i="20"/>
  <c r="T49" i="20"/>
  <c r="W49" i="20"/>
  <c r="J33" i="20"/>
  <c r="E33" i="20" s="1"/>
  <c r="J38" i="20"/>
  <c r="E38" i="20" s="1"/>
  <c r="U49" i="20"/>
  <c r="H49" i="20"/>
  <c r="I49" i="20"/>
  <c r="K94" i="19"/>
  <c r="E20" i="19" l="1"/>
  <c r="D97" i="20"/>
  <c r="J69" i="19"/>
  <c r="D38" i="20"/>
  <c r="D33" i="20"/>
  <c r="F69" i="19"/>
  <c r="D41" i="19"/>
  <c r="P98" i="20"/>
  <c r="D23" i="7"/>
  <c r="H25" i="7" s="1"/>
  <c r="E50" i="20"/>
  <c r="J49" i="20"/>
  <c r="E49" i="20" s="1"/>
  <c r="E39" i="19"/>
  <c r="J50" i="20"/>
  <c r="E41" i="19"/>
  <c r="D50" i="20" l="1"/>
  <c r="D69" i="19"/>
  <c r="D49" i="20"/>
  <c r="E69" i="19"/>
  <c r="F36" i="10" l="1"/>
  <c r="D13" i="10"/>
  <c r="N28" i="18"/>
  <c r="L28" i="18"/>
  <c r="J28" i="18"/>
  <c r="H28" i="18"/>
  <c r="F28" i="18"/>
  <c r="N16" i="18"/>
  <c r="L16" i="18"/>
  <c r="J16" i="18"/>
  <c r="H16" i="18"/>
  <c r="F16" i="18"/>
  <c r="N11" i="18"/>
  <c r="N23" i="18" s="1"/>
  <c r="L11" i="18"/>
  <c r="L23" i="18" s="1"/>
  <c r="J11" i="18"/>
  <c r="J23" i="18" s="1"/>
  <c r="H11" i="18"/>
  <c r="H23" i="18" s="1"/>
  <c r="H30" i="18" s="1"/>
  <c r="F11" i="18"/>
  <c r="N31" i="17"/>
  <c r="L31" i="17"/>
  <c r="J31" i="17"/>
  <c r="H31" i="17"/>
  <c r="N20" i="17"/>
  <c r="L20" i="17"/>
  <c r="J20" i="17"/>
  <c r="H20" i="17"/>
  <c r="N17" i="17"/>
  <c r="L17" i="17"/>
  <c r="J17" i="17"/>
  <c r="H17" i="17"/>
  <c r="N12" i="17"/>
  <c r="L12" i="17"/>
  <c r="J12" i="17"/>
  <c r="H12" i="17"/>
  <c r="H26" i="17" s="1"/>
  <c r="L30" i="18" l="1"/>
  <c r="N30" i="18"/>
  <c r="J30" i="18"/>
  <c r="D16" i="18"/>
  <c r="H33" i="17"/>
  <c r="F23" i="18"/>
  <c r="D11" i="18"/>
  <c r="D12" i="17"/>
  <c r="D17" i="17"/>
  <c r="D20" i="17"/>
  <c r="D31" i="17"/>
  <c r="D28" i="18"/>
  <c r="D26" i="17" l="1"/>
  <c r="D33" i="17" s="1"/>
  <c r="F30" i="18"/>
  <c r="D30" i="18" s="1"/>
  <c r="D23" i="18"/>
  <c r="D53" i="8"/>
  <c r="D44" i="8"/>
  <c r="D48" i="8"/>
  <c r="D47" i="8"/>
  <c r="D39" i="8"/>
  <c r="D41" i="8"/>
  <c r="D21" i="8"/>
  <c r="N49" i="10"/>
  <c r="L49" i="10"/>
  <c r="J49" i="10"/>
  <c r="H49" i="10"/>
  <c r="F49" i="10"/>
  <c r="N41" i="10"/>
  <c r="L41" i="10"/>
  <c r="J41" i="10"/>
  <c r="H41" i="10"/>
  <c r="F41" i="10"/>
  <c r="N36" i="10"/>
  <c r="L36" i="10"/>
  <c r="J36" i="10"/>
  <c r="H36" i="10"/>
  <c r="N28" i="10"/>
  <c r="L28" i="10"/>
  <c r="J28" i="10"/>
  <c r="H28" i="10"/>
  <c r="F28" i="10"/>
  <c r="N72" i="8"/>
  <c r="L72" i="8"/>
  <c r="J72" i="8"/>
  <c r="H72" i="8"/>
  <c r="F72" i="8"/>
  <c r="N66" i="8"/>
  <c r="L66" i="8"/>
  <c r="J66" i="8"/>
  <c r="H66" i="8"/>
  <c r="F66" i="8"/>
  <c r="N60" i="8"/>
  <c r="L60" i="8"/>
  <c r="J60" i="8"/>
  <c r="H60" i="8"/>
  <c r="F60" i="8"/>
  <c r="N54" i="8"/>
  <c r="L54" i="8"/>
  <c r="J54" i="8"/>
  <c r="H54" i="8"/>
  <c r="N40" i="8"/>
  <c r="N42" i="8" s="1"/>
  <c r="L40" i="8"/>
  <c r="L42" i="8" s="1"/>
  <c r="J40" i="8"/>
  <c r="J42" i="8" s="1"/>
  <c r="H40" i="8"/>
  <c r="H42" i="8" s="1"/>
  <c r="F40" i="8"/>
  <c r="N31" i="8"/>
  <c r="L31" i="8"/>
  <c r="J31" i="8"/>
  <c r="H31" i="8"/>
  <c r="F31" i="8"/>
  <c r="N28" i="8"/>
  <c r="L28" i="8"/>
  <c r="J28" i="8"/>
  <c r="H28" i="8"/>
  <c r="F28" i="8"/>
  <c r="N16" i="8"/>
  <c r="N22" i="8" s="1"/>
  <c r="L16" i="8"/>
  <c r="L22" i="8" s="1"/>
  <c r="J16" i="8"/>
  <c r="J22" i="8" s="1"/>
  <c r="H16" i="8"/>
  <c r="H22" i="8" s="1"/>
  <c r="D36" i="10" l="1"/>
  <c r="F54" i="8"/>
  <c r="D41" i="10"/>
  <c r="D66" i="8"/>
  <c r="D28" i="10"/>
  <c r="D28" i="8"/>
  <c r="D40" i="8"/>
  <c r="D31" i="8"/>
  <c r="D49" i="10"/>
  <c r="D60" i="8"/>
  <c r="D72" i="8"/>
  <c r="N50" i="10"/>
  <c r="L50" i="10"/>
  <c r="J50" i="10"/>
  <c r="H50" i="10"/>
  <c r="N73" i="8"/>
  <c r="J73" i="8"/>
  <c r="L73" i="8"/>
  <c r="F42" i="8"/>
  <c r="D42" i="8" s="1"/>
  <c r="F16" i="8"/>
  <c r="F22" i="8" s="1"/>
  <c r="D22" i="8" s="1"/>
  <c r="H73" i="8"/>
  <c r="D54" i="8" l="1"/>
  <c r="F73" i="8"/>
  <c r="D16" i="8"/>
  <c r="F50" i="10"/>
  <c r="D50" i="10" s="1"/>
  <c r="C22" i="7" l="1"/>
  <c r="G22" i="7"/>
  <c r="C18" i="7" l="1"/>
  <c r="E97" i="20" l="1"/>
  <c r="M98" i="20" l="1"/>
  <c r="G18" i="7" l="1"/>
  <c r="C13" i="7" l="1"/>
  <c r="C23" i="7" s="1"/>
  <c r="G13" i="7" l="1"/>
  <c r="G23" i="7" s="1"/>
  <c r="G25" i="7" s="1"/>
  <c r="M92" i="19"/>
  <c r="J92" i="19" s="1"/>
  <c r="M87" i="19"/>
  <c r="J87" i="19" s="1"/>
  <c r="H87" i="19" s="1"/>
  <c r="G87" i="19" s="1"/>
  <c r="F87" i="19" s="1"/>
  <c r="E87" i="19" l="1"/>
  <c r="D87" i="19"/>
  <c r="J94" i="19"/>
  <c r="H92" i="19"/>
  <c r="M94" i="19"/>
  <c r="G92" i="19" l="1"/>
  <c r="H94" i="19"/>
  <c r="G94" i="19" l="1"/>
  <c r="F92" i="19"/>
  <c r="D92" i="19" s="1"/>
  <c r="F94" i="19" l="1"/>
  <c r="D94" i="19" s="1"/>
  <c r="E92" i="19"/>
  <c r="E94" i="19" s="1"/>
</calcChain>
</file>

<file path=xl/comments1.xml><?xml version="1.0" encoding="utf-8"?>
<comments xmlns="http://schemas.openxmlformats.org/spreadsheetml/2006/main">
  <authors>
    <author>Börcs-Bajnok Csilla</author>
  </authors>
  <commentList>
    <comment ref="G35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613.042 eFt Hankook ip.űzadó április
</t>
        </r>
      </text>
    </comment>
  </commentList>
</comments>
</file>

<file path=xl/comments2.xml><?xml version="1.0" encoding="utf-8"?>
<comments xmlns="http://schemas.openxmlformats.org/spreadsheetml/2006/main">
  <authors>
    <author>Börcs-Bajnok Csilla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október: 500 eFt szociális juttatások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áprilisban: sportcsarnok tervezése 31.750 eFt
tervezések, műszaki ellenőrzések 35.000 eFt
október: olaf bírság 14.111 eft
fordított áfa 62.571
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október: olaf bírság 14.111 eFt, óvoda függöny 2.500
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április: fürdő tervek miatt -50.394 eFt
körtés u 37.000
petőfi u. 30.000
terület vás. 8.000
skate pálya 15.000
312/1 ingatlan 7.200
október: sportcsarnok miatt 140000
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április:törzstőke emelés 64000+76000
október: sportcsarnok miatt átcsoport.140.000
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fürdő tervek miatt:
-13.606 eFt
október: 62571 fordítot áfa miatt
</t>
        </r>
      </text>
    </comment>
  </commentList>
</comments>
</file>

<file path=xl/sharedStrings.xml><?xml version="1.0" encoding="utf-8"?>
<sst xmlns="http://schemas.openxmlformats.org/spreadsheetml/2006/main" count="1178" uniqueCount="644">
  <si>
    <t>VII.</t>
  </si>
  <si>
    <t>VI.</t>
  </si>
  <si>
    <t>V.</t>
  </si>
  <si>
    <t>IV.</t>
  </si>
  <si>
    <t>III.</t>
  </si>
  <si>
    <t>II.</t>
  </si>
  <si>
    <t>Kamatbevételek</t>
  </si>
  <si>
    <t>I.</t>
  </si>
  <si>
    <t>Megnevezés</t>
  </si>
  <si>
    <t>Személyi juttatások</t>
  </si>
  <si>
    <t>K2</t>
  </si>
  <si>
    <t>(ezer Ft-ban)</t>
  </si>
  <si>
    <t>B E V É T E L E K</t>
  </si>
  <si>
    <t>K I A D Á S O K</t>
  </si>
  <si>
    <t>Rovat száma</t>
  </si>
  <si>
    <t>M Ű K Ö D T E T É S</t>
  </si>
  <si>
    <t>Működési célú támogatások államháztartáson belülről</t>
  </si>
  <si>
    <t>B1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</si>
  <si>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</si>
  <si>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</si>
  <si>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</si>
  <si>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</si>
  <si>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</si>
  <si>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</si>
  <si>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</si>
  <si>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</si>
  <si>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</si>
  <si>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</si>
  <si>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</si>
  <si>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</si>
  <si>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</si>
  <si>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</si>
  <si>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B816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</si>
  <si>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</si>
  <si>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</si>
  <si>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</si>
  <si>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</si>
  <si>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</si>
  <si>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</si>
  <si>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</si>
  <si>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</si>
  <si>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</si>
  <si>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</si>
  <si>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</si>
  <si>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</si>
  <si>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</si>
  <si>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</si>
  <si>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</si>
  <si>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</si>
  <si>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</si>
  <si>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</si>
  <si>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</si>
  <si>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</si>
  <si>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</si>
  <si>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</si>
  <si>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</si>
  <si>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</si>
  <si>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</si>
  <si>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</si>
  <si>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</si>
  <si>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</si>
  <si>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</si>
  <si>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Bevételek</t>
  </si>
  <si>
    <t>Ssz</t>
  </si>
  <si>
    <t>Bevételi jogcím</t>
  </si>
  <si>
    <t>Rovat szám</t>
  </si>
  <si>
    <t>Eredeti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</si>
  <si>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</si>
  <si>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</si>
  <si>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</si>
  <si>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</si>
  <si>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</si>
  <si>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</si>
  <si>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</si>
  <si>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</si>
  <si>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</si>
  <si>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</si>
  <si>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</si>
  <si>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</si>
  <si>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</si>
  <si>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</si>
  <si>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</si>
  <si>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</si>
  <si>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</si>
  <si>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</si>
  <si>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</si>
  <si>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</si>
  <si>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</si>
  <si>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</si>
  <si>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</si>
  <si>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</si>
  <si>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 xml:space="preserve">Működési célú támogatások államháztartáson belülről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</si>
  <si>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</si>
  <si>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</si>
  <si>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</si>
  <si>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</si>
  <si>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</si>
  <si>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</si>
  <si>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</si>
  <si>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</si>
  <si>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</si>
  <si>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</si>
  <si>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</si>
  <si>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Magánszemélyek jövedelemadói</t>
  </si>
  <si>
    <t>B311</t>
  </si>
  <si>
    <t xml:space="preserve">Társaságok jövedelemadói </t>
  </si>
  <si>
    <t>B312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</si>
  <si>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</si>
  <si>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</si>
  <si>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</si>
  <si>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</si>
  <si>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</si>
  <si>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</si>
  <si>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</si>
  <si>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</si>
  <si>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</si>
  <si>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</si>
  <si>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</si>
  <si>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</si>
  <si>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</si>
  <si>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</si>
  <si>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</si>
  <si>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</si>
  <si>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</si>
  <si>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</si>
  <si>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</si>
  <si>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</si>
  <si>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</si>
  <si>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</si>
  <si>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</si>
  <si>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</si>
  <si>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</si>
  <si>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</si>
  <si>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</si>
  <si>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</si>
  <si>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</si>
  <si>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</si>
  <si>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</si>
  <si>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</si>
  <si>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</si>
  <si>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</si>
  <si>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</si>
  <si>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</si>
  <si>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</si>
  <si>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</si>
  <si>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</si>
  <si>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</si>
  <si>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</si>
  <si>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</si>
  <si>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</si>
  <si>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</si>
  <si>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</si>
  <si>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</si>
  <si>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</si>
  <si>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</si>
  <si>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</si>
  <si>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</si>
  <si>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</si>
  <si>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</si>
  <si>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Felhalmozási bevételek (=45+…+49)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</si>
  <si>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</si>
  <si>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</si>
  <si>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</si>
  <si>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</si>
  <si>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</si>
  <si>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</si>
  <si>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</si>
  <si>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</si>
  <si>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</si>
  <si>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</si>
  <si>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</si>
  <si>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</si>
  <si>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</si>
  <si>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</si>
  <si>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</si>
  <si>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</si>
  <si>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>Kiadásnem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</si>
  <si>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</si>
  <si>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</si>
  <si>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 xml:space="preserve">Dologi kiadások </t>
  </si>
  <si>
    <t xml:space="preserve">Ellátottak pénzbeli juttatásai 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</si>
  <si>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</si>
  <si>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</si>
  <si>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</si>
  <si>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</si>
  <si>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</si>
  <si>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</si>
  <si>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államházt.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</si>
  <si>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</si>
  <si>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</si>
  <si>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</si>
  <si>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</si>
  <si>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Egyéb működési célú kiadások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</si>
  <si>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</si>
  <si>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</si>
  <si>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</si>
  <si>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</si>
  <si>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</si>
  <si>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</si>
  <si>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</si>
  <si>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</si>
  <si>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</si>
  <si>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</si>
  <si>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</si>
  <si>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</si>
  <si>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 xml:space="preserve">Felújítások 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</si>
  <si>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</si>
  <si>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</si>
  <si>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</si>
  <si>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</si>
  <si>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</si>
  <si>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</si>
  <si>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</si>
  <si>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</si>
  <si>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VIII.</t>
  </si>
  <si>
    <t xml:space="preserve">Költségvetési kiadások </t>
  </si>
  <si>
    <t>K1-K8</t>
  </si>
  <si>
    <t>adatok ezer forintban</t>
  </si>
  <si>
    <t xml:space="preserve"> </t>
  </si>
  <si>
    <t>Mutató</t>
  </si>
  <si>
    <t>A helyi önkormányzatok működésének általános támogatása</t>
  </si>
  <si>
    <t>I.1.a)</t>
  </si>
  <si>
    <t>Önkormányzati hivatal működésének támogatása</t>
  </si>
  <si>
    <t xml:space="preserve">   I.1.a)</t>
  </si>
  <si>
    <t xml:space="preserve">  Önkormányzati hivatal működésének támogatása - elismert hivatali létszám alapján</t>
  </si>
  <si>
    <t xml:space="preserve">  Önkormányzati hivatal működésének támogatása - beszámítás után</t>
  </si>
  <si>
    <t>I.1.b)</t>
  </si>
  <si>
    <t>Település üzemeltetéshez kapcsolódó feladat ellátás</t>
  </si>
  <si>
    <t xml:space="preserve">   I.1.b)</t>
  </si>
  <si>
    <t>Támogatás összesen - beszámítás után</t>
  </si>
  <si>
    <t xml:space="preserve">   I.1.ba)</t>
  </si>
  <si>
    <t>Zöldterület-gazdálkodással kapcsolatos feladatok ellátásának támogatása</t>
  </si>
  <si>
    <t>Zöldterület-gazdálkodással kapcsolatos fel. ellátásának támogatása - beszámítás után</t>
  </si>
  <si>
    <t xml:space="preserve">   I.1.bb)</t>
  </si>
  <si>
    <t>Közvilágítás fenntartásának támogatása</t>
  </si>
  <si>
    <t>Közvilágítás fenntartásának támogatása - beszámítás után</t>
  </si>
  <si>
    <t xml:space="preserve">   I.1.bc)</t>
  </si>
  <si>
    <t>Köztemető fenntartással kapcsolatos feladatok támogatása</t>
  </si>
  <si>
    <t>Köztemető fenntartással kapcsolatos feladatok támogatása - beszámítás után</t>
  </si>
  <si>
    <t xml:space="preserve">   I.1.bd)</t>
  </si>
  <si>
    <t>Közutak fenntartásának támogatása</t>
  </si>
  <si>
    <t>Közutak fenntartásának támogatása - beszámítás után</t>
  </si>
  <si>
    <t xml:space="preserve">I. 1. c) </t>
  </si>
  <si>
    <t>Egyéb önkormányzati feladatok támogatása</t>
  </si>
  <si>
    <t>Egyéb önkormányzati feladatok támogatása - beszámítás után</t>
  </si>
  <si>
    <t>Beszámítás</t>
  </si>
  <si>
    <t>I. Általános feladatok támogatása összesen</t>
  </si>
  <si>
    <t xml:space="preserve">Óvodapedagógusok, és az óvodapedagógusok nevelő munkáját közvetlenül segítők bértámogatása  </t>
  </si>
  <si>
    <t xml:space="preserve">II.2. </t>
  </si>
  <si>
    <t>Óvodaműködtetési támogatás</t>
  </si>
  <si>
    <t xml:space="preserve">IV. </t>
  </si>
  <si>
    <t>A települési önkormányzatok kulturális feladatainak támogatása 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</si>
  <si>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</si>
  <si>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</si>
  <si>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</si>
  <si>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</si>
  <si>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</si>
  <si>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</si>
  <si>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</si>
  <si>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</si>
  <si>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</si>
  <si>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Üdülőhelyi feladatok támogatása beszámítás után</t>
  </si>
  <si>
    <t>II. Települési Önkormányzatok köznevelési feladatainak támogatása összesen</t>
  </si>
  <si>
    <t>Finanszírozási bevételek</t>
  </si>
  <si>
    <t>Jogcím</t>
  </si>
  <si>
    <t>01</t>
  </si>
  <si>
    <t xml:space="preserve">Hosszú lejáratú hitelek, kölcsönök felvétele </t>
  </si>
  <si>
    <t>B8111</t>
  </si>
  <si>
    <t>02</t>
  </si>
  <si>
    <t>Likviditási célú hitelek, kölcsönök felvétele pénzügyi vállalkozástól</t>
  </si>
  <si>
    <t>B8112</t>
  </si>
  <si>
    <t>03</t>
  </si>
  <si>
    <t xml:space="preserve">Rövid lejáratú hitelek, kölcsönök felvétele  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</si>
  <si>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</si>
  <si>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</si>
  <si>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</si>
  <si>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</si>
  <si>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</si>
  <si>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</si>
  <si>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</si>
  <si>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</si>
  <si>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</si>
  <si>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</si>
  <si>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</si>
  <si>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</si>
  <si>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</si>
  <si>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</si>
  <si>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</si>
  <si>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</si>
  <si>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</si>
  <si>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</si>
  <si>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</si>
  <si>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</si>
  <si>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</si>
  <si>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</si>
  <si>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</si>
  <si>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</si>
  <si>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</si>
  <si>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</si>
  <si>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</si>
  <si>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</si>
  <si>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</si>
  <si>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</si>
  <si>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</si>
  <si>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</si>
  <si>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</si>
  <si>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</si>
  <si>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</si>
  <si>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</si>
  <si>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</si>
  <si>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</si>
  <si>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</si>
  <si>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</si>
  <si>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</si>
  <si>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</si>
  <si>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</si>
  <si>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</si>
  <si>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</si>
  <si>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</si>
  <si>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</si>
  <si>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</si>
  <si>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</si>
  <si>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</si>
  <si>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</si>
  <si>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</si>
  <si>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</si>
  <si>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</si>
  <si>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 xml:space="preserve">Külföldi hitelek, kölcsönök felvétele </t>
  </si>
  <si>
    <t>B824</t>
  </si>
  <si>
    <t>23</t>
  </si>
  <si>
    <t>Külföldi finanszírozás bevételei (=19+…+22)</t>
  </si>
  <si>
    <t>B82</t>
  </si>
  <si>
    <t>24</t>
  </si>
  <si>
    <t>Adóssághoz nem kapcsolódó származékos ügyletek bevételei</t>
  </si>
  <si>
    <t>B83</t>
  </si>
  <si>
    <t>25</t>
  </si>
  <si>
    <t>Finanszírozási bevételek (=18+23+24)</t>
  </si>
  <si>
    <t>Finanszírozási kiadás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</si>
  <si>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</si>
  <si>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</si>
  <si>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</si>
  <si>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</si>
  <si>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</si>
  <si>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</si>
  <si>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</si>
  <si>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</si>
  <si>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</si>
  <si>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</si>
  <si>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</si>
  <si>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</si>
  <si>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</si>
  <si>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</si>
  <si>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</si>
  <si>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</si>
  <si>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</si>
  <si>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</si>
  <si>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</si>
  <si>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</si>
  <si>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</si>
  <si>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</si>
  <si>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</si>
  <si>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</si>
  <si>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</si>
  <si>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</si>
  <si>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</si>
  <si>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</si>
  <si>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</si>
  <si>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</si>
  <si>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</si>
  <si>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</si>
  <si>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</si>
  <si>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</si>
  <si>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</si>
  <si>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</si>
  <si>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</si>
  <si>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</si>
  <si>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</si>
  <si>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</si>
  <si>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</si>
  <si>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</si>
  <si>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</si>
  <si>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</si>
  <si>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</si>
  <si>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Felhalmozási célú garancia- és kezességvállalásból származó megtérülések államháztart. kívülről</t>
  </si>
  <si>
    <t>Felhalmozási célú visszatérítendő támogatások, kölcsönök visszatérülése államházt. kívülről</t>
  </si>
  <si>
    <t>Felhalmozási célú átvett pénzeszközök (=55+56+57)</t>
  </si>
  <si>
    <t xml:space="preserve">Maradvány igénybevétele </t>
  </si>
  <si>
    <t xml:space="preserve">Belföldi finanszírozás bevételei </t>
  </si>
  <si>
    <t>Külföldi finanszírozás bevételei</t>
  </si>
  <si>
    <t xml:space="preserve">Finanszírozási bevételek </t>
  </si>
  <si>
    <t>Bevételek összesen</t>
  </si>
  <si>
    <t>Egyéb működési célú támogatások államháztartáson belülre</t>
  </si>
  <si>
    <t>K506</t>
  </si>
  <si>
    <t>(adatok ezer Ft-ban)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</si>
  <si>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</si>
  <si>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</si>
  <si>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</si>
  <si>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</si>
  <si>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</si>
  <si>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</si>
  <si>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</si>
  <si>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</si>
  <si>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</si>
  <si>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</si>
  <si>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</si>
  <si>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</si>
  <si>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Intézményi működési bevétel</t>
  </si>
  <si>
    <t>Közhatalmai bevételek</t>
  </si>
  <si>
    <t>Működési célú támogatások államháztart.belülről</t>
  </si>
  <si>
    <t>Működési célú visszatérítendő tám.kölcsönök visszatérülése államháztartáson kívülről</t>
  </si>
  <si>
    <t>Felhalmozási célú átvett pénzeszköz</t>
  </si>
  <si>
    <t>Felhalmozási célú támogatások államházt.belülről</t>
  </si>
  <si>
    <t>10.</t>
  </si>
  <si>
    <t>Kiadások</t>
  </si>
  <si>
    <t>Munkaadói járulékok</t>
  </si>
  <si>
    <t>Ellátottak pénzpeni juttatásai</t>
  </si>
  <si>
    <t>Működési célra adott támogatások</t>
  </si>
  <si>
    <t xml:space="preserve"> Felhalmozási célra adott támogatások</t>
  </si>
  <si>
    <t xml:space="preserve">Önkormányzat felújítási, felhalmozási kiadásai </t>
  </si>
  <si>
    <t>Hiteltörlesztések</t>
  </si>
  <si>
    <t>Kiadások összesen</t>
  </si>
  <si>
    <t>011130 Önkormány-zatok és önk.hiv.jogalkotó és ig.tev.</t>
  </si>
  <si>
    <t xml:space="preserve">091110 Óvodai nevelés, ellátás </t>
  </si>
  <si>
    <t>013320 Köztemető fenntartás és működtetés</t>
  </si>
  <si>
    <t>045160 Közutak, hidak, alagutak üzem., fennt.</t>
  </si>
  <si>
    <t>066010 Zöldterület-kezelés</t>
  </si>
  <si>
    <t>074031 Család- és nővédelmi egészség-ügyi gondozás</t>
  </si>
  <si>
    <t>096025 Munkahelyi étkeztetés köznevelési intézm.</t>
  </si>
  <si>
    <t>107060 Egyéb szociális pénzbeli és természetbeni ellátások, támog.</t>
  </si>
  <si>
    <t>Működési célú visszatérítendő támogatások, kölcsönök igénybevétele államháztartáson kívülről</t>
  </si>
  <si>
    <t>Egyéb felhalmozási célú támogatások bevételei államháztartáson kívülről</t>
  </si>
  <si>
    <t>Módosított előirányzat</t>
  </si>
  <si>
    <t>Kiadás</t>
  </si>
  <si>
    <t>Nyári gyerekétkeztetés</t>
  </si>
  <si>
    <t>Általános tartalék</t>
  </si>
  <si>
    <t>Összesen:</t>
  </si>
  <si>
    <t>Beruházási céltartalék</t>
  </si>
  <si>
    <t>Mindösszesen:</t>
  </si>
  <si>
    <t>Biztosító által fizetett kártérítések</t>
  </si>
  <si>
    <t>B411</t>
  </si>
  <si>
    <t>Működési célú visszatérítendő támogatások, kölcsönök visszatérülése az Európai Uniótól</t>
  </si>
  <si>
    <t>Működési célú visszatérítendő támogatások, kölcsönök visszatérülése kormányzatoktól és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</si>
  <si>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</si>
  <si>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</si>
  <si>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</si>
  <si>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 kormányzatoktól és más nemzetközi szervezetektől</t>
  </si>
  <si>
    <t>B74</t>
  </si>
  <si>
    <t>B75</t>
  </si>
  <si>
    <t>K501</t>
  </si>
  <si>
    <t>Egyéb elvonások és befizetések</t>
  </si>
  <si>
    <t>K5023</t>
  </si>
  <si>
    <t>A helyi önkormányzatok előző évi elszámolásából származó kiadások</t>
  </si>
  <si>
    <t>K5021</t>
  </si>
  <si>
    <t>A helyi önkormányzatok törvényi előíráson alapuló befitései</t>
  </si>
  <si>
    <t>K5022</t>
  </si>
  <si>
    <t>K503</t>
  </si>
  <si>
    <t>K504</t>
  </si>
  <si>
    <t>Felhalmozási célú visszatérítendő támogatások, kölcösnök visszatérülése az Európai Uniótól</t>
  </si>
  <si>
    <t>Felhalmozási célú visszatérítendő támogatások, kölcösnök visszatérülése kormányoktól és más nemzetközi szervezetektől</t>
  </si>
  <si>
    <t>Lekötött banketétek megszüntetése</t>
  </si>
  <si>
    <t>K508</t>
  </si>
  <si>
    <t>K507</t>
  </si>
  <si>
    <t>K509</t>
  </si>
  <si>
    <t>K510</t>
  </si>
  <si>
    <t>K512</t>
  </si>
  <si>
    <t>K513</t>
  </si>
  <si>
    <t>K61</t>
  </si>
  <si>
    <t>K62</t>
  </si>
  <si>
    <t>K63</t>
  </si>
  <si>
    <t>K64</t>
  </si>
  <si>
    <t>K65</t>
  </si>
  <si>
    <t>K66</t>
  </si>
  <si>
    <t>K67</t>
  </si>
  <si>
    <t>K72</t>
  </si>
  <si>
    <t>K71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</si>
  <si>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</si>
  <si>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</si>
  <si>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</si>
  <si>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</si>
  <si>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</si>
  <si>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</si>
  <si>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</si>
  <si>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</si>
  <si>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</si>
  <si>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K89</t>
  </si>
  <si>
    <t>K502</t>
  </si>
  <si>
    <t>K505</t>
  </si>
  <si>
    <t>k509</t>
  </si>
  <si>
    <t>K88</t>
  </si>
  <si>
    <t>k501</t>
  </si>
  <si>
    <t>Szociális tüzelőanyag</t>
  </si>
  <si>
    <t>Közművelődési érdekeltségi hozzájárulás</t>
  </si>
  <si>
    <t>Működési célú támogatás nyújtása államháztartáson belülre</t>
  </si>
  <si>
    <t>K1-K9</t>
  </si>
  <si>
    <t>Egyéb működési célú pénzeszköz átvétel</t>
  </si>
  <si>
    <t>A</t>
  </si>
  <si>
    <t>Saját folyó bevétel</t>
  </si>
  <si>
    <t>Helyi adók</t>
  </si>
  <si>
    <t>Gépjárműadó</t>
  </si>
  <si>
    <t>Kamatbevétel</t>
  </si>
  <si>
    <t>Bírság</t>
  </si>
  <si>
    <t>Osztalékbevétel</t>
  </si>
  <si>
    <t>Egyéb sajátos bevétel</t>
  </si>
  <si>
    <t>B</t>
  </si>
  <si>
    <t>Rövid lejáratú kötelezettség</t>
  </si>
  <si>
    <t>hosszú lejáratú kötelezettség (tőke,kamat)</t>
  </si>
  <si>
    <t>lízingdíj</t>
  </si>
  <si>
    <t>kamatfizetési kötelezettség</t>
  </si>
  <si>
    <t>C</t>
  </si>
  <si>
    <t>Folyó bevétel (A-B)</t>
  </si>
  <si>
    <t>D</t>
  </si>
  <si>
    <t>Hitel felső határa a korrigált saját bevétel 50 %-a</t>
  </si>
  <si>
    <t>bevétel</t>
  </si>
  <si>
    <t>kiadás</t>
  </si>
  <si>
    <t>egyenleg</t>
  </si>
  <si>
    <t>Projekt adatai</t>
  </si>
  <si>
    <t>Projekt kiadás</t>
  </si>
  <si>
    <t>Saját forrás</t>
  </si>
  <si>
    <t xml:space="preserve">Támogatás </t>
  </si>
  <si>
    <t>Az önkormányzat saját forrásból megvalósuló beruházásai  és felújításai</t>
  </si>
  <si>
    <t>MEGNEVEZÉS</t>
  </si>
  <si>
    <t>Köztisztviselők</t>
  </si>
  <si>
    <t>Közalkalmazottak</t>
  </si>
  <si>
    <t>Egyéb dolgozók</t>
  </si>
  <si>
    <t>Összesen</t>
  </si>
  <si>
    <t>MINDÖSSZESEN</t>
  </si>
  <si>
    <t>Közfoglalkoztatás</t>
  </si>
  <si>
    <t>FHT-ra jogosultak hosszabb időtartamú foglalkoztatása</t>
  </si>
  <si>
    <t>2018.</t>
  </si>
  <si>
    <t>CSÁVOLY KÖZSÉGI ÖNKORMÁNYZAT</t>
  </si>
  <si>
    <t>Csávoly Községi Önkormányzat</t>
  </si>
  <si>
    <t>Csávolyi Napközi Otthonos Óvoda</t>
  </si>
  <si>
    <t xml:space="preserve"> Csávoly Községi Önkormányzat Stabilitási tv. 45. § (1) bekezdés a) pont felhatalmazás alapján kiadott jogszabályban meghatározottak szerinti saját bevételei</t>
  </si>
  <si>
    <t xml:space="preserve"> Csávoly Községi Önkormányzat Stabilitási tv. 3. § (1) bekezdés szerinti adósságot keletkeztető ügyleteiből eredő fizetési kötelezettségeinek a következő évet követő három évre várható összege</t>
  </si>
  <si>
    <t xml:space="preserve">I. 1. d) </t>
  </si>
  <si>
    <t>Lakott külterülettel kapcsolatos feladatok támogatása</t>
  </si>
  <si>
    <t>II.1. (1) 1</t>
  </si>
  <si>
    <t xml:space="preserve">II.1. (2) 1 </t>
  </si>
  <si>
    <t>II.1. (1) 2</t>
  </si>
  <si>
    <t>II.1. (2) 2</t>
  </si>
  <si>
    <t>II.1. (4) 2</t>
  </si>
  <si>
    <t>Óvodapedagógusok elismert létszáma/támogatása (pótlólagos összeg)</t>
  </si>
  <si>
    <t>II. 1</t>
  </si>
  <si>
    <t>II.2. (1) 1</t>
  </si>
  <si>
    <t>II.2. (1) 2</t>
  </si>
  <si>
    <t>III.5</t>
  </si>
  <si>
    <t>Gyermekétkeztetés támogatása</t>
  </si>
  <si>
    <t>III.5.b</t>
  </si>
  <si>
    <t>III.5.a</t>
  </si>
  <si>
    <t>gyermekétkeztetés üzemeltetési támogatása</t>
  </si>
  <si>
    <t>III.5.</t>
  </si>
  <si>
    <t>START közmunka programok</t>
  </si>
  <si>
    <t>082044 Könyvtári szolgálta- tások</t>
  </si>
  <si>
    <t xml:space="preserve">082092 Közösségi tér működ- tetése </t>
  </si>
  <si>
    <t>082063 Múzeumi kiállítási tevékeny- ség</t>
  </si>
  <si>
    <t>081030 Sportléte- sítmények működte- tése és fejlesztése</t>
  </si>
  <si>
    <t>066020 Város- és községgaz- dálkodás</t>
  </si>
  <si>
    <t xml:space="preserve">041232 Start közmunka- program </t>
  </si>
  <si>
    <t>064010 Közvilá- gítás</t>
  </si>
  <si>
    <t>011130 Önkormány- zatok általános  igazgatási tevékeny- sége</t>
  </si>
  <si>
    <t>084031 Civil szervezetek működési támogatása</t>
  </si>
  <si>
    <t>103010 Elhunyt személyek hátramara- dottainak pénzbeli ellátásai</t>
  </si>
  <si>
    <t>1060020 Lakásfenn- tartással, lakhatással összefüggő ellátások</t>
  </si>
  <si>
    <t xml:space="preserve">átmeneti segély </t>
  </si>
  <si>
    <t>köztemetés</t>
  </si>
  <si>
    <t xml:space="preserve">096015 Gyermekét- keztetés köznevelési intéz-ményben </t>
  </si>
  <si>
    <t xml:space="preserve">096025 Munkahelyi étkeztetés köznevelési intéz- ményben </t>
  </si>
  <si>
    <t>041232 Start közmunka program</t>
  </si>
  <si>
    <t>041233 Hosszabb időtartamú közfoglalkoztatás</t>
  </si>
  <si>
    <t>Csávoly községi Önkormányzat</t>
  </si>
  <si>
    <t>2017. évi bérkompenzáció</t>
  </si>
  <si>
    <t>2019.</t>
  </si>
  <si>
    <t>Önkormányzat befizetései</t>
  </si>
  <si>
    <t>Nem teljesült beszámítás/szolidaritási hozzájárulás alapja</t>
  </si>
  <si>
    <t>Szolidaritásai hozzájárulás</t>
  </si>
  <si>
    <t>II.1. (5) 2</t>
  </si>
  <si>
    <t xml:space="preserve">Óvodapedagógusok munkáját közvetlenül segítők pótlólagos bértámogatása </t>
  </si>
  <si>
    <t>Önkormányzat által befizetendő hozzájárulás</t>
  </si>
  <si>
    <t>finanszírozási szempontból elismert létszám dolgozók bértámogatása</t>
  </si>
  <si>
    <t>III.6</t>
  </si>
  <si>
    <t>a rászoruló gyermekek szünidei étkeztetésének támogatása</t>
  </si>
  <si>
    <t>IV. Könyvtári, közművelődési és múzeumi feladatok támogatása</t>
  </si>
  <si>
    <t>IV.1.d</t>
  </si>
  <si>
    <t>települési önkormányzatok nyilvános könyvtári és közművelődési feladatainak támog.</t>
  </si>
  <si>
    <t>2018. ÉVI KÖLTSÉGVETÉS PÉNZFORGALMI MÉRLEGE</t>
  </si>
  <si>
    <t>2018. évi eredeti előirányzat</t>
  </si>
  <si>
    <t>2018. évi módosított előirányzat</t>
  </si>
  <si>
    <t>Csávoly Községi Önkormányzat 2018. évi költségvetés</t>
  </si>
  <si>
    <t>2018. évi előirányzat</t>
  </si>
  <si>
    <t>Csávoly Községi Önkormányzat  2018. évi költségvetés</t>
  </si>
  <si>
    <t>Az elkülönítetten az erurópai uniós forrásból finanszírozott támogatással megvalósuló programok, projektek kiadásai, valamint a helyi önkormányzat ilyen projektekhez történő hozzájárulásai 2018. évben</t>
  </si>
  <si>
    <t>Engedélyezett létszám                 2018.évre</t>
  </si>
  <si>
    <t>Tényleges létszám 2017.XII.31-én</t>
  </si>
  <si>
    <t>Átlagos létszám 2018. évre</t>
  </si>
  <si>
    <t>Engedélyezett létszám 2018. évre</t>
  </si>
  <si>
    <t>CSÁVOLY KÖZSÉGI ÖNKORMÁNYZAT ÉS INTÉZMÉNYEINEK 2018. ÉVI LÉTSZÁMADATAI</t>
  </si>
  <si>
    <t>2018. évi központi támogatások</t>
  </si>
  <si>
    <t>A települési önkormányzatok általános működésének és ágazati feladatainak támogatása a 2017. évi C.  költségvetési törvény 2. számú melléklete szerint</t>
  </si>
  <si>
    <t>Lakosságszám 2018. január 1-jén 1 875 fő</t>
  </si>
  <si>
    <t>2018. eredeti előirányzat</t>
  </si>
  <si>
    <t>2018. módosított előirányzat</t>
  </si>
  <si>
    <t>2020.</t>
  </si>
  <si>
    <t>2018. évi általános és céltartalékok</t>
  </si>
  <si>
    <t>2018. évi eredeti  előirányzat</t>
  </si>
  <si>
    <t>2018. évi módosított   előirányzat</t>
  </si>
  <si>
    <t>Csávoly Köszégi Önkormányzat 2018. évi előirányzat felhasználási terve</t>
  </si>
  <si>
    <t>2018. év összesen</t>
  </si>
  <si>
    <t>Óvodapegagógusok elismert létszáma/ támogatása 8 hóra</t>
  </si>
  <si>
    <t>Óvodapedagógusok munkáját segítők támogatása 8 hóra</t>
  </si>
  <si>
    <t>Óvodapedagógusok elismert létszáma/támogatása 4 hóra</t>
  </si>
  <si>
    <t>Óvodapedagógusok munkáját segítők támogatása 4 hóra</t>
  </si>
  <si>
    <t>óvoda napi nyitvatartási ideje eléri a 8 órát 8 hóra</t>
  </si>
  <si>
    <t>óvoda napi nyitvatartási ideje eléri a 8 órát 4 hóra</t>
  </si>
  <si>
    <t>II.3</t>
  </si>
  <si>
    <t>Bejáró gyermekek utaztatásának támogatása</t>
  </si>
  <si>
    <t xml:space="preserve">II.3.1 </t>
  </si>
  <si>
    <t>8 hóra</t>
  </si>
  <si>
    <t>II.3.2</t>
  </si>
  <si>
    <t>4 hóra</t>
  </si>
  <si>
    <t>A települési önkormányzatok szociális és gyermekjóléti feladatainak támogatása összesen</t>
  </si>
  <si>
    <t>Civil ház felújítás                                                                                                Csávoly, Arany János utca 25                                                                                     VP-6-7.4.1.1-16</t>
  </si>
  <si>
    <t>Egészségügyi intézmények fejlesztése                                                             Csávoly, Petőfi utca 12                                                                                   TOP-4.1.1-16</t>
  </si>
  <si>
    <r>
      <t xml:space="preserve">Önkormányzati épületek energetikai fejlesztése                                           </t>
    </r>
    <r>
      <rPr>
        <sz val="12"/>
        <color indexed="8"/>
        <rFont val="Arial"/>
        <family val="2"/>
        <charset val="238"/>
      </rPr>
      <t xml:space="preserve"> Civil ház - Csávoly, Arany János utca 25                                                  Polgármesteri Hivatal - Csávoly, Arany János utca 39                           Mezőgazdasági központ - Csávoly, Petőfi utca 75                                     Konyha - Csávoly Eötvös utca 1.                                                                                        </t>
    </r>
    <r>
      <rPr>
        <b/>
        <sz val="12"/>
        <color indexed="8"/>
        <rFont val="Arial"/>
        <family val="2"/>
        <charset val="238"/>
      </rPr>
      <t>TOP-3.2.1-16</t>
    </r>
  </si>
  <si>
    <t>Felhalmozási célú  átvett pénzeszközök</t>
  </si>
  <si>
    <t>Részesedések értékesítése, kapcsolódó bevételek</t>
  </si>
  <si>
    <t>Konyha épületének statikai megerősítése</t>
  </si>
  <si>
    <t>Részesedések értékesítése egyéb bevételek</t>
  </si>
  <si>
    <t>Felhalmozási bevétel</t>
  </si>
  <si>
    <t xml:space="preserve"> 1. melléklet a 3/2018. (II.26.) önkormányzati rendelethez</t>
  </si>
  <si>
    <t xml:space="preserve"> 2. melléklet a 3/2018. (II.26.) önkormányzati rendelethez</t>
  </si>
  <si>
    <t xml:space="preserve"> 3. melléklet a 3/2018. (II.26.) önkormányzati rendelethez</t>
  </si>
  <si>
    <t xml:space="preserve"> 4. melléklet a 3/2018. (II.26.) önkormányzati rendelethez</t>
  </si>
  <si>
    <t>5. melléklet a 3/2018. (II.26.) önkormányzati rendelethez</t>
  </si>
  <si>
    <t xml:space="preserve"> 6. melléklet a 3/2018. (II.26.) önkormányzati rendelethez</t>
  </si>
  <si>
    <t xml:space="preserve"> 7. melléklet a 2/2018. (II.26.) önkormányzati rendelethez</t>
  </si>
  <si>
    <t xml:space="preserve"> 8. melléklet a 3/2018. (II.26.) önkormányzati rendelethez</t>
  </si>
  <si>
    <t xml:space="preserve"> 9. melléklet a 9/2018. (II.26.) önkormányzati rendelethez</t>
  </si>
  <si>
    <t xml:space="preserve"> 10. melléklet a 3/2018. (II.26.) önkormányzati rendelethez</t>
  </si>
  <si>
    <t xml:space="preserve"> 11. melléklet a 3/2018. (II.26.) önkormányzati rendelethez</t>
  </si>
  <si>
    <t xml:space="preserve"> 12. melléklet a 3/2018. (II.26.) önkormányzati rendelethez</t>
  </si>
  <si>
    <t xml:space="preserve"> 13.melléklet a 3/2018. (II.26.) önkormányzati rendelet-tervezethez</t>
  </si>
  <si>
    <t>14. melléklet a 3/2018. (II.26.) önkormányzati rendelethez</t>
  </si>
  <si>
    <t xml:space="preserve"> 15. melléklet a 3/2018. (II.26.) önkormányzati rendelethez</t>
  </si>
  <si>
    <t xml:space="preserve"> 7. melléklet a 3/2018.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</si>
</sst>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Ft&quot;;\-#,##0.0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0"/>
    <numFmt numFmtId="166" formatCode="0__"/>
    <numFmt numFmtId="167" formatCode="#,##0_ ;\-#,##0\ 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2"/>
      <name val="Arial CE"/>
      <charset val="238"/>
    </font>
    <font>
      <sz val="9"/>
      <name val="Arial CE"/>
      <charset val="238"/>
    </font>
    <font>
      <sz val="11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5"/>
      <color indexed="56"/>
      <name val="Calibri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i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3" borderId="0" applyNumberFormat="0" applyBorder="0" applyProtection="0">
      <alignment horizontal="center" vertical="center" wrapText="1"/>
    </xf>
    <xf numFmtId="0" fontId="3" fillId="3" borderId="0" applyNumberFormat="0" applyAlignment="0" applyProtection="0"/>
    <xf numFmtId="0" fontId="4" fillId="0" borderId="5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/>
    <xf numFmtId="0" fontId="6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48" applyNumberFormat="0" applyFill="0" applyAlignment="0" applyProtection="0"/>
  </cellStyleXfs>
  <cellXfs count="465">
    <xf numFmtId="0" fontId="0" fillId="0" borderId="0" xfId="0"/>
    <xf numFmtId="0" fontId="5" fillId="0" borderId="0" xfId="12" applyFont="1" applyAlignment="1">
      <alignment vertical="center"/>
    </xf>
    <xf numFmtId="0" fontId="8" fillId="0" borderId="0" xfId="12"/>
    <xf numFmtId="0" fontId="8" fillId="0" borderId="0" xfId="12" applyFont="1"/>
    <xf numFmtId="3" fontId="5" fillId="0" borderId="17" xfId="12" applyNumberFormat="1" applyFont="1" applyBorder="1" applyAlignment="1">
      <alignment horizontal="center" vertical="center"/>
    </xf>
    <xf numFmtId="3" fontId="12" fillId="0" borderId="18" xfId="12" applyNumberFormat="1" applyFont="1" applyBorder="1" applyAlignment="1">
      <alignment horizontal="center" vertical="center" wrapText="1"/>
    </xf>
    <xf numFmtId="3" fontId="12" fillId="0" borderId="19" xfId="12" applyNumberFormat="1" applyFont="1" applyBorder="1" applyAlignment="1">
      <alignment horizontal="center" vertical="center" wrapText="1"/>
    </xf>
    <xf numFmtId="0" fontId="5" fillId="0" borderId="14" xfId="12" applyFont="1" applyBorder="1"/>
    <xf numFmtId="3" fontId="5" fillId="0" borderId="15" xfId="12" applyNumberFormat="1" applyFont="1" applyBorder="1" applyAlignment="1">
      <alignment horizontal="center" vertical="center" wrapText="1"/>
    </xf>
    <xf numFmtId="3" fontId="5" fillId="0" borderId="25" xfId="12" applyNumberFormat="1" applyFont="1" applyBorder="1" applyAlignment="1">
      <alignment vertical="center" wrapText="1"/>
    </xf>
    <xf numFmtId="0" fontId="5" fillId="0" borderId="15" xfId="12" applyFont="1" applyBorder="1" applyAlignment="1">
      <alignment horizontal="center"/>
    </xf>
    <xf numFmtId="0" fontId="5" fillId="0" borderId="26" xfId="12" applyFont="1" applyBorder="1"/>
    <xf numFmtId="3" fontId="5" fillId="0" borderId="1" xfId="12" applyNumberFormat="1" applyFont="1" applyBorder="1" applyAlignment="1">
      <alignment horizontal="center" vertical="center" wrapText="1"/>
    </xf>
    <xf numFmtId="3" fontId="5" fillId="0" borderId="2" xfId="12" applyNumberFormat="1" applyFont="1" applyBorder="1" applyAlignment="1">
      <alignment vertical="center" wrapText="1"/>
    </xf>
    <xf numFmtId="0" fontId="5" fillId="0" borderId="1" xfId="12" applyFont="1" applyBorder="1" applyAlignment="1">
      <alignment horizontal="center"/>
    </xf>
    <xf numFmtId="0" fontId="8" fillId="0" borderId="26" xfId="12" applyBorder="1"/>
    <xf numFmtId="0" fontId="5" fillId="0" borderId="26" xfId="12" applyFont="1" applyFill="1" applyBorder="1"/>
    <xf numFmtId="0" fontId="5" fillId="0" borderId="28" xfId="12" applyFont="1" applyBorder="1" applyAlignment="1">
      <alignment vertical="center"/>
    </xf>
    <xf numFmtId="0" fontId="5" fillId="0" borderId="6" xfId="12" applyFont="1" applyBorder="1" applyAlignment="1">
      <alignment horizontal="center" vertical="center"/>
    </xf>
    <xf numFmtId="3" fontId="5" fillId="0" borderId="8" xfId="12" applyNumberFormat="1" applyFont="1" applyBorder="1" applyAlignment="1">
      <alignment vertical="center"/>
    </xf>
    <xf numFmtId="0" fontId="5" fillId="0" borderId="1" xfId="12" applyFont="1" applyFill="1" applyBorder="1" applyAlignment="1">
      <alignment horizontal="center"/>
    </xf>
    <xf numFmtId="3" fontId="13" fillId="0" borderId="21" xfId="12" applyNumberFormat="1" applyFont="1" applyBorder="1" applyAlignment="1">
      <alignment vertical="center" wrapText="1"/>
    </xf>
    <xf numFmtId="3" fontId="13" fillId="0" borderId="22" xfId="12" applyNumberFormat="1" applyFont="1" applyBorder="1" applyAlignment="1">
      <alignment vertical="center" wrapText="1"/>
    </xf>
    <xf numFmtId="3" fontId="13" fillId="0" borderId="23" xfId="12" applyNumberFormat="1" applyFont="1" applyBorder="1" applyAlignment="1">
      <alignment vertical="center" wrapText="1"/>
    </xf>
    <xf numFmtId="0" fontId="14" fillId="0" borderId="0" xfId="12" applyFont="1"/>
    <xf numFmtId="3" fontId="5" fillId="0" borderId="14" xfId="12" applyNumberFormat="1" applyFont="1" applyBorder="1" applyAlignment="1">
      <alignment vertical="center"/>
    </xf>
    <xf numFmtId="3" fontId="5" fillId="0" borderId="15" xfId="12" applyNumberFormat="1" applyFont="1" applyBorder="1" applyAlignment="1">
      <alignment horizontal="center" vertical="center"/>
    </xf>
    <xf numFmtId="0" fontId="5" fillId="0" borderId="29" xfId="12" applyFont="1" applyBorder="1" applyAlignment="1">
      <alignment vertical="center"/>
    </xf>
    <xf numFmtId="0" fontId="5" fillId="0" borderId="26" xfId="12" applyFont="1" applyBorder="1" applyAlignment="1">
      <alignment vertical="center"/>
    </xf>
    <xf numFmtId="0" fontId="5" fillId="0" borderId="1" xfId="12" applyFont="1" applyBorder="1" applyAlignment="1">
      <alignment horizontal="center" vertical="center"/>
    </xf>
    <xf numFmtId="0" fontId="5" fillId="0" borderId="30" xfId="12" applyFont="1" applyFill="1" applyBorder="1"/>
    <xf numFmtId="3" fontId="5" fillId="0" borderId="7" xfId="12" applyNumberFormat="1" applyFont="1" applyBorder="1" applyAlignment="1">
      <alignment horizontal="center" vertical="center" wrapText="1"/>
    </xf>
    <xf numFmtId="3" fontId="5" fillId="0" borderId="9" xfId="12" applyNumberFormat="1" applyFont="1" applyBorder="1" applyAlignment="1">
      <alignment vertical="center" wrapText="1"/>
    </xf>
    <xf numFmtId="0" fontId="5" fillId="0" borderId="7" xfId="12" applyFont="1" applyFill="1" applyBorder="1" applyAlignment="1">
      <alignment horizontal="center"/>
    </xf>
    <xf numFmtId="3" fontId="8" fillId="0" borderId="0" xfId="12" applyNumberFormat="1"/>
    <xf numFmtId="0" fontId="5" fillId="0" borderId="2" xfId="12" applyFont="1" applyBorder="1"/>
    <xf numFmtId="3" fontId="5" fillId="0" borderId="1" xfId="12" applyNumberFormat="1" applyFont="1" applyBorder="1" applyAlignment="1">
      <alignment vertical="center" wrapText="1"/>
    </xf>
    <xf numFmtId="0" fontId="5" fillId="0" borderId="30" xfId="12" applyFont="1" applyBorder="1" applyAlignment="1">
      <alignment vertical="center"/>
    </xf>
    <xf numFmtId="0" fontId="5" fillId="0" borderId="7" xfId="12" applyFont="1" applyBorder="1" applyAlignment="1">
      <alignment horizontal="center" vertical="center"/>
    </xf>
    <xf numFmtId="0" fontId="5" fillId="0" borderId="9" xfId="12" applyFont="1" applyBorder="1" applyAlignment="1">
      <alignment vertical="center"/>
    </xf>
    <xf numFmtId="0" fontId="5" fillId="0" borderId="7" xfId="12" applyFont="1" applyBorder="1" applyAlignment="1">
      <alignment vertical="center"/>
    </xf>
    <xf numFmtId="0" fontId="13" fillId="0" borderId="21" xfId="12" applyFont="1" applyBorder="1" applyAlignment="1">
      <alignment vertical="center"/>
    </xf>
    <xf numFmtId="0" fontId="13" fillId="0" borderId="22" xfId="12" applyFont="1" applyBorder="1" applyAlignment="1">
      <alignment vertical="center"/>
    </xf>
    <xf numFmtId="3" fontId="13" fillId="0" borderId="23" xfId="12" applyNumberFormat="1" applyFont="1" applyBorder="1" applyAlignment="1">
      <alignment vertical="center"/>
    </xf>
    <xf numFmtId="0" fontId="5" fillId="0" borderId="23" xfId="12" applyFont="1" applyBorder="1" applyAlignment="1">
      <alignment vertical="center"/>
    </xf>
    <xf numFmtId="3" fontId="11" fillId="0" borderId="21" xfId="12" applyNumberFormat="1" applyFont="1" applyBorder="1" applyAlignment="1">
      <alignment horizontal="center" vertical="center"/>
    </xf>
    <xf numFmtId="3" fontId="11" fillId="0" borderId="22" xfId="12" applyNumberFormat="1" applyFont="1" applyBorder="1" applyAlignment="1">
      <alignment horizontal="center" vertical="center"/>
    </xf>
    <xf numFmtId="3" fontId="11" fillId="0" borderId="23" xfId="12" applyNumberFormat="1" applyFont="1" applyBorder="1" applyAlignment="1">
      <alignment vertical="center"/>
    </xf>
    <xf numFmtId="3" fontId="11" fillId="0" borderId="23" xfId="12" applyNumberFormat="1" applyFont="1" applyBorder="1" applyAlignment="1">
      <alignment horizontal="center" vertical="center"/>
    </xf>
    <xf numFmtId="3" fontId="8" fillId="0" borderId="0" xfId="12" applyNumberFormat="1" applyFont="1"/>
    <xf numFmtId="3" fontId="5" fillId="0" borderId="0" xfId="12" applyNumberFormat="1" applyFont="1" applyAlignment="1">
      <alignment vertical="center"/>
    </xf>
    <xf numFmtId="3" fontId="13" fillId="0" borderId="0" xfId="12" applyNumberFormat="1" applyFont="1" applyAlignment="1">
      <alignment vertical="center"/>
    </xf>
    <xf numFmtId="0" fontId="5" fillId="0" borderId="0" xfId="12" applyFont="1"/>
    <xf numFmtId="0" fontId="8" fillId="0" borderId="0" xfId="12"/>
    <xf numFmtId="0" fontId="8" fillId="0" borderId="0" xfId="12"/>
    <xf numFmtId="0" fontId="8" fillId="0" borderId="0" xfId="12" applyAlignment="1">
      <alignment horizontal="center" vertical="center"/>
    </xf>
    <xf numFmtId="0" fontId="14" fillId="0" borderId="0" xfId="12" applyFont="1" applyAlignment="1">
      <alignment horizontal="center" vertical="center"/>
    </xf>
    <xf numFmtId="0" fontId="8" fillId="0" borderId="0" xfId="12" applyAlignment="1">
      <alignment horizontal="center"/>
    </xf>
    <xf numFmtId="0" fontId="13" fillId="0" borderId="1" xfId="12" applyFont="1" applyBorder="1" applyAlignment="1">
      <alignment horizontal="center" vertical="center" wrapText="1"/>
    </xf>
    <xf numFmtId="0" fontId="13" fillId="0" borderId="11" xfId="12" applyFont="1" applyBorder="1" applyAlignment="1">
      <alignment horizontal="center" vertical="center" wrapText="1"/>
    </xf>
    <xf numFmtId="0" fontId="13" fillId="0" borderId="0" xfId="12" applyFont="1" applyAlignment="1">
      <alignment horizontal="center" vertical="center" wrapText="1"/>
    </xf>
    <xf numFmtId="0" fontId="8" fillId="0" borderId="1" xfId="12" applyBorder="1"/>
    <xf numFmtId="0" fontId="15" fillId="0" borderId="11" xfId="12" quotePrefix="1" applyFont="1" applyFill="1" applyBorder="1" applyAlignment="1">
      <alignment horizontal="center" vertical="center"/>
    </xf>
    <xf numFmtId="0" fontId="15" fillId="0" borderId="11" xfId="12" applyFont="1" applyFill="1" applyBorder="1" applyAlignment="1">
      <alignment vertical="center" wrapText="1"/>
    </xf>
    <xf numFmtId="0" fontId="15" fillId="0" borderId="11" xfId="12" applyFont="1" applyFill="1" applyBorder="1" applyAlignment="1">
      <alignment horizontal="center" vertical="center"/>
    </xf>
    <xf numFmtId="3" fontId="15" fillId="0" borderId="11" xfId="12" applyNumberFormat="1" applyFont="1" applyFill="1" applyBorder="1" applyAlignment="1">
      <alignment vertical="center"/>
    </xf>
    <xf numFmtId="0" fontId="8" fillId="0" borderId="11" xfId="12" applyBorder="1"/>
    <xf numFmtId="0" fontId="16" fillId="0" borderId="11" xfId="12" applyFont="1" applyFill="1" applyBorder="1" applyAlignment="1">
      <alignment vertical="center" wrapText="1"/>
    </xf>
    <xf numFmtId="0" fontId="16" fillId="0" borderId="11" xfId="12" applyFont="1" applyFill="1" applyBorder="1" applyAlignment="1">
      <alignment horizontal="center" vertical="center"/>
    </xf>
    <xf numFmtId="3" fontId="16" fillId="0" borderId="11" xfId="12" applyNumberFormat="1" applyFont="1" applyFill="1" applyBorder="1" applyAlignment="1">
      <alignment vertical="center"/>
    </xf>
    <xf numFmtId="0" fontId="13" fillId="0" borderId="11" xfId="12" applyFont="1" applyBorder="1"/>
    <xf numFmtId="0" fontId="13" fillId="0" borderId="1" xfId="12" applyFont="1" applyBorder="1"/>
    <xf numFmtId="0" fontId="5" fillId="0" borderId="11" xfId="12" applyFont="1" applyFill="1" applyBorder="1" applyAlignment="1">
      <alignment vertical="center" wrapText="1"/>
    </xf>
    <xf numFmtId="0" fontId="13" fillId="0" borderId="11" xfId="12" applyFont="1" applyFill="1" applyBorder="1" applyAlignment="1">
      <alignment vertical="center" wrapText="1"/>
    </xf>
    <xf numFmtId="0" fontId="16" fillId="0" borderId="0" xfId="12" applyFont="1" applyAlignment="1">
      <alignment horizontal="center" vertical="center"/>
    </xf>
    <xf numFmtId="0" fontId="5" fillId="0" borderId="0" xfId="12" applyFont="1" applyBorder="1"/>
    <xf numFmtId="0" fontId="5" fillId="0" borderId="0" xfId="12" applyFont="1" applyAlignment="1">
      <alignment horizontal="center"/>
    </xf>
    <xf numFmtId="0" fontId="5" fillId="0" borderId="0" xfId="12" applyFont="1" applyBorder="1" applyAlignment="1">
      <alignment horizontal="right"/>
    </xf>
    <xf numFmtId="0" fontId="13" fillId="0" borderId="0" xfId="12" applyFont="1" applyAlignment="1">
      <alignment wrapText="1"/>
    </xf>
    <xf numFmtId="0" fontId="5" fillId="0" borderId="1" xfId="12" applyFont="1" applyBorder="1"/>
    <xf numFmtId="165" fontId="16" fillId="0" borderId="11" xfId="12" applyNumberFormat="1" applyFont="1" applyFill="1" applyBorder="1" applyAlignment="1">
      <alignment vertical="center"/>
    </xf>
    <xf numFmtId="0" fontId="16" fillId="0" borderId="11" xfId="12" applyNumberFormat="1" applyFont="1" applyFill="1" applyBorder="1" applyAlignment="1">
      <alignment vertical="center"/>
    </xf>
    <xf numFmtId="3" fontId="16" fillId="2" borderId="1" xfId="12" applyNumberFormat="1" applyFont="1" applyFill="1" applyBorder="1" applyAlignment="1">
      <alignment vertical="center"/>
    </xf>
    <xf numFmtId="3" fontId="13" fillId="0" borderId="35" xfId="12" applyNumberFormat="1" applyFont="1" applyBorder="1"/>
    <xf numFmtId="3" fontId="13" fillId="0" borderId="1" xfId="12" applyNumberFormat="1" applyFont="1" applyBorder="1"/>
    <xf numFmtId="3" fontId="8" fillId="0" borderId="1" xfId="12" applyNumberFormat="1" applyBorder="1"/>
    <xf numFmtId="165" fontId="15" fillId="0" borderId="11" xfId="12" quotePrefix="1" applyNumberFormat="1" applyFont="1" applyFill="1" applyBorder="1" applyAlignment="1">
      <alignment vertical="center"/>
    </xf>
    <xf numFmtId="0" fontId="15" fillId="0" borderId="11" xfId="12" applyNumberFormat="1" applyFont="1" applyFill="1" applyBorder="1" applyAlignment="1">
      <alignment vertical="center"/>
    </xf>
    <xf numFmtId="3" fontId="16" fillId="0" borderId="1" xfId="12" applyNumberFormat="1" applyFont="1" applyFill="1" applyBorder="1" applyAlignment="1">
      <alignment vertical="center"/>
    </xf>
    <xf numFmtId="3" fontId="8" fillId="0" borderId="35" xfId="12" applyNumberFormat="1" applyBorder="1"/>
    <xf numFmtId="0" fontId="5" fillId="0" borderId="11" xfId="12" applyFont="1" applyFill="1" applyBorder="1" applyAlignment="1">
      <alignment vertical="center"/>
    </xf>
    <xf numFmtId="166" fontId="15" fillId="0" borderId="11" xfId="12" applyNumberFormat="1" applyFont="1" applyFill="1" applyBorder="1" applyAlignment="1">
      <alignment vertical="center"/>
    </xf>
    <xf numFmtId="0" fontId="15" fillId="0" borderId="11" xfId="12" applyFont="1" applyFill="1" applyBorder="1" applyAlignment="1">
      <alignment vertical="center"/>
    </xf>
    <xf numFmtId="0" fontId="16" fillId="0" borderId="11" xfId="12" applyFont="1" applyFill="1" applyBorder="1" applyAlignment="1">
      <alignment vertical="center"/>
    </xf>
    <xf numFmtId="165" fontId="16" fillId="0" borderId="11" xfId="12" quotePrefix="1" applyNumberFormat="1" applyFont="1" applyFill="1" applyBorder="1" applyAlignment="1">
      <alignment vertical="center"/>
    </xf>
    <xf numFmtId="0" fontId="8" fillId="0" borderId="0" xfId="12" applyAlignment="1">
      <alignment horizontal="left"/>
    </xf>
    <xf numFmtId="0" fontId="5" fillId="0" borderId="0" xfId="11"/>
    <xf numFmtId="0" fontId="23" fillId="0" borderId="0" xfId="11" applyFont="1"/>
    <xf numFmtId="0" fontId="13" fillId="0" borderId="0" xfId="11" applyFont="1"/>
    <xf numFmtId="0" fontId="13" fillId="0" borderId="0" xfId="11" applyFont="1" applyAlignment="1">
      <alignment horizontal="center"/>
    </xf>
    <xf numFmtId="0" fontId="5" fillId="0" borderId="1" xfId="11" applyFont="1" applyBorder="1"/>
    <xf numFmtId="3" fontId="5" fillId="0" borderId="1" xfId="11" applyNumberFormat="1" applyFont="1" applyFill="1" applyBorder="1" applyAlignment="1">
      <alignment horizontal="center" wrapText="1"/>
    </xf>
    <xf numFmtId="0" fontId="24" fillId="0" borderId="1" xfId="11" applyFont="1" applyBorder="1"/>
    <xf numFmtId="3" fontId="5" fillId="0" borderId="1" xfId="11" applyNumberFormat="1" applyBorder="1"/>
    <xf numFmtId="0" fontId="5" fillId="0" borderId="1" xfId="11" applyBorder="1" applyAlignment="1">
      <alignment horizontal="left" wrapText="1"/>
    </xf>
    <xf numFmtId="0" fontId="5" fillId="0" borderId="1" xfId="11" applyBorder="1" applyAlignment="1">
      <alignment wrapText="1"/>
    </xf>
    <xf numFmtId="3" fontId="5" fillId="0" borderId="1" xfId="11" applyNumberFormat="1" applyBorder="1" applyAlignment="1">
      <alignment horizontal="right"/>
    </xf>
    <xf numFmtId="0" fontId="5" fillId="0" borderId="1" xfId="11" applyBorder="1"/>
    <xf numFmtId="0" fontId="5" fillId="0" borderId="1" xfId="11" applyFill="1" applyBorder="1"/>
    <xf numFmtId="3" fontId="5" fillId="0" borderId="1" xfId="11" applyNumberFormat="1" applyFill="1" applyBorder="1"/>
    <xf numFmtId="0" fontId="13" fillId="0" borderId="1" xfId="11" applyFont="1" applyFill="1" applyBorder="1"/>
    <xf numFmtId="3" fontId="13" fillId="2" borderId="1" xfId="11" applyNumberFormat="1" applyFont="1" applyFill="1" applyBorder="1"/>
    <xf numFmtId="3" fontId="13" fillId="0" borderId="1" xfId="11" applyNumberFormat="1" applyFont="1" applyFill="1" applyBorder="1"/>
    <xf numFmtId="0" fontId="5" fillId="0" borderId="1" xfId="11" applyFont="1" applyFill="1" applyBorder="1"/>
    <xf numFmtId="0" fontId="24" fillId="0" borderId="1" xfId="11" applyFont="1" applyFill="1" applyBorder="1" applyAlignment="1">
      <alignment wrapText="1"/>
    </xf>
    <xf numFmtId="3" fontId="24" fillId="0" borderId="1" xfId="11" applyNumberFormat="1" applyFont="1" applyFill="1" applyBorder="1"/>
    <xf numFmtId="0" fontId="5" fillId="0" borderId="41" xfId="11" applyFont="1" applyFill="1" applyBorder="1" applyAlignment="1">
      <alignment wrapText="1"/>
    </xf>
    <xf numFmtId="3" fontId="5" fillId="2" borderId="1" xfId="11" applyNumberFormat="1" applyFont="1" applyFill="1" applyBorder="1"/>
    <xf numFmtId="3" fontId="5" fillId="2" borderId="1" xfId="11" applyNumberFormat="1" applyFill="1" applyBorder="1"/>
    <xf numFmtId="0" fontId="13" fillId="0" borderId="1" xfId="11" applyFont="1" applyBorder="1"/>
    <xf numFmtId="0" fontId="13" fillId="0" borderId="1" xfId="11" applyFont="1" applyBorder="1" applyAlignment="1">
      <alignment wrapText="1"/>
    </xf>
    <xf numFmtId="3" fontId="13" fillId="2" borderId="1" xfId="11" applyNumberFormat="1" applyFont="1" applyFill="1" applyBorder="1" applyAlignment="1">
      <alignment wrapText="1"/>
    </xf>
    <xf numFmtId="0" fontId="5" fillId="0" borderId="1" xfId="11" applyFont="1" applyBorder="1" applyAlignment="1">
      <alignment wrapText="1"/>
    </xf>
    <xf numFmtId="0" fontId="25" fillId="0" borderId="1" xfId="11" applyFont="1" applyBorder="1"/>
    <xf numFmtId="3" fontId="25" fillId="0" borderId="1" xfId="11" applyNumberFormat="1" applyFont="1" applyFill="1" applyBorder="1"/>
    <xf numFmtId="3" fontId="5" fillId="0" borderId="0" xfId="11" applyNumberFormat="1"/>
    <xf numFmtId="0" fontId="5" fillId="0" borderId="0" xfId="11" applyBorder="1" applyAlignment="1">
      <alignment vertical="center" wrapText="1"/>
    </xf>
    <xf numFmtId="1" fontId="5" fillId="0" borderId="1" xfId="11" applyNumberFormat="1" applyFont="1" applyBorder="1"/>
    <xf numFmtId="0" fontId="16" fillId="0" borderId="0" xfId="12" applyFont="1" applyAlignment="1">
      <alignment vertical="center"/>
    </xf>
    <xf numFmtId="0" fontId="13" fillId="0" borderId="1" xfId="12" applyFont="1" applyBorder="1" applyAlignment="1">
      <alignment horizontal="center" vertical="center"/>
    </xf>
    <xf numFmtId="0" fontId="15" fillId="0" borderId="11" xfId="12" quotePrefix="1" applyFont="1" applyFill="1" applyBorder="1" applyAlignment="1">
      <alignment vertical="center"/>
    </xf>
    <xf numFmtId="0" fontId="16" fillId="0" borderId="11" xfId="12" quotePrefix="1" applyFont="1" applyFill="1" applyBorder="1" applyAlignment="1">
      <alignment vertical="center"/>
    </xf>
    <xf numFmtId="0" fontId="13" fillId="0" borderId="11" xfId="12" applyFont="1" applyFill="1" applyBorder="1" applyAlignment="1">
      <alignment vertical="center"/>
    </xf>
    <xf numFmtId="0" fontId="13" fillId="0" borderId="11" xfId="12" applyFont="1" applyFill="1" applyBorder="1" applyAlignment="1">
      <alignment horizontal="left" vertical="center"/>
    </xf>
    <xf numFmtId="0" fontId="5" fillId="0" borderId="0" xfId="12" applyFont="1"/>
    <xf numFmtId="0" fontId="8" fillId="0" borderId="0" xfId="12"/>
    <xf numFmtId="0" fontId="14" fillId="0" borderId="0" xfId="12" applyFont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5" fillId="0" borderId="0" xfId="12" applyFont="1" applyBorder="1" applyAlignment="1">
      <alignment horizontal="right"/>
    </xf>
    <xf numFmtId="0" fontId="8" fillId="0" borderId="3" xfId="12" applyBorder="1" applyAlignment="1">
      <alignment horizontal="center"/>
    </xf>
    <xf numFmtId="0" fontId="15" fillId="0" borderId="1" xfId="12" applyFont="1" applyFill="1" applyBorder="1" applyAlignment="1">
      <alignment vertical="center"/>
    </xf>
    <xf numFmtId="3" fontId="5" fillId="0" borderId="1" xfId="12" applyNumberFormat="1" applyFont="1" applyBorder="1"/>
    <xf numFmtId="0" fontId="13" fillId="0" borderId="0" xfId="12" applyFont="1" applyBorder="1" applyAlignment="1">
      <alignment horizontal="center" vertical="center" wrapText="1"/>
    </xf>
    <xf numFmtId="3" fontId="13" fillId="0" borderId="0" xfId="12" applyNumberFormat="1" applyFont="1" applyBorder="1"/>
    <xf numFmtId="3" fontId="8" fillId="0" borderId="0" xfId="12" applyNumberFormat="1" applyBorder="1"/>
    <xf numFmtId="0" fontId="8" fillId="0" borderId="0" xfId="12" applyAlignment="1">
      <alignment vertical="center"/>
    </xf>
    <xf numFmtId="0" fontId="12" fillId="0" borderId="23" xfId="12" applyFont="1" applyBorder="1" applyAlignment="1">
      <alignment horizontal="center" vertical="center"/>
    </xf>
    <xf numFmtId="0" fontId="12" fillId="0" borderId="24" xfId="12" applyFont="1" applyBorder="1" applyAlignment="1">
      <alignment horizontal="center" vertical="center" wrapText="1"/>
    </xf>
    <xf numFmtId="0" fontId="29" fillId="0" borderId="42" xfId="12" applyFont="1" applyBorder="1" applyAlignment="1">
      <alignment horizontal="center" vertical="center"/>
    </xf>
    <xf numFmtId="0" fontId="26" fillId="0" borderId="3" xfId="12" applyFont="1" applyBorder="1" applyAlignment="1">
      <alignment vertical="center"/>
    </xf>
    <xf numFmtId="0" fontId="12" fillId="0" borderId="8" xfId="12" applyFont="1" applyBorder="1" applyAlignment="1">
      <alignment vertical="center"/>
    </xf>
    <xf numFmtId="0" fontId="21" fillId="0" borderId="6" xfId="12" applyFont="1" applyBorder="1" applyAlignment="1">
      <alignment vertical="center"/>
    </xf>
    <xf numFmtId="0" fontId="21" fillId="0" borderId="34" xfId="12" applyFont="1" applyBorder="1" applyAlignment="1">
      <alignment vertical="center"/>
    </xf>
    <xf numFmtId="0" fontId="12" fillId="0" borderId="38" xfId="12" applyFont="1" applyBorder="1" applyAlignment="1">
      <alignment horizontal="center" vertical="center"/>
    </xf>
    <xf numFmtId="3" fontId="21" fillId="0" borderId="2" xfId="12" applyNumberFormat="1" applyFont="1" applyBorder="1" applyAlignment="1">
      <alignment vertical="center"/>
    </xf>
    <xf numFmtId="3" fontId="21" fillId="0" borderId="27" xfId="12" applyNumberFormat="1" applyFont="1" applyBorder="1" applyAlignment="1">
      <alignment vertical="center"/>
    </xf>
    <xf numFmtId="3" fontId="8" fillId="0" borderId="0" xfId="12" applyNumberFormat="1" applyAlignment="1">
      <alignment vertical="center"/>
    </xf>
    <xf numFmtId="3" fontId="21" fillId="0" borderId="1" xfId="12" applyNumberFormat="1" applyFont="1" applyBorder="1" applyAlignment="1">
      <alignment vertical="center"/>
    </xf>
    <xf numFmtId="0" fontId="12" fillId="0" borderId="0" xfId="12" applyFont="1" applyBorder="1" applyAlignment="1">
      <alignment vertical="center"/>
    </xf>
    <xf numFmtId="0" fontId="12" fillId="0" borderId="39" xfId="12" applyFont="1" applyBorder="1" applyAlignment="1">
      <alignment vertical="center"/>
    </xf>
    <xf numFmtId="3" fontId="21" fillId="0" borderId="22" xfId="12" applyNumberFormat="1" applyFont="1" applyBorder="1" applyAlignment="1">
      <alignment vertical="center"/>
    </xf>
    <xf numFmtId="3" fontId="3" fillId="0" borderId="24" xfId="12" applyNumberFormat="1" applyFont="1" applyBorder="1" applyAlignment="1">
      <alignment vertical="center"/>
    </xf>
    <xf numFmtId="0" fontId="29" fillId="0" borderId="8" xfId="12" applyFont="1" applyBorder="1" applyAlignment="1">
      <alignment vertical="center"/>
    </xf>
    <xf numFmtId="3" fontId="21" fillId="0" borderId="8" xfId="12" applyNumberFormat="1" applyFont="1" applyBorder="1" applyAlignment="1">
      <alignment vertical="center"/>
    </xf>
    <xf numFmtId="3" fontId="21" fillId="0" borderId="6" xfId="12" applyNumberFormat="1" applyFont="1" applyBorder="1" applyAlignment="1">
      <alignment vertical="center"/>
    </xf>
    <xf numFmtId="3" fontId="21" fillId="0" borderId="34" xfId="12" applyNumberFormat="1" applyFont="1" applyBorder="1" applyAlignment="1">
      <alignment vertical="center"/>
    </xf>
    <xf numFmtId="0" fontId="12" fillId="0" borderId="43" xfId="12" applyFont="1" applyBorder="1" applyAlignment="1">
      <alignment horizontal="center" vertical="center"/>
    </xf>
    <xf numFmtId="0" fontId="12" fillId="0" borderId="44" xfId="12" applyFont="1" applyBorder="1" applyAlignment="1">
      <alignment vertical="center"/>
    </xf>
    <xf numFmtId="0" fontId="12" fillId="0" borderId="9" xfId="12" applyFont="1" applyBorder="1" applyAlignment="1">
      <alignment vertical="center"/>
    </xf>
    <xf numFmtId="3" fontId="21" fillId="0" borderId="7" xfId="12" applyNumberFormat="1" applyFont="1" applyBorder="1" applyAlignment="1">
      <alignment vertical="center"/>
    </xf>
    <xf numFmtId="3" fontId="21" fillId="0" borderId="0" xfId="12" applyNumberFormat="1" applyFont="1" applyBorder="1" applyAlignment="1">
      <alignment vertical="center"/>
    </xf>
    <xf numFmtId="3" fontId="3" fillId="0" borderId="0" xfId="12" applyNumberFormat="1" applyFont="1" applyBorder="1" applyAlignment="1">
      <alignment vertical="center"/>
    </xf>
    <xf numFmtId="0" fontId="5" fillId="0" borderId="0" xfId="12" applyFont="1"/>
    <xf numFmtId="0" fontId="8" fillId="0" borderId="0" xfId="12"/>
    <xf numFmtId="0" fontId="16" fillId="0" borderId="0" xfId="12" applyFont="1" applyAlignment="1">
      <alignment horizontal="center" vertical="center"/>
    </xf>
    <xf numFmtId="0" fontId="5" fillId="0" borderId="0" xfId="12" applyFont="1" applyBorder="1" applyAlignment="1">
      <alignment horizontal="right"/>
    </xf>
    <xf numFmtId="3" fontId="13" fillId="0" borderId="11" xfId="12" applyNumberFormat="1" applyFont="1" applyBorder="1"/>
    <xf numFmtId="0" fontId="8" fillId="0" borderId="0" xfId="12"/>
    <xf numFmtId="3" fontId="8" fillId="0" borderId="11" xfId="12" applyNumberFormat="1" applyBorder="1"/>
    <xf numFmtId="0" fontId="20" fillId="0" borderId="11" xfId="12" applyFont="1" applyBorder="1" applyAlignment="1">
      <alignment horizontal="center" vertical="center" wrapText="1"/>
    </xf>
    <xf numFmtId="0" fontId="20" fillId="0" borderId="1" xfId="12" applyFont="1" applyBorder="1" applyAlignment="1">
      <alignment horizontal="center" vertical="center" wrapText="1"/>
    </xf>
    <xf numFmtId="0" fontId="8" fillId="0" borderId="0" xfId="12"/>
    <xf numFmtId="0" fontId="5" fillId="0" borderId="0" xfId="12" applyFont="1"/>
    <xf numFmtId="0" fontId="8" fillId="0" borderId="0" xfId="12"/>
    <xf numFmtId="0" fontId="11" fillId="0" borderId="13" xfId="12" applyFont="1" applyBorder="1" applyAlignment="1">
      <alignment horizontal="center" vertical="center"/>
    </xf>
    <xf numFmtId="0" fontId="8" fillId="0" borderId="3" xfId="12" applyBorder="1" applyAlignment="1">
      <alignment horizontal="right"/>
    </xf>
    <xf numFmtId="0" fontId="16" fillId="0" borderId="0" xfId="12" applyFont="1" applyAlignment="1">
      <alignment horizontal="center" vertical="center"/>
    </xf>
    <xf numFmtId="0" fontId="5" fillId="0" borderId="0" xfId="12" applyFont="1" applyBorder="1" applyAlignment="1">
      <alignment horizontal="right"/>
    </xf>
    <xf numFmtId="0" fontId="15" fillId="0" borderId="0" xfId="12" applyFont="1" applyAlignment="1">
      <alignment horizontal="right" vertical="center"/>
    </xf>
    <xf numFmtId="0" fontId="22" fillId="0" borderId="0" xfId="11" applyFont="1" applyAlignment="1">
      <alignment horizontal="center"/>
    </xf>
    <xf numFmtId="3" fontId="5" fillId="0" borderId="8" xfId="12" applyNumberFormat="1" applyFont="1" applyBorder="1" applyAlignment="1">
      <alignment vertical="center" wrapText="1"/>
    </xf>
    <xf numFmtId="3" fontId="12" fillId="0" borderId="45" xfId="12" applyNumberFormat="1" applyFont="1" applyBorder="1" applyAlignment="1">
      <alignment horizontal="center" vertical="center" wrapText="1"/>
    </xf>
    <xf numFmtId="3" fontId="5" fillId="2" borderId="37" xfId="12" applyNumberFormat="1" applyFont="1" applyFill="1" applyBorder="1" applyAlignment="1">
      <alignment vertical="center" wrapText="1"/>
    </xf>
    <xf numFmtId="3" fontId="5" fillId="2" borderId="11" xfId="12" applyNumberFormat="1" applyFont="1" applyFill="1" applyBorder="1" applyAlignment="1">
      <alignment vertical="center" wrapText="1"/>
    </xf>
    <xf numFmtId="3" fontId="5" fillId="0" borderId="11" xfId="12" applyNumberFormat="1" applyFont="1" applyBorder="1" applyAlignment="1">
      <alignment vertical="center"/>
    </xf>
    <xf numFmtId="3" fontId="13" fillId="0" borderId="40" xfId="12" applyNumberFormat="1" applyFont="1" applyBorder="1" applyAlignment="1">
      <alignment vertical="center" wrapText="1"/>
    </xf>
    <xf numFmtId="3" fontId="5" fillId="4" borderId="37" xfId="12" applyNumberFormat="1" applyFont="1" applyFill="1" applyBorder="1" applyAlignment="1">
      <alignment vertical="center"/>
    </xf>
    <xf numFmtId="3" fontId="5" fillId="0" borderId="10" xfId="12" applyNumberFormat="1" applyFont="1" applyBorder="1" applyAlignment="1">
      <alignment vertical="center"/>
    </xf>
    <xf numFmtId="3" fontId="5" fillId="0" borderId="4" xfId="12" applyNumberFormat="1" applyFont="1" applyBorder="1" applyAlignment="1">
      <alignment vertical="center"/>
    </xf>
    <xf numFmtId="3" fontId="13" fillId="0" borderId="40" xfId="12" applyNumberFormat="1" applyFont="1" applyBorder="1" applyAlignment="1">
      <alignment vertical="center"/>
    </xf>
    <xf numFmtId="3" fontId="11" fillId="0" borderId="40" xfId="12" applyNumberFormat="1" applyFont="1" applyBorder="1" applyAlignment="1">
      <alignment vertical="center"/>
    </xf>
    <xf numFmtId="0" fontId="8" fillId="0" borderId="36" xfId="12" applyFont="1" applyBorder="1"/>
    <xf numFmtId="0" fontId="12" fillId="0" borderId="20" xfId="12" applyFont="1" applyBorder="1" applyAlignment="1">
      <alignment horizontal="center" vertical="center" wrapText="1"/>
    </xf>
    <xf numFmtId="0" fontId="8" fillId="0" borderId="24" xfId="12" applyFont="1" applyBorder="1"/>
    <xf numFmtId="0" fontId="8" fillId="0" borderId="31" xfId="12" applyBorder="1"/>
    <xf numFmtId="0" fontId="8" fillId="0" borderId="46" xfId="12" applyFont="1" applyBorder="1"/>
    <xf numFmtId="0" fontId="8" fillId="0" borderId="24" xfId="12" applyBorder="1"/>
    <xf numFmtId="0" fontId="29" fillId="0" borderId="1" xfId="12" applyFont="1" applyBorder="1" applyAlignment="1">
      <alignment horizontal="center" vertical="center" wrapText="1"/>
    </xf>
    <xf numFmtId="0" fontId="29" fillId="0" borderId="11" xfId="12" applyFont="1" applyBorder="1" applyAlignment="1">
      <alignment horizontal="center" vertical="center" wrapText="1"/>
    </xf>
    <xf numFmtId="0" fontId="11" fillId="0" borderId="0" xfId="11" applyFont="1" applyBorder="1" applyAlignment="1">
      <alignment horizontal="center" vertical="center" wrapText="1"/>
    </xf>
    <xf numFmtId="3" fontId="8" fillId="0" borderId="34" xfId="12" applyNumberFormat="1" applyBorder="1"/>
    <xf numFmtId="3" fontId="8" fillId="0" borderId="27" xfId="12" applyNumberFormat="1" applyBorder="1"/>
    <xf numFmtId="3" fontId="8" fillId="0" borderId="31" xfId="12" applyNumberFormat="1" applyBorder="1"/>
    <xf numFmtId="3" fontId="8" fillId="0" borderId="16" xfId="12" applyNumberFormat="1" applyBorder="1"/>
    <xf numFmtId="3" fontId="8" fillId="0" borderId="47" xfId="12" applyNumberFormat="1" applyBorder="1"/>
    <xf numFmtId="3" fontId="11" fillId="0" borderId="24" xfId="12" applyNumberFormat="1" applyFont="1" applyBorder="1" applyAlignment="1">
      <alignment vertical="center"/>
    </xf>
    <xf numFmtId="3" fontId="13" fillId="0" borderId="24" xfId="12" applyNumberFormat="1" applyFont="1" applyBorder="1" applyAlignment="1">
      <alignment vertical="center" wrapText="1"/>
    </xf>
    <xf numFmtId="0" fontId="8" fillId="0" borderId="0" xfId="12"/>
    <xf numFmtId="0" fontId="13" fillId="0" borderId="11" xfId="12" applyFont="1" applyBorder="1" applyAlignment="1">
      <alignment horizontal="center" vertical="center" wrapText="1"/>
    </xf>
    <xf numFmtId="0" fontId="8" fillId="0" borderId="0" xfId="12"/>
    <xf numFmtId="0" fontId="5" fillId="0" borderId="0" xfId="12" applyFont="1" applyBorder="1" applyAlignment="1">
      <alignment horizontal="right"/>
    </xf>
    <xf numFmtId="0" fontId="13" fillId="0" borderId="11" xfId="12" applyFont="1" applyBorder="1" applyAlignment="1">
      <alignment horizontal="center" vertical="center" wrapText="1"/>
    </xf>
    <xf numFmtId="0" fontId="8" fillId="0" borderId="0" xfId="12"/>
    <xf numFmtId="0" fontId="19" fillId="0" borderId="0" xfId="11" applyFont="1" applyAlignment="1">
      <alignment horizontal="left" vertical="center"/>
    </xf>
    <xf numFmtId="0" fontId="29" fillId="0" borderId="0" xfId="12" applyFont="1" applyBorder="1" applyAlignment="1">
      <alignment horizontal="center" vertical="center"/>
    </xf>
    <xf numFmtId="0" fontId="12" fillId="0" borderId="35" xfId="12" applyFont="1" applyBorder="1" applyAlignment="1">
      <alignment vertical="center"/>
    </xf>
    <xf numFmtId="0" fontId="12" fillId="0" borderId="2" xfId="12" applyFont="1" applyBorder="1" applyAlignment="1">
      <alignment vertical="center"/>
    </xf>
    <xf numFmtId="0" fontId="5" fillId="0" borderId="7" xfId="11" applyFont="1" applyBorder="1"/>
    <xf numFmtId="3" fontId="5" fillId="4" borderId="7" xfId="11" applyNumberFormat="1" applyFill="1" applyBorder="1"/>
    <xf numFmtId="3" fontId="5" fillId="0" borderId="1" xfId="11" applyNumberFormat="1" applyFont="1" applyFill="1" applyBorder="1"/>
    <xf numFmtId="0" fontId="18" fillId="0" borderId="0" xfId="11" applyFont="1" applyAlignment="1">
      <alignment horizontal="left" vertical="center"/>
    </xf>
    <xf numFmtId="0" fontId="8" fillId="0" borderId="0" xfId="12"/>
    <xf numFmtId="0" fontId="30" fillId="0" borderId="0" xfId="11" applyFont="1" applyAlignment="1">
      <alignment horizontal="right" vertical="center"/>
    </xf>
    <xf numFmtId="0" fontId="3" fillId="0" borderId="1" xfId="11" applyFont="1" applyBorder="1" applyAlignment="1">
      <alignment horizontal="center" vertical="center" wrapText="1"/>
    </xf>
    <xf numFmtId="164" fontId="3" fillId="0" borderId="1" xfId="5" applyNumberFormat="1" applyFont="1" applyBorder="1" applyAlignment="1">
      <alignment horizontal="center" vertical="center" wrapText="1"/>
    </xf>
    <xf numFmtId="49" fontId="2" fillId="3" borderId="1" xfId="16" applyNumberFormat="1" applyFont="1" applyFill="1" applyBorder="1" applyAlignment="1">
      <alignment vertical="top"/>
    </xf>
    <xf numFmtId="3" fontId="7" fillId="0" borderId="1" xfId="5" applyNumberFormat="1" applyFont="1" applyBorder="1" applyAlignment="1">
      <alignment vertical="center" wrapText="1"/>
    </xf>
    <xf numFmtId="0" fontId="5" fillId="0" borderId="1" xfId="11" applyFont="1" applyBorder="1" applyAlignment="1">
      <alignment vertical="center" wrapText="1"/>
    </xf>
    <xf numFmtId="3" fontId="7" fillId="0" borderId="1" xfId="5" applyNumberFormat="1" applyFont="1" applyBorder="1" applyAlignment="1">
      <alignment horizontal="right" vertical="center" wrapText="1"/>
    </xf>
    <xf numFmtId="0" fontId="3" fillId="0" borderId="1" xfId="11" applyFont="1" applyBorder="1" applyAlignment="1">
      <alignment vertical="center" wrapText="1"/>
    </xf>
    <xf numFmtId="3" fontId="3" fillId="0" borderId="1" xfId="5" applyNumberFormat="1" applyFont="1" applyBorder="1" applyAlignment="1">
      <alignment horizontal="right" vertical="center" wrapText="1"/>
    </xf>
    <xf numFmtId="3" fontId="3" fillId="0" borderId="1" xfId="5" applyNumberFormat="1" applyFont="1" applyBorder="1" applyAlignment="1">
      <alignment horizontal="right" vertical="center"/>
    </xf>
    <xf numFmtId="3" fontId="2" fillId="0" borderId="1" xfId="5" applyNumberFormat="1" applyFont="1" applyBorder="1" applyAlignment="1">
      <alignment horizontal="right" vertical="center"/>
    </xf>
    <xf numFmtId="0" fontId="8" fillId="0" borderId="0" xfId="12"/>
    <xf numFmtId="0" fontId="8" fillId="0" borderId="0" xfId="12"/>
    <xf numFmtId="0" fontId="8" fillId="0" borderId="0" xfId="12"/>
    <xf numFmtId="0" fontId="8" fillId="0" borderId="0" xfId="12"/>
    <xf numFmtId="0" fontId="16" fillId="0" borderId="1" xfId="12" applyFont="1" applyFill="1" applyBorder="1" applyAlignment="1">
      <alignment vertical="center"/>
    </xf>
    <xf numFmtId="3" fontId="5" fillId="0" borderId="9" xfId="12" applyNumberFormat="1" applyFont="1" applyBorder="1" applyAlignment="1">
      <alignment vertical="center"/>
    </xf>
    <xf numFmtId="164" fontId="0" fillId="0" borderId="0" xfId="5" applyNumberFormat="1" applyFont="1" applyAlignment="1">
      <alignment horizontal="right"/>
    </xf>
    <xf numFmtId="0" fontId="3" fillId="0" borderId="1" xfId="11" applyFont="1" applyBorder="1" applyAlignment="1"/>
    <xf numFmtId="0" fontId="3" fillId="0" borderId="1" xfId="11" applyFont="1" applyBorder="1" applyAlignment="1">
      <alignment horizontal="center"/>
    </xf>
    <xf numFmtId="164" fontId="11" fillId="0" borderId="1" xfId="5" applyNumberFormat="1" applyFont="1" applyBorder="1" applyAlignment="1">
      <alignment horizontal="center" vertical="center" wrapText="1"/>
    </xf>
    <xf numFmtId="0" fontId="11" fillId="0" borderId="1" xfId="11" applyFont="1" applyBorder="1" applyAlignment="1">
      <alignment horizontal="center" vertical="center" wrapText="1"/>
    </xf>
    <xf numFmtId="164" fontId="13" fillId="0" borderId="1" xfId="5" applyNumberFormat="1" applyFont="1" applyBorder="1"/>
    <xf numFmtId="164" fontId="0" fillId="0" borderId="1" xfId="5" applyNumberFormat="1" applyFont="1" applyBorder="1"/>
    <xf numFmtId="167" fontId="5" fillId="0" borderId="1" xfId="1" applyNumberFormat="1" applyFont="1" applyBorder="1"/>
    <xf numFmtId="164" fontId="5" fillId="0" borderId="0" xfId="5" applyNumberFormat="1"/>
    <xf numFmtId="3" fontId="0" fillId="0" borderId="0" xfId="0" applyNumberFormat="1"/>
    <xf numFmtId="0" fontId="19" fillId="0" borderId="0" xfId="11" applyFont="1" applyAlignment="1">
      <alignment horizontal="left" vertical="center"/>
    </xf>
    <xf numFmtId="7" fontId="5" fillId="0" borderId="0" xfId="11" applyNumberFormat="1" applyAlignment="1">
      <alignment vertical="center"/>
    </xf>
    <xf numFmtId="7" fontId="32" fillId="0" borderId="0" xfId="11" applyNumberFormat="1" applyFont="1" applyBorder="1" applyAlignment="1">
      <alignment horizontal="center" vertical="center" wrapText="1"/>
    </xf>
    <xf numFmtId="0" fontId="33" fillId="0" borderId="1" xfId="11" applyFont="1" applyBorder="1" applyAlignment="1">
      <alignment horizontal="center" vertical="center"/>
    </xf>
    <xf numFmtId="0" fontId="33" fillId="0" borderId="1" xfId="11" applyFont="1" applyBorder="1" applyAlignment="1">
      <alignment horizontal="center" vertical="center" wrapText="1"/>
    </xf>
    <xf numFmtId="0" fontId="3" fillId="0" borderId="1" xfId="11" applyFont="1" applyBorder="1"/>
    <xf numFmtId="3" fontId="34" fillId="0" borderId="1" xfId="11" applyNumberFormat="1" applyFont="1" applyBorder="1" applyAlignment="1">
      <alignment horizontal="right" vertical="center"/>
    </xf>
    <xf numFmtId="3" fontId="34" fillId="0" borderId="1" xfId="11" applyNumberFormat="1" applyFont="1" applyFill="1" applyBorder="1" applyAlignment="1">
      <alignment horizontal="center" vertical="center" wrapText="1"/>
    </xf>
    <xf numFmtId="3" fontId="7" fillId="0" borderId="1" xfId="11" applyNumberFormat="1" applyFont="1" applyBorder="1" applyAlignment="1">
      <alignment horizontal="center" vertical="center"/>
    </xf>
    <xf numFmtId="0" fontId="33" fillId="0" borderId="0" xfId="11" applyFont="1" applyBorder="1" applyAlignment="1">
      <alignment horizontal="center" vertical="center" wrapText="1"/>
    </xf>
    <xf numFmtId="7" fontId="21" fillId="0" borderId="0" xfId="11" applyNumberFormat="1" applyFont="1" applyAlignment="1">
      <alignment vertical="center"/>
    </xf>
    <xf numFmtId="164" fontId="7" fillId="0" borderId="1" xfId="1" applyNumberFormat="1" applyFont="1" applyBorder="1" applyAlignment="1">
      <alignment horizontal="center" vertical="center"/>
    </xf>
    <xf numFmtId="0" fontId="5" fillId="0" borderId="0" xfId="7"/>
    <xf numFmtId="7" fontId="5" fillId="0" borderId="0" xfId="7" applyNumberFormat="1" applyAlignment="1">
      <alignment vertical="center"/>
    </xf>
    <xf numFmtId="0" fontId="20" fillId="0" borderId="0" xfId="7" applyFont="1" applyBorder="1" applyAlignment="1">
      <alignment horizontal="center" vertical="center" wrapText="1"/>
    </xf>
    <xf numFmtId="7" fontId="20" fillId="0" borderId="0" xfId="7" applyNumberFormat="1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/>
    </xf>
    <xf numFmtId="0" fontId="21" fillId="0" borderId="0" xfId="7" applyFont="1" applyBorder="1" applyAlignment="1">
      <alignment horizontal="right" vertical="center"/>
    </xf>
    <xf numFmtId="0" fontId="11" fillId="0" borderId="51" xfId="7" applyFont="1" applyBorder="1" applyAlignment="1">
      <alignment horizontal="center" vertical="center" wrapText="1"/>
    </xf>
    <xf numFmtId="164" fontId="11" fillId="0" borderId="51" xfId="5" applyNumberFormat="1" applyFont="1" applyBorder="1" applyAlignment="1">
      <alignment horizontal="center" vertical="center" wrapText="1"/>
    </xf>
    <xf numFmtId="0" fontId="11" fillId="0" borderId="52" xfId="7" applyFont="1" applyBorder="1" applyAlignment="1">
      <alignment horizontal="center" vertical="center" wrapText="1"/>
    </xf>
    <xf numFmtId="7" fontId="21" fillId="0" borderId="0" xfId="7" applyNumberFormat="1" applyFont="1" applyAlignment="1">
      <alignment vertical="center" wrapText="1"/>
    </xf>
    <xf numFmtId="0" fontId="35" fillId="0" borderId="1" xfId="0" applyFont="1" applyBorder="1"/>
    <xf numFmtId="3" fontId="35" fillId="2" borderId="11" xfId="0" applyNumberFormat="1" applyFont="1" applyFill="1" applyBorder="1"/>
    <xf numFmtId="3" fontId="35" fillId="2" borderId="6" xfId="0" applyNumberFormat="1" applyFont="1" applyFill="1" applyBorder="1"/>
    <xf numFmtId="7" fontId="21" fillId="0" borderId="0" xfId="7" applyNumberFormat="1" applyFont="1" applyAlignment="1">
      <alignment vertical="center"/>
    </xf>
    <xf numFmtId="3" fontId="35" fillId="2" borderId="1" xfId="0" applyNumberFormat="1" applyFont="1" applyFill="1" applyBorder="1"/>
    <xf numFmtId="0" fontId="13" fillId="0" borderId="53" xfId="7" applyFont="1" applyBorder="1" applyAlignment="1">
      <alignment vertical="center"/>
    </xf>
    <xf numFmtId="3" fontId="13" fillId="0" borderId="51" xfId="7" applyNumberFormat="1" applyFont="1" applyBorder="1" applyAlignment="1">
      <alignment vertical="center"/>
    </xf>
    <xf numFmtId="3" fontId="13" fillId="0" borderId="54" xfId="7" applyNumberFormat="1" applyFont="1" applyBorder="1" applyAlignment="1">
      <alignment vertical="center"/>
    </xf>
    <xf numFmtId="0" fontId="5" fillId="0" borderId="0" xfId="7" applyAlignment="1">
      <alignment vertical="center"/>
    </xf>
    <xf numFmtId="0" fontId="6" fillId="0" borderId="0" xfId="11" applyFont="1" applyAlignment="1">
      <alignment vertical="center"/>
    </xf>
    <xf numFmtId="0" fontId="6" fillId="0" borderId="0" xfId="11" applyFont="1" applyAlignment="1">
      <alignment horizontal="center" vertical="center"/>
    </xf>
    <xf numFmtId="0" fontId="36" fillId="0" borderId="0" xfId="11" applyFont="1" applyAlignment="1">
      <alignment vertical="center"/>
    </xf>
    <xf numFmtId="0" fontId="36" fillId="0" borderId="0" xfId="11" applyFont="1" applyAlignment="1">
      <alignment horizontal="center" vertical="center"/>
    </xf>
    <xf numFmtId="0" fontId="37" fillId="0" borderId="0" xfId="11" applyFont="1" applyAlignment="1">
      <alignment horizontal="right" vertical="center"/>
    </xf>
    <xf numFmtId="0" fontId="38" fillId="0" borderId="0" xfId="11" applyFont="1" applyAlignment="1">
      <alignment horizontal="center" vertical="center"/>
    </xf>
    <xf numFmtId="0" fontId="39" fillId="0" borderId="17" xfId="11" applyFont="1" applyBorder="1" applyAlignment="1">
      <alignment horizontal="center" vertical="center" wrapText="1"/>
    </xf>
    <xf numFmtId="0" fontId="39" fillId="0" borderId="18" xfId="11" applyFont="1" applyBorder="1" applyAlignment="1">
      <alignment horizontal="center" vertical="center" wrapText="1"/>
    </xf>
    <xf numFmtId="0" fontId="39" fillId="0" borderId="20" xfId="11" applyFont="1" applyBorder="1" applyAlignment="1">
      <alignment horizontal="center" vertical="center" wrapText="1"/>
    </xf>
    <xf numFmtId="0" fontId="39" fillId="0" borderId="30" xfId="11" applyFont="1" applyBorder="1" applyAlignment="1">
      <alignment horizontal="center" vertical="center" wrapText="1"/>
    </xf>
    <xf numFmtId="0" fontId="39" fillId="0" borderId="7" xfId="11" applyFont="1" applyBorder="1" applyAlignment="1">
      <alignment horizontal="center" vertical="center" wrapText="1"/>
    </xf>
    <xf numFmtId="0" fontId="39" fillId="0" borderId="31" xfId="11" applyFont="1" applyBorder="1" applyAlignment="1">
      <alignment horizontal="center" vertical="center" wrapText="1"/>
    </xf>
    <xf numFmtId="0" fontId="6" fillId="0" borderId="12" xfId="11" applyFont="1" applyBorder="1" applyAlignment="1">
      <alignment horizontal="left" vertical="center" wrapText="1"/>
    </xf>
    <xf numFmtId="4" fontId="36" fillId="0" borderId="28" xfId="11" applyNumberFormat="1" applyFont="1" applyBorder="1" applyAlignment="1">
      <alignment horizontal="right" vertical="center"/>
    </xf>
    <xf numFmtId="4" fontId="36" fillId="0" borderId="6" xfId="11" applyNumberFormat="1" applyFont="1" applyBorder="1" applyAlignment="1">
      <alignment horizontal="right" vertical="center"/>
    </xf>
    <xf numFmtId="2" fontId="36" fillId="0" borderId="34" xfId="11" applyNumberFormat="1" applyFont="1" applyBorder="1" applyAlignment="1">
      <alignment horizontal="right" vertical="center"/>
    </xf>
    <xf numFmtId="2" fontId="36" fillId="0" borderId="14" xfId="11" applyNumberFormat="1" applyFont="1" applyBorder="1" applyAlignment="1">
      <alignment horizontal="right" vertical="center"/>
    </xf>
    <xf numFmtId="2" fontId="36" fillId="0" borderId="15" xfId="11" applyNumberFormat="1" applyFont="1" applyBorder="1" applyAlignment="1">
      <alignment horizontal="right" vertical="center"/>
    </xf>
    <xf numFmtId="2" fontId="36" fillId="0" borderId="37" xfId="11" applyNumberFormat="1" applyFont="1" applyBorder="1" applyAlignment="1">
      <alignment horizontal="right" vertical="center"/>
    </xf>
    <xf numFmtId="4" fontId="36" fillId="0" borderId="14" xfId="11" applyNumberFormat="1" applyFont="1" applyBorder="1" applyAlignment="1">
      <alignment horizontal="right" vertical="center" wrapText="1"/>
    </xf>
    <xf numFmtId="2" fontId="36" fillId="0" borderId="16" xfId="11" applyNumberFormat="1" applyFont="1" applyBorder="1" applyAlignment="1">
      <alignment horizontal="right" vertical="center"/>
    </xf>
    <xf numFmtId="4" fontId="36" fillId="0" borderId="25" xfId="11" applyNumberFormat="1" applyFont="1" applyBorder="1" applyAlignment="1">
      <alignment horizontal="right" vertical="center"/>
    </xf>
    <xf numFmtId="4" fontId="36" fillId="0" borderId="16" xfId="11" applyNumberFormat="1" applyFont="1" applyBorder="1" applyAlignment="1">
      <alignment horizontal="right" vertical="center"/>
    </xf>
    <xf numFmtId="0" fontId="6" fillId="0" borderId="38" xfId="11" applyFont="1" applyBorder="1" applyAlignment="1">
      <alignment horizontal="left" vertical="center" wrapText="1"/>
    </xf>
    <xf numFmtId="4" fontId="36" fillId="0" borderId="26" xfId="11" applyNumberFormat="1" applyFont="1" applyBorder="1" applyAlignment="1">
      <alignment horizontal="right" vertical="center"/>
    </xf>
    <xf numFmtId="4" fontId="36" fillId="0" borderId="1" xfId="11" applyNumberFormat="1" applyFont="1" applyBorder="1" applyAlignment="1">
      <alignment horizontal="right" vertical="center"/>
    </xf>
    <xf numFmtId="2" fontId="36" fillId="0" borderId="27" xfId="11" applyNumberFormat="1" applyFont="1" applyBorder="1" applyAlignment="1">
      <alignment horizontal="right" vertical="center"/>
    </xf>
    <xf numFmtId="2" fontId="36" fillId="0" borderId="26" xfId="11" applyNumberFormat="1" applyFont="1" applyBorder="1" applyAlignment="1">
      <alignment horizontal="right" vertical="center"/>
    </xf>
    <xf numFmtId="2" fontId="36" fillId="0" borderId="1" xfId="11" applyNumberFormat="1" applyFont="1" applyBorder="1" applyAlignment="1">
      <alignment horizontal="right" vertical="center"/>
    </xf>
    <xf numFmtId="2" fontId="36" fillId="0" borderId="11" xfId="11" applyNumberFormat="1" applyFont="1" applyBorder="1" applyAlignment="1">
      <alignment horizontal="right" vertical="center"/>
    </xf>
    <xf numFmtId="4" fontId="36" fillId="0" borderId="8" xfId="11" applyNumberFormat="1" applyFont="1" applyBorder="1" applyAlignment="1">
      <alignment horizontal="right" vertical="center"/>
    </xf>
    <xf numFmtId="4" fontId="36" fillId="0" borderId="34" xfId="11" applyNumberFormat="1" applyFont="1" applyBorder="1" applyAlignment="1">
      <alignment horizontal="right" vertical="center"/>
    </xf>
    <xf numFmtId="0" fontId="6" fillId="0" borderId="38" xfId="11" applyFont="1" applyBorder="1" applyAlignment="1">
      <alignment vertical="center" wrapText="1"/>
    </xf>
    <xf numFmtId="4" fontId="36" fillId="0" borderId="27" xfId="11" applyNumberFormat="1" applyFont="1" applyBorder="1" applyAlignment="1">
      <alignment horizontal="right" vertical="center"/>
    </xf>
    <xf numFmtId="4" fontId="36" fillId="0" borderId="11" xfId="11" applyNumberFormat="1" applyFont="1" applyBorder="1" applyAlignment="1">
      <alignment horizontal="right" vertical="center"/>
    </xf>
    <xf numFmtId="4" fontId="36" fillId="0" borderId="26" xfId="11" applyNumberFormat="1" applyFont="1" applyBorder="1" applyAlignment="1">
      <alignment horizontal="right" vertical="center" wrapText="1"/>
    </xf>
    <xf numFmtId="4" fontId="6" fillId="0" borderId="1" xfId="11" applyNumberFormat="1" applyFont="1" applyBorder="1" applyAlignment="1">
      <alignment horizontal="right" vertical="center"/>
    </xf>
    <xf numFmtId="4" fontId="6" fillId="0" borderId="27" xfId="11" applyNumberFormat="1" applyFont="1" applyBorder="1" applyAlignment="1">
      <alignment horizontal="right" vertical="center"/>
    </xf>
    <xf numFmtId="4" fontId="36" fillId="0" borderId="30" xfId="11" applyNumberFormat="1" applyFont="1" applyBorder="1" applyAlignment="1">
      <alignment horizontal="right" vertical="center"/>
    </xf>
    <xf numFmtId="4" fontId="36" fillId="0" borderId="7" xfId="11" applyNumberFormat="1" applyFont="1" applyBorder="1" applyAlignment="1">
      <alignment horizontal="right" vertical="center"/>
    </xf>
    <xf numFmtId="4" fontId="36" fillId="0" borderId="31" xfId="11" applyNumberFormat="1" applyFont="1" applyBorder="1" applyAlignment="1">
      <alignment horizontal="right" vertical="center"/>
    </xf>
    <xf numFmtId="4" fontId="36" fillId="0" borderId="10" xfId="11" applyNumberFormat="1" applyFont="1" applyBorder="1" applyAlignment="1">
      <alignment horizontal="right" vertical="center"/>
    </xf>
    <xf numFmtId="4" fontId="36" fillId="0" borderId="30" xfId="11" applyNumberFormat="1" applyFont="1" applyBorder="1" applyAlignment="1">
      <alignment horizontal="right" vertical="center" wrapText="1"/>
    </xf>
    <xf numFmtId="4" fontId="6" fillId="0" borderId="7" xfId="11" applyNumberFormat="1" applyFont="1" applyBorder="1" applyAlignment="1">
      <alignment horizontal="right" vertical="center"/>
    </xf>
    <xf numFmtId="4" fontId="6" fillId="0" borderId="31" xfId="11" applyNumberFormat="1" applyFont="1" applyBorder="1" applyAlignment="1">
      <alignment horizontal="right" vertical="center"/>
    </xf>
    <xf numFmtId="4" fontId="36" fillId="0" borderId="39" xfId="11" applyNumberFormat="1" applyFont="1" applyBorder="1" applyAlignment="1">
      <alignment horizontal="right" vertical="center"/>
    </xf>
    <xf numFmtId="4" fontId="36" fillId="0" borderId="17" xfId="11" applyNumberFormat="1" applyFont="1" applyBorder="1" applyAlignment="1">
      <alignment horizontal="right" vertical="top"/>
    </xf>
    <xf numFmtId="4" fontId="36" fillId="0" borderId="18" xfId="11" applyNumberFormat="1" applyFont="1" applyBorder="1" applyAlignment="1">
      <alignment horizontal="right" vertical="top"/>
    </xf>
    <xf numFmtId="4" fontId="36" fillId="0" borderId="20" xfId="11" applyNumberFormat="1" applyFont="1" applyBorder="1" applyAlignment="1">
      <alignment horizontal="right" vertical="top"/>
    </xf>
    <xf numFmtId="4" fontId="36" fillId="0" borderId="30" xfId="11" applyNumberFormat="1" applyFont="1" applyBorder="1" applyAlignment="1">
      <alignment horizontal="right" vertical="top"/>
    </xf>
    <xf numFmtId="4" fontId="36" fillId="0" borderId="7" xfId="11" applyNumberFormat="1" applyFont="1" applyBorder="1" applyAlignment="1">
      <alignment horizontal="right" vertical="top"/>
    </xf>
    <xf numFmtId="4" fontId="36" fillId="0" borderId="10" xfId="11" applyNumberFormat="1" applyFont="1" applyBorder="1" applyAlignment="1">
      <alignment horizontal="right" vertical="top"/>
    </xf>
    <xf numFmtId="4" fontId="36" fillId="0" borderId="9" xfId="11" applyNumberFormat="1" applyFont="1" applyBorder="1" applyAlignment="1">
      <alignment horizontal="right" vertical="top"/>
    </xf>
    <xf numFmtId="4" fontId="36" fillId="0" borderId="31" xfId="11" applyNumberFormat="1" applyFont="1" applyBorder="1" applyAlignment="1">
      <alignment horizontal="right" vertical="top"/>
    </xf>
    <xf numFmtId="0" fontId="40" fillId="0" borderId="32" xfId="11" applyFont="1" applyBorder="1" applyAlignment="1">
      <alignment horizontal="center" vertical="center"/>
    </xf>
    <xf numFmtId="4" fontId="38" fillId="0" borderId="21" xfId="11" applyNumberFormat="1" applyFont="1" applyBorder="1" applyAlignment="1">
      <alignment horizontal="right" vertical="center"/>
    </xf>
    <xf numFmtId="4" fontId="38" fillId="0" borderId="23" xfId="11" applyNumberFormat="1" applyFont="1" applyBorder="1" applyAlignment="1">
      <alignment horizontal="right" vertical="center"/>
    </xf>
    <xf numFmtId="4" fontId="38" fillId="0" borderId="40" xfId="11" applyNumberFormat="1" applyFont="1" applyBorder="1" applyAlignment="1">
      <alignment horizontal="right" vertical="center"/>
    </xf>
    <xf numFmtId="4" fontId="38" fillId="0" borderId="24" xfId="11" applyNumberFormat="1" applyFont="1" applyBorder="1" applyAlignment="1">
      <alignment horizontal="right" vertical="center"/>
    </xf>
    <xf numFmtId="3" fontId="6" fillId="0" borderId="0" xfId="11" applyNumberFormat="1" applyFont="1" applyAlignment="1">
      <alignment horizontal="center" vertical="center"/>
    </xf>
    <xf numFmtId="0" fontId="40" fillId="0" borderId="32" xfId="11" applyFont="1" applyBorder="1" applyAlignment="1">
      <alignment vertical="center"/>
    </xf>
    <xf numFmtId="3" fontId="40" fillId="0" borderId="0" xfId="11" applyNumberFormat="1" applyFont="1" applyBorder="1" applyAlignment="1">
      <alignment vertical="center"/>
    </xf>
    <xf numFmtId="0" fontId="6" fillId="0" borderId="30" xfId="11" applyFont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164" fontId="3" fillId="0" borderId="1" xfId="5" applyNumberFormat="1" applyFont="1" applyBorder="1" applyAlignment="1">
      <alignment horizontal="center"/>
    </xf>
    <xf numFmtId="0" fontId="0" fillId="0" borderId="1" xfId="0" applyBorder="1"/>
    <xf numFmtId="164" fontId="5" fillId="0" borderId="1" xfId="5" applyNumberFormat="1" applyBorder="1"/>
    <xf numFmtId="0" fontId="5" fillId="0" borderId="1" xfId="0" applyFont="1" applyBorder="1"/>
    <xf numFmtId="0" fontId="40" fillId="0" borderId="1" xfId="11" applyFont="1" applyBorder="1" applyAlignment="1">
      <alignment vertical="center"/>
    </xf>
    <xf numFmtId="0" fontId="16" fillId="0" borderId="11" xfId="12" quotePrefix="1" applyFont="1" applyFill="1" applyBorder="1" applyAlignment="1">
      <alignment horizontal="center" vertical="center"/>
    </xf>
    <xf numFmtId="0" fontId="13" fillId="0" borderId="0" xfId="12" applyFont="1"/>
    <xf numFmtId="0" fontId="13" fillId="0" borderId="0" xfId="12" applyFont="1" applyAlignment="1">
      <alignment horizontal="center" vertical="center"/>
    </xf>
    <xf numFmtId="0" fontId="13" fillId="0" borderId="1" xfId="12" applyFont="1" applyBorder="1" applyAlignment="1">
      <alignment vertical="center"/>
    </xf>
    <xf numFmtId="0" fontId="5" fillId="0" borderId="0" xfId="12" applyFont="1"/>
    <xf numFmtId="0" fontId="8" fillId="0" borderId="0" xfId="12"/>
    <xf numFmtId="3" fontId="33" fillId="0" borderId="1" xfId="11" applyNumberFormat="1" applyFont="1" applyBorder="1" applyAlignment="1">
      <alignment horizontal="center" vertical="center"/>
    </xf>
    <xf numFmtId="3" fontId="33" fillId="0" borderId="1" xfId="11" applyNumberFormat="1" applyFont="1" applyBorder="1" applyAlignment="1">
      <alignment horizontal="center" vertical="center" wrapText="1"/>
    </xf>
    <xf numFmtId="0" fontId="8" fillId="0" borderId="0" xfId="12"/>
    <xf numFmtId="0" fontId="5" fillId="0" borderId="11" xfId="12" applyFont="1" applyFill="1" applyBorder="1" applyAlignment="1">
      <alignment vertical="center" shrinkToFit="1"/>
    </xf>
    <xf numFmtId="3" fontId="8" fillId="2" borderId="0" xfId="12" applyNumberFormat="1" applyFill="1"/>
    <xf numFmtId="3" fontId="13" fillId="2" borderId="1" xfId="12" applyNumberFormat="1" applyFont="1" applyFill="1" applyBorder="1"/>
    <xf numFmtId="3" fontId="11" fillId="0" borderId="21" xfId="12" applyNumberFormat="1" applyFont="1" applyBorder="1" applyAlignment="1">
      <alignment horizontal="center" vertical="center"/>
    </xf>
    <xf numFmtId="3" fontId="11" fillId="0" borderId="22" xfId="12" applyNumberFormat="1" applyFont="1" applyBorder="1" applyAlignment="1">
      <alignment horizontal="center" vertical="center"/>
    </xf>
    <xf numFmtId="3" fontId="11" fillId="0" borderId="23" xfId="12" applyNumberFormat="1" applyFont="1" applyBorder="1" applyAlignment="1">
      <alignment horizontal="center" vertical="center"/>
    </xf>
    <xf numFmtId="3" fontId="11" fillId="0" borderId="40" xfId="12" applyNumberFormat="1" applyFont="1" applyBorder="1" applyAlignment="1">
      <alignment horizontal="center" vertical="center"/>
    </xf>
    <xf numFmtId="3" fontId="11" fillId="0" borderId="21" xfId="12" applyNumberFormat="1" applyFont="1" applyBorder="1" applyAlignment="1">
      <alignment horizontal="center" vertical="center" wrapText="1"/>
    </xf>
    <xf numFmtId="3" fontId="11" fillId="0" borderId="22" xfId="12" applyNumberFormat="1" applyFont="1" applyBorder="1" applyAlignment="1">
      <alignment horizontal="center" vertical="center" wrapText="1"/>
    </xf>
    <xf numFmtId="3" fontId="11" fillId="0" borderId="23" xfId="12" applyNumberFormat="1" applyFont="1" applyBorder="1" applyAlignment="1">
      <alignment horizontal="center" vertical="center" wrapText="1"/>
    </xf>
    <xf numFmtId="3" fontId="11" fillId="0" borderId="40" xfId="12" applyNumberFormat="1" applyFont="1" applyBorder="1" applyAlignment="1">
      <alignment horizontal="center" vertical="center" wrapText="1"/>
    </xf>
    <xf numFmtId="3" fontId="11" fillId="0" borderId="32" xfId="12" applyNumberFormat="1" applyFont="1" applyBorder="1" applyAlignment="1">
      <alignment horizontal="center" vertical="center" wrapText="1"/>
    </xf>
    <xf numFmtId="3" fontId="11" fillId="0" borderId="33" xfId="12" applyNumberFormat="1" applyFont="1" applyBorder="1" applyAlignment="1">
      <alignment horizontal="center" vertical="center" wrapText="1"/>
    </xf>
    <xf numFmtId="0" fontId="24" fillId="0" borderId="0" xfId="12" applyFont="1"/>
    <xf numFmtId="0" fontId="5" fillId="0" borderId="0" xfId="12" applyFont="1" applyAlignment="1">
      <alignment horizontal="right" vertical="center"/>
    </xf>
    <xf numFmtId="0" fontId="11" fillId="0" borderId="0" xfId="12" applyFont="1" applyAlignment="1">
      <alignment horizontal="center" vertical="center" wrapText="1"/>
    </xf>
    <xf numFmtId="0" fontId="11" fillId="0" borderId="0" xfId="12" applyFont="1" applyAlignment="1">
      <alignment horizontal="center" vertical="center"/>
    </xf>
    <xf numFmtId="3" fontId="5" fillId="0" borderId="0" xfId="12" applyNumberFormat="1" applyFont="1" applyBorder="1" applyAlignment="1">
      <alignment horizontal="right" vertical="center"/>
    </xf>
    <xf numFmtId="0" fontId="11" fillId="0" borderId="12" xfId="12" applyFont="1" applyBorder="1" applyAlignment="1">
      <alignment horizontal="center" vertical="center"/>
    </xf>
    <xf numFmtId="0" fontId="11" fillId="0" borderId="13" xfId="12" applyFont="1" applyBorder="1" applyAlignment="1">
      <alignment horizontal="center" vertical="center"/>
    </xf>
    <xf numFmtId="0" fontId="11" fillId="0" borderId="14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37" xfId="12" applyFont="1" applyBorder="1" applyAlignment="1">
      <alignment horizontal="center" vertical="center"/>
    </xf>
    <xf numFmtId="0" fontId="13" fillId="0" borderId="1" xfId="12" applyFont="1" applyBorder="1" applyAlignment="1">
      <alignment horizontal="center" vertical="center" wrapText="1"/>
    </xf>
    <xf numFmtId="0" fontId="14" fillId="0" borderId="0" xfId="12" applyFont="1" applyAlignment="1">
      <alignment horizontal="center" vertical="center"/>
    </xf>
    <xf numFmtId="0" fontId="16" fillId="0" borderId="1" xfId="12" applyFont="1" applyBorder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5" fillId="0" borderId="0" xfId="12" applyFont="1" applyBorder="1" applyAlignment="1">
      <alignment horizontal="right"/>
    </xf>
    <xf numFmtId="0" fontId="16" fillId="0" borderId="1" xfId="12" applyFont="1" applyBorder="1" applyAlignment="1">
      <alignment horizontal="center" vertical="center" wrapText="1"/>
    </xf>
    <xf numFmtId="0" fontId="15" fillId="0" borderId="0" xfId="12" applyFont="1" applyAlignment="1">
      <alignment horizontal="right" vertical="center"/>
    </xf>
    <xf numFmtId="0" fontId="13" fillId="0" borderId="11" xfId="12" applyFont="1" applyBorder="1" applyAlignment="1">
      <alignment horizontal="center" vertical="center"/>
    </xf>
    <xf numFmtId="0" fontId="13" fillId="0" borderId="35" xfId="12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/>
    </xf>
    <xf numFmtId="0" fontId="13" fillId="0" borderId="11" xfId="12" applyFont="1" applyBorder="1" applyAlignment="1">
      <alignment horizontal="center" vertical="center" wrapText="1"/>
    </xf>
    <xf numFmtId="0" fontId="13" fillId="0" borderId="2" xfId="12" applyFont="1" applyBorder="1" applyAlignment="1">
      <alignment horizontal="center" vertical="center" wrapText="1"/>
    </xf>
    <xf numFmtId="0" fontId="5" fillId="0" borderId="0" xfId="12" applyFont="1"/>
    <xf numFmtId="0" fontId="13" fillId="0" borderId="35" xfId="12" applyFont="1" applyBorder="1" applyAlignment="1">
      <alignment horizontal="center" vertical="center" wrapText="1"/>
    </xf>
    <xf numFmtId="0" fontId="17" fillId="0" borderId="0" xfId="7" applyFont="1" applyAlignment="1">
      <alignment horizontal="right" vertical="center"/>
    </xf>
    <xf numFmtId="0" fontId="41" fillId="0" borderId="0" xfId="11" applyFont="1" applyAlignment="1">
      <alignment horizontal="left" vertical="center"/>
    </xf>
    <xf numFmtId="0" fontId="42" fillId="0" borderId="0" xfId="11" applyFont="1" applyAlignment="1">
      <alignment horizontal="left" vertical="center"/>
    </xf>
    <xf numFmtId="7" fontId="32" fillId="0" borderId="0" xfId="11" applyNumberFormat="1" applyFont="1" applyBorder="1" applyAlignment="1">
      <alignment horizontal="center" vertical="center" wrapText="1"/>
    </xf>
    <xf numFmtId="7" fontId="21" fillId="0" borderId="3" xfId="11" applyNumberFormat="1" applyFont="1" applyBorder="1" applyAlignment="1">
      <alignment horizontal="right" vertical="center" wrapText="1"/>
    </xf>
    <xf numFmtId="0" fontId="41" fillId="0" borderId="0" xfId="7" applyFont="1" applyAlignment="1">
      <alignment horizontal="left" vertical="center"/>
    </xf>
    <xf numFmtId="0" fontId="42" fillId="0" borderId="0" xfId="7" applyFont="1" applyAlignment="1">
      <alignment horizontal="left" vertical="center"/>
    </xf>
    <xf numFmtId="0" fontId="7" fillId="0" borderId="0" xfId="7" applyFont="1" applyBorder="1" applyAlignment="1">
      <alignment horizontal="center" vertical="center"/>
    </xf>
    <xf numFmtId="2" fontId="40" fillId="0" borderId="15" xfId="11" applyNumberFormat="1" applyFont="1" applyBorder="1" applyAlignment="1">
      <alignment horizontal="center" vertical="center"/>
    </xf>
    <xf numFmtId="2" fontId="40" fillId="0" borderId="16" xfId="11" applyNumberFormat="1" applyFont="1" applyBorder="1" applyAlignment="1">
      <alignment horizontal="center" vertical="center"/>
    </xf>
    <xf numFmtId="3" fontId="40" fillId="0" borderId="32" xfId="11" applyNumberFormat="1" applyFont="1" applyBorder="1" applyAlignment="1">
      <alignment horizontal="center" vertical="center" wrapText="1"/>
    </xf>
    <xf numFmtId="3" fontId="40" fillId="0" borderId="57" xfId="11" applyNumberFormat="1" applyFont="1" applyBorder="1" applyAlignment="1">
      <alignment horizontal="center" vertical="center" wrapText="1"/>
    </xf>
    <xf numFmtId="4" fontId="36" fillId="0" borderId="55" xfId="11" applyNumberFormat="1" applyFont="1" applyBorder="1" applyAlignment="1">
      <alignment horizontal="center" vertical="center"/>
    </xf>
    <xf numFmtId="4" fontId="36" fillId="0" borderId="58" xfId="11" applyNumberFormat="1" applyFont="1" applyBorder="1" applyAlignment="1">
      <alignment horizontal="center" vertical="center"/>
    </xf>
    <xf numFmtId="2" fontId="6" fillId="0" borderId="15" xfId="11" applyNumberFormat="1" applyFont="1" applyBorder="1" applyAlignment="1">
      <alignment horizontal="center" vertical="center"/>
    </xf>
    <xf numFmtId="2" fontId="6" fillId="0" borderId="16" xfId="11" applyNumberFormat="1" applyFont="1" applyBorder="1" applyAlignment="1">
      <alignment horizontal="center" vertical="center"/>
    </xf>
    <xf numFmtId="0" fontId="37" fillId="0" borderId="0" xfId="11" applyFont="1" applyAlignment="1">
      <alignment horizontal="right" vertical="center"/>
    </xf>
    <xf numFmtId="0" fontId="38" fillId="0" borderId="0" xfId="11" applyFont="1" applyAlignment="1">
      <alignment horizontal="center" vertical="center"/>
    </xf>
    <xf numFmtId="0" fontId="18" fillId="0" borderId="55" xfId="11" applyFont="1" applyBorder="1" applyAlignment="1">
      <alignment horizontal="center" vertical="center"/>
    </xf>
    <xf numFmtId="0" fontId="18" fillId="0" borderId="56" xfId="11" applyFont="1" applyBorder="1" applyAlignment="1">
      <alignment horizontal="center" vertical="center"/>
    </xf>
    <xf numFmtId="0" fontId="18" fillId="0" borderId="12" xfId="11" applyFont="1" applyBorder="1" applyAlignment="1">
      <alignment horizontal="center" vertical="center" wrapText="1"/>
    </xf>
    <xf numFmtId="0" fontId="18" fillId="0" borderId="13" xfId="11" applyFont="1" applyBorder="1" applyAlignment="1">
      <alignment horizontal="center" vertical="center" wrapText="1"/>
    </xf>
    <xf numFmtId="0" fontId="18" fillId="0" borderId="36" xfId="11" applyFont="1" applyBorder="1" applyAlignment="1">
      <alignment horizontal="center" vertical="center" wrapText="1"/>
    </xf>
    <xf numFmtId="0" fontId="18" fillId="0" borderId="14" xfId="11" applyFont="1" applyBorder="1" applyAlignment="1">
      <alignment horizontal="center" vertical="center" wrapText="1"/>
    </xf>
    <xf numFmtId="0" fontId="18" fillId="0" borderId="15" xfId="11" applyFont="1" applyBorder="1" applyAlignment="1">
      <alignment horizontal="center" vertical="center" wrapText="1"/>
    </xf>
    <xf numFmtId="0" fontId="18" fillId="0" borderId="16" xfId="11" applyFont="1" applyBorder="1" applyAlignment="1">
      <alignment horizontal="center" vertical="center" wrapText="1"/>
    </xf>
    <xf numFmtId="0" fontId="18" fillId="0" borderId="25" xfId="11" applyFont="1" applyBorder="1" applyAlignment="1">
      <alignment horizontal="center" vertical="center" wrapText="1"/>
    </xf>
    <xf numFmtId="0" fontId="22" fillId="0" borderId="0" xfId="11" applyFont="1" applyAlignment="1">
      <alignment horizontal="center"/>
    </xf>
    <xf numFmtId="0" fontId="11" fillId="0" borderId="3" xfId="11" applyFont="1" applyBorder="1" applyAlignment="1">
      <alignment horizontal="center" vertical="center" wrapText="1"/>
    </xf>
    <xf numFmtId="0" fontId="11" fillId="0" borderId="11" xfId="11" applyFont="1" applyBorder="1" applyAlignment="1">
      <alignment horizontal="center" vertical="center" wrapText="1"/>
    </xf>
    <xf numFmtId="0" fontId="11" fillId="0" borderId="35" xfId="11" applyFont="1" applyBorder="1" applyAlignment="1">
      <alignment horizontal="center" vertical="center" wrapText="1"/>
    </xf>
    <xf numFmtId="0" fontId="5" fillId="0" borderId="3" xfId="1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11" applyFont="1" applyBorder="1" applyAlignment="1">
      <alignment horizontal="center" vertical="center"/>
    </xf>
    <xf numFmtId="0" fontId="29" fillId="0" borderId="32" xfId="12" applyFont="1" applyBorder="1" applyAlignment="1">
      <alignment horizontal="center" vertical="center"/>
    </xf>
    <xf numFmtId="0" fontId="29" fillId="0" borderId="33" xfId="12" applyFont="1" applyBorder="1" applyAlignment="1">
      <alignment horizontal="center" vertical="center"/>
    </xf>
    <xf numFmtId="0" fontId="29" fillId="0" borderId="22" xfId="12" applyFont="1" applyBorder="1" applyAlignment="1">
      <alignment horizontal="center" vertical="center"/>
    </xf>
    <xf numFmtId="0" fontId="12" fillId="0" borderId="32" xfId="12" applyFont="1" applyBorder="1" applyAlignment="1">
      <alignment horizontal="center" vertical="center"/>
    </xf>
    <xf numFmtId="0" fontId="12" fillId="0" borderId="33" xfId="12" applyFont="1" applyBorder="1" applyAlignment="1">
      <alignment horizontal="center" vertical="center"/>
    </xf>
    <xf numFmtId="0" fontId="12" fillId="0" borderId="22" xfId="12" applyFont="1" applyBorder="1" applyAlignment="1">
      <alignment horizontal="center" vertical="center"/>
    </xf>
    <xf numFmtId="0" fontId="12" fillId="0" borderId="35" xfId="12" applyFont="1" applyBorder="1" applyAlignment="1">
      <alignment vertical="center"/>
    </xf>
    <xf numFmtId="0" fontId="12" fillId="0" borderId="2" xfId="12" applyFont="1" applyBorder="1" applyAlignment="1">
      <alignment vertical="center"/>
    </xf>
    <xf numFmtId="0" fontId="12" fillId="0" borderId="35" xfId="12" applyFont="1" applyBorder="1" applyAlignment="1">
      <alignment vertical="center" wrapText="1"/>
    </xf>
    <xf numFmtId="0" fontId="12" fillId="0" borderId="2" xfId="12" applyFont="1" applyBorder="1" applyAlignment="1">
      <alignment vertical="center" wrapText="1"/>
    </xf>
    <xf numFmtId="0" fontId="12" fillId="0" borderId="35" xfId="12" applyFont="1" applyBorder="1" applyAlignment="1">
      <alignment horizontal="left" vertical="center"/>
    </xf>
    <xf numFmtId="0" fontId="12" fillId="0" borderId="2" xfId="12" applyFont="1" applyBorder="1" applyAlignment="1">
      <alignment horizontal="left" vertical="center"/>
    </xf>
    <xf numFmtId="0" fontId="12" fillId="0" borderId="49" xfId="12" applyFont="1" applyBorder="1" applyAlignment="1">
      <alignment horizontal="left" vertical="center"/>
    </xf>
    <xf numFmtId="0" fontId="12" fillId="0" borderId="50" xfId="12" applyFont="1" applyBorder="1" applyAlignment="1">
      <alignment horizontal="left" vertical="center"/>
    </xf>
    <xf numFmtId="0" fontId="12" fillId="0" borderId="35" xfId="12" applyFont="1" applyBorder="1" applyAlignment="1">
      <alignment horizontal="left" vertical="center" wrapText="1"/>
    </xf>
    <xf numFmtId="0" fontId="12" fillId="0" borderId="2" xfId="12" applyFont="1" applyBorder="1" applyAlignment="1">
      <alignment horizontal="left" vertical="center" wrapText="1"/>
    </xf>
    <xf numFmtId="0" fontId="41" fillId="0" borderId="0" xfId="12" applyFont="1" applyAlignment="1">
      <alignment horizontal="left" vertical="center"/>
    </xf>
    <xf numFmtId="0" fontId="42" fillId="0" borderId="0" xfId="12" applyFont="1" applyAlignment="1">
      <alignment horizontal="left" vertical="center"/>
    </xf>
    <xf numFmtId="0" fontId="23" fillId="0" borderId="0" xfId="12" applyFont="1" applyAlignment="1">
      <alignment horizontal="center" vertical="center"/>
    </xf>
    <xf numFmtId="0" fontId="26" fillId="0" borderId="0" xfId="12" applyFont="1" applyAlignment="1">
      <alignment horizontal="center" vertical="center"/>
    </xf>
    <xf numFmtId="0" fontId="27" fillId="0" borderId="0" xfId="12" applyFont="1" applyAlignment="1">
      <alignment horizontal="center" vertical="center"/>
    </xf>
    <xf numFmtId="0" fontId="28" fillId="0" borderId="0" xfId="12" applyFont="1" applyBorder="1" applyAlignment="1">
      <alignment horizontal="center" vertical="center"/>
    </xf>
    <xf numFmtId="0" fontId="29" fillId="0" borderId="0" xfId="12" applyFont="1" applyBorder="1" applyAlignment="1">
      <alignment horizontal="center" vertical="center"/>
    </xf>
  </cellXfs>
  <cellStyles count="17">
    <cellStyle name="Cím 2" xfId="2"/>
    <cellStyle name="Címsor 1 2" xfId="3"/>
    <cellStyle name="Címsor 1_Költségvetési táblák20120207" xfId="16"/>
    <cellStyle name="Címsor 2 2" xfId="4"/>
    <cellStyle name="Ezres" xfId="1" builtinId="3"/>
    <cellStyle name="Ezres 2" xfId="5"/>
    <cellStyle name="Ezres 3" xfId="6"/>
    <cellStyle name="Normál" xfId="0" builtinId="0"/>
    <cellStyle name="Normál 2" xfId="7"/>
    <cellStyle name="Normál 3" xfId="8"/>
    <cellStyle name="Normál 4" xfId="9"/>
    <cellStyle name="Normál 5" xfId="10"/>
    <cellStyle name="Normál 6" xfId="11"/>
    <cellStyle name="Normál 7" xfId="12"/>
    <cellStyle name="Normal_KARSZJ3" xfId="13"/>
    <cellStyle name="Pénznem 2" xfId="14"/>
    <cellStyle name="Százalék 2" xfId="15"/>
  </cellStyles>
  <dxfs count="0"/>
  <tableStyles count="0" defaultTableStyle="TableStyleMedium9" defaultPivotStyle="PivotStyleLight16"/>
  <colors>
    <mruColors>
      <color rgb="FFFFFFFF"/>
      <color rgb="FFCCFF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30"/>
  <sheetViews>
    <sheetView workbookViewId="0">
      <selection sqref="A1:B1"/>
    </sheetView>
  </sheetViews>
  <sheetFormatPr defaultRowHeight="12.75" x14ac:dyDescent="0.2"/>
  <cols>
    <col min="1" max="1" width="58.140625" style="1" customWidth="1"/>
    <col min="2" max="2" width="5.42578125" style="1" customWidth="1"/>
    <col min="3" max="4" width="10.42578125" style="1" customWidth="1"/>
    <col min="5" max="5" width="57.85546875" style="1" customWidth="1"/>
    <col min="6" max="6" width="5.85546875" style="1" customWidth="1"/>
    <col min="7" max="7" width="10.28515625" style="50" customWidth="1"/>
    <col min="8" max="8" width="10.28515625" style="2" customWidth="1"/>
    <col min="9" max="16384" width="9.140625" style="2"/>
  </cols>
  <sheetData>
    <row r="1" spans="1:8" x14ac:dyDescent="0.2">
      <c r="A1" s="383" t="s">
        <v>628</v>
      </c>
      <c r="B1" s="383"/>
      <c r="E1" s="384"/>
      <c r="F1" s="384"/>
      <c r="G1" s="384"/>
    </row>
    <row r="2" spans="1:8" ht="23.25" customHeight="1" x14ac:dyDescent="0.2">
      <c r="A2" s="385" t="s">
        <v>529</v>
      </c>
      <c r="B2" s="385"/>
      <c r="C2" s="386"/>
      <c r="D2" s="386"/>
      <c r="E2" s="386"/>
      <c r="F2" s="386"/>
      <c r="G2" s="386"/>
    </row>
    <row r="3" spans="1:8" ht="15" x14ac:dyDescent="0.2">
      <c r="A3" s="386" t="s">
        <v>584</v>
      </c>
      <c r="B3" s="386"/>
      <c r="C3" s="386"/>
      <c r="D3" s="386"/>
      <c r="E3" s="386"/>
      <c r="F3" s="386"/>
      <c r="G3" s="386"/>
    </row>
    <row r="4" spans="1:8" ht="13.5" thickBot="1" x14ac:dyDescent="0.25">
      <c r="E4" s="387" t="s">
        <v>11</v>
      </c>
      <c r="F4" s="387"/>
      <c r="G4" s="387"/>
    </row>
    <row r="5" spans="1:8" s="3" customFormat="1" ht="15" x14ac:dyDescent="0.2">
      <c r="A5" s="388" t="s">
        <v>12</v>
      </c>
      <c r="B5" s="389"/>
      <c r="C5" s="389"/>
      <c r="D5" s="184"/>
      <c r="E5" s="390" t="s">
        <v>13</v>
      </c>
      <c r="F5" s="391"/>
      <c r="G5" s="392"/>
      <c r="H5" s="201"/>
    </row>
    <row r="6" spans="1:8" ht="34.5" thickBot="1" x14ac:dyDescent="0.25">
      <c r="A6" s="4" t="s">
        <v>8</v>
      </c>
      <c r="B6" s="5" t="s">
        <v>14</v>
      </c>
      <c r="C6" s="6" t="s">
        <v>585</v>
      </c>
      <c r="D6" s="6" t="s">
        <v>586</v>
      </c>
      <c r="E6" s="4" t="s">
        <v>8</v>
      </c>
      <c r="F6" s="5" t="s">
        <v>14</v>
      </c>
      <c r="G6" s="191" t="s">
        <v>585</v>
      </c>
      <c r="H6" s="202" t="s">
        <v>586</v>
      </c>
    </row>
    <row r="7" spans="1:8" s="3" customFormat="1" ht="18" customHeight="1" thickBot="1" x14ac:dyDescent="0.25">
      <c r="A7" s="373" t="s">
        <v>15</v>
      </c>
      <c r="B7" s="374"/>
      <c r="C7" s="375"/>
      <c r="D7" s="375"/>
      <c r="E7" s="375"/>
      <c r="F7" s="375"/>
      <c r="G7" s="376"/>
      <c r="H7" s="203"/>
    </row>
    <row r="8" spans="1:8" x14ac:dyDescent="0.2">
      <c r="A8" s="7" t="s">
        <v>16</v>
      </c>
      <c r="B8" s="8" t="s">
        <v>17</v>
      </c>
      <c r="C8" s="9">
        <v>33918</v>
      </c>
      <c r="D8" s="9">
        <f>'2.mell.Bevétel'!E21</f>
        <v>0</v>
      </c>
      <c r="E8" s="7" t="s">
        <v>18</v>
      </c>
      <c r="F8" s="10" t="s">
        <v>19</v>
      </c>
      <c r="G8" s="192">
        <v>87798</v>
      </c>
      <c r="H8" s="210">
        <f>'3.mell.Kiadás '!E10</f>
        <v>0</v>
      </c>
    </row>
    <row r="9" spans="1:8" x14ac:dyDescent="0.2">
      <c r="A9" s="11" t="s">
        <v>20</v>
      </c>
      <c r="B9" s="12" t="s">
        <v>21</v>
      </c>
      <c r="C9" s="13">
        <v>95600</v>
      </c>
      <c r="D9" s="13">
        <f>'2.mell.Bevétel'!E42</f>
        <v>0</v>
      </c>
      <c r="E9" s="11" t="s">
        <v>22</v>
      </c>
      <c r="F9" s="14" t="s">
        <v>10</v>
      </c>
      <c r="G9" s="193">
        <v>16653</v>
      </c>
      <c r="H9" s="211">
        <f>'3.mell.Kiadás '!E11</f>
        <v>0</v>
      </c>
    </row>
    <row r="10" spans="1:8" x14ac:dyDescent="0.2">
      <c r="A10" s="11" t="s">
        <v>23</v>
      </c>
      <c r="B10" s="12" t="s">
        <v>24</v>
      </c>
      <c r="C10" s="13">
        <v>11000</v>
      </c>
      <c r="D10" s="13">
        <f>'2.mell.Bevétel'!E54</f>
        <v>0</v>
      </c>
      <c r="E10" s="15" t="s">
        <v>25</v>
      </c>
      <c r="F10" s="14" t="s">
        <v>26</v>
      </c>
      <c r="G10" s="193">
        <v>54879</v>
      </c>
      <c r="H10" s="211">
        <f>'3.mell.Kiadás '!E12</f>
        <v>0</v>
      </c>
    </row>
    <row r="11" spans="1:8" x14ac:dyDescent="0.2">
      <c r="A11" s="16" t="s">
        <v>27</v>
      </c>
      <c r="B11" s="12" t="s">
        <v>28</v>
      </c>
      <c r="C11" s="13">
        <v>1500</v>
      </c>
      <c r="D11" s="13">
        <f>'2.mell.Bevétel'!E66</f>
        <v>0</v>
      </c>
      <c r="E11" s="11" t="s">
        <v>29</v>
      </c>
      <c r="F11" s="14" t="s">
        <v>30</v>
      </c>
      <c r="G11" s="193">
        <v>4730</v>
      </c>
      <c r="H11" s="211">
        <f>'3.mell.Kiadás '!E13</f>
        <v>0</v>
      </c>
    </row>
    <row r="12" spans="1:8" ht="13.5" thickBot="1" x14ac:dyDescent="0.25">
      <c r="A12" s="17" t="s">
        <v>31</v>
      </c>
      <c r="B12" s="18" t="s">
        <v>32</v>
      </c>
      <c r="C12" s="19">
        <v>39977</v>
      </c>
      <c r="D12" s="19">
        <f>'2.mell.Bevétel'!E16</f>
        <v>0</v>
      </c>
      <c r="E12" s="16" t="s">
        <v>33</v>
      </c>
      <c r="F12" s="20" t="s">
        <v>34</v>
      </c>
      <c r="G12" s="194">
        <v>20531</v>
      </c>
      <c r="H12" s="212">
        <f>'3.mell.Kiadás '!E28</f>
        <v>0</v>
      </c>
    </row>
    <row r="13" spans="1:8" s="24" customFormat="1" ht="12.75" customHeight="1" thickBot="1" x14ac:dyDescent="0.3">
      <c r="A13" s="21" t="s">
        <v>35</v>
      </c>
      <c r="B13" s="22"/>
      <c r="C13" s="23">
        <f>SUM(C8:C12)</f>
        <v>181995</v>
      </c>
      <c r="D13" s="23">
        <f>SUM(D8:D12)</f>
        <v>0</v>
      </c>
      <c r="E13" s="21" t="s">
        <v>36</v>
      </c>
      <c r="F13" s="23"/>
      <c r="G13" s="195">
        <f>SUM(G8:G12)</f>
        <v>184591</v>
      </c>
      <c r="H13" s="216">
        <f>SUM(H8:H12)</f>
        <v>0</v>
      </c>
    </row>
    <row r="14" spans="1:8" s="3" customFormat="1" ht="18" customHeight="1" thickBot="1" x14ac:dyDescent="0.25">
      <c r="A14" s="377" t="s">
        <v>37</v>
      </c>
      <c r="B14" s="378"/>
      <c r="C14" s="379"/>
      <c r="D14" s="379"/>
      <c r="E14" s="379"/>
      <c r="F14" s="379"/>
      <c r="G14" s="380"/>
      <c r="H14" s="205"/>
    </row>
    <row r="15" spans="1:8" x14ac:dyDescent="0.2">
      <c r="A15" s="7" t="s">
        <v>38</v>
      </c>
      <c r="B15" s="8" t="s">
        <v>39</v>
      </c>
      <c r="C15" s="9">
        <v>171444</v>
      </c>
      <c r="D15" s="9">
        <f>'2.mell.Bevétel'!E28</f>
        <v>0</v>
      </c>
      <c r="E15" s="25" t="s">
        <v>40</v>
      </c>
      <c r="F15" s="26" t="s">
        <v>41</v>
      </c>
      <c r="G15" s="196">
        <v>995</v>
      </c>
      <c r="H15" s="213">
        <f>'3.mell.Kiadás '!E36</f>
        <v>0</v>
      </c>
    </row>
    <row r="16" spans="1:8" x14ac:dyDescent="0.2">
      <c r="A16" s="27" t="s">
        <v>42</v>
      </c>
      <c r="B16" s="12" t="s">
        <v>43</v>
      </c>
      <c r="C16" s="13">
        <v>1420</v>
      </c>
      <c r="D16" s="13"/>
      <c r="E16" s="28" t="s">
        <v>44</v>
      </c>
      <c r="F16" s="29" t="s">
        <v>45</v>
      </c>
      <c r="G16" s="194">
        <v>179988</v>
      </c>
      <c r="H16" s="211">
        <f>'3.mell.Kiadás '!G41</f>
        <v>0</v>
      </c>
    </row>
    <row r="17" spans="1:10" ht="15" customHeight="1" thickBot="1" x14ac:dyDescent="0.25">
      <c r="A17" s="30" t="s">
        <v>623</v>
      </c>
      <c r="B17" s="31" t="s">
        <v>46</v>
      </c>
      <c r="C17" s="32"/>
      <c r="D17" s="32">
        <f>'2.mell.Bevétel'!E72</f>
        <v>0</v>
      </c>
      <c r="E17" s="30" t="s">
        <v>47</v>
      </c>
      <c r="F17" s="33" t="s">
        <v>48</v>
      </c>
      <c r="G17" s="197"/>
      <c r="H17" s="212">
        <f>'3.mell.Kiadás '!E49</f>
        <v>0</v>
      </c>
    </row>
    <row r="18" spans="1:10" ht="12.75" customHeight="1" thickBot="1" x14ac:dyDescent="0.25">
      <c r="A18" s="21" t="s">
        <v>49</v>
      </c>
      <c r="B18" s="22"/>
      <c r="C18" s="23">
        <f>SUM(C15:C17)</f>
        <v>172864</v>
      </c>
      <c r="D18" s="23">
        <f>SUM(D15:D17)</f>
        <v>0</v>
      </c>
      <c r="E18" s="21" t="s">
        <v>50</v>
      </c>
      <c r="F18" s="23"/>
      <c r="G18" s="195">
        <f>SUM(G15:G17)</f>
        <v>180983</v>
      </c>
      <c r="H18" s="216">
        <f>SUM(H15:H17)</f>
        <v>0</v>
      </c>
      <c r="I18" s="34"/>
    </row>
    <row r="19" spans="1:10" ht="18" customHeight="1" thickBot="1" x14ac:dyDescent="0.25">
      <c r="A19" s="381" t="s">
        <v>51</v>
      </c>
      <c r="B19" s="382"/>
      <c r="C19" s="382"/>
      <c r="D19" s="382"/>
      <c r="E19" s="382"/>
      <c r="F19" s="382"/>
      <c r="G19" s="382"/>
      <c r="H19" s="206"/>
      <c r="I19" s="34"/>
    </row>
    <row r="20" spans="1:10" x14ac:dyDescent="0.2">
      <c r="A20" s="11" t="s">
        <v>52</v>
      </c>
      <c r="B20" s="35" t="s">
        <v>53</v>
      </c>
      <c r="C20" s="36">
        <v>10715</v>
      </c>
      <c r="D20" s="190">
        <f>'4.mell.Finansz.bevét'!E20</f>
        <v>0</v>
      </c>
      <c r="E20" s="17" t="s">
        <v>54</v>
      </c>
      <c r="F20" s="18" t="s">
        <v>55</v>
      </c>
      <c r="G20" s="198"/>
      <c r="H20" s="210">
        <f>'5. mell.Finansz.kiadás'!E11</f>
        <v>0</v>
      </c>
    </row>
    <row r="21" spans="1:10" ht="13.5" thickBot="1" x14ac:dyDescent="0.25">
      <c r="A21" s="37" t="s">
        <v>56</v>
      </c>
      <c r="B21" s="38" t="s">
        <v>57</v>
      </c>
      <c r="C21" s="39"/>
      <c r="D21" s="248">
        <f>'4.mell.Finansz.bevét'!E12</f>
        <v>0</v>
      </c>
      <c r="E21" s="37"/>
      <c r="F21" s="40"/>
      <c r="G21" s="197"/>
      <c r="H21" s="204"/>
    </row>
    <row r="22" spans="1:10" ht="13.5" thickBot="1" x14ac:dyDescent="0.25">
      <c r="A22" s="41" t="s">
        <v>58</v>
      </c>
      <c r="B22" s="42"/>
      <c r="C22" s="43">
        <f>SUM(C20:C21)</f>
        <v>10715</v>
      </c>
      <c r="D22" s="43">
        <f>SUM(D20:D21)</f>
        <v>0</v>
      </c>
      <c r="E22" s="41" t="s">
        <v>59</v>
      </c>
      <c r="F22" s="44"/>
      <c r="G22" s="199">
        <f>SUM(G20:G21)</f>
        <v>0</v>
      </c>
      <c r="H22" s="214">
        <f>SUM(H20:H21)</f>
        <v>0</v>
      </c>
    </row>
    <row r="23" spans="1:10" s="3" customFormat="1" ht="18" customHeight="1" thickBot="1" x14ac:dyDescent="0.25">
      <c r="A23" s="45" t="s">
        <v>60</v>
      </c>
      <c r="B23" s="46"/>
      <c r="C23" s="47">
        <f>C13+C18+C22</f>
        <v>365574</v>
      </c>
      <c r="D23" s="47">
        <f>D13+D18+D22</f>
        <v>0</v>
      </c>
      <c r="E23" s="45" t="s">
        <v>61</v>
      </c>
      <c r="F23" s="48"/>
      <c r="G23" s="200">
        <f>G13+G18+G22</f>
        <v>365574</v>
      </c>
      <c r="H23" s="215">
        <f>H13+H18+H22</f>
        <v>0</v>
      </c>
      <c r="J23" s="49"/>
    </row>
    <row r="24" spans="1:10" x14ac:dyDescent="0.2">
      <c r="C24" s="50"/>
      <c r="D24" s="50"/>
    </row>
    <row r="25" spans="1:10" x14ac:dyDescent="0.2">
      <c r="G25" s="50">
        <f>C23-G23</f>
        <v>0</v>
      </c>
      <c r="H25" s="34">
        <f>D23-H23</f>
        <v>0</v>
      </c>
    </row>
    <row r="27" spans="1:10" x14ac:dyDescent="0.2">
      <c r="G27" s="51"/>
    </row>
    <row r="30" spans="1:10" x14ac:dyDescent="0.2">
      <c r="I30" s="34"/>
    </row>
  </sheetData>
  <mergeCells count="10">
    <mergeCell ref="A7:G7"/>
    <mergeCell ref="A14:G14"/>
    <mergeCell ref="A19:G19"/>
    <mergeCell ref="A1:B1"/>
    <mergeCell ref="E1:G1"/>
    <mergeCell ref="A2:G2"/>
    <mergeCell ref="A3:G3"/>
    <mergeCell ref="E4:G4"/>
    <mergeCell ref="A5:C5"/>
    <mergeCell ref="E5:G5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48"/>
  <sheetViews>
    <sheetView workbookViewId="0">
      <selection activeCell="A2" sqref="A2:E2"/>
    </sheetView>
  </sheetViews>
  <sheetFormatPr defaultRowHeight="12.75" x14ac:dyDescent="0.2"/>
  <cols>
    <col min="1" max="1" width="36" style="290" customWidth="1"/>
    <col min="2" max="2" width="10.85546875" style="290" customWidth="1"/>
    <col min="3" max="3" width="11.140625" style="291" customWidth="1"/>
    <col min="4" max="4" width="10.85546875" style="291" customWidth="1"/>
    <col min="5" max="5" width="11.42578125" style="291" customWidth="1"/>
    <col min="6" max="6" width="10.7109375" style="291" bestFit="1" customWidth="1"/>
    <col min="7" max="7" width="10.85546875" style="291" bestFit="1" customWidth="1"/>
    <col min="8" max="8" width="11" style="291" customWidth="1"/>
    <col min="9" max="9" width="10.85546875" style="290" customWidth="1"/>
    <col min="10" max="10" width="11.42578125" style="290" customWidth="1"/>
    <col min="11" max="11" width="12.85546875" style="290" customWidth="1"/>
    <col min="12" max="12" width="10.5703125" style="290" customWidth="1"/>
    <col min="13" max="13" width="9.140625" style="290"/>
    <col min="14" max="256" width="9.140625" style="96"/>
    <col min="257" max="257" width="36" style="96" customWidth="1"/>
    <col min="258" max="258" width="10.85546875" style="96" customWidth="1"/>
    <col min="259" max="259" width="11.140625" style="96" customWidth="1"/>
    <col min="260" max="260" width="10.85546875" style="96" customWidth="1"/>
    <col min="261" max="261" width="11.42578125" style="96" customWidth="1"/>
    <col min="262" max="262" width="10.7109375" style="96" bestFit="1" customWidth="1"/>
    <col min="263" max="263" width="10.85546875" style="96" bestFit="1" customWidth="1"/>
    <col min="264" max="264" width="11" style="96" customWidth="1"/>
    <col min="265" max="265" width="10.85546875" style="96" customWidth="1"/>
    <col min="266" max="266" width="11.42578125" style="96" customWidth="1"/>
    <col min="267" max="267" width="12.85546875" style="96" customWidth="1"/>
    <col min="268" max="268" width="10.5703125" style="96" customWidth="1"/>
    <col min="269" max="512" width="9.140625" style="96"/>
    <col min="513" max="513" width="36" style="96" customWidth="1"/>
    <col min="514" max="514" width="10.85546875" style="96" customWidth="1"/>
    <col min="515" max="515" width="11.140625" style="96" customWidth="1"/>
    <col min="516" max="516" width="10.85546875" style="96" customWidth="1"/>
    <col min="517" max="517" width="11.42578125" style="96" customWidth="1"/>
    <col min="518" max="518" width="10.7109375" style="96" bestFit="1" customWidth="1"/>
    <col min="519" max="519" width="10.85546875" style="96" bestFit="1" customWidth="1"/>
    <col min="520" max="520" width="11" style="96" customWidth="1"/>
    <col min="521" max="521" width="10.85546875" style="96" customWidth="1"/>
    <col min="522" max="522" width="11.42578125" style="96" customWidth="1"/>
    <col min="523" max="523" width="12.85546875" style="96" customWidth="1"/>
    <col min="524" max="524" width="10.5703125" style="96" customWidth="1"/>
    <col min="525" max="768" width="9.140625" style="96"/>
    <col min="769" max="769" width="36" style="96" customWidth="1"/>
    <col min="770" max="770" width="10.85546875" style="96" customWidth="1"/>
    <col min="771" max="771" width="11.140625" style="96" customWidth="1"/>
    <col min="772" max="772" width="10.85546875" style="96" customWidth="1"/>
    <col min="773" max="773" width="11.42578125" style="96" customWidth="1"/>
    <col min="774" max="774" width="10.7109375" style="96" bestFit="1" customWidth="1"/>
    <col min="775" max="775" width="10.85546875" style="96" bestFit="1" customWidth="1"/>
    <col min="776" max="776" width="11" style="96" customWidth="1"/>
    <col min="777" max="777" width="10.85546875" style="96" customWidth="1"/>
    <col min="778" max="778" width="11.42578125" style="96" customWidth="1"/>
    <col min="779" max="779" width="12.85546875" style="96" customWidth="1"/>
    <col min="780" max="780" width="10.5703125" style="96" customWidth="1"/>
    <col min="781" max="1024" width="9.140625" style="96"/>
    <col min="1025" max="1025" width="36" style="96" customWidth="1"/>
    <col min="1026" max="1026" width="10.85546875" style="96" customWidth="1"/>
    <col min="1027" max="1027" width="11.140625" style="96" customWidth="1"/>
    <col min="1028" max="1028" width="10.85546875" style="96" customWidth="1"/>
    <col min="1029" max="1029" width="11.42578125" style="96" customWidth="1"/>
    <col min="1030" max="1030" width="10.7109375" style="96" bestFit="1" customWidth="1"/>
    <col min="1031" max="1031" width="10.85546875" style="96" bestFit="1" customWidth="1"/>
    <col min="1032" max="1032" width="11" style="96" customWidth="1"/>
    <col min="1033" max="1033" width="10.85546875" style="96" customWidth="1"/>
    <col min="1034" max="1034" width="11.42578125" style="96" customWidth="1"/>
    <col min="1035" max="1035" width="12.85546875" style="96" customWidth="1"/>
    <col min="1036" max="1036" width="10.5703125" style="96" customWidth="1"/>
    <col min="1037" max="1280" width="9.140625" style="96"/>
    <col min="1281" max="1281" width="36" style="96" customWidth="1"/>
    <col min="1282" max="1282" width="10.85546875" style="96" customWidth="1"/>
    <col min="1283" max="1283" width="11.140625" style="96" customWidth="1"/>
    <col min="1284" max="1284" width="10.85546875" style="96" customWidth="1"/>
    <col min="1285" max="1285" width="11.42578125" style="96" customWidth="1"/>
    <col min="1286" max="1286" width="10.7109375" style="96" bestFit="1" customWidth="1"/>
    <col min="1287" max="1287" width="10.85546875" style="96" bestFit="1" customWidth="1"/>
    <col min="1288" max="1288" width="11" style="96" customWidth="1"/>
    <col min="1289" max="1289" width="10.85546875" style="96" customWidth="1"/>
    <col min="1290" max="1290" width="11.42578125" style="96" customWidth="1"/>
    <col min="1291" max="1291" width="12.85546875" style="96" customWidth="1"/>
    <col min="1292" max="1292" width="10.5703125" style="96" customWidth="1"/>
    <col min="1293" max="1536" width="9.140625" style="96"/>
    <col min="1537" max="1537" width="36" style="96" customWidth="1"/>
    <col min="1538" max="1538" width="10.85546875" style="96" customWidth="1"/>
    <col min="1539" max="1539" width="11.140625" style="96" customWidth="1"/>
    <col min="1540" max="1540" width="10.85546875" style="96" customWidth="1"/>
    <col min="1541" max="1541" width="11.42578125" style="96" customWidth="1"/>
    <col min="1542" max="1542" width="10.7109375" style="96" bestFit="1" customWidth="1"/>
    <col min="1543" max="1543" width="10.85546875" style="96" bestFit="1" customWidth="1"/>
    <col min="1544" max="1544" width="11" style="96" customWidth="1"/>
    <col min="1545" max="1545" width="10.85546875" style="96" customWidth="1"/>
    <col min="1546" max="1546" width="11.42578125" style="96" customWidth="1"/>
    <col min="1547" max="1547" width="12.85546875" style="96" customWidth="1"/>
    <col min="1548" max="1548" width="10.5703125" style="96" customWidth="1"/>
    <col min="1549" max="1792" width="9.140625" style="96"/>
    <col min="1793" max="1793" width="36" style="96" customWidth="1"/>
    <col min="1794" max="1794" width="10.85546875" style="96" customWidth="1"/>
    <col min="1795" max="1795" width="11.140625" style="96" customWidth="1"/>
    <col min="1796" max="1796" width="10.85546875" style="96" customWidth="1"/>
    <col min="1797" max="1797" width="11.42578125" style="96" customWidth="1"/>
    <col min="1798" max="1798" width="10.7109375" style="96" bestFit="1" customWidth="1"/>
    <col min="1799" max="1799" width="10.85546875" style="96" bestFit="1" customWidth="1"/>
    <col min="1800" max="1800" width="11" style="96" customWidth="1"/>
    <col min="1801" max="1801" width="10.85546875" style="96" customWidth="1"/>
    <col min="1802" max="1802" width="11.42578125" style="96" customWidth="1"/>
    <col min="1803" max="1803" width="12.85546875" style="96" customWidth="1"/>
    <col min="1804" max="1804" width="10.5703125" style="96" customWidth="1"/>
    <col min="1805" max="2048" width="9.140625" style="96"/>
    <col min="2049" max="2049" width="36" style="96" customWidth="1"/>
    <col min="2050" max="2050" width="10.85546875" style="96" customWidth="1"/>
    <col min="2051" max="2051" width="11.140625" style="96" customWidth="1"/>
    <col min="2052" max="2052" width="10.85546875" style="96" customWidth="1"/>
    <col min="2053" max="2053" width="11.42578125" style="96" customWidth="1"/>
    <col min="2054" max="2054" width="10.7109375" style="96" bestFit="1" customWidth="1"/>
    <col min="2055" max="2055" width="10.85546875" style="96" bestFit="1" customWidth="1"/>
    <col min="2056" max="2056" width="11" style="96" customWidth="1"/>
    <col min="2057" max="2057" width="10.85546875" style="96" customWidth="1"/>
    <col min="2058" max="2058" width="11.42578125" style="96" customWidth="1"/>
    <col min="2059" max="2059" width="12.85546875" style="96" customWidth="1"/>
    <col min="2060" max="2060" width="10.5703125" style="96" customWidth="1"/>
    <col min="2061" max="2304" width="9.140625" style="96"/>
    <col min="2305" max="2305" width="36" style="96" customWidth="1"/>
    <col min="2306" max="2306" width="10.85546875" style="96" customWidth="1"/>
    <col min="2307" max="2307" width="11.140625" style="96" customWidth="1"/>
    <col min="2308" max="2308" width="10.85546875" style="96" customWidth="1"/>
    <col min="2309" max="2309" width="11.42578125" style="96" customWidth="1"/>
    <col min="2310" max="2310" width="10.7109375" style="96" bestFit="1" customWidth="1"/>
    <col min="2311" max="2311" width="10.85546875" style="96" bestFit="1" customWidth="1"/>
    <col min="2312" max="2312" width="11" style="96" customWidth="1"/>
    <col min="2313" max="2313" width="10.85546875" style="96" customWidth="1"/>
    <col min="2314" max="2314" width="11.42578125" style="96" customWidth="1"/>
    <col min="2315" max="2315" width="12.85546875" style="96" customWidth="1"/>
    <col min="2316" max="2316" width="10.5703125" style="96" customWidth="1"/>
    <col min="2317" max="2560" width="9.140625" style="96"/>
    <col min="2561" max="2561" width="36" style="96" customWidth="1"/>
    <col min="2562" max="2562" width="10.85546875" style="96" customWidth="1"/>
    <col min="2563" max="2563" width="11.140625" style="96" customWidth="1"/>
    <col min="2564" max="2564" width="10.85546875" style="96" customWidth="1"/>
    <col min="2565" max="2565" width="11.42578125" style="96" customWidth="1"/>
    <col min="2566" max="2566" width="10.7109375" style="96" bestFit="1" customWidth="1"/>
    <col min="2567" max="2567" width="10.85546875" style="96" bestFit="1" customWidth="1"/>
    <col min="2568" max="2568" width="11" style="96" customWidth="1"/>
    <col min="2569" max="2569" width="10.85546875" style="96" customWidth="1"/>
    <col min="2570" max="2570" width="11.42578125" style="96" customWidth="1"/>
    <col min="2571" max="2571" width="12.85546875" style="96" customWidth="1"/>
    <col min="2572" max="2572" width="10.5703125" style="96" customWidth="1"/>
    <col min="2573" max="2816" width="9.140625" style="96"/>
    <col min="2817" max="2817" width="36" style="96" customWidth="1"/>
    <col min="2818" max="2818" width="10.85546875" style="96" customWidth="1"/>
    <col min="2819" max="2819" width="11.140625" style="96" customWidth="1"/>
    <col min="2820" max="2820" width="10.85546875" style="96" customWidth="1"/>
    <col min="2821" max="2821" width="11.42578125" style="96" customWidth="1"/>
    <col min="2822" max="2822" width="10.7109375" style="96" bestFit="1" customWidth="1"/>
    <col min="2823" max="2823" width="10.85546875" style="96" bestFit="1" customWidth="1"/>
    <col min="2824" max="2824" width="11" style="96" customWidth="1"/>
    <col min="2825" max="2825" width="10.85546875" style="96" customWidth="1"/>
    <col min="2826" max="2826" width="11.42578125" style="96" customWidth="1"/>
    <col min="2827" max="2827" width="12.85546875" style="96" customWidth="1"/>
    <col min="2828" max="2828" width="10.5703125" style="96" customWidth="1"/>
    <col min="2829" max="3072" width="9.140625" style="96"/>
    <col min="3073" max="3073" width="36" style="96" customWidth="1"/>
    <col min="3074" max="3074" width="10.85546875" style="96" customWidth="1"/>
    <col min="3075" max="3075" width="11.140625" style="96" customWidth="1"/>
    <col min="3076" max="3076" width="10.85546875" style="96" customWidth="1"/>
    <col min="3077" max="3077" width="11.42578125" style="96" customWidth="1"/>
    <col min="3078" max="3078" width="10.7109375" style="96" bestFit="1" customWidth="1"/>
    <col min="3079" max="3079" width="10.85546875" style="96" bestFit="1" customWidth="1"/>
    <col min="3080" max="3080" width="11" style="96" customWidth="1"/>
    <col min="3081" max="3081" width="10.85546875" style="96" customWidth="1"/>
    <col min="3082" max="3082" width="11.42578125" style="96" customWidth="1"/>
    <col min="3083" max="3083" width="12.85546875" style="96" customWidth="1"/>
    <col min="3084" max="3084" width="10.5703125" style="96" customWidth="1"/>
    <col min="3085" max="3328" width="9.140625" style="96"/>
    <col min="3329" max="3329" width="36" style="96" customWidth="1"/>
    <col min="3330" max="3330" width="10.85546875" style="96" customWidth="1"/>
    <col min="3331" max="3331" width="11.140625" style="96" customWidth="1"/>
    <col min="3332" max="3332" width="10.85546875" style="96" customWidth="1"/>
    <col min="3333" max="3333" width="11.42578125" style="96" customWidth="1"/>
    <col min="3334" max="3334" width="10.7109375" style="96" bestFit="1" customWidth="1"/>
    <col min="3335" max="3335" width="10.85546875" style="96" bestFit="1" customWidth="1"/>
    <col min="3336" max="3336" width="11" style="96" customWidth="1"/>
    <col min="3337" max="3337" width="10.85546875" style="96" customWidth="1"/>
    <col min="3338" max="3338" width="11.42578125" style="96" customWidth="1"/>
    <col min="3339" max="3339" width="12.85546875" style="96" customWidth="1"/>
    <col min="3340" max="3340" width="10.5703125" style="96" customWidth="1"/>
    <col min="3341" max="3584" width="9.140625" style="96"/>
    <col min="3585" max="3585" width="36" style="96" customWidth="1"/>
    <col min="3586" max="3586" width="10.85546875" style="96" customWidth="1"/>
    <col min="3587" max="3587" width="11.140625" style="96" customWidth="1"/>
    <col min="3588" max="3588" width="10.85546875" style="96" customWidth="1"/>
    <col min="3589" max="3589" width="11.42578125" style="96" customWidth="1"/>
    <col min="3590" max="3590" width="10.7109375" style="96" bestFit="1" customWidth="1"/>
    <col min="3591" max="3591" width="10.85546875" style="96" bestFit="1" customWidth="1"/>
    <col min="3592" max="3592" width="11" style="96" customWidth="1"/>
    <col min="3593" max="3593" width="10.85546875" style="96" customWidth="1"/>
    <col min="3594" max="3594" width="11.42578125" style="96" customWidth="1"/>
    <col min="3595" max="3595" width="12.85546875" style="96" customWidth="1"/>
    <col min="3596" max="3596" width="10.5703125" style="96" customWidth="1"/>
    <col min="3597" max="3840" width="9.140625" style="96"/>
    <col min="3841" max="3841" width="36" style="96" customWidth="1"/>
    <col min="3842" max="3842" width="10.85546875" style="96" customWidth="1"/>
    <col min="3843" max="3843" width="11.140625" style="96" customWidth="1"/>
    <col min="3844" max="3844" width="10.85546875" style="96" customWidth="1"/>
    <col min="3845" max="3845" width="11.42578125" style="96" customWidth="1"/>
    <col min="3846" max="3846" width="10.7109375" style="96" bestFit="1" customWidth="1"/>
    <col min="3847" max="3847" width="10.85546875" style="96" bestFit="1" customWidth="1"/>
    <col min="3848" max="3848" width="11" style="96" customWidth="1"/>
    <col min="3849" max="3849" width="10.85546875" style="96" customWidth="1"/>
    <col min="3850" max="3850" width="11.42578125" style="96" customWidth="1"/>
    <col min="3851" max="3851" width="12.85546875" style="96" customWidth="1"/>
    <col min="3852" max="3852" width="10.5703125" style="96" customWidth="1"/>
    <col min="3853" max="4096" width="9.140625" style="96"/>
    <col min="4097" max="4097" width="36" style="96" customWidth="1"/>
    <col min="4098" max="4098" width="10.85546875" style="96" customWidth="1"/>
    <col min="4099" max="4099" width="11.140625" style="96" customWidth="1"/>
    <col min="4100" max="4100" width="10.85546875" style="96" customWidth="1"/>
    <col min="4101" max="4101" width="11.42578125" style="96" customWidth="1"/>
    <col min="4102" max="4102" width="10.7109375" style="96" bestFit="1" customWidth="1"/>
    <col min="4103" max="4103" width="10.85546875" style="96" bestFit="1" customWidth="1"/>
    <col min="4104" max="4104" width="11" style="96" customWidth="1"/>
    <col min="4105" max="4105" width="10.85546875" style="96" customWidth="1"/>
    <col min="4106" max="4106" width="11.42578125" style="96" customWidth="1"/>
    <col min="4107" max="4107" width="12.85546875" style="96" customWidth="1"/>
    <col min="4108" max="4108" width="10.5703125" style="96" customWidth="1"/>
    <col min="4109" max="4352" width="9.140625" style="96"/>
    <col min="4353" max="4353" width="36" style="96" customWidth="1"/>
    <col min="4354" max="4354" width="10.85546875" style="96" customWidth="1"/>
    <col min="4355" max="4355" width="11.140625" style="96" customWidth="1"/>
    <col min="4356" max="4356" width="10.85546875" style="96" customWidth="1"/>
    <col min="4357" max="4357" width="11.42578125" style="96" customWidth="1"/>
    <col min="4358" max="4358" width="10.7109375" style="96" bestFit="1" customWidth="1"/>
    <col min="4359" max="4359" width="10.85546875" style="96" bestFit="1" customWidth="1"/>
    <col min="4360" max="4360" width="11" style="96" customWidth="1"/>
    <col min="4361" max="4361" width="10.85546875" style="96" customWidth="1"/>
    <col min="4362" max="4362" width="11.42578125" style="96" customWidth="1"/>
    <col min="4363" max="4363" width="12.85546875" style="96" customWidth="1"/>
    <col min="4364" max="4364" width="10.5703125" style="96" customWidth="1"/>
    <col min="4365" max="4608" width="9.140625" style="96"/>
    <col min="4609" max="4609" width="36" style="96" customWidth="1"/>
    <col min="4610" max="4610" width="10.85546875" style="96" customWidth="1"/>
    <col min="4611" max="4611" width="11.140625" style="96" customWidth="1"/>
    <col min="4612" max="4612" width="10.85546875" style="96" customWidth="1"/>
    <col min="4613" max="4613" width="11.42578125" style="96" customWidth="1"/>
    <col min="4614" max="4614" width="10.7109375" style="96" bestFit="1" customWidth="1"/>
    <col min="4615" max="4615" width="10.85546875" style="96" bestFit="1" customWidth="1"/>
    <col min="4616" max="4616" width="11" style="96" customWidth="1"/>
    <col min="4617" max="4617" width="10.85546875" style="96" customWidth="1"/>
    <col min="4618" max="4618" width="11.42578125" style="96" customWidth="1"/>
    <col min="4619" max="4619" width="12.85546875" style="96" customWidth="1"/>
    <col min="4620" max="4620" width="10.5703125" style="96" customWidth="1"/>
    <col min="4621" max="4864" width="9.140625" style="96"/>
    <col min="4865" max="4865" width="36" style="96" customWidth="1"/>
    <col min="4866" max="4866" width="10.85546875" style="96" customWidth="1"/>
    <col min="4867" max="4867" width="11.140625" style="96" customWidth="1"/>
    <col min="4868" max="4868" width="10.85546875" style="96" customWidth="1"/>
    <col min="4869" max="4869" width="11.42578125" style="96" customWidth="1"/>
    <col min="4870" max="4870" width="10.7109375" style="96" bestFit="1" customWidth="1"/>
    <col min="4871" max="4871" width="10.85546875" style="96" bestFit="1" customWidth="1"/>
    <col min="4872" max="4872" width="11" style="96" customWidth="1"/>
    <col min="4873" max="4873" width="10.85546875" style="96" customWidth="1"/>
    <col min="4874" max="4874" width="11.42578125" style="96" customWidth="1"/>
    <col min="4875" max="4875" width="12.85546875" style="96" customWidth="1"/>
    <col min="4876" max="4876" width="10.5703125" style="96" customWidth="1"/>
    <col min="4877" max="5120" width="9.140625" style="96"/>
    <col min="5121" max="5121" width="36" style="96" customWidth="1"/>
    <col min="5122" max="5122" width="10.85546875" style="96" customWidth="1"/>
    <col min="5123" max="5123" width="11.140625" style="96" customWidth="1"/>
    <col min="5124" max="5124" width="10.85546875" style="96" customWidth="1"/>
    <col min="5125" max="5125" width="11.42578125" style="96" customWidth="1"/>
    <col min="5126" max="5126" width="10.7109375" style="96" bestFit="1" customWidth="1"/>
    <col min="5127" max="5127" width="10.85546875" style="96" bestFit="1" customWidth="1"/>
    <col min="5128" max="5128" width="11" style="96" customWidth="1"/>
    <col min="5129" max="5129" width="10.85546875" style="96" customWidth="1"/>
    <col min="5130" max="5130" width="11.42578125" style="96" customWidth="1"/>
    <col min="5131" max="5131" width="12.85546875" style="96" customWidth="1"/>
    <col min="5132" max="5132" width="10.5703125" style="96" customWidth="1"/>
    <col min="5133" max="5376" width="9.140625" style="96"/>
    <col min="5377" max="5377" width="36" style="96" customWidth="1"/>
    <col min="5378" max="5378" width="10.85546875" style="96" customWidth="1"/>
    <col min="5379" max="5379" width="11.140625" style="96" customWidth="1"/>
    <col min="5380" max="5380" width="10.85546875" style="96" customWidth="1"/>
    <col min="5381" max="5381" width="11.42578125" style="96" customWidth="1"/>
    <col min="5382" max="5382" width="10.7109375" style="96" bestFit="1" customWidth="1"/>
    <col min="5383" max="5383" width="10.85546875" style="96" bestFit="1" customWidth="1"/>
    <col min="5384" max="5384" width="11" style="96" customWidth="1"/>
    <col min="5385" max="5385" width="10.85546875" style="96" customWidth="1"/>
    <col min="5386" max="5386" width="11.42578125" style="96" customWidth="1"/>
    <col min="5387" max="5387" width="12.85546875" style="96" customWidth="1"/>
    <col min="5388" max="5388" width="10.5703125" style="96" customWidth="1"/>
    <col min="5389" max="5632" width="9.140625" style="96"/>
    <col min="5633" max="5633" width="36" style="96" customWidth="1"/>
    <col min="5634" max="5634" width="10.85546875" style="96" customWidth="1"/>
    <col min="5635" max="5635" width="11.140625" style="96" customWidth="1"/>
    <col min="5636" max="5636" width="10.85546875" style="96" customWidth="1"/>
    <col min="5637" max="5637" width="11.42578125" style="96" customWidth="1"/>
    <col min="5638" max="5638" width="10.7109375" style="96" bestFit="1" customWidth="1"/>
    <col min="5639" max="5639" width="10.85546875" style="96" bestFit="1" customWidth="1"/>
    <col min="5640" max="5640" width="11" style="96" customWidth="1"/>
    <col min="5641" max="5641" width="10.85546875" style="96" customWidth="1"/>
    <col min="5642" max="5642" width="11.42578125" style="96" customWidth="1"/>
    <col min="5643" max="5643" width="12.85546875" style="96" customWidth="1"/>
    <col min="5644" max="5644" width="10.5703125" style="96" customWidth="1"/>
    <col min="5645" max="5888" width="9.140625" style="96"/>
    <col min="5889" max="5889" width="36" style="96" customWidth="1"/>
    <col min="5890" max="5890" width="10.85546875" style="96" customWidth="1"/>
    <col min="5891" max="5891" width="11.140625" style="96" customWidth="1"/>
    <col min="5892" max="5892" width="10.85546875" style="96" customWidth="1"/>
    <col min="5893" max="5893" width="11.42578125" style="96" customWidth="1"/>
    <col min="5894" max="5894" width="10.7109375" style="96" bestFit="1" customWidth="1"/>
    <col min="5895" max="5895" width="10.85546875" style="96" bestFit="1" customWidth="1"/>
    <col min="5896" max="5896" width="11" style="96" customWidth="1"/>
    <col min="5897" max="5897" width="10.85546875" style="96" customWidth="1"/>
    <col min="5898" max="5898" width="11.42578125" style="96" customWidth="1"/>
    <col min="5899" max="5899" width="12.85546875" style="96" customWidth="1"/>
    <col min="5900" max="5900" width="10.5703125" style="96" customWidth="1"/>
    <col min="5901" max="6144" width="9.140625" style="96"/>
    <col min="6145" max="6145" width="36" style="96" customWidth="1"/>
    <col min="6146" max="6146" width="10.85546875" style="96" customWidth="1"/>
    <col min="6147" max="6147" width="11.140625" style="96" customWidth="1"/>
    <col min="6148" max="6148" width="10.85546875" style="96" customWidth="1"/>
    <col min="6149" max="6149" width="11.42578125" style="96" customWidth="1"/>
    <col min="6150" max="6150" width="10.7109375" style="96" bestFit="1" customWidth="1"/>
    <col min="6151" max="6151" width="10.85546875" style="96" bestFit="1" customWidth="1"/>
    <col min="6152" max="6152" width="11" style="96" customWidth="1"/>
    <col min="6153" max="6153" width="10.85546875" style="96" customWidth="1"/>
    <col min="6154" max="6154" width="11.42578125" style="96" customWidth="1"/>
    <col min="6155" max="6155" width="12.85546875" style="96" customWidth="1"/>
    <col min="6156" max="6156" width="10.5703125" style="96" customWidth="1"/>
    <col min="6157" max="6400" width="9.140625" style="96"/>
    <col min="6401" max="6401" width="36" style="96" customWidth="1"/>
    <col min="6402" max="6402" width="10.85546875" style="96" customWidth="1"/>
    <col min="6403" max="6403" width="11.140625" style="96" customWidth="1"/>
    <col min="6404" max="6404" width="10.85546875" style="96" customWidth="1"/>
    <col min="6405" max="6405" width="11.42578125" style="96" customWidth="1"/>
    <col min="6406" max="6406" width="10.7109375" style="96" bestFit="1" customWidth="1"/>
    <col min="6407" max="6407" width="10.85546875" style="96" bestFit="1" customWidth="1"/>
    <col min="6408" max="6408" width="11" style="96" customWidth="1"/>
    <col min="6409" max="6409" width="10.85546875" style="96" customWidth="1"/>
    <col min="6410" max="6410" width="11.42578125" style="96" customWidth="1"/>
    <col min="6411" max="6411" width="12.85546875" style="96" customWidth="1"/>
    <col min="6412" max="6412" width="10.5703125" style="96" customWidth="1"/>
    <col min="6413" max="6656" width="9.140625" style="96"/>
    <col min="6657" max="6657" width="36" style="96" customWidth="1"/>
    <col min="6658" max="6658" width="10.85546875" style="96" customWidth="1"/>
    <col min="6659" max="6659" width="11.140625" style="96" customWidth="1"/>
    <col min="6660" max="6660" width="10.85546875" style="96" customWidth="1"/>
    <col min="6661" max="6661" width="11.42578125" style="96" customWidth="1"/>
    <col min="6662" max="6662" width="10.7109375" style="96" bestFit="1" customWidth="1"/>
    <col min="6663" max="6663" width="10.85546875" style="96" bestFit="1" customWidth="1"/>
    <col min="6664" max="6664" width="11" style="96" customWidth="1"/>
    <col min="6665" max="6665" width="10.85546875" style="96" customWidth="1"/>
    <col min="6666" max="6666" width="11.42578125" style="96" customWidth="1"/>
    <col min="6667" max="6667" width="12.85546875" style="96" customWidth="1"/>
    <col min="6668" max="6668" width="10.5703125" style="96" customWidth="1"/>
    <col min="6669" max="6912" width="9.140625" style="96"/>
    <col min="6913" max="6913" width="36" style="96" customWidth="1"/>
    <col min="6914" max="6914" width="10.85546875" style="96" customWidth="1"/>
    <col min="6915" max="6915" width="11.140625" style="96" customWidth="1"/>
    <col min="6916" max="6916" width="10.85546875" style="96" customWidth="1"/>
    <col min="6917" max="6917" width="11.42578125" style="96" customWidth="1"/>
    <col min="6918" max="6918" width="10.7109375" style="96" bestFit="1" customWidth="1"/>
    <col min="6919" max="6919" width="10.85546875" style="96" bestFit="1" customWidth="1"/>
    <col min="6920" max="6920" width="11" style="96" customWidth="1"/>
    <col min="6921" max="6921" width="10.85546875" style="96" customWidth="1"/>
    <col min="6922" max="6922" width="11.42578125" style="96" customWidth="1"/>
    <col min="6923" max="6923" width="12.85546875" style="96" customWidth="1"/>
    <col min="6924" max="6924" width="10.5703125" style="96" customWidth="1"/>
    <col min="6925" max="7168" width="9.140625" style="96"/>
    <col min="7169" max="7169" width="36" style="96" customWidth="1"/>
    <col min="7170" max="7170" width="10.85546875" style="96" customWidth="1"/>
    <col min="7171" max="7171" width="11.140625" style="96" customWidth="1"/>
    <col min="7172" max="7172" width="10.85546875" style="96" customWidth="1"/>
    <col min="7173" max="7173" width="11.42578125" style="96" customWidth="1"/>
    <col min="7174" max="7174" width="10.7109375" style="96" bestFit="1" customWidth="1"/>
    <col min="7175" max="7175" width="10.85546875" style="96" bestFit="1" customWidth="1"/>
    <col min="7176" max="7176" width="11" style="96" customWidth="1"/>
    <col min="7177" max="7177" width="10.85546875" style="96" customWidth="1"/>
    <col min="7178" max="7178" width="11.42578125" style="96" customWidth="1"/>
    <col min="7179" max="7179" width="12.85546875" style="96" customWidth="1"/>
    <col min="7180" max="7180" width="10.5703125" style="96" customWidth="1"/>
    <col min="7181" max="7424" width="9.140625" style="96"/>
    <col min="7425" max="7425" width="36" style="96" customWidth="1"/>
    <col min="7426" max="7426" width="10.85546875" style="96" customWidth="1"/>
    <col min="7427" max="7427" width="11.140625" style="96" customWidth="1"/>
    <col min="7428" max="7428" width="10.85546875" style="96" customWidth="1"/>
    <col min="7429" max="7429" width="11.42578125" style="96" customWidth="1"/>
    <col min="7430" max="7430" width="10.7109375" style="96" bestFit="1" customWidth="1"/>
    <col min="7431" max="7431" width="10.85546875" style="96" bestFit="1" customWidth="1"/>
    <col min="7432" max="7432" width="11" style="96" customWidth="1"/>
    <col min="7433" max="7433" width="10.85546875" style="96" customWidth="1"/>
    <col min="7434" max="7434" width="11.42578125" style="96" customWidth="1"/>
    <col min="7435" max="7435" width="12.85546875" style="96" customWidth="1"/>
    <col min="7436" max="7436" width="10.5703125" style="96" customWidth="1"/>
    <col min="7437" max="7680" width="9.140625" style="96"/>
    <col min="7681" max="7681" width="36" style="96" customWidth="1"/>
    <col min="7682" max="7682" width="10.85546875" style="96" customWidth="1"/>
    <col min="7683" max="7683" width="11.140625" style="96" customWidth="1"/>
    <col min="7684" max="7684" width="10.85546875" style="96" customWidth="1"/>
    <col min="7685" max="7685" width="11.42578125" style="96" customWidth="1"/>
    <col min="7686" max="7686" width="10.7109375" style="96" bestFit="1" customWidth="1"/>
    <col min="7687" max="7687" width="10.85546875" style="96" bestFit="1" customWidth="1"/>
    <col min="7688" max="7688" width="11" style="96" customWidth="1"/>
    <col min="7689" max="7689" width="10.85546875" style="96" customWidth="1"/>
    <col min="7690" max="7690" width="11.42578125" style="96" customWidth="1"/>
    <col min="7691" max="7691" width="12.85546875" style="96" customWidth="1"/>
    <col min="7692" max="7692" width="10.5703125" style="96" customWidth="1"/>
    <col min="7693" max="7936" width="9.140625" style="96"/>
    <col min="7937" max="7937" width="36" style="96" customWidth="1"/>
    <col min="7938" max="7938" width="10.85546875" style="96" customWidth="1"/>
    <col min="7939" max="7939" width="11.140625" style="96" customWidth="1"/>
    <col min="7940" max="7940" width="10.85546875" style="96" customWidth="1"/>
    <col min="7941" max="7941" width="11.42578125" style="96" customWidth="1"/>
    <col min="7942" max="7942" width="10.7109375" style="96" bestFit="1" customWidth="1"/>
    <col min="7943" max="7943" width="10.85546875" style="96" bestFit="1" customWidth="1"/>
    <col min="7944" max="7944" width="11" style="96" customWidth="1"/>
    <col min="7945" max="7945" width="10.85546875" style="96" customWidth="1"/>
    <col min="7946" max="7946" width="11.42578125" style="96" customWidth="1"/>
    <col min="7947" max="7947" width="12.85546875" style="96" customWidth="1"/>
    <col min="7948" max="7948" width="10.5703125" style="96" customWidth="1"/>
    <col min="7949" max="8192" width="9.140625" style="96"/>
    <col min="8193" max="8193" width="36" style="96" customWidth="1"/>
    <col min="8194" max="8194" width="10.85546875" style="96" customWidth="1"/>
    <col min="8195" max="8195" width="11.140625" style="96" customWidth="1"/>
    <col min="8196" max="8196" width="10.85546875" style="96" customWidth="1"/>
    <col min="8197" max="8197" width="11.42578125" style="96" customWidth="1"/>
    <col min="8198" max="8198" width="10.7109375" style="96" bestFit="1" customWidth="1"/>
    <col min="8199" max="8199" width="10.85546875" style="96" bestFit="1" customWidth="1"/>
    <col min="8200" max="8200" width="11" style="96" customWidth="1"/>
    <col min="8201" max="8201" width="10.85546875" style="96" customWidth="1"/>
    <col min="8202" max="8202" width="11.42578125" style="96" customWidth="1"/>
    <col min="8203" max="8203" width="12.85546875" style="96" customWidth="1"/>
    <col min="8204" max="8204" width="10.5703125" style="96" customWidth="1"/>
    <col min="8205" max="8448" width="9.140625" style="96"/>
    <col min="8449" max="8449" width="36" style="96" customWidth="1"/>
    <col min="8450" max="8450" width="10.85546875" style="96" customWidth="1"/>
    <col min="8451" max="8451" width="11.140625" style="96" customWidth="1"/>
    <col min="8452" max="8452" width="10.85546875" style="96" customWidth="1"/>
    <col min="8453" max="8453" width="11.42578125" style="96" customWidth="1"/>
    <col min="8454" max="8454" width="10.7109375" style="96" bestFit="1" customWidth="1"/>
    <col min="8455" max="8455" width="10.85546875" style="96" bestFit="1" customWidth="1"/>
    <col min="8456" max="8456" width="11" style="96" customWidth="1"/>
    <col min="8457" max="8457" width="10.85546875" style="96" customWidth="1"/>
    <col min="8458" max="8458" width="11.42578125" style="96" customWidth="1"/>
    <col min="8459" max="8459" width="12.85546875" style="96" customWidth="1"/>
    <col min="8460" max="8460" width="10.5703125" style="96" customWidth="1"/>
    <col min="8461" max="8704" width="9.140625" style="96"/>
    <col min="8705" max="8705" width="36" style="96" customWidth="1"/>
    <col min="8706" max="8706" width="10.85546875" style="96" customWidth="1"/>
    <col min="8707" max="8707" width="11.140625" style="96" customWidth="1"/>
    <col min="8708" max="8708" width="10.85546875" style="96" customWidth="1"/>
    <col min="8709" max="8709" width="11.42578125" style="96" customWidth="1"/>
    <col min="8710" max="8710" width="10.7109375" style="96" bestFit="1" customWidth="1"/>
    <col min="8711" max="8711" width="10.85546875" style="96" bestFit="1" customWidth="1"/>
    <col min="8712" max="8712" width="11" style="96" customWidth="1"/>
    <col min="8713" max="8713" width="10.85546875" style="96" customWidth="1"/>
    <col min="8714" max="8714" width="11.42578125" style="96" customWidth="1"/>
    <col min="8715" max="8715" width="12.85546875" style="96" customWidth="1"/>
    <col min="8716" max="8716" width="10.5703125" style="96" customWidth="1"/>
    <col min="8717" max="8960" width="9.140625" style="96"/>
    <col min="8961" max="8961" width="36" style="96" customWidth="1"/>
    <col min="8962" max="8962" width="10.85546875" style="96" customWidth="1"/>
    <col min="8963" max="8963" width="11.140625" style="96" customWidth="1"/>
    <col min="8964" max="8964" width="10.85546875" style="96" customWidth="1"/>
    <col min="8965" max="8965" width="11.42578125" style="96" customWidth="1"/>
    <col min="8966" max="8966" width="10.7109375" style="96" bestFit="1" customWidth="1"/>
    <col min="8967" max="8967" width="10.85546875" style="96" bestFit="1" customWidth="1"/>
    <col min="8968" max="8968" width="11" style="96" customWidth="1"/>
    <col min="8969" max="8969" width="10.85546875" style="96" customWidth="1"/>
    <col min="8970" max="8970" width="11.42578125" style="96" customWidth="1"/>
    <col min="8971" max="8971" width="12.85546875" style="96" customWidth="1"/>
    <col min="8972" max="8972" width="10.5703125" style="96" customWidth="1"/>
    <col min="8973" max="9216" width="9.140625" style="96"/>
    <col min="9217" max="9217" width="36" style="96" customWidth="1"/>
    <col min="9218" max="9218" width="10.85546875" style="96" customWidth="1"/>
    <col min="9219" max="9219" width="11.140625" style="96" customWidth="1"/>
    <col min="9220" max="9220" width="10.85546875" style="96" customWidth="1"/>
    <col min="9221" max="9221" width="11.42578125" style="96" customWidth="1"/>
    <col min="9222" max="9222" width="10.7109375" style="96" bestFit="1" customWidth="1"/>
    <col min="9223" max="9223" width="10.85546875" style="96" bestFit="1" customWidth="1"/>
    <col min="9224" max="9224" width="11" style="96" customWidth="1"/>
    <col min="9225" max="9225" width="10.85546875" style="96" customWidth="1"/>
    <col min="9226" max="9226" width="11.42578125" style="96" customWidth="1"/>
    <col min="9227" max="9227" width="12.85546875" style="96" customWidth="1"/>
    <col min="9228" max="9228" width="10.5703125" style="96" customWidth="1"/>
    <col min="9229" max="9472" width="9.140625" style="96"/>
    <col min="9473" max="9473" width="36" style="96" customWidth="1"/>
    <col min="9474" max="9474" width="10.85546875" style="96" customWidth="1"/>
    <col min="9475" max="9475" width="11.140625" style="96" customWidth="1"/>
    <col min="9476" max="9476" width="10.85546875" style="96" customWidth="1"/>
    <col min="9477" max="9477" width="11.42578125" style="96" customWidth="1"/>
    <col min="9478" max="9478" width="10.7109375" style="96" bestFit="1" customWidth="1"/>
    <col min="9479" max="9479" width="10.85546875" style="96" bestFit="1" customWidth="1"/>
    <col min="9480" max="9480" width="11" style="96" customWidth="1"/>
    <col min="9481" max="9481" width="10.85546875" style="96" customWidth="1"/>
    <col min="9482" max="9482" width="11.42578125" style="96" customWidth="1"/>
    <col min="9483" max="9483" width="12.85546875" style="96" customWidth="1"/>
    <col min="9484" max="9484" width="10.5703125" style="96" customWidth="1"/>
    <col min="9485" max="9728" width="9.140625" style="96"/>
    <col min="9729" max="9729" width="36" style="96" customWidth="1"/>
    <col min="9730" max="9730" width="10.85546875" style="96" customWidth="1"/>
    <col min="9731" max="9731" width="11.140625" style="96" customWidth="1"/>
    <col min="9732" max="9732" width="10.85546875" style="96" customWidth="1"/>
    <col min="9733" max="9733" width="11.42578125" style="96" customWidth="1"/>
    <col min="9734" max="9734" width="10.7109375" style="96" bestFit="1" customWidth="1"/>
    <col min="9735" max="9735" width="10.85546875" style="96" bestFit="1" customWidth="1"/>
    <col min="9736" max="9736" width="11" style="96" customWidth="1"/>
    <col min="9737" max="9737" width="10.85546875" style="96" customWidth="1"/>
    <col min="9738" max="9738" width="11.42578125" style="96" customWidth="1"/>
    <col min="9739" max="9739" width="12.85546875" style="96" customWidth="1"/>
    <col min="9740" max="9740" width="10.5703125" style="96" customWidth="1"/>
    <col min="9741" max="9984" width="9.140625" style="96"/>
    <col min="9985" max="9985" width="36" style="96" customWidth="1"/>
    <col min="9986" max="9986" width="10.85546875" style="96" customWidth="1"/>
    <col min="9987" max="9987" width="11.140625" style="96" customWidth="1"/>
    <col min="9988" max="9988" width="10.85546875" style="96" customWidth="1"/>
    <col min="9989" max="9989" width="11.42578125" style="96" customWidth="1"/>
    <col min="9990" max="9990" width="10.7109375" style="96" bestFit="1" customWidth="1"/>
    <col min="9991" max="9991" width="10.85546875" style="96" bestFit="1" customWidth="1"/>
    <col min="9992" max="9992" width="11" style="96" customWidth="1"/>
    <col min="9993" max="9993" width="10.85546875" style="96" customWidth="1"/>
    <col min="9994" max="9994" width="11.42578125" style="96" customWidth="1"/>
    <col min="9995" max="9995" width="12.85546875" style="96" customWidth="1"/>
    <col min="9996" max="9996" width="10.5703125" style="96" customWidth="1"/>
    <col min="9997" max="10240" width="9.140625" style="96"/>
    <col min="10241" max="10241" width="36" style="96" customWidth="1"/>
    <col min="10242" max="10242" width="10.85546875" style="96" customWidth="1"/>
    <col min="10243" max="10243" width="11.140625" style="96" customWidth="1"/>
    <col min="10244" max="10244" width="10.85546875" style="96" customWidth="1"/>
    <col min="10245" max="10245" width="11.42578125" style="96" customWidth="1"/>
    <col min="10246" max="10246" width="10.7109375" style="96" bestFit="1" customWidth="1"/>
    <col min="10247" max="10247" width="10.85546875" style="96" bestFit="1" customWidth="1"/>
    <col min="10248" max="10248" width="11" style="96" customWidth="1"/>
    <col min="10249" max="10249" width="10.85546875" style="96" customWidth="1"/>
    <col min="10250" max="10250" width="11.42578125" style="96" customWidth="1"/>
    <col min="10251" max="10251" width="12.85546875" style="96" customWidth="1"/>
    <col min="10252" max="10252" width="10.5703125" style="96" customWidth="1"/>
    <col min="10253" max="10496" width="9.140625" style="96"/>
    <col min="10497" max="10497" width="36" style="96" customWidth="1"/>
    <col min="10498" max="10498" width="10.85546875" style="96" customWidth="1"/>
    <col min="10499" max="10499" width="11.140625" style="96" customWidth="1"/>
    <col min="10500" max="10500" width="10.85546875" style="96" customWidth="1"/>
    <col min="10501" max="10501" width="11.42578125" style="96" customWidth="1"/>
    <col min="10502" max="10502" width="10.7109375" style="96" bestFit="1" customWidth="1"/>
    <col min="10503" max="10503" width="10.85546875" style="96" bestFit="1" customWidth="1"/>
    <col min="10504" max="10504" width="11" style="96" customWidth="1"/>
    <col min="10505" max="10505" width="10.85546875" style="96" customWidth="1"/>
    <col min="10506" max="10506" width="11.42578125" style="96" customWidth="1"/>
    <col min="10507" max="10507" width="12.85546875" style="96" customWidth="1"/>
    <col min="10508" max="10508" width="10.5703125" style="96" customWidth="1"/>
    <col min="10509" max="10752" width="9.140625" style="96"/>
    <col min="10753" max="10753" width="36" style="96" customWidth="1"/>
    <col min="10754" max="10754" width="10.85546875" style="96" customWidth="1"/>
    <col min="10755" max="10755" width="11.140625" style="96" customWidth="1"/>
    <col min="10756" max="10756" width="10.85546875" style="96" customWidth="1"/>
    <col min="10757" max="10757" width="11.42578125" style="96" customWidth="1"/>
    <col min="10758" max="10758" width="10.7109375" style="96" bestFit="1" customWidth="1"/>
    <col min="10759" max="10759" width="10.85546875" style="96" bestFit="1" customWidth="1"/>
    <col min="10760" max="10760" width="11" style="96" customWidth="1"/>
    <col min="10761" max="10761" width="10.85546875" style="96" customWidth="1"/>
    <col min="10762" max="10762" width="11.42578125" style="96" customWidth="1"/>
    <col min="10763" max="10763" width="12.85546875" style="96" customWidth="1"/>
    <col min="10764" max="10764" width="10.5703125" style="96" customWidth="1"/>
    <col min="10765" max="11008" width="9.140625" style="96"/>
    <col min="11009" max="11009" width="36" style="96" customWidth="1"/>
    <col min="11010" max="11010" width="10.85546875" style="96" customWidth="1"/>
    <col min="11011" max="11011" width="11.140625" style="96" customWidth="1"/>
    <col min="11012" max="11012" width="10.85546875" style="96" customWidth="1"/>
    <col min="11013" max="11013" width="11.42578125" style="96" customWidth="1"/>
    <col min="11014" max="11014" width="10.7109375" style="96" bestFit="1" customWidth="1"/>
    <col min="11015" max="11015" width="10.85546875" style="96" bestFit="1" customWidth="1"/>
    <col min="11016" max="11016" width="11" style="96" customWidth="1"/>
    <col min="11017" max="11017" width="10.85546875" style="96" customWidth="1"/>
    <col min="11018" max="11018" width="11.42578125" style="96" customWidth="1"/>
    <col min="11019" max="11019" width="12.85546875" style="96" customWidth="1"/>
    <col min="11020" max="11020" width="10.5703125" style="96" customWidth="1"/>
    <col min="11021" max="11264" width="9.140625" style="96"/>
    <col min="11265" max="11265" width="36" style="96" customWidth="1"/>
    <col min="11266" max="11266" width="10.85546875" style="96" customWidth="1"/>
    <col min="11267" max="11267" width="11.140625" style="96" customWidth="1"/>
    <col min="11268" max="11268" width="10.85546875" style="96" customWidth="1"/>
    <col min="11269" max="11269" width="11.42578125" style="96" customWidth="1"/>
    <col min="11270" max="11270" width="10.7109375" style="96" bestFit="1" customWidth="1"/>
    <col min="11271" max="11271" width="10.85546875" style="96" bestFit="1" customWidth="1"/>
    <col min="11272" max="11272" width="11" style="96" customWidth="1"/>
    <col min="11273" max="11273" width="10.85546875" style="96" customWidth="1"/>
    <col min="11274" max="11274" width="11.42578125" style="96" customWidth="1"/>
    <col min="11275" max="11275" width="12.85546875" style="96" customWidth="1"/>
    <col min="11276" max="11276" width="10.5703125" style="96" customWidth="1"/>
    <col min="11277" max="11520" width="9.140625" style="96"/>
    <col min="11521" max="11521" width="36" style="96" customWidth="1"/>
    <col min="11522" max="11522" width="10.85546875" style="96" customWidth="1"/>
    <col min="11523" max="11523" width="11.140625" style="96" customWidth="1"/>
    <col min="11524" max="11524" width="10.85546875" style="96" customWidth="1"/>
    <col min="11525" max="11525" width="11.42578125" style="96" customWidth="1"/>
    <col min="11526" max="11526" width="10.7109375" style="96" bestFit="1" customWidth="1"/>
    <col min="11527" max="11527" width="10.85546875" style="96" bestFit="1" customWidth="1"/>
    <col min="11528" max="11528" width="11" style="96" customWidth="1"/>
    <col min="11529" max="11529" width="10.85546875" style="96" customWidth="1"/>
    <col min="11530" max="11530" width="11.42578125" style="96" customWidth="1"/>
    <col min="11531" max="11531" width="12.85546875" style="96" customWidth="1"/>
    <col min="11532" max="11532" width="10.5703125" style="96" customWidth="1"/>
    <col min="11533" max="11776" width="9.140625" style="96"/>
    <col min="11777" max="11777" width="36" style="96" customWidth="1"/>
    <col min="11778" max="11778" width="10.85546875" style="96" customWidth="1"/>
    <col min="11779" max="11779" width="11.140625" style="96" customWidth="1"/>
    <col min="11780" max="11780" width="10.85546875" style="96" customWidth="1"/>
    <col min="11781" max="11781" width="11.42578125" style="96" customWidth="1"/>
    <col min="11782" max="11782" width="10.7109375" style="96" bestFit="1" customWidth="1"/>
    <col min="11783" max="11783" width="10.85546875" style="96" bestFit="1" customWidth="1"/>
    <col min="11784" max="11784" width="11" style="96" customWidth="1"/>
    <col min="11785" max="11785" width="10.85546875" style="96" customWidth="1"/>
    <col min="11786" max="11786" width="11.42578125" style="96" customWidth="1"/>
    <col min="11787" max="11787" width="12.85546875" style="96" customWidth="1"/>
    <col min="11788" max="11788" width="10.5703125" style="96" customWidth="1"/>
    <col min="11789" max="12032" width="9.140625" style="96"/>
    <col min="12033" max="12033" width="36" style="96" customWidth="1"/>
    <col min="12034" max="12034" width="10.85546875" style="96" customWidth="1"/>
    <col min="12035" max="12035" width="11.140625" style="96" customWidth="1"/>
    <col min="12036" max="12036" width="10.85546875" style="96" customWidth="1"/>
    <col min="12037" max="12037" width="11.42578125" style="96" customWidth="1"/>
    <col min="12038" max="12038" width="10.7109375" style="96" bestFit="1" customWidth="1"/>
    <col min="12039" max="12039" width="10.85546875" style="96" bestFit="1" customWidth="1"/>
    <col min="12040" max="12040" width="11" style="96" customWidth="1"/>
    <col min="12041" max="12041" width="10.85546875" style="96" customWidth="1"/>
    <col min="12042" max="12042" width="11.42578125" style="96" customWidth="1"/>
    <col min="12043" max="12043" width="12.85546875" style="96" customWidth="1"/>
    <col min="12044" max="12044" width="10.5703125" style="96" customWidth="1"/>
    <col min="12045" max="12288" width="9.140625" style="96"/>
    <col min="12289" max="12289" width="36" style="96" customWidth="1"/>
    <col min="12290" max="12290" width="10.85546875" style="96" customWidth="1"/>
    <col min="12291" max="12291" width="11.140625" style="96" customWidth="1"/>
    <col min="12292" max="12292" width="10.85546875" style="96" customWidth="1"/>
    <col min="12293" max="12293" width="11.42578125" style="96" customWidth="1"/>
    <col min="12294" max="12294" width="10.7109375" style="96" bestFit="1" customWidth="1"/>
    <col min="12295" max="12295" width="10.85546875" style="96" bestFit="1" customWidth="1"/>
    <col min="12296" max="12296" width="11" style="96" customWidth="1"/>
    <col min="12297" max="12297" width="10.85546875" style="96" customWidth="1"/>
    <col min="12298" max="12298" width="11.42578125" style="96" customWidth="1"/>
    <col min="12299" max="12299" width="12.85546875" style="96" customWidth="1"/>
    <col min="12300" max="12300" width="10.5703125" style="96" customWidth="1"/>
    <col min="12301" max="12544" width="9.140625" style="96"/>
    <col min="12545" max="12545" width="36" style="96" customWidth="1"/>
    <col min="12546" max="12546" width="10.85546875" style="96" customWidth="1"/>
    <col min="12547" max="12547" width="11.140625" style="96" customWidth="1"/>
    <col min="12548" max="12548" width="10.85546875" style="96" customWidth="1"/>
    <col min="12549" max="12549" width="11.42578125" style="96" customWidth="1"/>
    <col min="12550" max="12550" width="10.7109375" style="96" bestFit="1" customWidth="1"/>
    <col min="12551" max="12551" width="10.85546875" style="96" bestFit="1" customWidth="1"/>
    <col min="12552" max="12552" width="11" style="96" customWidth="1"/>
    <col min="12553" max="12553" width="10.85546875" style="96" customWidth="1"/>
    <col min="12554" max="12554" width="11.42578125" style="96" customWidth="1"/>
    <col min="12555" max="12555" width="12.85546875" style="96" customWidth="1"/>
    <col min="12556" max="12556" width="10.5703125" style="96" customWidth="1"/>
    <col min="12557" max="12800" width="9.140625" style="96"/>
    <col min="12801" max="12801" width="36" style="96" customWidth="1"/>
    <col min="12802" max="12802" width="10.85546875" style="96" customWidth="1"/>
    <col min="12803" max="12803" width="11.140625" style="96" customWidth="1"/>
    <col min="12804" max="12804" width="10.85546875" style="96" customWidth="1"/>
    <col min="12805" max="12805" width="11.42578125" style="96" customWidth="1"/>
    <col min="12806" max="12806" width="10.7109375" style="96" bestFit="1" customWidth="1"/>
    <col min="12807" max="12807" width="10.85546875" style="96" bestFit="1" customWidth="1"/>
    <col min="12808" max="12808" width="11" style="96" customWidth="1"/>
    <col min="12809" max="12809" width="10.85546875" style="96" customWidth="1"/>
    <col min="12810" max="12810" width="11.42578125" style="96" customWidth="1"/>
    <col min="12811" max="12811" width="12.85546875" style="96" customWidth="1"/>
    <col min="12812" max="12812" width="10.5703125" style="96" customWidth="1"/>
    <col min="12813" max="13056" width="9.140625" style="96"/>
    <col min="13057" max="13057" width="36" style="96" customWidth="1"/>
    <col min="13058" max="13058" width="10.85546875" style="96" customWidth="1"/>
    <col min="13059" max="13059" width="11.140625" style="96" customWidth="1"/>
    <col min="13060" max="13060" width="10.85546875" style="96" customWidth="1"/>
    <col min="13061" max="13061" width="11.42578125" style="96" customWidth="1"/>
    <col min="13062" max="13062" width="10.7109375" style="96" bestFit="1" customWidth="1"/>
    <col min="13063" max="13063" width="10.85546875" style="96" bestFit="1" customWidth="1"/>
    <col min="13064" max="13064" width="11" style="96" customWidth="1"/>
    <col min="13065" max="13065" width="10.85546875" style="96" customWidth="1"/>
    <col min="13066" max="13066" width="11.42578125" style="96" customWidth="1"/>
    <col min="13067" max="13067" width="12.85546875" style="96" customWidth="1"/>
    <col min="13068" max="13068" width="10.5703125" style="96" customWidth="1"/>
    <col min="13069" max="13312" width="9.140625" style="96"/>
    <col min="13313" max="13313" width="36" style="96" customWidth="1"/>
    <col min="13314" max="13314" width="10.85546875" style="96" customWidth="1"/>
    <col min="13315" max="13315" width="11.140625" style="96" customWidth="1"/>
    <col min="13316" max="13316" width="10.85546875" style="96" customWidth="1"/>
    <col min="13317" max="13317" width="11.42578125" style="96" customWidth="1"/>
    <col min="13318" max="13318" width="10.7109375" style="96" bestFit="1" customWidth="1"/>
    <col min="13319" max="13319" width="10.85546875" style="96" bestFit="1" customWidth="1"/>
    <col min="13320" max="13320" width="11" style="96" customWidth="1"/>
    <col min="13321" max="13321" width="10.85546875" style="96" customWidth="1"/>
    <col min="13322" max="13322" width="11.42578125" style="96" customWidth="1"/>
    <col min="13323" max="13323" width="12.85546875" style="96" customWidth="1"/>
    <col min="13324" max="13324" width="10.5703125" style="96" customWidth="1"/>
    <col min="13325" max="13568" width="9.140625" style="96"/>
    <col min="13569" max="13569" width="36" style="96" customWidth="1"/>
    <col min="13570" max="13570" width="10.85546875" style="96" customWidth="1"/>
    <col min="13571" max="13571" width="11.140625" style="96" customWidth="1"/>
    <col min="13572" max="13572" width="10.85546875" style="96" customWidth="1"/>
    <col min="13573" max="13573" width="11.42578125" style="96" customWidth="1"/>
    <col min="13574" max="13574" width="10.7109375" style="96" bestFit="1" customWidth="1"/>
    <col min="13575" max="13575" width="10.85546875" style="96" bestFit="1" customWidth="1"/>
    <col min="13576" max="13576" width="11" style="96" customWidth="1"/>
    <col min="13577" max="13577" width="10.85546875" style="96" customWidth="1"/>
    <col min="13578" max="13578" width="11.42578125" style="96" customWidth="1"/>
    <col min="13579" max="13579" width="12.85546875" style="96" customWidth="1"/>
    <col min="13580" max="13580" width="10.5703125" style="96" customWidth="1"/>
    <col min="13581" max="13824" width="9.140625" style="96"/>
    <col min="13825" max="13825" width="36" style="96" customWidth="1"/>
    <col min="13826" max="13826" width="10.85546875" style="96" customWidth="1"/>
    <col min="13827" max="13827" width="11.140625" style="96" customWidth="1"/>
    <col min="13828" max="13828" width="10.85546875" style="96" customWidth="1"/>
    <col min="13829" max="13829" width="11.42578125" style="96" customWidth="1"/>
    <col min="13830" max="13830" width="10.7109375" style="96" bestFit="1" customWidth="1"/>
    <col min="13831" max="13831" width="10.85546875" style="96" bestFit="1" customWidth="1"/>
    <col min="13832" max="13832" width="11" style="96" customWidth="1"/>
    <col min="13833" max="13833" width="10.85546875" style="96" customWidth="1"/>
    <col min="13834" max="13834" width="11.42578125" style="96" customWidth="1"/>
    <col min="13835" max="13835" width="12.85546875" style="96" customWidth="1"/>
    <col min="13836" max="13836" width="10.5703125" style="96" customWidth="1"/>
    <col min="13837" max="14080" width="9.140625" style="96"/>
    <col min="14081" max="14081" width="36" style="96" customWidth="1"/>
    <col min="14082" max="14082" width="10.85546875" style="96" customWidth="1"/>
    <col min="14083" max="14083" width="11.140625" style="96" customWidth="1"/>
    <col min="14084" max="14084" width="10.85546875" style="96" customWidth="1"/>
    <col min="14085" max="14085" width="11.42578125" style="96" customWidth="1"/>
    <col min="14086" max="14086" width="10.7109375" style="96" bestFit="1" customWidth="1"/>
    <col min="14087" max="14087" width="10.85546875" style="96" bestFit="1" customWidth="1"/>
    <col min="14088" max="14088" width="11" style="96" customWidth="1"/>
    <col min="14089" max="14089" width="10.85546875" style="96" customWidth="1"/>
    <col min="14090" max="14090" width="11.42578125" style="96" customWidth="1"/>
    <col min="14091" max="14091" width="12.85546875" style="96" customWidth="1"/>
    <col min="14092" max="14092" width="10.5703125" style="96" customWidth="1"/>
    <col min="14093" max="14336" width="9.140625" style="96"/>
    <col min="14337" max="14337" width="36" style="96" customWidth="1"/>
    <col min="14338" max="14338" width="10.85546875" style="96" customWidth="1"/>
    <col min="14339" max="14339" width="11.140625" style="96" customWidth="1"/>
    <col min="14340" max="14340" width="10.85546875" style="96" customWidth="1"/>
    <col min="14341" max="14341" width="11.42578125" style="96" customWidth="1"/>
    <col min="14342" max="14342" width="10.7109375" style="96" bestFit="1" customWidth="1"/>
    <col min="14343" max="14343" width="10.85546875" style="96" bestFit="1" customWidth="1"/>
    <col min="14344" max="14344" width="11" style="96" customWidth="1"/>
    <col min="14345" max="14345" width="10.85546875" style="96" customWidth="1"/>
    <col min="14346" max="14346" width="11.42578125" style="96" customWidth="1"/>
    <col min="14347" max="14347" width="12.85546875" style="96" customWidth="1"/>
    <col min="14348" max="14348" width="10.5703125" style="96" customWidth="1"/>
    <col min="14349" max="14592" width="9.140625" style="96"/>
    <col min="14593" max="14593" width="36" style="96" customWidth="1"/>
    <col min="14594" max="14594" width="10.85546875" style="96" customWidth="1"/>
    <col min="14595" max="14595" width="11.140625" style="96" customWidth="1"/>
    <col min="14596" max="14596" width="10.85546875" style="96" customWidth="1"/>
    <col min="14597" max="14597" width="11.42578125" style="96" customWidth="1"/>
    <col min="14598" max="14598" width="10.7109375" style="96" bestFit="1" customWidth="1"/>
    <col min="14599" max="14599" width="10.85546875" style="96" bestFit="1" customWidth="1"/>
    <col min="14600" max="14600" width="11" style="96" customWidth="1"/>
    <col min="14601" max="14601" width="10.85546875" style="96" customWidth="1"/>
    <col min="14602" max="14602" width="11.42578125" style="96" customWidth="1"/>
    <col min="14603" max="14603" width="12.85546875" style="96" customWidth="1"/>
    <col min="14604" max="14604" width="10.5703125" style="96" customWidth="1"/>
    <col min="14605" max="14848" width="9.140625" style="96"/>
    <col min="14849" max="14849" width="36" style="96" customWidth="1"/>
    <col min="14850" max="14850" width="10.85546875" style="96" customWidth="1"/>
    <col min="14851" max="14851" width="11.140625" style="96" customWidth="1"/>
    <col min="14852" max="14852" width="10.85546875" style="96" customWidth="1"/>
    <col min="14853" max="14853" width="11.42578125" style="96" customWidth="1"/>
    <col min="14854" max="14854" width="10.7109375" style="96" bestFit="1" customWidth="1"/>
    <col min="14855" max="14855" width="10.85546875" style="96" bestFit="1" customWidth="1"/>
    <col min="14856" max="14856" width="11" style="96" customWidth="1"/>
    <col min="14857" max="14857" width="10.85546875" style="96" customWidth="1"/>
    <col min="14858" max="14858" width="11.42578125" style="96" customWidth="1"/>
    <col min="14859" max="14859" width="12.85546875" style="96" customWidth="1"/>
    <col min="14860" max="14860" width="10.5703125" style="96" customWidth="1"/>
    <col min="14861" max="15104" width="9.140625" style="96"/>
    <col min="15105" max="15105" width="36" style="96" customWidth="1"/>
    <col min="15106" max="15106" width="10.85546875" style="96" customWidth="1"/>
    <col min="15107" max="15107" width="11.140625" style="96" customWidth="1"/>
    <col min="15108" max="15108" width="10.85546875" style="96" customWidth="1"/>
    <col min="15109" max="15109" width="11.42578125" style="96" customWidth="1"/>
    <col min="15110" max="15110" width="10.7109375" style="96" bestFit="1" customWidth="1"/>
    <col min="15111" max="15111" width="10.85546875" style="96" bestFit="1" customWidth="1"/>
    <col min="15112" max="15112" width="11" style="96" customWidth="1"/>
    <col min="15113" max="15113" width="10.85546875" style="96" customWidth="1"/>
    <col min="15114" max="15114" width="11.42578125" style="96" customWidth="1"/>
    <col min="15115" max="15115" width="12.85546875" style="96" customWidth="1"/>
    <col min="15116" max="15116" width="10.5703125" style="96" customWidth="1"/>
    <col min="15117" max="15360" width="9.140625" style="96"/>
    <col min="15361" max="15361" width="36" style="96" customWidth="1"/>
    <col min="15362" max="15362" width="10.85546875" style="96" customWidth="1"/>
    <col min="15363" max="15363" width="11.140625" style="96" customWidth="1"/>
    <col min="15364" max="15364" width="10.85546875" style="96" customWidth="1"/>
    <col min="15365" max="15365" width="11.42578125" style="96" customWidth="1"/>
    <col min="15366" max="15366" width="10.7109375" style="96" bestFit="1" customWidth="1"/>
    <col min="15367" max="15367" width="10.85546875" style="96" bestFit="1" customWidth="1"/>
    <col min="15368" max="15368" width="11" style="96" customWidth="1"/>
    <col min="15369" max="15369" width="10.85546875" style="96" customWidth="1"/>
    <col min="15370" max="15370" width="11.42578125" style="96" customWidth="1"/>
    <col min="15371" max="15371" width="12.85546875" style="96" customWidth="1"/>
    <col min="15372" max="15372" width="10.5703125" style="96" customWidth="1"/>
    <col min="15373" max="15616" width="9.140625" style="96"/>
    <col min="15617" max="15617" width="36" style="96" customWidth="1"/>
    <col min="15618" max="15618" width="10.85546875" style="96" customWidth="1"/>
    <col min="15619" max="15619" width="11.140625" style="96" customWidth="1"/>
    <col min="15620" max="15620" width="10.85546875" style="96" customWidth="1"/>
    <col min="15621" max="15621" width="11.42578125" style="96" customWidth="1"/>
    <col min="15622" max="15622" width="10.7109375" style="96" bestFit="1" customWidth="1"/>
    <col min="15623" max="15623" width="10.85546875" style="96" bestFit="1" customWidth="1"/>
    <col min="15624" max="15624" width="11" style="96" customWidth="1"/>
    <col min="15625" max="15625" width="10.85546875" style="96" customWidth="1"/>
    <col min="15626" max="15626" width="11.42578125" style="96" customWidth="1"/>
    <col min="15627" max="15627" width="12.85546875" style="96" customWidth="1"/>
    <col min="15628" max="15628" width="10.5703125" style="96" customWidth="1"/>
    <col min="15629" max="15872" width="9.140625" style="96"/>
    <col min="15873" max="15873" width="36" style="96" customWidth="1"/>
    <col min="15874" max="15874" width="10.85546875" style="96" customWidth="1"/>
    <col min="15875" max="15875" width="11.140625" style="96" customWidth="1"/>
    <col min="15876" max="15876" width="10.85546875" style="96" customWidth="1"/>
    <col min="15877" max="15877" width="11.42578125" style="96" customWidth="1"/>
    <col min="15878" max="15878" width="10.7109375" style="96" bestFit="1" customWidth="1"/>
    <col min="15879" max="15879" width="10.85546875" style="96" bestFit="1" customWidth="1"/>
    <col min="15880" max="15880" width="11" style="96" customWidth="1"/>
    <col min="15881" max="15881" width="10.85546875" style="96" customWidth="1"/>
    <col min="15882" max="15882" width="11.42578125" style="96" customWidth="1"/>
    <col min="15883" max="15883" width="12.85546875" style="96" customWidth="1"/>
    <col min="15884" max="15884" width="10.5703125" style="96" customWidth="1"/>
    <col min="15885" max="16128" width="9.140625" style="96"/>
    <col min="16129" max="16129" width="36" style="96" customWidth="1"/>
    <col min="16130" max="16130" width="10.85546875" style="96" customWidth="1"/>
    <col min="16131" max="16131" width="11.140625" style="96" customWidth="1"/>
    <col min="16132" max="16132" width="10.85546875" style="96" customWidth="1"/>
    <col min="16133" max="16133" width="11.42578125" style="96" customWidth="1"/>
    <col min="16134" max="16134" width="10.7109375" style="96" bestFit="1" customWidth="1"/>
    <col min="16135" max="16135" width="10.85546875" style="96" bestFit="1" customWidth="1"/>
    <col min="16136" max="16136" width="11" style="96" customWidth="1"/>
    <col min="16137" max="16137" width="10.85546875" style="96" customWidth="1"/>
    <col min="16138" max="16138" width="11.42578125" style="96" customWidth="1"/>
    <col min="16139" max="16139" width="12.85546875" style="96" customWidth="1"/>
    <col min="16140" max="16140" width="10.5703125" style="96" customWidth="1"/>
    <col min="16141" max="16384" width="9.140625" style="96"/>
  </cols>
  <sheetData>
    <row r="1" spans="1:13" ht="15" x14ac:dyDescent="0.2">
      <c r="K1" s="407"/>
      <c r="L1" s="407"/>
      <c r="M1" s="407"/>
    </row>
    <row r="2" spans="1:13" ht="14.25" x14ac:dyDescent="0.2">
      <c r="A2" s="408" t="s">
        <v>637</v>
      </c>
      <c r="B2" s="409"/>
      <c r="C2" s="409"/>
      <c r="D2" s="409"/>
      <c r="E2" s="409"/>
    </row>
    <row r="3" spans="1:13" ht="14.25" x14ac:dyDescent="0.2">
      <c r="A3" s="292"/>
      <c r="B3" s="292"/>
      <c r="C3" s="293"/>
      <c r="D3" s="293"/>
      <c r="E3" s="293"/>
      <c r="F3" s="293"/>
      <c r="G3" s="293"/>
      <c r="H3" s="293"/>
      <c r="I3" s="294"/>
      <c r="J3" s="423"/>
      <c r="K3" s="423"/>
    </row>
    <row r="4" spans="1:13" ht="15" x14ac:dyDescent="0.2">
      <c r="A4" s="424" t="s">
        <v>595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</row>
    <row r="5" spans="1:13" ht="15" x14ac:dyDescent="0.2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</row>
    <row r="6" spans="1:13" ht="15" x14ac:dyDescent="0.2">
      <c r="A6" s="295"/>
      <c r="B6" s="295"/>
      <c r="C6" s="295"/>
      <c r="D6" s="295"/>
      <c r="E6" s="295"/>
      <c r="F6" s="295"/>
      <c r="G6" s="295"/>
      <c r="H6" s="295"/>
      <c r="I6" s="295"/>
      <c r="J6" s="295"/>
      <c r="K6" s="295"/>
    </row>
    <row r="7" spans="1:13" ht="15.75" thickBot="1" x14ac:dyDescent="0.25">
      <c r="A7" s="424"/>
      <c r="B7" s="424"/>
      <c r="C7" s="424"/>
      <c r="D7" s="424"/>
      <c r="E7" s="424"/>
      <c r="F7" s="424"/>
      <c r="G7" s="424"/>
      <c r="H7" s="424"/>
      <c r="I7" s="424"/>
    </row>
    <row r="8" spans="1:13" x14ac:dyDescent="0.2">
      <c r="A8" s="425"/>
      <c r="B8" s="427" t="s">
        <v>521</v>
      </c>
      <c r="C8" s="428"/>
      <c r="D8" s="429"/>
      <c r="E8" s="430" t="s">
        <v>522</v>
      </c>
      <c r="F8" s="431"/>
      <c r="G8" s="432"/>
      <c r="H8" s="433" t="s">
        <v>523</v>
      </c>
      <c r="I8" s="431"/>
      <c r="J8" s="432"/>
      <c r="K8" s="431" t="s">
        <v>524</v>
      </c>
      <c r="L8" s="431"/>
      <c r="M8" s="432"/>
    </row>
    <row r="9" spans="1:13" ht="45.75" thickBot="1" x14ac:dyDescent="0.25">
      <c r="A9" s="426"/>
      <c r="B9" s="296" t="s">
        <v>591</v>
      </c>
      <c r="C9" s="297" t="s">
        <v>592</v>
      </c>
      <c r="D9" s="298" t="s">
        <v>593</v>
      </c>
      <c r="E9" s="299" t="s">
        <v>591</v>
      </c>
      <c r="F9" s="300" t="s">
        <v>592</v>
      </c>
      <c r="G9" s="301" t="s">
        <v>593</v>
      </c>
      <c r="H9" s="299" t="s">
        <v>591</v>
      </c>
      <c r="I9" s="300" t="s">
        <v>592</v>
      </c>
      <c r="J9" s="301" t="s">
        <v>593</v>
      </c>
      <c r="K9" s="296" t="s">
        <v>591</v>
      </c>
      <c r="L9" s="297" t="s">
        <v>592</v>
      </c>
      <c r="M9" s="298" t="s">
        <v>593</v>
      </c>
    </row>
    <row r="10" spans="1:13" ht="15" thickBot="1" x14ac:dyDescent="0.25">
      <c r="A10" s="302" t="s">
        <v>530</v>
      </c>
      <c r="B10" s="303">
        <v>1</v>
      </c>
      <c r="C10" s="304">
        <v>1</v>
      </c>
      <c r="D10" s="305">
        <v>1</v>
      </c>
      <c r="E10" s="306">
        <v>3</v>
      </c>
      <c r="F10" s="307">
        <v>3</v>
      </c>
      <c r="G10" s="308">
        <v>3</v>
      </c>
      <c r="H10" s="309">
        <v>4</v>
      </c>
      <c r="I10" s="307">
        <v>3</v>
      </c>
      <c r="J10" s="310">
        <v>4</v>
      </c>
      <c r="K10" s="311">
        <f t="shared" ref="K10:M14" si="0">B10+E10+H10</f>
        <v>8</v>
      </c>
      <c r="L10" s="311">
        <f t="shared" si="0"/>
        <v>7</v>
      </c>
      <c r="M10" s="312">
        <f t="shared" si="0"/>
        <v>8</v>
      </c>
    </row>
    <row r="11" spans="1:13" ht="14.25" x14ac:dyDescent="0.2">
      <c r="A11" s="313" t="s">
        <v>531</v>
      </c>
      <c r="B11" s="314"/>
      <c r="C11" s="315"/>
      <c r="D11" s="316"/>
      <c r="E11" s="317">
        <v>10</v>
      </c>
      <c r="F11" s="318">
        <v>10</v>
      </c>
      <c r="G11" s="319">
        <v>10</v>
      </c>
      <c r="H11" s="309">
        <v>2</v>
      </c>
      <c r="I11" s="309">
        <v>1</v>
      </c>
      <c r="J11" s="309">
        <v>2</v>
      </c>
      <c r="K11" s="320">
        <f t="shared" si="0"/>
        <v>12</v>
      </c>
      <c r="L11" s="320">
        <f t="shared" si="0"/>
        <v>11</v>
      </c>
      <c r="M11" s="321">
        <f t="shared" si="0"/>
        <v>12</v>
      </c>
    </row>
    <row r="12" spans="1:13" ht="14.25" x14ac:dyDescent="0.2">
      <c r="A12" s="322"/>
      <c r="B12" s="314"/>
      <c r="C12" s="315"/>
      <c r="D12" s="323"/>
      <c r="E12" s="314"/>
      <c r="F12" s="315"/>
      <c r="G12" s="324"/>
      <c r="H12" s="325"/>
      <c r="I12" s="326"/>
      <c r="J12" s="327"/>
      <c r="K12" s="320"/>
      <c r="L12" s="315"/>
      <c r="M12" s="323"/>
    </row>
    <row r="13" spans="1:13" ht="14.25" x14ac:dyDescent="0.2">
      <c r="A13" s="322"/>
      <c r="B13" s="328"/>
      <c r="C13" s="329"/>
      <c r="D13" s="330"/>
      <c r="E13" s="328"/>
      <c r="F13" s="329"/>
      <c r="G13" s="331"/>
      <c r="H13" s="332"/>
      <c r="I13" s="333"/>
      <c r="J13" s="334"/>
      <c r="K13" s="335"/>
      <c r="L13" s="329"/>
      <c r="M13" s="330"/>
    </row>
    <row r="14" spans="1:13" ht="15" thickBot="1" x14ac:dyDescent="0.25">
      <c r="A14" s="322"/>
      <c r="B14" s="336"/>
      <c r="C14" s="337"/>
      <c r="D14" s="338"/>
      <c r="E14" s="339"/>
      <c r="F14" s="340"/>
      <c r="G14" s="341"/>
      <c r="H14" s="332"/>
      <c r="I14" s="333"/>
      <c r="J14" s="334"/>
      <c r="K14" s="342">
        <f t="shared" si="0"/>
        <v>0</v>
      </c>
      <c r="L14" s="340">
        <f t="shared" si="0"/>
        <v>0</v>
      </c>
      <c r="M14" s="343">
        <f t="shared" si="0"/>
        <v>0</v>
      </c>
    </row>
    <row r="15" spans="1:13" ht="15.75" thickBot="1" x14ac:dyDescent="0.25">
      <c r="A15" s="344" t="s">
        <v>525</v>
      </c>
      <c r="B15" s="345">
        <f t="shared" ref="B15:M15" si="1">SUM(B10:B14)</f>
        <v>1</v>
      </c>
      <c r="C15" s="346">
        <f t="shared" si="1"/>
        <v>1</v>
      </c>
      <c r="D15" s="347">
        <f t="shared" si="1"/>
        <v>1</v>
      </c>
      <c r="E15" s="345">
        <f t="shared" si="1"/>
        <v>13</v>
      </c>
      <c r="F15" s="346">
        <f t="shared" si="1"/>
        <v>13</v>
      </c>
      <c r="G15" s="347">
        <f t="shared" si="1"/>
        <v>13</v>
      </c>
      <c r="H15" s="345">
        <f t="shared" si="1"/>
        <v>6</v>
      </c>
      <c r="I15" s="346">
        <f t="shared" si="1"/>
        <v>4</v>
      </c>
      <c r="J15" s="347">
        <f t="shared" si="1"/>
        <v>6</v>
      </c>
      <c r="K15" s="345">
        <f t="shared" si="1"/>
        <v>20</v>
      </c>
      <c r="L15" s="346">
        <f t="shared" si="1"/>
        <v>18</v>
      </c>
      <c r="M15" s="348">
        <f t="shared" si="1"/>
        <v>20</v>
      </c>
    </row>
    <row r="16" spans="1:13" x14ac:dyDescent="0.2">
      <c r="C16" s="349"/>
      <c r="D16" s="349"/>
      <c r="E16" s="349" t="s">
        <v>218</v>
      </c>
      <c r="F16" s="349"/>
      <c r="G16" s="349"/>
      <c r="H16" s="349"/>
    </row>
    <row r="17" spans="1:13" ht="13.5" thickBot="1" x14ac:dyDescent="0.25">
      <c r="C17" s="349"/>
      <c r="D17" s="349"/>
      <c r="E17" s="349"/>
      <c r="F17" s="349"/>
      <c r="G17" s="349"/>
      <c r="H17" s="349"/>
    </row>
    <row r="18" spans="1:13" ht="25.5" customHeight="1" thickBot="1" x14ac:dyDescent="0.25">
      <c r="A18" s="350" t="s">
        <v>526</v>
      </c>
      <c r="B18" s="417" t="s">
        <v>594</v>
      </c>
      <c r="C18" s="418"/>
      <c r="D18" s="351"/>
      <c r="E18" s="349"/>
      <c r="F18" s="349"/>
      <c r="G18" s="290"/>
      <c r="H18" s="290"/>
      <c r="L18" s="96"/>
      <c r="M18" s="96"/>
    </row>
    <row r="19" spans="1:13" ht="26.25" thickBot="1" x14ac:dyDescent="0.25">
      <c r="A19" s="352" t="s">
        <v>527</v>
      </c>
      <c r="B19" s="419">
        <v>0</v>
      </c>
      <c r="C19" s="420"/>
      <c r="D19" s="349"/>
      <c r="E19" s="349"/>
      <c r="F19" s="349"/>
      <c r="G19" s="290"/>
      <c r="H19" s="290"/>
      <c r="L19" s="96"/>
      <c r="M19" s="96"/>
    </row>
    <row r="20" spans="1:13" ht="13.5" thickBot="1" x14ac:dyDescent="0.25">
      <c r="A20" s="353" t="s">
        <v>551</v>
      </c>
      <c r="B20" s="421">
        <v>82.5</v>
      </c>
      <c r="C20" s="422"/>
      <c r="D20" s="349"/>
      <c r="E20" s="349"/>
      <c r="F20" s="349"/>
      <c r="G20" s="349"/>
      <c r="H20" s="349"/>
    </row>
    <row r="21" spans="1:13" x14ac:dyDescent="0.2">
      <c r="A21" s="360" t="s">
        <v>524</v>
      </c>
      <c r="B21" s="415">
        <f>SUM(B19:C20)</f>
        <v>82.5</v>
      </c>
      <c r="C21" s="416"/>
      <c r="D21" s="349"/>
      <c r="E21" s="349"/>
      <c r="F21" s="349"/>
      <c r="G21" s="349"/>
      <c r="H21" s="349"/>
    </row>
    <row r="22" spans="1:13" x14ac:dyDescent="0.2">
      <c r="C22" s="349"/>
      <c r="D22" s="349"/>
      <c r="E22" s="349"/>
      <c r="F22" s="349"/>
      <c r="G22" s="349"/>
      <c r="H22" s="349"/>
    </row>
    <row r="23" spans="1:13" x14ac:dyDescent="0.2">
      <c r="C23" s="349"/>
      <c r="D23" s="349"/>
      <c r="E23" s="349"/>
      <c r="F23" s="349"/>
      <c r="G23" s="349"/>
      <c r="H23" s="349"/>
    </row>
    <row r="24" spans="1:13" x14ac:dyDescent="0.2">
      <c r="C24" s="349"/>
      <c r="D24" s="349"/>
      <c r="E24" s="349"/>
      <c r="F24" s="349"/>
      <c r="G24" s="349"/>
      <c r="H24" s="349"/>
    </row>
    <row r="25" spans="1:13" x14ac:dyDescent="0.2">
      <c r="C25" s="349"/>
      <c r="D25" s="349"/>
      <c r="E25" s="349"/>
      <c r="F25" s="349"/>
      <c r="G25" s="349"/>
      <c r="H25" s="349"/>
    </row>
    <row r="26" spans="1:13" x14ac:dyDescent="0.2">
      <c r="C26" s="349"/>
      <c r="D26" s="349"/>
      <c r="E26" s="349"/>
      <c r="F26" s="349"/>
      <c r="G26" s="349"/>
      <c r="H26" s="349"/>
    </row>
    <row r="27" spans="1:13" x14ac:dyDescent="0.2">
      <c r="C27" s="349"/>
      <c r="D27" s="349"/>
      <c r="E27" s="349"/>
      <c r="F27" s="349"/>
      <c r="G27" s="349"/>
      <c r="H27" s="349"/>
    </row>
    <row r="28" spans="1:13" x14ac:dyDescent="0.2">
      <c r="C28" s="349"/>
      <c r="D28" s="349"/>
      <c r="E28" s="349"/>
      <c r="F28" s="349"/>
      <c r="G28" s="349"/>
      <c r="H28" s="349"/>
    </row>
    <row r="29" spans="1:13" x14ac:dyDescent="0.2">
      <c r="C29" s="349"/>
      <c r="D29" s="349"/>
      <c r="E29" s="349"/>
      <c r="F29" s="349"/>
      <c r="G29" s="349"/>
      <c r="H29" s="349"/>
    </row>
    <row r="30" spans="1:13" x14ac:dyDescent="0.2">
      <c r="C30" s="349"/>
      <c r="D30" s="349"/>
      <c r="E30" s="349"/>
      <c r="F30" s="349"/>
      <c r="G30" s="349"/>
      <c r="H30" s="349"/>
    </row>
    <row r="31" spans="1:13" x14ac:dyDescent="0.2">
      <c r="C31" s="349"/>
      <c r="D31" s="349"/>
      <c r="E31" s="349"/>
      <c r="F31" s="349"/>
      <c r="G31" s="349"/>
      <c r="H31" s="349"/>
    </row>
    <row r="32" spans="1:13" x14ac:dyDescent="0.2">
      <c r="C32" s="349"/>
      <c r="D32" s="349"/>
      <c r="E32" s="349"/>
      <c r="F32" s="349"/>
      <c r="G32" s="349"/>
      <c r="H32" s="349"/>
    </row>
    <row r="33" spans="3:8" x14ac:dyDescent="0.2">
      <c r="C33" s="349"/>
      <c r="D33" s="349"/>
      <c r="E33" s="349"/>
      <c r="F33" s="349"/>
      <c r="G33" s="349"/>
      <c r="H33" s="349"/>
    </row>
    <row r="34" spans="3:8" x14ac:dyDescent="0.2">
      <c r="C34" s="349"/>
      <c r="D34" s="349"/>
      <c r="E34" s="349"/>
      <c r="F34" s="349"/>
      <c r="G34" s="349"/>
      <c r="H34" s="349"/>
    </row>
    <row r="35" spans="3:8" x14ac:dyDescent="0.2">
      <c r="C35" s="349"/>
      <c r="D35" s="349"/>
      <c r="E35" s="349"/>
      <c r="F35" s="349"/>
      <c r="G35" s="349"/>
      <c r="H35" s="349"/>
    </row>
    <row r="36" spans="3:8" x14ac:dyDescent="0.2">
      <c r="C36" s="349"/>
      <c r="D36" s="349"/>
      <c r="E36" s="349"/>
      <c r="F36" s="349"/>
      <c r="G36" s="349"/>
      <c r="H36" s="349"/>
    </row>
    <row r="37" spans="3:8" x14ac:dyDescent="0.2">
      <c r="C37" s="349"/>
      <c r="D37" s="349"/>
      <c r="E37" s="349"/>
      <c r="F37" s="349"/>
      <c r="G37" s="349"/>
      <c r="H37" s="349"/>
    </row>
    <row r="38" spans="3:8" x14ac:dyDescent="0.2">
      <c r="C38" s="349"/>
      <c r="D38" s="349"/>
      <c r="E38" s="349"/>
      <c r="F38" s="349"/>
      <c r="G38" s="349"/>
      <c r="H38" s="349"/>
    </row>
    <row r="39" spans="3:8" x14ac:dyDescent="0.2">
      <c r="C39" s="349"/>
      <c r="D39" s="349"/>
      <c r="E39" s="349"/>
      <c r="F39" s="349"/>
      <c r="G39" s="349"/>
      <c r="H39" s="349"/>
    </row>
    <row r="40" spans="3:8" x14ac:dyDescent="0.2">
      <c r="C40" s="349"/>
      <c r="D40" s="349"/>
      <c r="E40" s="349"/>
      <c r="F40" s="349"/>
      <c r="G40" s="349"/>
      <c r="H40" s="349"/>
    </row>
    <row r="41" spans="3:8" x14ac:dyDescent="0.2">
      <c r="C41" s="349"/>
      <c r="D41" s="349"/>
      <c r="E41" s="349"/>
      <c r="F41" s="349"/>
      <c r="G41" s="349"/>
      <c r="H41" s="349"/>
    </row>
    <row r="42" spans="3:8" x14ac:dyDescent="0.2">
      <c r="C42" s="349"/>
      <c r="D42" s="349"/>
      <c r="E42" s="349"/>
      <c r="F42" s="349"/>
      <c r="G42" s="349"/>
      <c r="H42" s="349"/>
    </row>
    <row r="43" spans="3:8" x14ac:dyDescent="0.2">
      <c r="C43" s="349"/>
      <c r="D43" s="349"/>
      <c r="E43" s="349"/>
      <c r="F43" s="349"/>
      <c r="G43" s="349"/>
      <c r="H43" s="349"/>
    </row>
    <row r="44" spans="3:8" x14ac:dyDescent="0.2">
      <c r="C44" s="349"/>
      <c r="D44" s="349"/>
      <c r="E44" s="349"/>
      <c r="F44" s="349"/>
      <c r="G44" s="349"/>
      <c r="H44" s="349"/>
    </row>
    <row r="45" spans="3:8" x14ac:dyDescent="0.2">
      <c r="C45" s="349"/>
      <c r="D45" s="349"/>
      <c r="E45" s="349"/>
      <c r="F45" s="349"/>
      <c r="G45" s="349"/>
      <c r="H45" s="349"/>
    </row>
    <row r="46" spans="3:8" x14ac:dyDescent="0.2">
      <c r="C46" s="349"/>
      <c r="D46" s="349"/>
      <c r="E46" s="349"/>
      <c r="F46" s="349"/>
      <c r="G46" s="349"/>
      <c r="H46" s="349"/>
    </row>
    <row r="47" spans="3:8" x14ac:dyDescent="0.2">
      <c r="C47" s="349"/>
      <c r="D47" s="349"/>
      <c r="E47" s="349"/>
      <c r="F47" s="349"/>
      <c r="G47" s="349"/>
      <c r="H47" s="349"/>
    </row>
    <row r="48" spans="3:8" x14ac:dyDescent="0.2">
      <c r="C48" s="349"/>
      <c r="D48" s="349"/>
      <c r="E48" s="349"/>
      <c r="F48" s="349"/>
      <c r="G48" s="349"/>
      <c r="H48" s="349"/>
    </row>
  </sheetData>
  <mergeCells count="14">
    <mergeCell ref="B21:C21"/>
    <mergeCell ref="B18:C18"/>
    <mergeCell ref="B19:C19"/>
    <mergeCell ref="B20:C20"/>
    <mergeCell ref="K1:M1"/>
    <mergeCell ref="A2:E2"/>
    <mergeCell ref="J3:K3"/>
    <mergeCell ref="A4:K4"/>
    <mergeCell ref="A7:I7"/>
    <mergeCell ref="A8:A9"/>
    <mergeCell ref="B8:D8"/>
    <mergeCell ref="E8:G8"/>
    <mergeCell ref="H8:J8"/>
    <mergeCell ref="K8:M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73"/>
  <sheetViews>
    <sheetView view="pageBreakPreview" zoomScaleSheetLayoutView="100" workbookViewId="0">
      <selection activeCell="A2" sqref="A2:B2"/>
    </sheetView>
  </sheetViews>
  <sheetFormatPr defaultRowHeight="12.75" x14ac:dyDescent="0.2"/>
  <cols>
    <col min="1" max="1" width="12.42578125" style="96" customWidth="1"/>
    <col min="2" max="2" width="75.5703125" style="96" customWidth="1"/>
    <col min="3" max="3" width="11.7109375" style="96" customWidth="1"/>
    <col min="4" max="5" width="11.140625" style="96" customWidth="1"/>
    <col min="6" max="6" width="15.5703125" style="96" customWidth="1"/>
    <col min="7" max="258" width="9.140625" style="96"/>
    <col min="259" max="259" width="12.42578125" style="96" customWidth="1"/>
    <col min="260" max="260" width="55" style="96" customWidth="1"/>
    <col min="261" max="261" width="15.85546875" style="96" customWidth="1"/>
    <col min="262" max="262" width="15.5703125" style="96" customWidth="1"/>
    <col min="263" max="514" width="9.140625" style="96"/>
    <col min="515" max="515" width="12.42578125" style="96" customWidth="1"/>
    <col min="516" max="516" width="55" style="96" customWidth="1"/>
    <col min="517" max="517" width="15.85546875" style="96" customWidth="1"/>
    <col min="518" max="518" width="15.5703125" style="96" customWidth="1"/>
    <col min="519" max="770" width="9.140625" style="96"/>
    <col min="771" max="771" width="12.42578125" style="96" customWidth="1"/>
    <col min="772" max="772" width="55" style="96" customWidth="1"/>
    <col min="773" max="773" width="15.85546875" style="96" customWidth="1"/>
    <col min="774" max="774" width="15.5703125" style="96" customWidth="1"/>
    <col min="775" max="1026" width="9.140625" style="96"/>
    <col min="1027" max="1027" width="12.42578125" style="96" customWidth="1"/>
    <col min="1028" max="1028" width="55" style="96" customWidth="1"/>
    <col min="1029" max="1029" width="15.85546875" style="96" customWidth="1"/>
    <col min="1030" max="1030" width="15.5703125" style="96" customWidth="1"/>
    <col min="1031" max="1282" width="9.140625" style="96"/>
    <col min="1283" max="1283" width="12.42578125" style="96" customWidth="1"/>
    <col min="1284" max="1284" width="55" style="96" customWidth="1"/>
    <col min="1285" max="1285" width="15.85546875" style="96" customWidth="1"/>
    <col min="1286" max="1286" width="15.5703125" style="96" customWidth="1"/>
    <col min="1287" max="1538" width="9.140625" style="96"/>
    <col min="1539" max="1539" width="12.42578125" style="96" customWidth="1"/>
    <col min="1540" max="1540" width="55" style="96" customWidth="1"/>
    <col min="1541" max="1541" width="15.85546875" style="96" customWidth="1"/>
    <col min="1542" max="1542" width="15.5703125" style="96" customWidth="1"/>
    <col min="1543" max="1794" width="9.140625" style="96"/>
    <col min="1795" max="1795" width="12.42578125" style="96" customWidth="1"/>
    <col min="1796" max="1796" width="55" style="96" customWidth="1"/>
    <col min="1797" max="1797" width="15.85546875" style="96" customWidth="1"/>
    <col min="1798" max="1798" width="15.5703125" style="96" customWidth="1"/>
    <col min="1799" max="2050" width="9.140625" style="96"/>
    <col min="2051" max="2051" width="12.42578125" style="96" customWidth="1"/>
    <col min="2052" max="2052" width="55" style="96" customWidth="1"/>
    <col min="2053" max="2053" width="15.85546875" style="96" customWidth="1"/>
    <col min="2054" max="2054" width="15.5703125" style="96" customWidth="1"/>
    <col min="2055" max="2306" width="9.140625" style="96"/>
    <col min="2307" max="2307" width="12.42578125" style="96" customWidth="1"/>
    <col min="2308" max="2308" width="55" style="96" customWidth="1"/>
    <col min="2309" max="2309" width="15.85546875" style="96" customWidth="1"/>
    <col min="2310" max="2310" width="15.5703125" style="96" customWidth="1"/>
    <col min="2311" max="2562" width="9.140625" style="96"/>
    <col min="2563" max="2563" width="12.42578125" style="96" customWidth="1"/>
    <col min="2564" max="2564" width="55" style="96" customWidth="1"/>
    <col min="2565" max="2565" width="15.85546875" style="96" customWidth="1"/>
    <col min="2566" max="2566" width="15.5703125" style="96" customWidth="1"/>
    <col min="2567" max="2818" width="9.140625" style="96"/>
    <col min="2819" max="2819" width="12.42578125" style="96" customWidth="1"/>
    <col min="2820" max="2820" width="55" style="96" customWidth="1"/>
    <col min="2821" max="2821" width="15.85546875" style="96" customWidth="1"/>
    <col min="2822" max="2822" width="15.5703125" style="96" customWidth="1"/>
    <col min="2823" max="3074" width="9.140625" style="96"/>
    <col min="3075" max="3075" width="12.42578125" style="96" customWidth="1"/>
    <col min="3076" max="3076" width="55" style="96" customWidth="1"/>
    <col min="3077" max="3077" width="15.85546875" style="96" customWidth="1"/>
    <col min="3078" max="3078" width="15.5703125" style="96" customWidth="1"/>
    <col min="3079" max="3330" width="9.140625" style="96"/>
    <col min="3331" max="3331" width="12.42578125" style="96" customWidth="1"/>
    <col min="3332" max="3332" width="55" style="96" customWidth="1"/>
    <col min="3333" max="3333" width="15.85546875" style="96" customWidth="1"/>
    <col min="3334" max="3334" width="15.5703125" style="96" customWidth="1"/>
    <col min="3335" max="3586" width="9.140625" style="96"/>
    <col min="3587" max="3587" width="12.42578125" style="96" customWidth="1"/>
    <col min="3588" max="3588" width="55" style="96" customWidth="1"/>
    <col min="3589" max="3589" width="15.85546875" style="96" customWidth="1"/>
    <col min="3590" max="3590" width="15.5703125" style="96" customWidth="1"/>
    <col min="3591" max="3842" width="9.140625" style="96"/>
    <col min="3843" max="3843" width="12.42578125" style="96" customWidth="1"/>
    <col min="3844" max="3844" width="55" style="96" customWidth="1"/>
    <col min="3845" max="3845" width="15.85546875" style="96" customWidth="1"/>
    <col min="3846" max="3846" width="15.5703125" style="96" customWidth="1"/>
    <col min="3847" max="4098" width="9.140625" style="96"/>
    <col min="4099" max="4099" width="12.42578125" style="96" customWidth="1"/>
    <col min="4100" max="4100" width="55" style="96" customWidth="1"/>
    <col min="4101" max="4101" width="15.85546875" style="96" customWidth="1"/>
    <col min="4102" max="4102" width="15.5703125" style="96" customWidth="1"/>
    <col min="4103" max="4354" width="9.140625" style="96"/>
    <col min="4355" max="4355" width="12.42578125" style="96" customWidth="1"/>
    <col min="4356" max="4356" width="55" style="96" customWidth="1"/>
    <col min="4357" max="4357" width="15.85546875" style="96" customWidth="1"/>
    <col min="4358" max="4358" width="15.5703125" style="96" customWidth="1"/>
    <col min="4359" max="4610" width="9.140625" style="96"/>
    <col min="4611" max="4611" width="12.42578125" style="96" customWidth="1"/>
    <col min="4612" max="4612" width="55" style="96" customWidth="1"/>
    <col min="4613" max="4613" width="15.85546875" style="96" customWidth="1"/>
    <col min="4614" max="4614" width="15.5703125" style="96" customWidth="1"/>
    <col min="4615" max="4866" width="9.140625" style="96"/>
    <col min="4867" max="4867" width="12.42578125" style="96" customWidth="1"/>
    <col min="4868" max="4868" width="55" style="96" customWidth="1"/>
    <col min="4869" max="4869" width="15.85546875" style="96" customWidth="1"/>
    <col min="4870" max="4870" width="15.5703125" style="96" customWidth="1"/>
    <col min="4871" max="5122" width="9.140625" style="96"/>
    <col min="5123" max="5123" width="12.42578125" style="96" customWidth="1"/>
    <col min="5124" max="5124" width="55" style="96" customWidth="1"/>
    <col min="5125" max="5125" width="15.85546875" style="96" customWidth="1"/>
    <col min="5126" max="5126" width="15.5703125" style="96" customWidth="1"/>
    <col min="5127" max="5378" width="9.140625" style="96"/>
    <col min="5379" max="5379" width="12.42578125" style="96" customWidth="1"/>
    <col min="5380" max="5380" width="55" style="96" customWidth="1"/>
    <col min="5381" max="5381" width="15.85546875" style="96" customWidth="1"/>
    <col min="5382" max="5382" width="15.5703125" style="96" customWidth="1"/>
    <col min="5383" max="5634" width="9.140625" style="96"/>
    <col min="5635" max="5635" width="12.42578125" style="96" customWidth="1"/>
    <col min="5636" max="5636" width="55" style="96" customWidth="1"/>
    <col min="5637" max="5637" width="15.85546875" style="96" customWidth="1"/>
    <col min="5638" max="5638" width="15.5703125" style="96" customWidth="1"/>
    <col min="5639" max="5890" width="9.140625" style="96"/>
    <col min="5891" max="5891" width="12.42578125" style="96" customWidth="1"/>
    <col min="5892" max="5892" width="55" style="96" customWidth="1"/>
    <col min="5893" max="5893" width="15.85546875" style="96" customWidth="1"/>
    <col min="5894" max="5894" width="15.5703125" style="96" customWidth="1"/>
    <col min="5895" max="6146" width="9.140625" style="96"/>
    <col min="6147" max="6147" width="12.42578125" style="96" customWidth="1"/>
    <col min="6148" max="6148" width="55" style="96" customWidth="1"/>
    <col min="6149" max="6149" width="15.85546875" style="96" customWidth="1"/>
    <col min="6150" max="6150" width="15.5703125" style="96" customWidth="1"/>
    <col min="6151" max="6402" width="9.140625" style="96"/>
    <col min="6403" max="6403" width="12.42578125" style="96" customWidth="1"/>
    <col min="6404" max="6404" width="55" style="96" customWidth="1"/>
    <col min="6405" max="6405" width="15.85546875" style="96" customWidth="1"/>
    <col min="6406" max="6406" width="15.5703125" style="96" customWidth="1"/>
    <col min="6407" max="6658" width="9.140625" style="96"/>
    <col min="6659" max="6659" width="12.42578125" style="96" customWidth="1"/>
    <col min="6660" max="6660" width="55" style="96" customWidth="1"/>
    <col min="6661" max="6661" width="15.85546875" style="96" customWidth="1"/>
    <col min="6662" max="6662" width="15.5703125" style="96" customWidth="1"/>
    <col min="6663" max="6914" width="9.140625" style="96"/>
    <col min="6915" max="6915" width="12.42578125" style="96" customWidth="1"/>
    <col min="6916" max="6916" width="55" style="96" customWidth="1"/>
    <col min="6917" max="6917" width="15.85546875" style="96" customWidth="1"/>
    <col min="6918" max="6918" width="15.5703125" style="96" customWidth="1"/>
    <col min="6919" max="7170" width="9.140625" style="96"/>
    <col min="7171" max="7171" width="12.42578125" style="96" customWidth="1"/>
    <col min="7172" max="7172" width="55" style="96" customWidth="1"/>
    <col min="7173" max="7173" width="15.85546875" style="96" customWidth="1"/>
    <col min="7174" max="7174" width="15.5703125" style="96" customWidth="1"/>
    <col min="7175" max="7426" width="9.140625" style="96"/>
    <col min="7427" max="7427" width="12.42578125" style="96" customWidth="1"/>
    <col min="7428" max="7428" width="55" style="96" customWidth="1"/>
    <col min="7429" max="7429" width="15.85546875" style="96" customWidth="1"/>
    <col min="7430" max="7430" width="15.5703125" style="96" customWidth="1"/>
    <col min="7431" max="7682" width="9.140625" style="96"/>
    <col min="7683" max="7683" width="12.42578125" style="96" customWidth="1"/>
    <col min="7684" max="7684" width="55" style="96" customWidth="1"/>
    <col min="7685" max="7685" width="15.85546875" style="96" customWidth="1"/>
    <col min="7686" max="7686" width="15.5703125" style="96" customWidth="1"/>
    <col min="7687" max="7938" width="9.140625" style="96"/>
    <col min="7939" max="7939" width="12.42578125" style="96" customWidth="1"/>
    <col min="7940" max="7940" width="55" style="96" customWidth="1"/>
    <col min="7941" max="7941" width="15.85546875" style="96" customWidth="1"/>
    <col min="7942" max="7942" width="15.5703125" style="96" customWidth="1"/>
    <col min="7943" max="8194" width="9.140625" style="96"/>
    <col min="8195" max="8195" width="12.42578125" style="96" customWidth="1"/>
    <col min="8196" max="8196" width="55" style="96" customWidth="1"/>
    <col min="8197" max="8197" width="15.85546875" style="96" customWidth="1"/>
    <col min="8198" max="8198" width="15.5703125" style="96" customWidth="1"/>
    <col min="8199" max="8450" width="9.140625" style="96"/>
    <col min="8451" max="8451" width="12.42578125" style="96" customWidth="1"/>
    <col min="8452" max="8452" width="55" style="96" customWidth="1"/>
    <col min="8453" max="8453" width="15.85546875" style="96" customWidth="1"/>
    <col min="8454" max="8454" width="15.5703125" style="96" customWidth="1"/>
    <col min="8455" max="8706" width="9.140625" style="96"/>
    <col min="8707" max="8707" width="12.42578125" style="96" customWidth="1"/>
    <col min="8708" max="8708" width="55" style="96" customWidth="1"/>
    <col min="8709" max="8709" width="15.85546875" style="96" customWidth="1"/>
    <col min="8710" max="8710" width="15.5703125" style="96" customWidth="1"/>
    <col min="8711" max="8962" width="9.140625" style="96"/>
    <col min="8963" max="8963" width="12.42578125" style="96" customWidth="1"/>
    <col min="8964" max="8964" width="55" style="96" customWidth="1"/>
    <col min="8965" max="8965" width="15.85546875" style="96" customWidth="1"/>
    <col min="8966" max="8966" width="15.5703125" style="96" customWidth="1"/>
    <col min="8967" max="9218" width="9.140625" style="96"/>
    <col min="9219" max="9219" width="12.42578125" style="96" customWidth="1"/>
    <col min="9220" max="9220" width="55" style="96" customWidth="1"/>
    <col min="9221" max="9221" width="15.85546875" style="96" customWidth="1"/>
    <col min="9222" max="9222" width="15.5703125" style="96" customWidth="1"/>
    <col min="9223" max="9474" width="9.140625" style="96"/>
    <col min="9475" max="9475" width="12.42578125" style="96" customWidth="1"/>
    <col min="9476" max="9476" width="55" style="96" customWidth="1"/>
    <col min="9477" max="9477" width="15.85546875" style="96" customWidth="1"/>
    <col min="9478" max="9478" width="15.5703125" style="96" customWidth="1"/>
    <col min="9479" max="9730" width="9.140625" style="96"/>
    <col min="9731" max="9731" width="12.42578125" style="96" customWidth="1"/>
    <col min="9732" max="9732" width="55" style="96" customWidth="1"/>
    <col min="9733" max="9733" width="15.85546875" style="96" customWidth="1"/>
    <col min="9734" max="9734" width="15.5703125" style="96" customWidth="1"/>
    <col min="9735" max="9986" width="9.140625" style="96"/>
    <col min="9987" max="9987" width="12.42578125" style="96" customWidth="1"/>
    <col min="9988" max="9988" width="55" style="96" customWidth="1"/>
    <col min="9989" max="9989" width="15.85546875" style="96" customWidth="1"/>
    <col min="9990" max="9990" width="15.5703125" style="96" customWidth="1"/>
    <col min="9991" max="10242" width="9.140625" style="96"/>
    <col min="10243" max="10243" width="12.42578125" style="96" customWidth="1"/>
    <col min="10244" max="10244" width="55" style="96" customWidth="1"/>
    <col min="10245" max="10245" width="15.85546875" style="96" customWidth="1"/>
    <col min="10246" max="10246" width="15.5703125" style="96" customWidth="1"/>
    <col min="10247" max="10498" width="9.140625" style="96"/>
    <col min="10499" max="10499" width="12.42578125" style="96" customWidth="1"/>
    <col min="10500" max="10500" width="55" style="96" customWidth="1"/>
    <col min="10501" max="10501" width="15.85546875" style="96" customWidth="1"/>
    <col min="10502" max="10502" width="15.5703125" style="96" customWidth="1"/>
    <col min="10503" max="10754" width="9.140625" style="96"/>
    <col min="10755" max="10755" width="12.42578125" style="96" customWidth="1"/>
    <col min="10756" max="10756" width="55" style="96" customWidth="1"/>
    <col min="10757" max="10757" width="15.85546875" style="96" customWidth="1"/>
    <col min="10758" max="10758" width="15.5703125" style="96" customWidth="1"/>
    <col min="10759" max="11010" width="9.140625" style="96"/>
    <col min="11011" max="11011" width="12.42578125" style="96" customWidth="1"/>
    <col min="11012" max="11012" width="55" style="96" customWidth="1"/>
    <col min="11013" max="11013" width="15.85546875" style="96" customWidth="1"/>
    <col min="11014" max="11014" width="15.5703125" style="96" customWidth="1"/>
    <col min="11015" max="11266" width="9.140625" style="96"/>
    <col min="11267" max="11267" width="12.42578125" style="96" customWidth="1"/>
    <col min="11268" max="11268" width="55" style="96" customWidth="1"/>
    <col min="11269" max="11269" width="15.85546875" style="96" customWidth="1"/>
    <col min="11270" max="11270" width="15.5703125" style="96" customWidth="1"/>
    <col min="11271" max="11522" width="9.140625" style="96"/>
    <col min="11523" max="11523" width="12.42578125" style="96" customWidth="1"/>
    <col min="11524" max="11524" width="55" style="96" customWidth="1"/>
    <col min="11525" max="11525" width="15.85546875" style="96" customWidth="1"/>
    <col min="11526" max="11526" width="15.5703125" style="96" customWidth="1"/>
    <col min="11527" max="11778" width="9.140625" style="96"/>
    <col min="11779" max="11779" width="12.42578125" style="96" customWidth="1"/>
    <col min="11780" max="11780" width="55" style="96" customWidth="1"/>
    <col min="11781" max="11781" width="15.85546875" style="96" customWidth="1"/>
    <col min="11782" max="11782" width="15.5703125" style="96" customWidth="1"/>
    <col min="11783" max="12034" width="9.140625" style="96"/>
    <col min="12035" max="12035" width="12.42578125" style="96" customWidth="1"/>
    <col min="12036" max="12036" width="55" style="96" customWidth="1"/>
    <col min="12037" max="12037" width="15.85546875" style="96" customWidth="1"/>
    <col min="12038" max="12038" width="15.5703125" style="96" customWidth="1"/>
    <col min="12039" max="12290" width="9.140625" style="96"/>
    <col min="12291" max="12291" width="12.42578125" style="96" customWidth="1"/>
    <col min="12292" max="12292" width="55" style="96" customWidth="1"/>
    <col min="12293" max="12293" width="15.85546875" style="96" customWidth="1"/>
    <col min="12294" max="12294" width="15.5703125" style="96" customWidth="1"/>
    <col min="12295" max="12546" width="9.140625" style="96"/>
    <col min="12547" max="12547" width="12.42578125" style="96" customWidth="1"/>
    <col min="12548" max="12548" width="55" style="96" customWidth="1"/>
    <col min="12549" max="12549" width="15.85546875" style="96" customWidth="1"/>
    <col min="12550" max="12550" width="15.5703125" style="96" customWidth="1"/>
    <col min="12551" max="12802" width="9.140625" style="96"/>
    <col min="12803" max="12803" width="12.42578125" style="96" customWidth="1"/>
    <col min="12804" max="12804" width="55" style="96" customWidth="1"/>
    <col min="12805" max="12805" width="15.85546875" style="96" customWidth="1"/>
    <col min="12806" max="12806" width="15.5703125" style="96" customWidth="1"/>
    <col min="12807" max="13058" width="9.140625" style="96"/>
    <col min="13059" max="13059" width="12.42578125" style="96" customWidth="1"/>
    <col min="13060" max="13060" width="55" style="96" customWidth="1"/>
    <col min="13061" max="13061" width="15.85546875" style="96" customWidth="1"/>
    <col min="13062" max="13062" width="15.5703125" style="96" customWidth="1"/>
    <col min="13063" max="13314" width="9.140625" style="96"/>
    <col min="13315" max="13315" width="12.42578125" style="96" customWidth="1"/>
    <col min="13316" max="13316" width="55" style="96" customWidth="1"/>
    <col min="13317" max="13317" width="15.85546875" style="96" customWidth="1"/>
    <col min="13318" max="13318" width="15.5703125" style="96" customWidth="1"/>
    <col min="13319" max="13570" width="9.140625" style="96"/>
    <col min="13571" max="13571" width="12.42578125" style="96" customWidth="1"/>
    <col min="13572" max="13572" width="55" style="96" customWidth="1"/>
    <col min="13573" max="13573" width="15.85546875" style="96" customWidth="1"/>
    <col min="13574" max="13574" width="15.5703125" style="96" customWidth="1"/>
    <col min="13575" max="13826" width="9.140625" style="96"/>
    <col min="13827" max="13827" width="12.42578125" style="96" customWidth="1"/>
    <col min="13828" max="13828" width="55" style="96" customWidth="1"/>
    <col min="13829" max="13829" width="15.85546875" style="96" customWidth="1"/>
    <col min="13830" max="13830" width="15.5703125" style="96" customWidth="1"/>
    <col min="13831" max="14082" width="9.140625" style="96"/>
    <col min="14083" max="14083" width="12.42578125" style="96" customWidth="1"/>
    <col min="14084" max="14084" width="55" style="96" customWidth="1"/>
    <col min="14085" max="14085" width="15.85546875" style="96" customWidth="1"/>
    <col min="14086" max="14086" width="15.5703125" style="96" customWidth="1"/>
    <col min="14087" max="14338" width="9.140625" style="96"/>
    <col min="14339" max="14339" width="12.42578125" style="96" customWidth="1"/>
    <col min="14340" max="14340" width="55" style="96" customWidth="1"/>
    <col min="14341" max="14341" width="15.85546875" style="96" customWidth="1"/>
    <col min="14342" max="14342" width="15.5703125" style="96" customWidth="1"/>
    <col min="14343" max="14594" width="9.140625" style="96"/>
    <col min="14595" max="14595" width="12.42578125" style="96" customWidth="1"/>
    <col min="14596" max="14596" width="55" style="96" customWidth="1"/>
    <col min="14597" max="14597" width="15.85546875" style="96" customWidth="1"/>
    <col min="14598" max="14598" width="15.5703125" style="96" customWidth="1"/>
    <col min="14599" max="14850" width="9.140625" style="96"/>
    <col min="14851" max="14851" width="12.42578125" style="96" customWidth="1"/>
    <col min="14852" max="14852" width="55" style="96" customWidth="1"/>
    <col min="14853" max="14853" width="15.85546875" style="96" customWidth="1"/>
    <col min="14854" max="14854" width="15.5703125" style="96" customWidth="1"/>
    <col min="14855" max="15106" width="9.140625" style="96"/>
    <col min="15107" max="15107" width="12.42578125" style="96" customWidth="1"/>
    <col min="15108" max="15108" width="55" style="96" customWidth="1"/>
    <col min="15109" max="15109" width="15.85546875" style="96" customWidth="1"/>
    <col min="15110" max="15110" width="15.5703125" style="96" customWidth="1"/>
    <col min="15111" max="15362" width="9.140625" style="96"/>
    <col min="15363" max="15363" width="12.42578125" style="96" customWidth="1"/>
    <col min="15364" max="15364" width="55" style="96" customWidth="1"/>
    <col min="15365" max="15365" width="15.85546875" style="96" customWidth="1"/>
    <col min="15366" max="15366" width="15.5703125" style="96" customWidth="1"/>
    <col min="15367" max="15618" width="9.140625" style="96"/>
    <col min="15619" max="15619" width="12.42578125" style="96" customWidth="1"/>
    <col min="15620" max="15620" width="55" style="96" customWidth="1"/>
    <col min="15621" max="15621" width="15.85546875" style="96" customWidth="1"/>
    <col min="15622" max="15622" width="15.5703125" style="96" customWidth="1"/>
    <col min="15623" max="15874" width="9.140625" style="96"/>
    <col min="15875" max="15875" width="12.42578125" style="96" customWidth="1"/>
    <col min="15876" max="15876" width="55" style="96" customWidth="1"/>
    <col min="15877" max="15877" width="15.85546875" style="96" customWidth="1"/>
    <col min="15878" max="15878" width="15.5703125" style="96" customWidth="1"/>
    <col min="15879" max="16130" width="9.140625" style="96"/>
    <col min="16131" max="16131" width="12.42578125" style="96" customWidth="1"/>
    <col min="16132" max="16132" width="55" style="96" customWidth="1"/>
    <col min="16133" max="16133" width="15.85546875" style="96" customWidth="1"/>
    <col min="16134" max="16134" width="15.5703125" style="96" customWidth="1"/>
    <col min="16135" max="16384" width="9.140625" style="96"/>
  </cols>
  <sheetData>
    <row r="1" spans="1:7" ht="15" x14ac:dyDescent="0.2">
      <c r="C1" s="407"/>
      <c r="D1" s="407"/>
      <c r="E1" s="407"/>
      <c r="F1" s="407"/>
    </row>
    <row r="2" spans="1:7" ht="14.25" x14ac:dyDescent="0.2">
      <c r="A2" s="408" t="s">
        <v>638</v>
      </c>
      <c r="B2" s="408"/>
      <c r="C2" s="223"/>
      <c r="D2" s="223"/>
      <c r="E2" s="223"/>
      <c r="F2" s="223"/>
      <c r="G2" s="223"/>
    </row>
    <row r="3" spans="1:7" ht="16.5" x14ac:dyDescent="0.25">
      <c r="A3" s="434" t="s">
        <v>596</v>
      </c>
      <c r="B3" s="434"/>
      <c r="C3" s="434"/>
      <c r="D3" s="434"/>
      <c r="E3" s="189"/>
      <c r="F3" s="97"/>
    </row>
    <row r="4" spans="1:7" x14ac:dyDescent="0.2">
      <c r="A4" s="98"/>
      <c r="B4" s="99" t="s">
        <v>598</v>
      </c>
      <c r="C4" s="99"/>
    </row>
    <row r="5" spans="1:7" x14ac:dyDescent="0.2">
      <c r="A5" s="98"/>
      <c r="B5" s="99"/>
      <c r="C5" s="99"/>
    </row>
    <row r="6" spans="1:7" ht="36" customHeight="1" x14ac:dyDescent="0.2">
      <c r="A6" s="435" t="s">
        <v>597</v>
      </c>
      <c r="B6" s="435"/>
      <c r="C6" s="435"/>
      <c r="D6" s="435"/>
      <c r="E6" s="209"/>
    </row>
    <row r="7" spans="1:7" ht="38.25" x14ac:dyDescent="0.2">
      <c r="A7" s="100">
        <v>7</v>
      </c>
      <c r="B7" s="100" t="s">
        <v>8</v>
      </c>
      <c r="C7" s="100" t="s">
        <v>219</v>
      </c>
      <c r="D7" s="101" t="s">
        <v>585</v>
      </c>
      <c r="E7" s="101" t="s">
        <v>586</v>
      </c>
    </row>
    <row r="8" spans="1:7" x14ac:dyDescent="0.2">
      <c r="A8" s="102" t="s">
        <v>7</v>
      </c>
      <c r="B8" s="102" t="s">
        <v>220</v>
      </c>
      <c r="C8" s="102"/>
      <c r="D8" s="103"/>
      <c r="E8" s="103"/>
    </row>
    <row r="9" spans="1:7" x14ac:dyDescent="0.2">
      <c r="A9" s="104" t="s">
        <v>221</v>
      </c>
      <c r="B9" s="105" t="s">
        <v>222</v>
      </c>
      <c r="C9" s="105"/>
      <c r="D9" s="103"/>
      <c r="E9" s="103"/>
    </row>
    <row r="10" spans="1:7" ht="16.5" customHeight="1" x14ac:dyDescent="0.2">
      <c r="A10" s="104" t="s">
        <v>223</v>
      </c>
      <c r="B10" s="105" t="s">
        <v>224</v>
      </c>
      <c r="C10" s="105">
        <v>0</v>
      </c>
      <c r="D10" s="106"/>
      <c r="E10" s="106"/>
    </row>
    <row r="11" spans="1:7" ht="16.5" customHeight="1" x14ac:dyDescent="0.2">
      <c r="A11" s="104" t="s">
        <v>223</v>
      </c>
      <c r="B11" s="105" t="s">
        <v>225</v>
      </c>
      <c r="C11" s="105"/>
      <c r="D11" s="106"/>
      <c r="E11" s="106"/>
    </row>
    <row r="12" spans="1:7" x14ac:dyDescent="0.2">
      <c r="A12" s="104" t="s">
        <v>226</v>
      </c>
      <c r="B12" s="107" t="s">
        <v>227</v>
      </c>
      <c r="C12" s="107"/>
      <c r="D12" s="103">
        <v>13454266</v>
      </c>
      <c r="E12" s="103"/>
    </row>
    <row r="13" spans="1:7" x14ac:dyDescent="0.2">
      <c r="A13" s="104" t="s">
        <v>228</v>
      </c>
      <c r="B13" s="107" t="s">
        <v>229</v>
      </c>
      <c r="C13" s="107"/>
      <c r="D13" s="103">
        <v>0</v>
      </c>
      <c r="E13" s="103"/>
    </row>
    <row r="14" spans="1:7" x14ac:dyDescent="0.2">
      <c r="A14" s="104" t="s">
        <v>230</v>
      </c>
      <c r="B14" s="107" t="s">
        <v>231</v>
      </c>
      <c r="C14" s="107">
        <v>164.8</v>
      </c>
      <c r="D14" s="103">
        <v>3675040</v>
      </c>
      <c r="E14" s="103"/>
    </row>
    <row r="15" spans="1:7" x14ac:dyDescent="0.2">
      <c r="A15" s="104" t="s">
        <v>230</v>
      </c>
      <c r="B15" s="107" t="s">
        <v>232</v>
      </c>
      <c r="C15" s="108"/>
      <c r="D15" s="109">
        <v>0</v>
      </c>
      <c r="E15" s="109"/>
    </row>
    <row r="16" spans="1:7" x14ac:dyDescent="0.2">
      <c r="A16" s="104" t="s">
        <v>233</v>
      </c>
      <c r="B16" s="107" t="s">
        <v>234</v>
      </c>
      <c r="C16" s="108"/>
      <c r="D16" s="109">
        <v>4576000</v>
      </c>
      <c r="E16" s="109"/>
    </row>
    <row r="17" spans="1:5" x14ac:dyDescent="0.2">
      <c r="A17" s="104"/>
      <c r="B17" s="107" t="s">
        <v>235</v>
      </c>
      <c r="C17" s="108"/>
      <c r="D17" s="109">
        <v>0</v>
      </c>
      <c r="E17" s="109"/>
    </row>
    <row r="18" spans="1:5" x14ac:dyDescent="0.2">
      <c r="A18" s="104" t="s">
        <v>236</v>
      </c>
      <c r="B18" s="107" t="s">
        <v>237</v>
      </c>
      <c r="C18" s="108"/>
      <c r="D18" s="109">
        <v>3750426</v>
      </c>
      <c r="E18" s="109"/>
    </row>
    <row r="19" spans="1:5" x14ac:dyDescent="0.2">
      <c r="A19" s="104"/>
      <c r="B19" s="107" t="s">
        <v>238</v>
      </c>
      <c r="C19" s="108"/>
      <c r="D19" s="109">
        <v>0</v>
      </c>
      <c r="E19" s="109"/>
    </row>
    <row r="20" spans="1:5" x14ac:dyDescent="0.2">
      <c r="A20" s="104" t="s">
        <v>239</v>
      </c>
      <c r="B20" s="107" t="s">
        <v>240</v>
      </c>
      <c r="C20" s="108"/>
      <c r="D20" s="109">
        <v>1452800</v>
      </c>
      <c r="E20" s="109"/>
    </row>
    <row r="21" spans="1:5" x14ac:dyDescent="0.2">
      <c r="A21" s="104" t="s">
        <v>239</v>
      </c>
      <c r="B21" s="107" t="s">
        <v>241</v>
      </c>
      <c r="C21" s="108"/>
      <c r="D21" s="109">
        <v>0</v>
      </c>
      <c r="E21" s="109"/>
    </row>
    <row r="22" spans="1:5" x14ac:dyDescent="0.2">
      <c r="A22" s="104" t="s">
        <v>242</v>
      </c>
      <c r="B22" s="107" t="s">
        <v>243</v>
      </c>
      <c r="C22" s="108">
        <v>1875</v>
      </c>
      <c r="D22" s="109">
        <v>5062500</v>
      </c>
      <c r="E22" s="109"/>
    </row>
    <row r="23" spans="1:5" x14ac:dyDescent="0.2">
      <c r="A23" s="104"/>
      <c r="B23" s="107" t="s">
        <v>244</v>
      </c>
      <c r="C23" s="108"/>
      <c r="D23" s="109">
        <v>0</v>
      </c>
      <c r="E23" s="109"/>
    </row>
    <row r="24" spans="1:5" x14ac:dyDescent="0.2">
      <c r="A24" s="104" t="s">
        <v>534</v>
      </c>
      <c r="B24" s="107" t="s">
        <v>535</v>
      </c>
      <c r="C24" s="108">
        <v>2</v>
      </c>
      <c r="D24" s="109">
        <v>5100</v>
      </c>
      <c r="E24" s="109"/>
    </row>
    <row r="25" spans="1:5" x14ac:dyDescent="0.2">
      <c r="A25" s="104"/>
      <c r="B25" s="107" t="s">
        <v>261</v>
      </c>
      <c r="C25" s="108"/>
      <c r="D25" s="109">
        <v>0</v>
      </c>
      <c r="E25" s="109"/>
    </row>
    <row r="26" spans="1:5" x14ac:dyDescent="0.2">
      <c r="A26" s="104"/>
      <c r="B26" s="107" t="s">
        <v>245</v>
      </c>
      <c r="C26" s="108"/>
      <c r="D26" s="109">
        <v>27685016</v>
      </c>
      <c r="E26" s="109"/>
    </row>
    <row r="27" spans="1:5" x14ac:dyDescent="0.2">
      <c r="A27" s="104"/>
      <c r="B27" s="107"/>
      <c r="C27" s="108"/>
      <c r="D27" s="109"/>
      <c r="E27" s="109"/>
    </row>
    <row r="28" spans="1:5" x14ac:dyDescent="0.2">
      <c r="A28" s="104"/>
      <c r="B28" s="107" t="s">
        <v>573</v>
      </c>
      <c r="C28" s="108"/>
      <c r="D28" s="109">
        <v>9163150</v>
      </c>
      <c r="E28" s="109"/>
    </row>
    <row r="29" spans="1:5" x14ac:dyDescent="0.2">
      <c r="A29" s="104"/>
      <c r="B29" s="107"/>
      <c r="C29" s="108"/>
      <c r="D29" s="109"/>
      <c r="E29" s="109"/>
    </row>
    <row r="30" spans="1:5" x14ac:dyDescent="0.2">
      <c r="A30" s="104"/>
      <c r="B30" s="107" t="s">
        <v>574</v>
      </c>
      <c r="C30" s="108"/>
      <c r="D30" s="109">
        <v>4581575</v>
      </c>
      <c r="E30" s="109"/>
    </row>
    <row r="31" spans="1:5" x14ac:dyDescent="0.2">
      <c r="A31" s="104"/>
      <c r="B31" s="107"/>
      <c r="C31" s="108"/>
      <c r="D31" s="109"/>
      <c r="E31" s="109"/>
    </row>
    <row r="32" spans="1:5" x14ac:dyDescent="0.2">
      <c r="A32" s="104"/>
      <c r="B32" s="110" t="s">
        <v>246</v>
      </c>
      <c r="C32" s="110"/>
      <c r="D32" s="111">
        <v>0</v>
      </c>
      <c r="E32" s="111">
        <f>E11+E13+E15+E17+E19+E21+E23</f>
        <v>0</v>
      </c>
    </row>
    <row r="33" spans="1:5" x14ac:dyDescent="0.2">
      <c r="A33" s="104"/>
      <c r="B33" s="110"/>
      <c r="C33" s="110"/>
      <c r="D33" s="111"/>
      <c r="E33" s="111"/>
    </row>
    <row r="34" spans="1:5" x14ac:dyDescent="0.2">
      <c r="A34" s="104"/>
      <c r="B34" s="110" t="s">
        <v>577</v>
      </c>
      <c r="C34" s="110"/>
      <c r="D34" s="111">
        <v>4581575</v>
      </c>
      <c r="E34" s="111"/>
    </row>
    <row r="35" spans="1:5" x14ac:dyDescent="0.2">
      <c r="A35" s="104"/>
      <c r="B35" s="110"/>
      <c r="C35" s="110"/>
      <c r="D35" s="111"/>
      <c r="E35" s="111"/>
    </row>
    <row r="36" spans="1:5" ht="6" customHeight="1" x14ac:dyDescent="0.2">
      <c r="A36" s="104"/>
      <c r="B36" s="110"/>
      <c r="C36" s="110"/>
      <c r="D36" s="112"/>
      <c r="E36" s="112"/>
    </row>
    <row r="37" spans="1:5" ht="25.5" x14ac:dyDescent="0.2">
      <c r="A37" s="113" t="s">
        <v>542</v>
      </c>
      <c r="B37" s="114" t="s">
        <v>247</v>
      </c>
      <c r="C37" s="114"/>
      <c r="D37" s="115"/>
      <c r="E37" s="115"/>
    </row>
    <row r="38" spans="1:5" x14ac:dyDescent="0.2">
      <c r="A38" s="113" t="s">
        <v>536</v>
      </c>
      <c r="B38" s="116" t="s">
        <v>607</v>
      </c>
      <c r="C38" s="116">
        <v>4.4000000000000004</v>
      </c>
      <c r="D38" s="117">
        <v>12962400</v>
      </c>
      <c r="E38" s="117"/>
    </row>
    <row r="39" spans="1:5" x14ac:dyDescent="0.2">
      <c r="A39" s="108" t="s">
        <v>537</v>
      </c>
      <c r="B39" s="113" t="s">
        <v>608</v>
      </c>
      <c r="C39" s="113">
        <v>2</v>
      </c>
      <c r="D39" s="118">
        <v>2940000</v>
      </c>
      <c r="E39" s="118"/>
    </row>
    <row r="40" spans="1:5" x14ac:dyDescent="0.2">
      <c r="A40" s="108" t="s">
        <v>538</v>
      </c>
      <c r="B40" s="113" t="s">
        <v>609</v>
      </c>
      <c r="C40" s="113">
        <v>3.3</v>
      </c>
      <c r="D40" s="118">
        <v>4860900</v>
      </c>
      <c r="E40" s="118"/>
    </row>
    <row r="41" spans="1:5" x14ac:dyDescent="0.2">
      <c r="A41" s="108" t="s">
        <v>539</v>
      </c>
      <c r="B41" s="113" t="s">
        <v>610</v>
      </c>
      <c r="C41" s="113">
        <v>2</v>
      </c>
      <c r="D41" s="118">
        <v>1470000</v>
      </c>
      <c r="E41" s="118"/>
    </row>
    <row r="42" spans="1:5" x14ac:dyDescent="0.2">
      <c r="A42" s="108" t="s">
        <v>540</v>
      </c>
      <c r="B42" s="113" t="s">
        <v>541</v>
      </c>
      <c r="C42" s="113"/>
      <c r="D42" s="118"/>
      <c r="E42" s="118"/>
    </row>
    <row r="43" spans="1:5" x14ac:dyDescent="0.2">
      <c r="A43" s="108" t="s">
        <v>575</v>
      </c>
      <c r="B43" s="113" t="s">
        <v>576</v>
      </c>
      <c r="C43" s="113"/>
      <c r="D43" s="118"/>
      <c r="E43" s="118"/>
    </row>
    <row r="44" spans="1:5" x14ac:dyDescent="0.2">
      <c r="A44" s="100" t="s">
        <v>248</v>
      </c>
      <c r="B44" s="100" t="s">
        <v>249</v>
      </c>
      <c r="C44" s="100"/>
      <c r="D44" s="118"/>
      <c r="E44" s="118"/>
    </row>
    <row r="45" spans="1:5" x14ac:dyDescent="0.2">
      <c r="A45" s="100" t="s">
        <v>543</v>
      </c>
      <c r="B45" s="100" t="s">
        <v>611</v>
      </c>
      <c r="C45" s="100">
        <v>48</v>
      </c>
      <c r="D45" s="118">
        <v>2614400</v>
      </c>
      <c r="E45" s="118"/>
    </row>
    <row r="46" spans="1:5" x14ac:dyDescent="0.2">
      <c r="A46" s="100" t="s">
        <v>544</v>
      </c>
      <c r="B46" s="100" t="s">
        <v>612</v>
      </c>
      <c r="C46" s="100">
        <v>38</v>
      </c>
      <c r="D46" s="118">
        <v>1034867</v>
      </c>
      <c r="E46" s="118"/>
    </row>
    <row r="47" spans="1:5" x14ac:dyDescent="0.2">
      <c r="A47" s="100" t="s">
        <v>613</v>
      </c>
      <c r="B47" s="100" t="s">
        <v>614</v>
      </c>
      <c r="C47" s="100"/>
      <c r="D47" s="118"/>
      <c r="E47" s="118"/>
    </row>
    <row r="48" spans="1:5" x14ac:dyDescent="0.2">
      <c r="A48" s="100" t="s">
        <v>615</v>
      </c>
      <c r="B48" s="100" t="s">
        <v>616</v>
      </c>
      <c r="C48" s="100">
        <v>3</v>
      </c>
      <c r="D48" s="118">
        <v>378000</v>
      </c>
      <c r="E48" s="118"/>
    </row>
    <row r="49" spans="1:5" x14ac:dyDescent="0.2">
      <c r="A49" s="100" t="s">
        <v>617</v>
      </c>
      <c r="B49" s="100" t="s">
        <v>618</v>
      </c>
      <c r="C49" s="100">
        <v>3</v>
      </c>
      <c r="D49" s="118">
        <v>189000</v>
      </c>
      <c r="E49" s="118"/>
    </row>
    <row r="50" spans="1:5" x14ac:dyDescent="0.2">
      <c r="A50" s="100"/>
      <c r="B50" s="100"/>
      <c r="C50" s="100"/>
      <c r="D50" s="118"/>
      <c r="E50" s="118"/>
    </row>
    <row r="51" spans="1:5" x14ac:dyDescent="0.2">
      <c r="A51" s="119" t="s">
        <v>5</v>
      </c>
      <c r="B51" s="120" t="s">
        <v>262</v>
      </c>
      <c r="C51" s="120"/>
      <c r="D51" s="121">
        <f>SUM(D38:D49)</f>
        <v>26449567</v>
      </c>
      <c r="E51" s="121"/>
    </row>
    <row r="52" spans="1:5" x14ac:dyDescent="0.2">
      <c r="A52" s="119"/>
      <c r="B52" s="120"/>
      <c r="C52" s="120"/>
      <c r="D52" s="121"/>
      <c r="E52" s="121"/>
    </row>
    <row r="53" spans="1:5" x14ac:dyDescent="0.2">
      <c r="A53" s="113" t="s">
        <v>545</v>
      </c>
      <c r="B53" s="114" t="s">
        <v>546</v>
      </c>
      <c r="C53" s="114"/>
      <c r="D53" s="115"/>
      <c r="E53" s="115"/>
    </row>
    <row r="54" spans="1:5" x14ac:dyDescent="0.2">
      <c r="A54" s="100" t="s">
        <v>548</v>
      </c>
      <c r="B54" s="100" t="s">
        <v>578</v>
      </c>
      <c r="C54" s="100">
        <v>4.88</v>
      </c>
      <c r="D54" s="117">
        <v>9272000</v>
      </c>
      <c r="E54" s="111"/>
    </row>
    <row r="55" spans="1:5" x14ac:dyDescent="0.2">
      <c r="A55" s="100" t="s">
        <v>547</v>
      </c>
      <c r="B55" s="100" t="s">
        <v>549</v>
      </c>
      <c r="C55" s="119"/>
      <c r="D55" s="117">
        <v>1318706</v>
      </c>
      <c r="E55" s="111"/>
    </row>
    <row r="56" spans="1:5" x14ac:dyDescent="0.2">
      <c r="A56" s="100" t="s">
        <v>579</v>
      </c>
      <c r="B56" s="100" t="s">
        <v>580</v>
      </c>
      <c r="C56" s="100"/>
      <c r="D56" s="117">
        <v>668268</v>
      </c>
      <c r="E56" s="111"/>
    </row>
    <row r="57" spans="1:5" x14ac:dyDescent="0.2">
      <c r="A57" s="119" t="s">
        <v>550</v>
      </c>
      <c r="B57" s="119" t="s">
        <v>546</v>
      </c>
      <c r="C57" s="119"/>
      <c r="D57" s="111">
        <f>SUM(D54:D56)</f>
        <v>11258974</v>
      </c>
      <c r="E57" s="111"/>
    </row>
    <row r="58" spans="1:5" ht="13.5" customHeight="1" x14ac:dyDescent="0.2">
      <c r="A58" s="119"/>
      <c r="B58" s="119"/>
      <c r="C58" s="119"/>
      <c r="D58" s="111"/>
      <c r="E58" s="111"/>
    </row>
    <row r="59" spans="1:5" ht="25.5" x14ac:dyDescent="0.2">
      <c r="A59" s="110" t="s">
        <v>4</v>
      </c>
      <c r="B59" s="120" t="s">
        <v>619</v>
      </c>
      <c r="C59" s="120"/>
      <c r="D59" s="111">
        <f>SUM(D57)</f>
        <v>11258974</v>
      </c>
      <c r="E59" s="111">
        <f>SUM(E57)</f>
        <v>0</v>
      </c>
    </row>
    <row r="60" spans="1:5" x14ac:dyDescent="0.2">
      <c r="A60" s="110"/>
      <c r="B60" s="120"/>
      <c r="C60" s="120"/>
      <c r="D60" s="111"/>
      <c r="E60" s="111"/>
    </row>
    <row r="61" spans="1:5" x14ac:dyDescent="0.2">
      <c r="A61" s="110" t="s">
        <v>3</v>
      </c>
      <c r="B61" s="120" t="s">
        <v>581</v>
      </c>
      <c r="C61" s="120"/>
      <c r="D61" s="111"/>
      <c r="E61" s="111"/>
    </row>
    <row r="62" spans="1:5" x14ac:dyDescent="0.2">
      <c r="A62" s="110"/>
      <c r="B62" s="120"/>
      <c r="C62" s="120"/>
      <c r="D62" s="111"/>
      <c r="E62" s="111"/>
    </row>
    <row r="63" spans="1:5" x14ac:dyDescent="0.2">
      <c r="A63" s="113" t="s">
        <v>582</v>
      </c>
      <c r="B63" s="122" t="s">
        <v>583</v>
      </c>
      <c r="C63" s="122"/>
      <c r="D63" s="117">
        <v>2268750</v>
      </c>
      <c r="E63" s="111"/>
    </row>
    <row r="64" spans="1:5" x14ac:dyDescent="0.2">
      <c r="A64" s="110"/>
      <c r="B64" s="120"/>
      <c r="C64" s="120"/>
      <c r="D64" s="111"/>
      <c r="E64" s="111"/>
    </row>
    <row r="65" spans="1:6" x14ac:dyDescent="0.2">
      <c r="A65" s="119" t="s">
        <v>250</v>
      </c>
      <c r="B65" s="120" t="s">
        <v>251</v>
      </c>
      <c r="C65" s="120"/>
      <c r="D65" s="111">
        <f>SUM(D63:D64)</f>
        <v>2268750</v>
      </c>
      <c r="E65" s="111"/>
    </row>
    <row r="66" spans="1:6" x14ac:dyDescent="0.2">
      <c r="A66" s="107"/>
      <c r="B66" s="100"/>
      <c r="C66" s="100"/>
      <c r="D66" s="109"/>
      <c r="E66" s="109"/>
    </row>
    <row r="67" spans="1:6" x14ac:dyDescent="0.2">
      <c r="A67" s="107"/>
      <c r="B67" s="123"/>
      <c r="C67" s="123"/>
      <c r="D67" s="124"/>
      <c r="E67" s="124"/>
      <c r="F67" s="125"/>
    </row>
    <row r="68" spans="1:6" x14ac:dyDescent="0.2">
      <c r="A68" s="100"/>
      <c r="B68" s="100"/>
      <c r="C68" s="100"/>
      <c r="D68" s="109"/>
      <c r="E68" s="109"/>
    </row>
    <row r="69" spans="1:6" ht="42" customHeight="1" x14ac:dyDescent="0.2">
      <c r="A69" s="436"/>
      <c r="B69" s="437"/>
      <c r="C69" s="437"/>
      <c r="D69" s="437"/>
      <c r="E69" s="209"/>
      <c r="F69" s="126"/>
    </row>
    <row r="70" spans="1:6" x14ac:dyDescent="0.2">
      <c r="A70" s="127"/>
      <c r="B70" s="227" t="s">
        <v>570</v>
      </c>
      <c r="C70" s="227"/>
      <c r="D70" s="228"/>
      <c r="E70" s="228"/>
    </row>
    <row r="71" spans="1:6" x14ac:dyDescent="0.2">
      <c r="A71" s="127"/>
      <c r="B71" s="122" t="s">
        <v>433</v>
      </c>
      <c r="C71" s="227"/>
      <c r="D71" s="228"/>
      <c r="E71" s="229"/>
    </row>
    <row r="72" spans="1:6" x14ac:dyDescent="0.2">
      <c r="A72" s="127"/>
      <c r="B72" s="227" t="s">
        <v>490</v>
      </c>
      <c r="C72" s="227"/>
      <c r="D72" s="228"/>
      <c r="E72" s="228"/>
    </row>
    <row r="73" spans="1:6" x14ac:dyDescent="0.2">
      <c r="A73" s="107" t="s">
        <v>218</v>
      </c>
      <c r="B73" s="122" t="s">
        <v>491</v>
      </c>
      <c r="C73" s="122"/>
      <c r="D73" s="229"/>
      <c r="E73" s="229"/>
    </row>
  </sheetData>
  <mergeCells count="5">
    <mergeCell ref="C1:F1"/>
    <mergeCell ref="A3:D3"/>
    <mergeCell ref="A6:D6"/>
    <mergeCell ref="A69:D69"/>
    <mergeCell ref="A2:B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18"/>
  <sheetViews>
    <sheetView workbookViewId="0">
      <selection activeCell="A2" sqref="A2:D2"/>
    </sheetView>
  </sheetViews>
  <sheetFormatPr defaultRowHeight="12.75" x14ac:dyDescent="0.2"/>
  <cols>
    <col min="1" max="1" width="3" style="96" customWidth="1"/>
    <col min="2" max="2" width="47.42578125" style="96" customWidth="1"/>
    <col min="3" max="3" width="14.7109375" style="257" customWidth="1"/>
    <col min="4" max="4" width="14.7109375" style="96" customWidth="1"/>
    <col min="5" max="16384" width="9.140625" style="96"/>
  </cols>
  <sheetData>
    <row r="1" spans="1:5" ht="15" x14ac:dyDescent="0.2">
      <c r="C1" s="407"/>
      <c r="D1" s="407"/>
      <c r="E1" s="407"/>
    </row>
    <row r="2" spans="1:5" ht="14.25" x14ac:dyDescent="0.2">
      <c r="A2" s="408" t="s">
        <v>639</v>
      </c>
      <c r="B2" s="408"/>
      <c r="C2" s="408"/>
      <c r="D2" s="408"/>
      <c r="E2" s="259"/>
    </row>
    <row r="3" spans="1:5" ht="15" x14ac:dyDescent="0.25">
      <c r="C3" s="249"/>
    </row>
    <row r="4" spans="1:5" ht="38.1" customHeight="1" x14ac:dyDescent="0.2">
      <c r="A4" s="438" t="s">
        <v>532</v>
      </c>
      <c r="B4" s="438"/>
      <c r="C4" s="438"/>
    </row>
    <row r="5" spans="1:5" ht="45" x14ac:dyDescent="0.25">
      <c r="A5" s="250"/>
      <c r="B5" s="251" t="s">
        <v>8</v>
      </c>
      <c r="C5" s="252" t="s">
        <v>599</v>
      </c>
      <c r="D5" s="253" t="s">
        <v>600</v>
      </c>
    </row>
    <row r="6" spans="1:5" x14ac:dyDescent="0.2">
      <c r="A6" s="119" t="s">
        <v>495</v>
      </c>
      <c r="B6" s="119" t="s">
        <v>496</v>
      </c>
      <c r="C6" s="254">
        <f>SUM(C7:C12)</f>
        <v>86550</v>
      </c>
      <c r="D6" s="254">
        <f>SUM(D7:D12)</f>
        <v>0</v>
      </c>
    </row>
    <row r="7" spans="1:5" ht="15" x14ac:dyDescent="0.25">
      <c r="A7" s="107" t="s">
        <v>252</v>
      </c>
      <c r="B7" s="107" t="s">
        <v>497</v>
      </c>
      <c r="C7" s="255">
        <v>79600</v>
      </c>
      <c r="D7" s="256"/>
    </row>
    <row r="8" spans="1:5" ht="15" x14ac:dyDescent="0.25">
      <c r="A8" s="107" t="s">
        <v>253</v>
      </c>
      <c r="B8" s="107" t="s">
        <v>498</v>
      </c>
      <c r="C8" s="255">
        <v>6400</v>
      </c>
      <c r="D8" s="256"/>
    </row>
    <row r="9" spans="1:5" ht="15" x14ac:dyDescent="0.25">
      <c r="A9" s="107" t="s">
        <v>254</v>
      </c>
      <c r="B9" s="107" t="s">
        <v>499</v>
      </c>
      <c r="C9" s="255">
        <v>50</v>
      </c>
      <c r="D9" s="256"/>
    </row>
    <row r="10" spans="1:5" ht="15" x14ac:dyDescent="0.25">
      <c r="A10" s="107" t="s">
        <v>255</v>
      </c>
      <c r="B10" s="107" t="s">
        <v>500</v>
      </c>
      <c r="C10" s="255"/>
      <c r="D10" s="256"/>
    </row>
    <row r="11" spans="1:5" ht="15" x14ac:dyDescent="0.25">
      <c r="A11" s="107" t="s">
        <v>256</v>
      </c>
      <c r="B11" s="107" t="s">
        <v>501</v>
      </c>
      <c r="C11" s="255">
        <v>500</v>
      </c>
      <c r="D11" s="256"/>
    </row>
    <row r="12" spans="1:5" ht="15" x14ac:dyDescent="0.25">
      <c r="A12" s="107" t="s">
        <v>257</v>
      </c>
      <c r="B12" s="107" t="s">
        <v>502</v>
      </c>
      <c r="C12" s="255"/>
      <c r="D12" s="256"/>
    </row>
    <row r="13" spans="1:5" x14ac:dyDescent="0.2">
      <c r="A13" s="119" t="s">
        <v>503</v>
      </c>
      <c r="B13" s="119" t="s">
        <v>504</v>
      </c>
      <c r="C13" s="254"/>
      <c r="D13" s="256"/>
    </row>
    <row r="14" spans="1:5" ht="15" x14ac:dyDescent="0.25">
      <c r="A14" s="107" t="s">
        <v>258</v>
      </c>
      <c r="B14" s="107" t="s">
        <v>505</v>
      </c>
      <c r="C14" s="255"/>
      <c r="D14" s="256"/>
    </row>
    <row r="15" spans="1:5" ht="15" x14ac:dyDescent="0.25">
      <c r="A15" s="107" t="s">
        <v>259</v>
      </c>
      <c r="B15" s="107" t="s">
        <v>506</v>
      </c>
      <c r="C15" s="255"/>
      <c r="D15" s="107"/>
    </row>
    <row r="16" spans="1:5" ht="15" x14ac:dyDescent="0.25">
      <c r="A16" s="107" t="s">
        <v>260</v>
      </c>
      <c r="B16" s="107" t="s">
        <v>507</v>
      </c>
      <c r="C16" s="255"/>
      <c r="D16" s="107"/>
    </row>
    <row r="17" spans="1:4" x14ac:dyDescent="0.2">
      <c r="A17" s="119" t="s">
        <v>508</v>
      </c>
      <c r="B17" s="119" t="s">
        <v>509</v>
      </c>
      <c r="C17" s="254">
        <f>C6-C13</f>
        <v>86550</v>
      </c>
      <c r="D17" s="254">
        <f>D6-D13</f>
        <v>0</v>
      </c>
    </row>
    <row r="18" spans="1:4" x14ac:dyDescent="0.2">
      <c r="A18" s="119" t="s">
        <v>510</v>
      </c>
      <c r="B18" s="119" t="s">
        <v>511</v>
      </c>
      <c r="C18" s="254">
        <f>C17/2</f>
        <v>43275</v>
      </c>
      <c r="D18" s="254">
        <f>D17/2</f>
        <v>0</v>
      </c>
    </row>
  </sheetData>
  <mergeCells count="3">
    <mergeCell ref="C1:E1"/>
    <mergeCell ref="A4:C4"/>
    <mergeCell ref="A2:D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9"/>
  <sheetViews>
    <sheetView workbookViewId="0">
      <selection activeCell="A2" sqref="A2:E2"/>
    </sheetView>
  </sheetViews>
  <sheetFormatPr defaultRowHeight="12.75" x14ac:dyDescent="0.2"/>
  <cols>
    <col min="1" max="1" width="3" style="96" customWidth="1"/>
    <col min="2" max="2" width="38.85546875" style="96" customWidth="1"/>
    <col min="3" max="3" width="15.7109375" style="257" customWidth="1"/>
    <col min="4" max="5" width="15.7109375" style="96" customWidth="1"/>
    <col min="6" max="16384" width="9.140625" style="96"/>
  </cols>
  <sheetData>
    <row r="1" spans="1:5" ht="15" x14ac:dyDescent="0.2">
      <c r="C1" s="407"/>
      <c r="D1" s="407"/>
      <c r="E1" s="407"/>
    </row>
    <row r="2" spans="1:5" ht="14.25" x14ac:dyDescent="0.2">
      <c r="A2" s="408" t="s">
        <v>640</v>
      </c>
      <c r="B2" s="409"/>
      <c r="C2" s="409"/>
      <c r="D2" s="409"/>
      <c r="E2" s="409"/>
    </row>
    <row r="3" spans="1:5" ht="15" x14ac:dyDescent="0.25">
      <c r="C3" s="249"/>
    </row>
    <row r="5" spans="1:5" ht="40.5" customHeight="1" x14ac:dyDescent="0.2">
      <c r="A5" s="439" t="s">
        <v>533</v>
      </c>
      <c r="B5" s="440"/>
      <c r="C5" s="440"/>
      <c r="D5" s="440"/>
      <c r="E5" s="440"/>
    </row>
    <row r="6" spans="1:5" ht="15.75" x14ac:dyDescent="0.25">
      <c r="A6" s="354"/>
      <c r="B6" s="355" t="s">
        <v>8</v>
      </c>
      <c r="C6" s="356" t="s">
        <v>528</v>
      </c>
      <c r="D6" s="355" t="s">
        <v>571</v>
      </c>
      <c r="E6" s="355" t="s">
        <v>601</v>
      </c>
    </row>
    <row r="7" spans="1:5" ht="15" x14ac:dyDescent="0.25">
      <c r="A7" s="357"/>
      <c r="B7" s="357"/>
      <c r="C7" s="358"/>
      <c r="D7" s="357">
        <v>0</v>
      </c>
      <c r="E7" s="357">
        <v>0</v>
      </c>
    </row>
    <row r="8" spans="1:5" ht="15" x14ac:dyDescent="0.25">
      <c r="A8" s="357"/>
      <c r="B8" s="357"/>
      <c r="C8" s="358">
        <v>0</v>
      </c>
      <c r="D8" s="357">
        <v>0</v>
      </c>
      <c r="E8" s="357">
        <v>0</v>
      </c>
    </row>
    <row r="9" spans="1:5" ht="15" x14ac:dyDescent="0.25">
      <c r="A9" s="357"/>
      <c r="B9" s="359" t="s">
        <v>524</v>
      </c>
      <c r="C9" s="358">
        <f>SUM(C7:C8)</f>
        <v>0</v>
      </c>
      <c r="D9" s="358">
        <f>SUM(D7:D8)</f>
        <v>0</v>
      </c>
      <c r="E9" s="358">
        <f>SUM(E7:E8)</f>
        <v>0</v>
      </c>
    </row>
  </sheetData>
  <mergeCells count="3">
    <mergeCell ref="C1:E1"/>
    <mergeCell ref="A2:E2"/>
    <mergeCell ref="A5:E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12"/>
  <sheetViews>
    <sheetView workbookViewId="0">
      <selection activeCell="A2" sqref="A2:C2"/>
    </sheetView>
  </sheetViews>
  <sheetFormatPr defaultRowHeight="12.75" x14ac:dyDescent="0.2"/>
  <cols>
    <col min="1" max="1" width="68" style="96" customWidth="1"/>
    <col min="2" max="3" width="13.7109375" style="96" customWidth="1"/>
    <col min="4" max="256" width="9.140625" style="96"/>
    <col min="257" max="257" width="68" style="96" customWidth="1"/>
    <col min="258" max="258" width="19.7109375" style="96" customWidth="1"/>
    <col min="259" max="512" width="9.140625" style="96"/>
    <col min="513" max="513" width="68" style="96" customWidth="1"/>
    <col min="514" max="514" width="19.7109375" style="96" customWidth="1"/>
    <col min="515" max="768" width="9.140625" style="96"/>
    <col min="769" max="769" width="68" style="96" customWidth="1"/>
    <col min="770" max="770" width="19.7109375" style="96" customWidth="1"/>
    <col min="771" max="1024" width="9.140625" style="96"/>
    <col min="1025" max="1025" width="68" style="96" customWidth="1"/>
    <col min="1026" max="1026" width="19.7109375" style="96" customWidth="1"/>
    <col min="1027" max="1280" width="9.140625" style="96"/>
    <col min="1281" max="1281" width="68" style="96" customWidth="1"/>
    <col min="1282" max="1282" width="19.7109375" style="96" customWidth="1"/>
    <col min="1283" max="1536" width="9.140625" style="96"/>
    <col min="1537" max="1537" width="68" style="96" customWidth="1"/>
    <col min="1538" max="1538" width="19.7109375" style="96" customWidth="1"/>
    <col min="1539" max="1792" width="9.140625" style="96"/>
    <col min="1793" max="1793" width="68" style="96" customWidth="1"/>
    <col min="1794" max="1794" width="19.7109375" style="96" customWidth="1"/>
    <col min="1795" max="2048" width="9.140625" style="96"/>
    <col min="2049" max="2049" width="68" style="96" customWidth="1"/>
    <col min="2050" max="2050" width="19.7109375" style="96" customWidth="1"/>
    <col min="2051" max="2304" width="9.140625" style="96"/>
    <col min="2305" max="2305" width="68" style="96" customWidth="1"/>
    <col min="2306" max="2306" width="19.7109375" style="96" customWidth="1"/>
    <col min="2307" max="2560" width="9.140625" style="96"/>
    <col min="2561" max="2561" width="68" style="96" customWidth="1"/>
    <col min="2562" max="2562" width="19.7109375" style="96" customWidth="1"/>
    <col min="2563" max="2816" width="9.140625" style="96"/>
    <col min="2817" max="2817" width="68" style="96" customWidth="1"/>
    <col min="2818" max="2818" width="19.7109375" style="96" customWidth="1"/>
    <col min="2819" max="3072" width="9.140625" style="96"/>
    <col min="3073" max="3073" width="68" style="96" customWidth="1"/>
    <col min="3074" max="3074" width="19.7109375" style="96" customWidth="1"/>
    <col min="3075" max="3328" width="9.140625" style="96"/>
    <col min="3329" max="3329" width="68" style="96" customWidth="1"/>
    <col min="3330" max="3330" width="19.7109375" style="96" customWidth="1"/>
    <col min="3331" max="3584" width="9.140625" style="96"/>
    <col min="3585" max="3585" width="68" style="96" customWidth="1"/>
    <col min="3586" max="3586" width="19.7109375" style="96" customWidth="1"/>
    <col min="3587" max="3840" width="9.140625" style="96"/>
    <col min="3841" max="3841" width="68" style="96" customWidth="1"/>
    <col min="3842" max="3842" width="19.7109375" style="96" customWidth="1"/>
    <col min="3843" max="4096" width="9.140625" style="96"/>
    <col min="4097" max="4097" width="68" style="96" customWidth="1"/>
    <col min="4098" max="4098" width="19.7109375" style="96" customWidth="1"/>
    <col min="4099" max="4352" width="9.140625" style="96"/>
    <col min="4353" max="4353" width="68" style="96" customWidth="1"/>
    <col min="4354" max="4354" width="19.7109375" style="96" customWidth="1"/>
    <col min="4355" max="4608" width="9.140625" style="96"/>
    <col min="4609" max="4609" width="68" style="96" customWidth="1"/>
    <col min="4610" max="4610" width="19.7109375" style="96" customWidth="1"/>
    <col min="4611" max="4864" width="9.140625" style="96"/>
    <col min="4865" max="4865" width="68" style="96" customWidth="1"/>
    <col min="4866" max="4866" width="19.7109375" style="96" customWidth="1"/>
    <col min="4867" max="5120" width="9.140625" style="96"/>
    <col min="5121" max="5121" width="68" style="96" customWidth="1"/>
    <col min="5122" max="5122" width="19.7109375" style="96" customWidth="1"/>
    <col min="5123" max="5376" width="9.140625" style="96"/>
    <col min="5377" max="5377" width="68" style="96" customWidth="1"/>
    <col min="5378" max="5378" width="19.7109375" style="96" customWidth="1"/>
    <col min="5379" max="5632" width="9.140625" style="96"/>
    <col min="5633" max="5633" width="68" style="96" customWidth="1"/>
    <col min="5634" max="5634" width="19.7109375" style="96" customWidth="1"/>
    <col min="5635" max="5888" width="9.140625" style="96"/>
    <col min="5889" max="5889" width="68" style="96" customWidth="1"/>
    <col min="5890" max="5890" width="19.7109375" style="96" customWidth="1"/>
    <col min="5891" max="6144" width="9.140625" style="96"/>
    <col min="6145" max="6145" width="68" style="96" customWidth="1"/>
    <col min="6146" max="6146" width="19.7109375" style="96" customWidth="1"/>
    <col min="6147" max="6400" width="9.140625" style="96"/>
    <col min="6401" max="6401" width="68" style="96" customWidth="1"/>
    <col min="6402" max="6402" width="19.7109375" style="96" customWidth="1"/>
    <col min="6403" max="6656" width="9.140625" style="96"/>
    <col min="6657" max="6657" width="68" style="96" customWidth="1"/>
    <col min="6658" max="6658" width="19.7109375" style="96" customWidth="1"/>
    <col min="6659" max="6912" width="9.140625" style="96"/>
    <col min="6913" max="6913" width="68" style="96" customWidth="1"/>
    <col min="6914" max="6914" width="19.7109375" style="96" customWidth="1"/>
    <col min="6915" max="7168" width="9.140625" style="96"/>
    <col min="7169" max="7169" width="68" style="96" customWidth="1"/>
    <col min="7170" max="7170" width="19.7109375" style="96" customWidth="1"/>
    <col min="7171" max="7424" width="9.140625" style="96"/>
    <col min="7425" max="7425" width="68" style="96" customWidth="1"/>
    <col min="7426" max="7426" width="19.7109375" style="96" customWidth="1"/>
    <col min="7427" max="7680" width="9.140625" style="96"/>
    <col min="7681" max="7681" width="68" style="96" customWidth="1"/>
    <col min="7682" max="7682" width="19.7109375" style="96" customWidth="1"/>
    <col min="7683" max="7936" width="9.140625" style="96"/>
    <col min="7937" max="7937" width="68" style="96" customWidth="1"/>
    <col min="7938" max="7938" width="19.7109375" style="96" customWidth="1"/>
    <col min="7939" max="8192" width="9.140625" style="96"/>
    <col min="8193" max="8193" width="68" style="96" customWidth="1"/>
    <col min="8194" max="8194" width="19.7109375" style="96" customWidth="1"/>
    <col min="8195" max="8448" width="9.140625" style="96"/>
    <col min="8449" max="8449" width="68" style="96" customWidth="1"/>
    <col min="8450" max="8450" width="19.7109375" style="96" customWidth="1"/>
    <col min="8451" max="8704" width="9.140625" style="96"/>
    <col min="8705" max="8705" width="68" style="96" customWidth="1"/>
    <col min="8706" max="8706" width="19.7109375" style="96" customWidth="1"/>
    <col min="8707" max="8960" width="9.140625" style="96"/>
    <col min="8961" max="8961" width="68" style="96" customWidth="1"/>
    <col min="8962" max="8962" width="19.7109375" style="96" customWidth="1"/>
    <col min="8963" max="9216" width="9.140625" style="96"/>
    <col min="9217" max="9217" width="68" style="96" customWidth="1"/>
    <col min="9218" max="9218" width="19.7109375" style="96" customWidth="1"/>
    <col min="9219" max="9472" width="9.140625" style="96"/>
    <col min="9473" max="9473" width="68" style="96" customWidth="1"/>
    <col min="9474" max="9474" width="19.7109375" style="96" customWidth="1"/>
    <col min="9475" max="9728" width="9.140625" style="96"/>
    <col min="9729" max="9729" width="68" style="96" customWidth="1"/>
    <col min="9730" max="9730" width="19.7109375" style="96" customWidth="1"/>
    <col min="9731" max="9984" width="9.140625" style="96"/>
    <col min="9985" max="9985" width="68" style="96" customWidth="1"/>
    <col min="9986" max="9986" width="19.7109375" style="96" customWidth="1"/>
    <col min="9987" max="10240" width="9.140625" style="96"/>
    <col min="10241" max="10241" width="68" style="96" customWidth="1"/>
    <col min="10242" max="10242" width="19.7109375" style="96" customWidth="1"/>
    <col min="10243" max="10496" width="9.140625" style="96"/>
    <col min="10497" max="10497" width="68" style="96" customWidth="1"/>
    <col min="10498" max="10498" width="19.7109375" style="96" customWidth="1"/>
    <col min="10499" max="10752" width="9.140625" style="96"/>
    <col min="10753" max="10753" width="68" style="96" customWidth="1"/>
    <col min="10754" max="10754" width="19.7109375" style="96" customWidth="1"/>
    <col min="10755" max="11008" width="9.140625" style="96"/>
    <col min="11009" max="11009" width="68" style="96" customWidth="1"/>
    <col min="11010" max="11010" width="19.7109375" style="96" customWidth="1"/>
    <col min="11011" max="11264" width="9.140625" style="96"/>
    <col min="11265" max="11265" width="68" style="96" customWidth="1"/>
    <col min="11266" max="11266" width="19.7109375" style="96" customWidth="1"/>
    <col min="11267" max="11520" width="9.140625" style="96"/>
    <col min="11521" max="11521" width="68" style="96" customWidth="1"/>
    <col min="11522" max="11522" width="19.7109375" style="96" customWidth="1"/>
    <col min="11523" max="11776" width="9.140625" style="96"/>
    <col min="11777" max="11777" width="68" style="96" customWidth="1"/>
    <col min="11778" max="11778" width="19.7109375" style="96" customWidth="1"/>
    <col min="11779" max="12032" width="9.140625" style="96"/>
    <col min="12033" max="12033" width="68" style="96" customWidth="1"/>
    <col min="12034" max="12034" width="19.7109375" style="96" customWidth="1"/>
    <col min="12035" max="12288" width="9.140625" style="96"/>
    <col min="12289" max="12289" width="68" style="96" customWidth="1"/>
    <col min="12290" max="12290" width="19.7109375" style="96" customWidth="1"/>
    <col min="12291" max="12544" width="9.140625" style="96"/>
    <col min="12545" max="12545" width="68" style="96" customWidth="1"/>
    <col min="12546" max="12546" width="19.7109375" style="96" customWidth="1"/>
    <col min="12547" max="12800" width="9.140625" style="96"/>
    <col min="12801" max="12801" width="68" style="96" customWidth="1"/>
    <col min="12802" max="12802" width="19.7109375" style="96" customWidth="1"/>
    <col min="12803" max="13056" width="9.140625" style="96"/>
    <col min="13057" max="13057" width="68" style="96" customWidth="1"/>
    <col min="13058" max="13058" width="19.7109375" style="96" customWidth="1"/>
    <col min="13059" max="13312" width="9.140625" style="96"/>
    <col min="13313" max="13313" width="68" style="96" customWidth="1"/>
    <col min="13314" max="13314" width="19.7109375" style="96" customWidth="1"/>
    <col min="13315" max="13568" width="9.140625" style="96"/>
    <col min="13569" max="13569" width="68" style="96" customWidth="1"/>
    <col min="13570" max="13570" width="19.7109375" style="96" customWidth="1"/>
    <col min="13571" max="13824" width="9.140625" style="96"/>
    <col min="13825" max="13825" width="68" style="96" customWidth="1"/>
    <col min="13826" max="13826" width="19.7109375" style="96" customWidth="1"/>
    <col min="13827" max="14080" width="9.140625" style="96"/>
    <col min="14081" max="14081" width="68" style="96" customWidth="1"/>
    <col min="14082" max="14082" width="19.7109375" style="96" customWidth="1"/>
    <col min="14083" max="14336" width="9.140625" style="96"/>
    <col min="14337" max="14337" width="68" style="96" customWidth="1"/>
    <col min="14338" max="14338" width="19.7109375" style="96" customWidth="1"/>
    <col min="14339" max="14592" width="9.140625" style="96"/>
    <col min="14593" max="14593" width="68" style="96" customWidth="1"/>
    <col min="14594" max="14594" width="19.7109375" style="96" customWidth="1"/>
    <col min="14595" max="14848" width="9.140625" style="96"/>
    <col min="14849" max="14849" width="68" style="96" customWidth="1"/>
    <col min="14850" max="14850" width="19.7109375" style="96" customWidth="1"/>
    <col min="14851" max="15104" width="9.140625" style="96"/>
    <col min="15105" max="15105" width="68" style="96" customWidth="1"/>
    <col min="15106" max="15106" width="19.7109375" style="96" customWidth="1"/>
    <col min="15107" max="15360" width="9.140625" style="96"/>
    <col min="15361" max="15361" width="68" style="96" customWidth="1"/>
    <col min="15362" max="15362" width="19.7109375" style="96" customWidth="1"/>
    <col min="15363" max="15616" width="9.140625" style="96"/>
    <col min="15617" max="15617" width="68" style="96" customWidth="1"/>
    <col min="15618" max="15618" width="19.7109375" style="96" customWidth="1"/>
    <col min="15619" max="15872" width="9.140625" style="96"/>
    <col min="15873" max="15873" width="68" style="96" customWidth="1"/>
    <col min="15874" max="15874" width="19.7109375" style="96" customWidth="1"/>
    <col min="15875" max="16128" width="9.140625" style="96"/>
    <col min="16129" max="16129" width="68" style="96" customWidth="1"/>
    <col min="16130" max="16130" width="19.7109375" style="96" customWidth="1"/>
    <col min="16131" max="16384" width="9.140625" style="96"/>
  </cols>
  <sheetData>
    <row r="1" spans="1:5" ht="15" x14ac:dyDescent="0.2">
      <c r="B1" s="407"/>
      <c r="C1" s="407"/>
      <c r="D1" s="407"/>
    </row>
    <row r="2" spans="1:5" ht="14.25" x14ac:dyDescent="0.2">
      <c r="A2" s="408" t="s">
        <v>641</v>
      </c>
      <c r="B2" s="408"/>
      <c r="C2" s="408"/>
      <c r="D2" s="223"/>
      <c r="E2" s="223"/>
    </row>
    <row r="3" spans="1:5" ht="14.25" x14ac:dyDescent="0.2">
      <c r="A3" s="230"/>
      <c r="B3" s="232" t="s">
        <v>217</v>
      </c>
      <c r="C3" s="223"/>
      <c r="D3" s="223"/>
      <c r="E3" s="223"/>
    </row>
    <row r="4" spans="1:5" ht="46.5" customHeight="1" x14ac:dyDescent="0.2">
      <c r="A4" s="441" t="s">
        <v>602</v>
      </c>
      <c r="B4" s="441"/>
    </row>
    <row r="5" spans="1:5" ht="47.25" x14ac:dyDescent="0.2">
      <c r="A5" s="233" t="s">
        <v>8</v>
      </c>
      <c r="B5" s="234" t="s">
        <v>603</v>
      </c>
      <c r="C5" s="234" t="s">
        <v>604</v>
      </c>
    </row>
    <row r="6" spans="1:5" ht="18" x14ac:dyDescent="0.2">
      <c r="A6" s="235" t="s">
        <v>434</v>
      </c>
      <c r="B6" s="236"/>
      <c r="C6" s="236"/>
    </row>
    <row r="7" spans="1:5" ht="15" x14ac:dyDescent="0.2">
      <c r="A7" s="237" t="s">
        <v>530</v>
      </c>
      <c r="B7" s="238"/>
      <c r="C7" s="238"/>
    </row>
    <row r="8" spans="1:5" ht="15.75" x14ac:dyDescent="0.2">
      <c r="A8" s="239" t="s">
        <v>435</v>
      </c>
      <c r="B8" s="240">
        <f>SUM(B7)</f>
        <v>0</v>
      </c>
      <c r="C8" s="240">
        <f>SUM(C7)</f>
        <v>0</v>
      </c>
    </row>
    <row r="9" spans="1:5" ht="18" x14ac:dyDescent="0.2">
      <c r="A9" s="235" t="s">
        <v>436</v>
      </c>
      <c r="B9" s="238"/>
      <c r="C9" s="238"/>
    </row>
    <row r="10" spans="1:5" ht="15" x14ac:dyDescent="0.2">
      <c r="A10" s="237" t="s">
        <v>530</v>
      </c>
      <c r="B10" s="238"/>
      <c r="C10" s="238"/>
    </row>
    <row r="11" spans="1:5" ht="15.75" x14ac:dyDescent="0.2">
      <c r="A11" s="239" t="s">
        <v>435</v>
      </c>
      <c r="B11" s="241">
        <f>SUM(B10)</f>
        <v>0</v>
      </c>
      <c r="C11" s="241">
        <f>SUM(C10)</f>
        <v>0</v>
      </c>
    </row>
    <row r="12" spans="1:5" ht="18" x14ac:dyDescent="0.2">
      <c r="A12" s="235" t="s">
        <v>437</v>
      </c>
      <c r="B12" s="242">
        <f>B11+B8</f>
        <v>0</v>
      </c>
      <c r="C12" s="242">
        <f>C11+C8</f>
        <v>0</v>
      </c>
    </row>
  </sheetData>
  <mergeCells count="3">
    <mergeCell ref="B1:D1"/>
    <mergeCell ref="A2:C2"/>
    <mergeCell ref="A4:B4"/>
  </mergeCells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30"/>
  <sheetViews>
    <sheetView workbookViewId="0">
      <selection sqref="A1:E1"/>
    </sheetView>
  </sheetViews>
  <sheetFormatPr defaultRowHeight="12.75" x14ac:dyDescent="0.2"/>
  <cols>
    <col min="1" max="1" width="3.28515625" style="145" customWidth="1"/>
    <col min="2" max="2" width="2" style="145" customWidth="1"/>
    <col min="3" max="3" width="32.42578125" style="145" customWidth="1"/>
    <col min="4" max="4" width="8.5703125" style="145" customWidth="1"/>
    <col min="5" max="5" width="8.7109375" style="145" customWidth="1"/>
    <col min="6" max="6" width="9.28515625" style="145" customWidth="1"/>
    <col min="7" max="7" width="9" style="145" customWidth="1"/>
    <col min="8" max="8" width="9.28515625" style="145" bestFit="1" customWidth="1"/>
    <col min="9" max="9" width="9.42578125" style="145" customWidth="1"/>
    <col min="10" max="10" width="8.140625" style="145" customWidth="1"/>
    <col min="11" max="11" width="8.42578125" style="145" customWidth="1"/>
    <col min="12" max="12" width="9.28515625" style="145" bestFit="1" customWidth="1"/>
    <col min="13" max="15" width="9.7109375" style="145" customWidth="1"/>
    <col min="16" max="16" width="13" style="145" bestFit="1" customWidth="1"/>
    <col min="17" max="17" width="9.140625" style="145"/>
    <col min="18" max="256" width="9.140625" style="222"/>
    <col min="257" max="257" width="3.28515625" style="222" customWidth="1"/>
    <col min="258" max="258" width="2" style="222" customWidth="1"/>
    <col min="259" max="259" width="32.42578125" style="222" customWidth="1"/>
    <col min="260" max="260" width="8.5703125" style="222" customWidth="1"/>
    <col min="261" max="261" width="8.7109375" style="222" customWidth="1"/>
    <col min="262" max="262" width="9.28515625" style="222" customWidth="1"/>
    <col min="263" max="263" width="9" style="222" customWidth="1"/>
    <col min="264" max="264" width="9.140625" style="222"/>
    <col min="265" max="265" width="9.42578125" style="222" customWidth="1"/>
    <col min="266" max="266" width="8.140625" style="222" customWidth="1"/>
    <col min="267" max="267" width="8.42578125" style="222" customWidth="1"/>
    <col min="268" max="268" width="9.140625" style="222"/>
    <col min="269" max="271" width="9.7109375" style="222" customWidth="1"/>
    <col min="272" max="272" width="11.42578125" style="222" bestFit="1" customWidth="1"/>
    <col min="273" max="512" width="9.140625" style="222"/>
    <col min="513" max="513" width="3.28515625" style="222" customWidth="1"/>
    <col min="514" max="514" width="2" style="222" customWidth="1"/>
    <col min="515" max="515" width="32.42578125" style="222" customWidth="1"/>
    <col min="516" max="516" width="8.5703125" style="222" customWidth="1"/>
    <col min="517" max="517" width="8.7109375" style="222" customWidth="1"/>
    <col min="518" max="518" width="9.28515625" style="222" customWidth="1"/>
    <col min="519" max="519" width="9" style="222" customWidth="1"/>
    <col min="520" max="520" width="9.140625" style="222"/>
    <col min="521" max="521" width="9.42578125" style="222" customWidth="1"/>
    <col min="522" max="522" width="8.140625" style="222" customWidth="1"/>
    <col min="523" max="523" width="8.42578125" style="222" customWidth="1"/>
    <col min="524" max="524" width="9.140625" style="222"/>
    <col min="525" max="527" width="9.7109375" style="222" customWidth="1"/>
    <col min="528" max="528" width="11.42578125" style="222" bestFit="1" customWidth="1"/>
    <col min="529" max="768" width="9.140625" style="222"/>
    <col min="769" max="769" width="3.28515625" style="222" customWidth="1"/>
    <col min="770" max="770" width="2" style="222" customWidth="1"/>
    <col min="771" max="771" width="32.42578125" style="222" customWidth="1"/>
    <col min="772" max="772" width="8.5703125" style="222" customWidth="1"/>
    <col min="773" max="773" width="8.7109375" style="222" customWidth="1"/>
    <col min="774" max="774" width="9.28515625" style="222" customWidth="1"/>
    <col min="775" max="775" width="9" style="222" customWidth="1"/>
    <col min="776" max="776" width="9.140625" style="222"/>
    <col min="777" max="777" width="9.42578125" style="222" customWidth="1"/>
    <col min="778" max="778" width="8.140625" style="222" customWidth="1"/>
    <col min="779" max="779" width="8.42578125" style="222" customWidth="1"/>
    <col min="780" max="780" width="9.140625" style="222"/>
    <col min="781" max="783" width="9.7109375" style="222" customWidth="1"/>
    <col min="784" max="784" width="11.42578125" style="222" bestFit="1" customWidth="1"/>
    <col min="785" max="1024" width="9.140625" style="222"/>
    <col min="1025" max="1025" width="3.28515625" style="222" customWidth="1"/>
    <col min="1026" max="1026" width="2" style="222" customWidth="1"/>
    <col min="1027" max="1027" width="32.42578125" style="222" customWidth="1"/>
    <col min="1028" max="1028" width="8.5703125" style="222" customWidth="1"/>
    <col min="1029" max="1029" width="8.7109375" style="222" customWidth="1"/>
    <col min="1030" max="1030" width="9.28515625" style="222" customWidth="1"/>
    <col min="1031" max="1031" width="9" style="222" customWidth="1"/>
    <col min="1032" max="1032" width="9.140625" style="222"/>
    <col min="1033" max="1033" width="9.42578125" style="222" customWidth="1"/>
    <col min="1034" max="1034" width="8.140625" style="222" customWidth="1"/>
    <col min="1035" max="1035" width="8.42578125" style="222" customWidth="1"/>
    <col min="1036" max="1036" width="9.140625" style="222"/>
    <col min="1037" max="1039" width="9.7109375" style="222" customWidth="1"/>
    <col min="1040" max="1040" width="11.42578125" style="222" bestFit="1" customWidth="1"/>
    <col min="1041" max="1280" width="9.140625" style="222"/>
    <col min="1281" max="1281" width="3.28515625" style="222" customWidth="1"/>
    <col min="1282" max="1282" width="2" style="222" customWidth="1"/>
    <col min="1283" max="1283" width="32.42578125" style="222" customWidth="1"/>
    <col min="1284" max="1284" width="8.5703125" style="222" customWidth="1"/>
    <col min="1285" max="1285" width="8.7109375" style="222" customWidth="1"/>
    <col min="1286" max="1286" width="9.28515625" style="222" customWidth="1"/>
    <col min="1287" max="1287" width="9" style="222" customWidth="1"/>
    <col min="1288" max="1288" width="9.140625" style="222"/>
    <col min="1289" max="1289" width="9.42578125" style="222" customWidth="1"/>
    <col min="1290" max="1290" width="8.140625" style="222" customWidth="1"/>
    <col min="1291" max="1291" width="8.42578125" style="222" customWidth="1"/>
    <col min="1292" max="1292" width="9.140625" style="222"/>
    <col min="1293" max="1295" width="9.7109375" style="222" customWidth="1"/>
    <col min="1296" max="1296" width="11.42578125" style="222" bestFit="1" customWidth="1"/>
    <col min="1297" max="1536" width="9.140625" style="222"/>
    <col min="1537" max="1537" width="3.28515625" style="222" customWidth="1"/>
    <col min="1538" max="1538" width="2" style="222" customWidth="1"/>
    <col min="1539" max="1539" width="32.42578125" style="222" customWidth="1"/>
    <col min="1540" max="1540" width="8.5703125" style="222" customWidth="1"/>
    <col min="1541" max="1541" width="8.7109375" style="222" customWidth="1"/>
    <col min="1542" max="1542" width="9.28515625" style="222" customWidth="1"/>
    <col min="1543" max="1543" width="9" style="222" customWidth="1"/>
    <col min="1544" max="1544" width="9.140625" style="222"/>
    <col min="1545" max="1545" width="9.42578125" style="222" customWidth="1"/>
    <col min="1546" max="1546" width="8.140625" style="222" customWidth="1"/>
    <col min="1547" max="1547" width="8.42578125" style="222" customWidth="1"/>
    <col min="1548" max="1548" width="9.140625" style="222"/>
    <col min="1549" max="1551" width="9.7109375" style="222" customWidth="1"/>
    <col min="1552" max="1552" width="11.42578125" style="222" bestFit="1" customWidth="1"/>
    <col min="1553" max="1792" width="9.140625" style="222"/>
    <col min="1793" max="1793" width="3.28515625" style="222" customWidth="1"/>
    <col min="1794" max="1794" width="2" style="222" customWidth="1"/>
    <col min="1795" max="1795" width="32.42578125" style="222" customWidth="1"/>
    <col min="1796" max="1796" width="8.5703125" style="222" customWidth="1"/>
    <col min="1797" max="1797" width="8.7109375" style="222" customWidth="1"/>
    <col min="1798" max="1798" width="9.28515625" style="222" customWidth="1"/>
    <col min="1799" max="1799" width="9" style="222" customWidth="1"/>
    <col min="1800" max="1800" width="9.140625" style="222"/>
    <col min="1801" max="1801" width="9.42578125" style="222" customWidth="1"/>
    <col min="1802" max="1802" width="8.140625" style="222" customWidth="1"/>
    <col min="1803" max="1803" width="8.42578125" style="222" customWidth="1"/>
    <col min="1804" max="1804" width="9.140625" style="222"/>
    <col min="1805" max="1807" width="9.7109375" style="222" customWidth="1"/>
    <col min="1808" max="1808" width="11.42578125" style="222" bestFit="1" customWidth="1"/>
    <col min="1809" max="2048" width="9.140625" style="222"/>
    <col min="2049" max="2049" width="3.28515625" style="222" customWidth="1"/>
    <col min="2050" max="2050" width="2" style="222" customWidth="1"/>
    <col min="2051" max="2051" width="32.42578125" style="222" customWidth="1"/>
    <col min="2052" max="2052" width="8.5703125" style="222" customWidth="1"/>
    <col min="2053" max="2053" width="8.7109375" style="222" customWidth="1"/>
    <col min="2054" max="2054" width="9.28515625" style="222" customWidth="1"/>
    <col min="2055" max="2055" width="9" style="222" customWidth="1"/>
    <col min="2056" max="2056" width="9.140625" style="222"/>
    <col min="2057" max="2057" width="9.42578125" style="222" customWidth="1"/>
    <col min="2058" max="2058" width="8.140625" style="222" customWidth="1"/>
    <col min="2059" max="2059" width="8.42578125" style="222" customWidth="1"/>
    <col min="2060" max="2060" width="9.140625" style="222"/>
    <col min="2061" max="2063" width="9.7109375" style="222" customWidth="1"/>
    <col min="2064" max="2064" width="11.42578125" style="222" bestFit="1" customWidth="1"/>
    <col min="2065" max="2304" width="9.140625" style="222"/>
    <col min="2305" max="2305" width="3.28515625" style="222" customWidth="1"/>
    <col min="2306" max="2306" width="2" style="222" customWidth="1"/>
    <col min="2307" max="2307" width="32.42578125" style="222" customWidth="1"/>
    <col min="2308" max="2308" width="8.5703125" style="222" customWidth="1"/>
    <col min="2309" max="2309" width="8.7109375" style="222" customWidth="1"/>
    <col min="2310" max="2310" width="9.28515625" style="222" customWidth="1"/>
    <col min="2311" max="2311" width="9" style="222" customWidth="1"/>
    <col min="2312" max="2312" width="9.140625" style="222"/>
    <col min="2313" max="2313" width="9.42578125" style="222" customWidth="1"/>
    <col min="2314" max="2314" width="8.140625" style="222" customWidth="1"/>
    <col min="2315" max="2315" width="8.42578125" style="222" customWidth="1"/>
    <col min="2316" max="2316" width="9.140625" style="222"/>
    <col min="2317" max="2319" width="9.7109375" style="222" customWidth="1"/>
    <col min="2320" max="2320" width="11.42578125" style="222" bestFit="1" customWidth="1"/>
    <col min="2321" max="2560" width="9.140625" style="222"/>
    <col min="2561" max="2561" width="3.28515625" style="222" customWidth="1"/>
    <col min="2562" max="2562" width="2" style="222" customWidth="1"/>
    <col min="2563" max="2563" width="32.42578125" style="222" customWidth="1"/>
    <col min="2564" max="2564" width="8.5703125" style="222" customWidth="1"/>
    <col min="2565" max="2565" width="8.7109375" style="222" customWidth="1"/>
    <col min="2566" max="2566" width="9.28515625" style="222" customWidth="1"/>
    <col min="2567" max="2567" width="9" style="222" customWidth="1"/>
    <col min="2568" max="2568" width="9.140625" style="222"/>
    <col min="2569" max="2569" width="9.42578125" style="222" customWidth="1"/>
    <col min="2570" max="2570" width="8.140625" style="222" customWidth="1"/>
    <col min="2571" max="2571" width="8.42578125" style="222" customWidth="1"/>
    <col min="2572" max="2572" width="9.140625" style="222"/>
    <col min="2573" max="2575" width="9.7109375" style="222" customWidth="1"/>
    <col min="2576" max="2576" width="11.42578125" style="222" bestFit="1" customWidth="1"/>
    <col min="2577" max="2816" width="9.140625" style="222"/>
    <col min="2817" max="2817" width="3.28515625" style="222" customWidth="1"/>
    <col min="2818" max="2818" width="2" style="222" customWidth="1"/>
    <col min="2819" max="2819" width="32.42578125" style="222" customWidth="1"/>
    <col min="2820" max="2820" width="8.5703125" style="222" customWidth="1"/>
    <col min="2821" max="2821" width="8.7109375" style="222" customWidth="1"/>
    <col min="2822" max="2822" width="9.28515625" style="222" customWidth="1"/>
    <col min="2823" max="2823" width="9" style="222" customWidth="1"/>
    <col min="2824" max="2824" width="9.140625" style="222"/>
    <col min="2825" max="2825" width="9.42578125" style="222" customWidth="1"/>
    <col min="2826" max="2826" width="8.140625" style="222" customWidth="1"/>
    <col min="2827" max="2827" width="8.42578125" style="222" customWidth="1"/>
    <col min="2828" max="2828" width="9.140625" style="222"/>
    <col min="2829" max="2831" width="9.7109375" style="222" customWidth="1"/>
    <col min="2832" max="2832" width="11.42578125" style="222" bestFit="1" customWidth="1"/>
    <col min="2833" max="3072" width="9.140625" style="222"/>
    <col min="3073" max="3073" width="3.28515625" style="222" customWidth="1"/>
    <col min="3074" max="3074" width="2" style="222" customWidth="1"/>
    <col min="3075" max="3075" width="32.42578125" style="222" customWidth="1"/>
    <col min="3076" max="3076" width="8.5703125" style="222" customWidth="1"/>
    <col min="3077" max="3077" width="8.7109375" style="222" customWidth="1"/>
    <col min="3078" max="3078" width="9.28515625" style="222" customWidth="1"/>
    <col min="3079" max="3079" width="9" style="222" customWidth="1"/>
    <col min="3080" max="3080" width="9.140625" style="222"/>
    <col min="3081" max="3081" width="9.42578125" style="222" customWidth="1"/>
    <col min="3082" max="3082" width="8.140625" style="222" customWidth="1"/>
    <col min="3083" max="3083" width="8.42578125" style="222" customWidth="1"/>
    <col min="3084" max="3084" width="9.140625" style="222"/>
    <col min="3085" max="3087" width="9.7109375" style="222" customWidth="1"/>
    <col min="3088" max="3088" width="11.42578125" style="222" bestFit="1" customWidth="1"/>
    <col min="3089" max="3328" width="9.140625" style="222"/>
    <col min="3329" max="3329" width="3.28515625" style="222" customWidth="1"/>
    <col min="3330" max="3330" width="2" style="222" customWidth="1"/>
    <col min="3331" max="3331" width="32.42578125" style="222" customWidth="1"/>
    <col min="3332" max="3332" width="8.5703125" style="222" customWidth="1"/>
    <col min="3333" max="3333" width="8.7109375" style="222" customWidth="1"/>
    <col min="3334" max="3334" width="9.28515625" style="222" customWidth="1"/>
    <col min="3335" max="3335" width="9" style="222" customWidth="1"/>
    <col min="3336" max="3336" width="9.140625" style="222"/>
    <col min="3337" max="3337" width="9.42578125" style="222" customWidth="1"/>
    <col min="3338" max="3338" width="8.140625" style="222" customWidth="1"/>
    <col min="3339" max="3339" width="8.42578125" style="222" customWidth="1"/>
    <col min="3340" max="3340" width="9.140625" style="222"/>
    <col min="3341" max="3343" width="9.7109375" style="222" customWidth="1"/>
    <col min="3344" max="3344" width="11.42578125" style="222" bestFit="1" customWidth="1"/>
    <col min="3345" max="3584" width="9.140625" style="222"/>
    <col min="3585" max="3585" width="3.28515625" style="222" customWidth="1"/>
    <col min="3586" max="3586" width="2" style="222" customWidth="1"/>
    <col min="3587" max="3587" width="32.42578125" style="222" customWidth="1"/>
    <col min="3588" max="3588" width="8.5703125" style="222" customWidth="1"/>
    <col min="3589" max="3589" width="8.7109375" style="222" customWidth="1"/>
    <col min="3590" max="3590" width="9.28515625" style="222" customWidth="1"/>
    <col min="3591" max="3591" width="9" style="222" customWidth="1"/>
    <col min="3592" max="3592" width="9.140625" style="222"/>
    <col min="3593" max="3593" width="9.42578125" style="222" customWidth="1"/>
    <col min="3594" max="3594" width="8.140625" style="222" customWidth="1"/>
    <col min="3595" max="3595" width="8.42578125" style="222" customWidth="1"/>
    <col min="3596" max="3596" width="9.140625" style="222"/>
    <col min="3597" max="3599" width="9.7109375" style="222" customWidth="1"/>
    <col min="3600" max="3600" width="11.42578125" style="222" bestFit="1" customWidth="1"/>
    <col min="3601" max="3840" width="9.140625" style="222"/>
    <col min="3841" max="3841" width="3.28515625" style="222" customWidth="1"/>
    <col min="3842" max="3842" width="2" style="222" customWidth="1"/>
    <col min="3843" max="3843" width="32.42578125" style="222" customWidth="1"/>
    <col min="3844" max="3844" width="8.5703125" style="222" customWidth="1"/>
    <col min="3845" max="3845" width="8.7109375" style="222" customWidth="1"/>
    <col min="3846" max="3846" width="9.28515625" style="222" customWidth="1"/>
    <col min="3847" max="3847" width="9" style="222" customWidth="1"/>
    <col min="3848" max="3848" width="9.140625" style="222"/>
    <col min="3849" max="3849" width="9.42578125" style="222" customWidth="1"/>
    <col min="3850" max="3850" width="8.140625" style="222" customWidth="1"/>
    <col min="3851" max="3851" width="8.42578125" style="222" customWidth="1"/>
    <col min="3852" max="3852" width="9.140625" style="222"/>
    <col min="3853" max="3855" width="9.7109375" style="222" customWidth="1"/>
    <col min="3856" max="3856" width="11.42578125" style="222" bestFit="1" customWidth="1"/>
    <col min="3857" max="4096" width="9.140625" style="222"/>
    <col min="4097" max="4097" width="3.28515625" style="222" customWidth="1"/>
    <col min="4098" max="4098" width="2" style="222" customWidth="1"/>
    <col min="4099" max="4099" width="32.42578125" style="222" customWidth="1"/>
    <col min="4100" max="4100" width="8.5703125" style="222" customWidth="1"/>
    <col min="4101" max="4101" width="8.7109375" style="222" customWidth="1"/>
    <col min="4102" max="4102" width="9.28515625" style="222" customWidth="1"/>
    <col min="4103" max="4103" width="9" style="222" customWidth="1"/>
    <col min="4104" max="4104" width="9.140625" style="222"/>
    <col min="4105" max="4105" width="9.42578125" style="222" customWidth="1"/>
    <col min="4106" max="4106" width="8.140625" style="222" customWidth="1"/>
    <col min="4107" max="4107" width="8.42578125" style="222" customWidth="1"/>
    <col min="4108" max="4108" width="9.140625" style="222"/>
    <col min="4109" max="4111" width="9.7109375" style="222" customWidth="1"/>
    <col min="4112" max="4112" width="11.42578125" style="222" bestFit="1" customWidth="1"/>
    <col min="4113" max="4352" width="9.140625" style="222"/>
    <col min="4353" max="4353" width="3.28515625" style="222" customWidth="1"/>
    <col min="4354" max="4354" width="2" style="222" customWidth="1"/>
    <col min="4355" max="4355" width="32.42578125" style="222" customWidth="1"/>
    <col min="4356" max="4356" width="8.5703125" style="222" customWidth="1"/>
    <col min="4357" max="4357" width="8.7109375" style="222" customWidth="1"/>
    <col min="4358" max="4358" width="9.28515625" style="222" customWidth="1"/>
    <col min="4359" max="4359" width="9" style="222" customWidth="1"/>
    <col min="4360" max="4360" width="9.140625" style="222"/>
    <col min="4361" max="4361" width="9.42578125" style="222" customWidth="1"/>
    <col min="4362" max="4362" width="8.140625" style="222" customWidth="1"/>
    <col min="4363" max="4363" width="8.42578125" style="222" customWidth="1"/>
    <col min="4364" max="4364" width="9.140625" style="222"/>
    <col min="4365" max="4367" width="9.7109375" style="222" customWidth="1"/>
    <col min="4368" max="4368" width="11.42578125" style="222" bestFit="1" customWidth="1"/>
    <col min="4369" max="4608" width="9.140625" style="222"/>
    <col min="4609" max="4609" width="3.28515625" style="222" customWidth="1"/>
    <col min="4610" max="4610" width="2" style="222" customWidth="1"/>
    <col min="4611" max="4611" width="32.42578125" style="222" customWidth="1"/>
    <col min="4612" max="4612" width="8.5703125" style="222" customWidth="1"/>
    <col min="4613" max="4613" width="8.7109375" style="222" customWidth="1"/>
    <col min="4614" max="4614" width="9.28515625" style="222" customWidth="1"/>
    <col min="4615" max="4615" width="9" style="222" customWidth="1"/>
    <col min="4616" max="4616" width="9.140625" style="222"/>
    <col min="4617" max="4617" width="9.42578125" style="222" customWidth="1"/>
    <col min="4618" max="4618" width="8.140625" style="222" customWidth="1"/>
    <col min="4619" max="4619" width="8.42578125" style="222" customWidth="1"/>
    <col min="4620" max="4620" width="9.140625" style="222"/>
    <col min="4621" max="4623" width="9.7109375" style="222" customWidth="1"/>
    <col min="4624" max="4624" width="11.42578125" style="222" bestFit="1" customWidth="1"/>
    <col min="4625" max="4864" width="9.140625" style="222"/>
    <col min="4865" max="4865" width="3.28515625" style="222" customWidth="1"/>
    <col min="4866" max="4866" width="2" style="222" customWidth="1"/>
    <col min="4867" max="4867" width="32.42578125" style="222" customWidth="1"/>
    <col min="4868" max="4868" width="8.5703125" style="222" customWidth="1"/>
    <col min="4869" max="4869" width="8.7109375" style="222" customWidth="1"/>
    <col min="4870" max="4870" width="9.28515625" style="222" customWidth="1"/>
    <col min="4871" max="4871" width="9" style="222" customWidth="1"/>
    <col min="4872" max="4872" width="9.140625" style="222"/>
    <col min="4873" max="4873" width="9.42578125" style="222" customWidth="1"/>
    <col min="4874" max="4874" width="8.140625" style="222" customWidth="1"/>
    <col min="4875" max="4875" width="8.42578125" style="222" customWidth="1"/>
    <col min="4876" max="4876" width="9.140625" style="222"/>
    <col min="4877" max="4879" width="9.7109375" style="222" customWidth="1"/>
    <col min="4880" max="4880" width="11.42578125" style="222" bestFit="1" customWidth="1"/>
    <col min="4881" max="5120" width="9.140625" style="222"/>
    <col min="5121" max="5121" width="3.28515625" style="222" customWidth="1"/>
    <col min="5122" max="5122" width="2" style="222" customWidth="1"/>
    <col min="5123" max="5123" width="32.42578125" style="222" customWidth="1"/>
    <col min="5124" max="5124" width="8.5703125" style="222" customWidth="1"/>
    <col min="5125" max="5125" width="8.7109375" style="222" customWidth="1"/>
    <col min="5126" max="5126" width="9.28515625" style="222" customWidth="1"/>
    <col min="5127" max="5127" width="9" style="222" customWidth="1"/>
    <col min="5128" max="5128" width="9.140625" style="222"/>
    <col min="5129" max="5129" width="9.42578125" style="222" customWidth="1"/>
    <col min="5130" max="5130" width="8.140625" style="222" customWidth="1"/>
    <col min="5131" max="5131" width="8.42578125" style="222" customWidth="1"/>
    <col min="5132" max="5132" width="9.140625" style="222"/>
    <col min="5133" max="5135" width="9.7109375" style="222" customWidth="1"/>
    <col min="5136" max="5136" width="11.42578125" style="222" bestFit="1" customWidth="1"/>
    <col min="5137" max="5376" width="9.140625" style="222"/>
    <col min="5377" max="5377" width="3.28515625" style="222" customWidth="1"/>
    <col min="5378" max="5378" width="2" style="222" customWidth="1"/>
    <col min="5379" max="5379" width="32.42578125" style="222" customWidth="1"/>
    <col min="5380" max="5380" width="8.5703125" style="222" customWidth="1"/>
    <col min="5381" max="5381" width="8.7109375" style="222" customWidth="1"/>
    <col min="5382" max="5382" width="9.28515625" style="222" customWidth="1"/>
    <col min="5383" max="5383" width="9" style="222" customWidth="1"/>
    <col min="5384" max="5384" width="9.140625" style="222"/>
    <col min="5385" max="5385" width="9.42578125" style="222" customWidth="1"/>
    <col min="5386" max="5386" width="8.140625" style="222" customWidth="1"/>
    <col min="5387" max="5387" width="8.42578125" style="222" customWidth="1"/>
    <col min="5388" max="5388" width="9.140625" style="222"/>
    <col min="5389" max="5391" width="9.7109375" style="222" customWidth="1"/>
    <col min="5392" max="5392" width="11.42578125" style="222" bestFit="1" customWidth="1"/>
    <col min="5393" max="5632" width="9.140625" style="222"/>
    <col min="5633" max="5633" width="3.28515625" style="222" customWidth="1"/>
    <col min="5634" max="5634" width="2" style="222" customWidth="1"/>
    <col min="5635" max="5635" width="32.42578125" style="222" customWidth="1"/>
    <col min="5636" max="5636" width="8.5703125" style="222" customWidth="1"/>
    <col min="5637" max="5637" width="8.7109375" style="222" customWidth="1"/>
    <col min="5638" max="5638" width="9.28515625" style="222" customWidth="1"/>
    <col min="5639" max="5639" width="9" style="222" customWidth="1"/>
    <col min="5640" max="5640" width="9.140625" style="222"/>
    <col min="5641" max="5641" width="9.42578125" style="222" customWidth="1"/>
    <col min="5642" max="5642" width="8.140625" style="222" customWidth="1"/>
    <col min="5643" max="5643" width="8.42578125" style="222" customWidth="1"/>
    <col min="5644" max="5644" width="9.140625" style="222"/>
    <col min="5645" max="5647" width="9.7109375" style="222" customWidth="1"/>
    <col min="5648" max="5648" width="11.42578125" style="222" bestFit="1" customWidth="1"/>
    <col min="5649" max="5888" width="9.140625" style="222"/>
    <col min="5889" max="5889" width="3.28515625" style="222" customWidth="1"/>
    <col min="5890" max="5890" width="2" style="222" customWidth="1"/>
    <col min="5891" max="5891" width="32.42578125" style="222" customWidth="1"/>
    <col min="5892" max="5892" width="8.5703125" style="222" customWidth="1"/>
    <col min="5893" max="5893" width="8.7109375" style="222" customWidth="1"/>
    <col min="5894" max="5894" width="9.28515625" style="222" customWidth="1"/>
    <col min="5895" max="5895" width="9" style="222" customWidth="1"/>
    <col min="5896" max="5896" width="9.140625" style="222"/>
    <col min="5897" max="5897" width="9.42578125" style="222" customWidth="1"/>
    <col min="5898" max="5898" width="8.140625" style="222" customWidth="1"/>
    <col min="5899" max="5899" width="8.42578125" style="222" customWidth="1"/>
    <col min="5900" max="5900" width="9.140625" style="222"/>
    <col min="5901" max="5903" width="9.7109375" style="222" customWidth="1"/>
    <col min="5904" max="5904" width="11.42578125" style="222" bestFit="1" customWidth="1"/>
    <col min="5905" max="6144" width="9.140625" style="222"/>
    <col min="6145" max="6145" width="3.28515625" style="222" customWidth="1"/>
    <col min="6146" max="6146" width="2" style="222" customWidth="1"/>
    <col min="6147" max="6147" width="32.42578125" style="222" customWidth="1"/>
    <col min="6148" max="6148" width="8.5703125" style="222" customWidth="1"/>
    <col min="6149" max="6149" width="8.7109375" style="222" customWidth="1"/>
    <col min="6150" max="6150" width="9.28515625" style="222" customWidth="1"/>
    <col min="6151" max="6151" width="9" style="222" customWidth="1"/>
    <col min="6152" max="6152" width="9.140625" style="222"/>
    <col min="6153" max="6153" width="9.42578125" style="222" customWidth="1"/>
    <col min="6154" max="6154" width="8.140625" style="222" customWidth="1"/>
    <col min="6155" max="6155" width="8.42578125" style="222" customWidth="1"/>
    <col min="6156" max="6156" width="9.140625" style="222"/>
    <col min="6157" max="6159" width="9.7109375" style="222" customWidth="1"/>
    <col min="6160" max="6160" width="11.42578125" style="222" bestFit="1" customWidth="1"/>
    <col min="6161" max="6400" width="9.140625" style="222"/>
    <col min="6401" max="6401" width="3.28515625" style="222" customWidth="1"/>
    <col min="6402" max="6402" width="2" style="222" customWidth="1"/>
    <col min="6403" max="6403" width="32.42578125" style="222" customWidth="1"/>
    <col min="6404" max="6404" width="8.5703125" style="222" customWidth="1"/>
    <col min="6405" max="6405" width="8.7109375" style="222" customWidth="1"/>
    <col min="6406" max="6406" width="9.28515625" style="222" customWidth="1"/>
    <col min="6407" max="6407" width="9" style="222" customWidth="1"/>
    <col min="6408" max="6408" width="9.140625" style="222"/>
    <col min="6409" max="6409" width="9.42578125" style="222" customWidth="1"/>
    <col min="6410" max="6410" width="8.140625" style="222" customWidth="1"/>
    <col min="6411" max="6411" width="8.42578125" style="222" customWidth="1"/>
    <col min="6412" max="6412" width="9.140625" style="222"/>
    <col min="6413" max="6415" width="9.7109375" style="222" customWidth="1"/>
    <col min="6416" max="6416" width="11.42578125" style="222" bestFit="1" customWidth="1"/>
    <col min="6417" max="6656" width="9.140625" style="222"/>
    <col min="6657" max="6657" width="3.28515625" style="222" customWidth="1"/>
    <col min="6658" max="6658" width="2" style="222" customWidth="1"/>
    <col min="6659" max="6659" width="32.42578125" style="222" customWidth="1"/>
    <col min="6660" max="6660" width="8.5703125" style="222" customWidth="1"/>
    <col min="6661" max="6661" width="8.7109375" style="222" customWidth="1"/>
    <col min="6662" max="6662" width="9.28515625" style="222" customWidth="1"/>
    <col min="6663" max="6663" width="9" style="222" customWidth="1"/>
    <col min="6664" max="6664" width="9.140625" style="222"/>
    <col min="6665" max="6665" width="9.42578125" style="222" customWidth="1"/>
    <col min="6666" max="6666" width="8.140625" style="222" customWidth="1"/>
    <col min="6667" max="6667" width="8.42578125" style="222" customWidth="1"/>
    <col min="6668" max="6668" width="9.140625" style="222"/>
    <col min="6669" max="6671" width="9.7109375" style="222" customWidth="1"/>
    <col min="6672" max="6672" width="11.42578125" style="222" bestFit="1" customWidth="1"/>
    <col min="6673" max="6912" width="9.140625" style="222"/>
    <col min="6913" max="6913" width="3.28515625" style="222" customWidth="1"/>
    <col min="6914" max="6914" width="2" style="222" customWidth="1"/>
    <col min="6915" max="6915" width="32.42578125" style="222" customWidth="1"/>
    <col min="6916" max="6916" width="8.5703125" style="222" customWidth="1"/>
    <col min="6917" max="6917" width="8.7109375" style="222" customWidth="1"/>
    <col min="6918" max="6918" width="9.28515625" style="222" customWidth="1"/>
    <col min="6919" max="6919" width="9" style="222" customWidth="1"/>
    <col min="6920" max="6920" width="9.140625" style="222"/>
    <col min="6921" max="6921" width="9.42578125" style="222" customWidth="1"/>
    <col min="6922" max="6922" width="8.140625" style="222" customWidth="1"/>
    <col min="6923" max="6923" width="8.42578125" style="222" customWidth="1"/>
    <col min="6924" max="6924" width="9.140625" style="222"/>
    <col min="6925" max="6927" width="9.7109375" style="222" customWidth="1"/>
    <col min="6928" max="6928" width="11.42578125" style="222" bestFit="1" customWidth="1"/>
    <col min="6929" max="7168" width="9.140625" style="222"/>
    <col min="7169" max="7169" width="3.28515625" style="222" customWidth="1"/>
    <col min="7170" max="7170" width="2" style="222" customWidth="1"/>
    <col min="7171" max="7171" width="32.42578125" style="222" customWidth="1"/>
    <col min="7172" max="7172" width="8.5703125" style="222" customWidth="1"/>
    <col min="7173" max="7173" width="8.7109375" style="222" customWidth="1"/>
    <col min="7174" max="7174" width="9.28515625" style="222" customWidth="1"/>
    <col min="7175" max="7175" width="9" style="222" customWidth="1"/>
    <col min="7176" max="7176" width="9.140625" style="222"/>
    <col min="7177" max="7177" width="9.42578125" style="222" customWidth="1"/>
    <col min="7178" max="7178" width="8.140625" style="222" customWidth="1"/>
    <col min="7179" max="7179" width="8.42578125" style="222" customWidth="1"/>
    <col min="7180" max="7180" width="9.140625" style="222"/>
    <col min="7181" max="7183" width="9.7109375" style="222" customWidth="1"/>
    <col min="7184" max="7184" width="11.42578125" style="222" bestFit="1" customWidth="1"/>
    <col min="7185" max="7424" width="9.140625" style="222"/>
    <col min="7425" max="7425" width="3.28515625" style="222" customWidth="1"/>
    <col min="7426" max="7426" width="2" style="222" customWidth="1"/>
    <col min="7427" max="7427" width="32.42578125" style="222" customWidth="1"/>
    <col min="7428" max="7428" width="8.5703125" style="222" customWidth="1"/>
    <col min="7429" max="7429" width="8.7109375" style="222" customWidth="1"/>
    <col min="7430" max="7430" width="9.28515625" style="222" customWidth="1"/>
    <col min="7431" max="7431" width="9" style="222" customWidth="1"/>
    <col min="7432" max="7432" width="9.140625" style="222"/>
    <col min="7433" max="7433" width="9.42578125" style="222" customWidth="1"/>
    <col min="7434" max="7434" width="8.140625" style="222" customWidth="1"/>
    <col min="7435" max="7435" width="8.42578125" style="222" customWidth="1"/>
    <col min="7436" max="7436" width="9.140625" style="222"/>
    <col min="7437" max="7439" width="9.7109375" style="222" customWidth="1"/>
    <col min="7440" max="7440" width="11.42578125" style="222" bestFit="1" customWidth="1"/>
    <col min="7441" max="7680" width="9.140625" style="222"/>
    <col min="7681" max="7681" width="3.28515625" style="222" customWidth="1"/>
    <col min="7682" max="7682" width="2" style="222" customWidth="1"/>
    <col min="7683" max="7683" width="32.42578125" style="222" customWidth="1"/>
    <col min="7684" max="7684" width="8.5703125" style="222" customWidth="1"/>
    <col min="7685" max="7685" width="8.7109375" style="222" customWidth="1"/>
    <col min="7686" max="7686" width="9.28515625" style="222" customWidth="1"/>
    <col min="7687" max="7687" width="9" style="222" customWidth="1"/>
    <col min="7688" max="7688" width="9.140625" style="222"/>
    <col min="7689" max="7689" width="9.42578125" style="222" customWidth="1"/>
    <col min="7690" max="7690" width="8.140625" style="222" customWidth="1"/>
    <col min="7691" max="7691" width="8.42578125" style="222" customWidth="1"/>
    <col min="7692" max="7692" width="9.140625" style="222"/>
    <col min="7693" max="7695" width="9.7109375" style="222" customWidth="1"/>
    <col min="7696" max="7696" width="11.42578125" style="222" bestFit="1" customWidth="1"/>
    <col min="7697" max="7936" width="9.140625" style="222"/>
    <col min="7937" max="7937" width="3.28515625" style="222" customWidth="1"/>
    <col min="7938" max="7938" width="2" style="222" customWidth="1"/>
    <col min="7939" max="7939" width="32.42578125" style="222" customWidth="1"/>
    <col min="7940" max="7940" width="8.5703125" style="222" customWidth="1"/>
    <col min="7941" max="7941" width="8.7109375" style="222" customWidth="1"/>
    <col min="7942" max="7942" width="9.28515625" style="222" customWidth="1"/>
    <col min="7943" max="7943" width="9" style="222" customWidth="1"/>
    <col min="7944" max="7944" width="9.140625" style="222"/>
    <col min="7945" max="7945" width="9.42578125" style="222" customWidth="1"/>
    <col min="7946" max="7946" width="8.140625" style="222" customWidth="1"/>
    <col min="7947" max="7947" width="8.42578125" style="222" customWidth="1"/>
    <col min="7948" max="7948" width="9.140625" style="222"/>
    <col min="7949" max="7951" width="9.7109375" style="222" customWidth="1"/>
    <col min="7952" max="7952" width="11.42578125" style="222" bestFit="1" customWidth="1"/>
    <col min="7953" max="8192" width="9.140625" style="222"/>
    <col min="8193" max="8193" width="3.28515625" style="222" customWidth="1"/>
    <col min="8194" max="8194" width="2" style="222" customWidth="1"/>
    <col min="8195" max="8195" width="32.42578125" style="222" customWidth="1"/>
    <col min="8196" max="8196" width="8.5703125" style="222" customWidth="1"/>
    <col min="8197" max="8197" width="8.7109375" style="222" customWidth="1"/>
    <col min="8198" max="8198" width="9.28515625" style="222" customWidth="1"/>
    <col min="8199" max="8199" width="9" style="222" customWidth="1"/>
    <col min="8200" max="8200" width="9.140625" style="222"/>
    <col min="8201" max="8201" width="9.42578125" style="222" customWidth="1"/>
    <col min="8202" max="8202" width="8.140625" style="222" customWidth="1"/>
    <col min="8203" max="8203" width="8.42578125" style="222" customWidth="1"/>
    <col min="8204" max="8204" width="9.140625" style="222"/>
    <col min="8205" max="8207" width="9.7109375" style="222" customWidth="1"/>
    <col min="8208" max="8208" width="11.42578125" style="222" bestFit="1" customWidth="1"/>
    <col min="8209" max="8448" width="9.140625" style="222"/>
    <col min="8449" max="8449" width="3.28515625" style="222" customWidth="1"/>
    <col min="8450" max="8450" width="2" style="222" customWidth="1"/>
    <col min="8451" max="8451" width="32.42578125" style="222" customWidth="1"/>
    <col min="8452" max="8452" width="8.5703125" style="222" customWidth="1"/>
    <col min="8453" max="8453" width="8.7109375" style="222" customWidth="1"/>
    <col min="8454" max="8454" width="9.28515625" style="222" customWidth="1"/>
    <col min="8455" max="8455" width="9" style="222" customWidth="1"/>
    <col min="8456" max="8456" width="9.140625" style="222"/>
    <col min="8457" max="8457" width="9.42578125" style="222" customWidth="1"/>
    <col min="8458" max="8458" width="8.140625" style="222" customWidth="1"/>
    <col min="8459" max="8459" width="8.42578125" style="222" customWidth="1"/>
    <col min="8460" max="8460" width="9.140625" style="222"/>
    <col min="8461" max="8463" width="9.7109375" style="222" customWidth="1"/>
    <col min="8464" max="8464" width="11.42578125" style="222" bestFit="1" customWidth="1"/>
    <col min="8465" max="8704" width="9.140625" style="222"/>
    <col min="8705" max="8705" width="3.28515625" style="222" customWidth="1"/>
    <col min="8706" max="8706" width="2" style="222" customWidth="1"/>
    <col min="8707" max="8707" width="32.42578125" style="222" customWidth="1"/>
    <col min="8708" max="8708" width="8.5703125" style="222" customWidth="1"/>
    <col min="8709" max="8709" width="8.7109375" style="222" customWidth="1"/>
    <col min="8710" max="8710" width="9.28515625" style="222" customWidth="1"/>
    <col min="8711" max="8711" width="9" style="222" customWidth="1"/>
    <col min="8712" max="8712" width="9.140625" style="222"/>
    <col min="8713" max="8713" width="9.42578125" style="222" customWidth="1"/>
    <col min="8714" max="8714" width="8.140625" style="222" customWidth="1"/>
    <col min="8715" max="8715" width="8.42578125" style="222" customWidth="1"/>
    <col min="8716" max="8716" width="9.140625" style="222"/>
    <col min="8717" max="8719" width="9.7109375" style="222" customWidth="1"/>
    <col min="8720" max="8720" width="11.42578125" style="222" bestFit="1" customWidth="1"/>
    <col min="8721" max="8960" width="9.140625" style="222"/>
    <col min="8961" max="8961" width="3.28515625" style="222" customWidth="1"/>
    <col min="8962" max="8962" width="2" style="222" customWidth="1"/>
    <col min="8963" max="8963" width="32.42578125" style="222" customWidth="1"/>
    <col min="8964" max="8964" width="8.5703125" style="222" customWidth="1"/>
    <col min="8965" max="8965" width="8.7109375" style="222" customWidth="1"/>
    <col min="8966" max="8966" width="9.28515625" style="222" customWidth="1"/>
    <col min="8967" max="8967" width="9" style="222" customWidth="1"/>
    <col min="8968" max="8968" width="9.140625" style="222"/>
    <col min="8969" max="8969" width="9.42578125" style="222" customWidth="1"/>
    <col min="8970" max="8970" width="8.140625" style="222" customWidth="1"/>
    <col min="8971" max="8971" width="8.42578125" style="222" customWidth="1"/>
    <col min="8972" max="8972" width="9.140625" style="222"/>
    <col min="8973" max="8975" width="9.7109375" style="222" customWidth="1"/>
    <col min="8976" max="8976" width="11.42578125" style="222" bestFit="1" customWidth="1"/>
    <col min="8977" max="9216" width="9.140625" style="222"/>
    <col min="9217" max="9217" width="3.28515625" style="222" customWidth="1"/>
    <col min="9218" max="9218" width="2" style="222" customWidth="1"/>
    <col min="9219" max="9219" width="32.42578125" style="222" customWidth="1"/>
    <col min="9220" max="9220" width="8.5703125" style="222" customWidth="1"/>
    <col min="9221" max="9221" width="8.7109375" style="222" customWidth="1"/>
    <col min="9222" max="9222" width="9.28515625" style="222" customWidth="1"/>
    <col min="9223" max="9223" width="9" style="222" customWidth="1"/>
    <col min="9224" max="9224" width="9.140625" style="222"/>
    <col min="9225" max="9225" width="9.42578125" style="222" customWidth="1"/>
    <col min="9226" max="9226" width="8.140625" style="222" customWidth="1"/>
    <col min="9227" max="9227" width="8.42578125" style="222" customWidth="1"/>
    <col min="9228" max="9228" width="9.140625" style="222"/>
    <col min="9229" max="9231" width="9.7109375" style="222" customWidth="1"/>
    <col min="9232" max="9232" width="11.42578125" style="222" bestFit="1" customWidth="1"/>
    <col min="9233" max="9472" width="9.140625" style="222"/>
    <col min="9473" max="9473" width="3.28515625" style="222" customWidth="1"/>
    <col min="9474" max="9474" width="2" style="222" customWidth="1"/>
    <col min="9475" max="9475" width="32.42578125" style="222" customWidth="1"/>
    <col min="9476" max="9476" width="8.5703125" style="222" customWidth="1"/>
    <col min="9477" max="9477" width="8.7109375" style="222" customWidth="1"/>
    <col min="9478" max="9478" width="9.28515625" style="222" customWidth="1"/>
    <col min="9479" max="9479" width="9" style="222" customWidth="1"/>
    <col min="9480" max="9480" width="9.140625" style="222"/>
    <col min="9481" max="9481" width="9.42578125" style="222" customWidth="1"/>
    <col min="9482" max="9482" width="8.140625" style="222" customWidth="1"/>
    <col min="9483" max="9483" width="8.42578125" style="222" customWidth="1"/>
    <col min="9484" max="9484" width="9.140625" style="222"/>
    <col min="9485" max="9487" width="9.7109375" style="222" customWidth="1"/>
    <col min="9488" max="9488" width="11.42578125" style="222" bestFit="1" customWidth="1"/>
    <col min="9489" max="9728" width="9.140625" style="222"/>
    <col min="9729" max="9729" width="3.28515625" style="222" customWidth="1"/>
    <col min="9730" max="9730" width="2" style="222" customWidth="1"/>
    <col min="9731" max="9731" width="32.42578125" style="222" customWidth="1"/>
    <col min="9732" max="9732" width="8.5703125" style="222" customWidth="1"/>
    <col min="9733" max="9733" width="8.7109375" style="222" customWidth="1"/>
    <col min="9734" max="9734" width="9.28515625" style="222" customWidth="1"/>
    <col min="9735" max="9735" width="9" style="222" customWidth="1"/>
    <col min="9736" max="9736" width="9.140625" style="222"/>
    <col min="9737" max="9737" width="9.42578125" style="222" customWidth="1"/>
    <col min="9738" max="9738" width="8.140625" style="222" customWidth="1"/>
    <col min="9739" max="9739" width="8.42578125" style="222" customWidth="1"/>
    <col min="9740" max="9740" width="9.140625" style="222"/>
    <col min="9741" max="9743" width="9.7109375" style="222" customWidth="1"/>
    <col min="9744" max="9744" width="11.42578125" style="222" bestFit="1" customWidth="1"/>
    <col min="9745" max="9984" width="9.140625" style="222"/>
    <col min="9985" max="9985" width="3.28515625" style="222" customWidth="1"/>
    <col min="9986" max="9986" width="2" style="222" customWidth="1"/>
    <col min="9987" max="9987" width="32.42578125" style="222" customWidth="1"/>
    <col min="9988" max="9988" width="8.5703125" style="222" customWidth="1"/>
    <col min="9989" max="9989" width="8.7109375" style="222" customWidth="1"/>
    <col min="9990" max="9990" width="9.28515625" style="222" customWidth="1"/>
    <col min="9991" max="9991" width="9" style="222" customWidth="1"/>
    <col min="9992" max="9992" width="9.140625" style="222"/>
    <col min="9993" max="9993" width="9.42578125" style="222" customWidth="1"/>
    <col min="9994" max="9994" width="8.140625" style="222" customWidth="1"/>
    <col min="9995" max="9995" width="8.42578125" style="222" customWidth="1"/>
    <col min="9996" max="9996" width="9.140625" style="222"/>
    <col min="9997" max="9999" width="9.7109375" style="222" customWidth="1"/>
    <col min="10000" max="10000" width="11.42578125" style="222" bestFit="1" customWidth="1"/>
    <col min="10001" max="10240" width="9.140625" style="222"/>
    <col min="10241" max="10241" width="3.28515625" style="222" customWidth="1"/>
    <col min="10242" max="10242" width="2" style="222" customWidth="1"/>
    <col min="10243" max="10243" width="32.42578125" style="222" customWidth="1"/>
    <col min="10244" max="10244" width="8.5703125" style="222" customWidth="1"/>
    <col min="10245" max="10245" width="8.7109375" style="222" customWidth="1"/>
    <col min="10246" max="10246" width="9.28515625" style="222" customWidth="1"/>
    <col min="10247" max="10247" width="9" style="222" customWidth="1"/>
    <col min="10248" max="10248" width="9.140625" style="222"/>
    <col min="10249" max="10249" width="9.42578125" style="222" customWidth="1"/>
    <col min="10250" max="10250" width="8.140625" style="222" customWidth="1"/>
    <col min="10251" max="10251" width="8.42578125" style="222" customWidth="1"/>
    <col min="10252" max="10252" width="9.140625" style="222"/>
    <col min="10253" max="10255" width="9.7109375" style="222" customWidth="1"/>
    <col min="10256" max="10256" width="11.42578125" style="222" bestFit="1" customWidth="1"/>
    <col min="10257" max="10496" width="9.140625" style="222"/>
    <col min="10497" max="10497" width="3.28515625" style="222" customWidth="1"/>
    <col min="10498" max="10498" width="2" style="222" customWidth="1"/>
    <col min="10499" max="10499" width="32.42578125" style="222" customWidth="1"/>
    <col min="10500" max="10500" width="8.5703125" style="222" customWidth="1"/>
    <col min="10501" max="10501" width="8.7109375" style="222" customWidth="1"/>
    <col min="10502" max="10502" width="9.28515625" style="222" customWidth="1"/>
    <col min="10503" max="10503" width="9" style="222" customWidth="1"/>
    <col min="10504" max="10504" width="9.140625" style="222"/>
    <col min="10505" max="10505" width="9.42578125" style="222" customWidth="1"/>
    <col min="10506" max="10506" width="8.140625" style="222" customWidth="1"/>
    <col min="10507" max="10507" width="8.42578125" style="222" customWidth="1"/>
    <col min="10508" max="10508" width="9.140625" style="222"/>
    <col min="10509" max="10511" width="9.7109375" style="222" customWidth="1"/>
    <col min="10512" max="10512" width="11.42578125" style="222" bestFit="1" customWidth="1"/>
    <col min="10513" max="10752" width="9.140625" style="222"/>
    <col min="10753" max="10753" width="3.28515625" style="222" customWidth="1"/>
    <col min="10754" max="10754" width="2" style="222" customWidth="1"/>
    <col min="10755" max="10755" width="32.42578125" style="222" customWidth="1"/>
    <col min="10756" max="10756" width="8.5703125" style="222" customWidth="1"/>
    <col min="10757" max="10757" width="8.7109375" style="222" customWidth="1"/>
    <col min="10758" max="10758" width="9.28515625" style="222" customWidth="1"/>
    <col min="10759" max="10759" width="9" style="222" customWidth="1"/>
    <col min="10760" max="10760" width="9.140625" style="222"/>
    <col min="10761" max="10761" width="9.42578125" style="222" customWidth="1"/>
    <col min="10762" max="10762" width="8.140625" style="222" customWidth="1"/>
    <col min="10763" max="10763" width="8.42578125" style="222" customWidth="1"/>
    <col min="10764" max="10764" width="9.140625" style="222"/>
    <col min="10765" max="10767" width="9.7109375" style="222" customWidth="1"/>
    <col min="10768" max="10768" width="11.42578125" style="222" bestFit="1" customWidth="1"/>
    <col min="10769" max="11008" width="9.140625" style="222"/>
    <col min="11009" max="11009" width="3.28515625" style="222" customWidth="1"/>
    <col min="11010" max="11010" width="2" style="222" customWidth="1"/>
    <col min="11011" max="11011" width="32.42578125" style="222" customWidth="1"/>
    <col min="11012" max="11012" width="8.5703125" style="222" customWidth="1"/>
    <col min="11013" max="11013" width="8.7109375" style="222" customWidth="1"/>
    <col min="11014" max="11014" width="9.28515625" style="222" customWidth="1"/>
    <col min="11015" max="11015" width="9" style="222" customWidth="1"/>
    <col min="11016" max="11016" width="9.140625" style="222"/>
    <col min="11017" max="11017" width="9.42578125" style="222" customWidth="1"/>
    <col min="11018" max="11018" width="8.140625" style="222" customWidth="1"/>
    <col min="11019" max="11019" width="8.42578125" style="222" customWidth="1"/>
    <col min="11020" max="11020" width="9.140625" style="222"/>
    <col min="11021" max="11023" width="9.7109375" style="222" customWidth="1"/>
    <col min="11024" max="11024" width="11.42578125" style="222" bestFit="1" customWidth="1"/>
    <col min="11025" max="11264" width="9.140625" style="222"/>
    <col min="11265" max="11265" width="3.28515625" style="222" customWidth="1"/>
    <col min="11266" max="11266" width="2" style="222" customWidth="1"/>
    <col min="11267" max="11267" width="32.42578125" style="222" customWidth="1"/>
    <col min="11268" max="11268" width="8.5703125" style="222" customWidth="1"/>
    <col min="11269" max="11269" width="8.7109375" style="222" customWidth="1"/>
    <col min="11270" max="11270" width="9.28515625" style="222" customWidth="1"/>
    <col min="11271" max="11271" width="9" style="222" customWidth="1"/>
    <col min="11272" max="11272" width="9.140625" style="222"/>
    <col min="11273" max="11273" width="9.42578125" style="222" customWidth="1"/>
    <col min="11274" max="11274" width="8.140625" style="222" customWidth="1"/>
    <col min="11275" max="11275" width="8.42578125" style="222" customWidth="1"/>
    <col min="11276" max="11276" width="9.140625" style="222"/>
    <col min="11277" max="11279" width="9.7109375" style="222" customWidth="1"/>
    <col min="11280" max="11280" width="11.42578125" style="222" bestFit="1" customWidth="1"/>
    <col min="11281" max="11520" width="9.140625" style="222"/>
    <col min="11521" max="11521" width="3.28515625" style="222" customWidth="1"/>
    <col min="11522" max="11522" width="2" style="222" customWidth="1"/>
    <col min="11523" max="11523" width="32.42578125" style="222" customWidth="1"/>
    <col min="11524" max="11524" width="8.5703125" style="222" customWidth="1"/>
    <col min="11525" max="11525" width="8.7109375" style="222" customWidth="1"/>
    <col min="11526" max="11526" width="9.28515625" style="222" customWidth="1"/>
    <col min="11527" max="11527" width="9" style="222" customWidth="1"/>
    <col min="11528" max="11528" width="9.140625" style="222"/>
    <col min="11529" max="11529" width="9.42578125" style="222" customWidth="1"/>
    <col min="11530" max="11530" width="8.140625" style="222" customWidth="1"/>
    <col min="11531" max="11531" width="8.42578125" style="222" customWidth="1"/>
    <col min="11532" max="11532" width="9.140625" style="222"/>
    <col min="11533" max="11535" width="9.7109375" style="222" customWidth="1"/>
    <col min="11536" max="11536" width="11.42578125" style="222" bestFit="1" customWidth="1"/>
    <col min="11537" max="11776" width="9.140625" style="222"/>
    <col min="11777" max="11777" width="3.28515625" style="222" customWidth="1"/>
    <col min="11778" max="11778" width="2" style="222" customWidth="1"/>
    <col min="11779" max="11779" width="32.42578125" style="222" customWidth="1"/>
    <col min="11780" max="11780" width="8.5703125" style="222" customWidth="1"/>
    <col min="11781" max="11781" width="8.7109375" style="222" customWidth="1"/>
    <col min="11782" max="11782" width="9.28515625" style="222" customWidth="1"/>
    <col min="11783" max="11783" width="9" style="222" customWidth="1"/>
    <col min="11784" max="11784" width="9.140625" style="222"/>
    <col min="11785" max="11785" width="9.42578125" style="222" customWidth="1"/>
    <col min="11786" max="11786" width="8.140625" style="222" customWidth="1"/>
    <col min="11787" max="11787" width="8.42578125" style="222" customWidth="1"/>
    <col min="11788" max="11788" width="9.140625" style="222"/>
    <col min="11789" max="11791" width="9.7109375" style="222" customWidth="1"/>
    <col min="11792" max="11792" width="11.42578125" style="222" bestFit="1" customWidth="1"/>
    <col min="11793" max="12032" width="9.140625" style="222"/>
    <col min="12033" max="12033" width="3.28515625" style="222" customWidth="1"/>
    <col min="12034" max="12034" width="2" style="222" customWidth="1"/>
    <col min="12035" max="12035" width="32.42578125" style="222" customWidth="1"/>
    <col min="12036" max="12036" width="8.5703125" style="222" customWidth="1"/>
    <col min="12037" max="12037" width="8.7109375" style="222" customWidth="1"/>
    <col min="12038" max="12038" width="9.28515625" style="222" customWidth="1"/>
    <col min="12039" max="12039" width="9" style="222" customWidth="1"/>
    <col min="12040" max="12040" width="9.140625" style="222"/>
    <col min="12041" max="12041" width="9.42578125" style="222" customWidth="1"/>
    <col min="12042" max="12042" width="8.140625" style="222" customWidth="1"/>
    <col min="12043" max="12043" width="8.42578125" style="222" customWidth="1"/>
    <col min="12044" max="12044" width="9.140625" style="222"/>
    <col min="12045" max="12047" width="9.7109375" style="222" customWidth="1"/>
    <col min="12048" max="12048" width="11.42578125" style="222" bestFit="1" customWidth="1"/>
    <col min="12049" max="12288" width="9.140625" style="222"/>
    <col min="12289" max="12289" width="3.28515625" style="222" customWidth="1"/>
    <col min="12290" max="12290" width="2" style="222" customWidth="1"/>
    <col min="12291" max="12291" width="32.42578125" style="222" customWidth="1"/>
    <col min="12292" max="12292" width="8.5703125" style="222" customWidth="1"/>
    <col min="12293" max="12293" width="8.7109375" style="222" customWidth="1"/>
    <col min="12294" max="12294" width="9.28515625" style="222" customWidth="1"/>
    <col min="12295" max="12295" width="9" style="222" customWidth="1"/>
    <col min="12296" max="12296" width="9.140625" style="222"/>
    <col min="12297" max="12297" width="9.42578125" style="222" customWidth="1"/>
    <col min="12298" max="12298" width="8.140625" style="222" customWidth="1"/>
    <col min="12299" max="12299" width="8.42578125" style="222" customWidth="1"/>
    <col min="12300" max="12300" width="9.140625" style="222"/>
    <col min="12301" max="12303" width="9.7109375" style="222" customWidth="1"/>
    <col min="12304" max="12304" width="11.42578125" style="222" bestFit="1" customWidth="1"/>
    <col min="12305" max="12544" width="9.140625" style="222"/>
    <col min="12545" max="12545" width="3.28515625" style="222" customWidth="1"/>
    <col min="12546" max="12546" width="2" style="222" customWidth="1"/>
    <col min="12547" max="12547" width="32.42578125" style="222" customWidth="1"/>
    <col min="12548" max="12548" width="8.5703125" style="222" customWidth="1"/>
    <col min="12549" max="12549" width="8.7109375" style="222" customWidth="1"/>
    <col min="12550" max="12550" width="9.28515625" style="222" customWidth="1"/>
    <col min="12551" max="12551" width="9" style="222" customWidth="1"/>
    <col min="12552" max="12552" width="9.140625" style="222"/>
    <col min="12553" max="12553" width="9.42578125" style="222" customWidth="1"/>
    <col min="12554" max="12554" width="8.140625" style="222" customWidth="1"/>
    <col min="12555" max="12555" width="8.42578125" style="222" customWidth="1"/>
    <col min="12556" max="12556" width="9.140625" style="222"/>
    <col min="12557" max="12559" width="9.7109375" style="222" customWidth="1"/>
    <col min="12560" max="12560" width="11.42578125" style="222" bestFit="1" customWidth="1"/>
    <col min="12561" max="12800" width="9.140625" style="222"/>
    <col min="12801" max="12801" width="3.28515625" style="222" customWidth="1"/>
    <col min="12802" max="12802" width="2" style="222" customWidth="1"/>
    <col min="12803" max="12803" width="32.42578125" style="222" customWidth="1"/>
    <col min="12804" max="12804" width="8.5703125" style="222" customWidth="1"/>
    <col min="12805" max="12805" width="8.7109375" style="222" customWidth="1"/>
    <col min="12806" max="12806" width="9.28515625" style="222" customWidth="1"/>
    <col min="12807" max="12807" width="9" style="222" customWidth="1"/>
    <col min="12808" max="12808" width="9.140625" style="222"/>
    <col min="12809" max="12809" width="9.42578125" style="222" customWidth="1"/>
    <col min="12810" max="12810" width="8.140625" style="222" customWidth="1"/>
    <col min="12811" max="12811" width="8.42578125" style="222" customWidth="1"/>
    <col min="12812" max="12812" width="9.140625" style="222"/>
    <col min="12813" max="12815" width="9.7109375" style="222" customWidth="1"/>
    <col min="12816" max="12816" width="11.42578125" style="222" bestFit="1" customWidth="1"/>
    <col min="12817" max="13056" width="9.140625" style="222"/>
    <col min="13057" max="13057" width="3.28515625" style="222" customWidth="1"/>
    <col min="13058" max="13058" width="2" style="222" customWidth="1"/>
    <col min="13059" max="13059" width="32.42578125" style="222" customWidth="1"/>
    <col min="13060" max="13060" width="8.5703125" style="222" customWidth="1"/>
    <col min="13061" max="13061" width="8.7109375" style="222" customWidth="1"/>
    <col min="13062" max="13062" width="9.28515625" style="222" customWidth="1"/>
    <col min="13063" max="13063" width="9" style="222" customWidth="1"/>
    <col min="13064" max="13064" width="9.140625" style="222"/>
    <col min="13065" max="13065" width="9.42578125" style="222" customWidth="1"/>
    <col min="13066" max="13066" width="8.140625" style="222" customWidth="1"/>
    <col min="13067" max="13067" width="8.42578125" style="222" customWidth="1"/>
    <col min="13068" max="13068" width="9.140625" style="222"/>
    <col min="13069" max="13071" width="9.7109375" style="222" customWidth="1"/>
    <col min="13072" max="13072" width="11.42578125" style="222" bestFit="1" customWidth="1"/>
    <col min="13073" max="13312" width="9.140625" style="222"/>
    <col min="13313" max="13313" width="3.28515625" style="222" customWidth="1"/>
    <col min="13314" max="13314" width="2" style="222" customWidth="1"/>
    <col min="13315" max="13315" width="32.42578125" style="222" customWidth="1"/>
    <col min="13316" max="13316" width="8.5703125" style="222" customWidth="1"/>
    <col min="13317" max="13317" width="8.7109375" style="222" customWidth="1"/>
    <col min="13318" max="13318" width="9.28515625" style="222" customWidth="1"/>
    <col min="13319" max="13319" width="9" style="222" customWidth="1"/>
    <col min="13320" max="13320" width="9.140625" style="222"/>
    <col min="13321" max="13321" width="9.42578125" style="222" customWidth="1"/>
    <col min="13322" max="13322" width="8.140625" style="222" customWidth="1"/>
    <col min="13323" max="13323" width="8.42578125" style="222" customWidth="1"/>
    <col min="13324" max="13324" width="9.140625" style="222"/>
    <col min="13325" max="13327" width="9.7109375" style="222" customWidth="1"/>
    <col min="13328" max="13328" width="11.42578125" style="222" bestFit="1" customWidth="1"/>
    <col min="13329" max="13568" width="9.140625" style="222"/>
    <col min="13569" max="13569" width="3.28515625" style="222" customWidth="1"/>
    <col min="13570" max="13570" width="2" style="222" customWidth="1"/>
    <col min="13571" max="13571" width="32.42578125" style="222" customWidth="1"/>
    <col min="13572" max="13572" width="8.5703125" style="222" customWidth="1"/>
    <col min="13573" max="13573" width="8.7109375" style="222" customWidth="1"/>
    <col min="13574" max="13574" width="9.28515625" style="222" customWidth="1"/>
    <col min="13575" max="13575" width="9" style="222" customWidth="1"/>
    <col min="13576" max="13576" width="9.140625" style="222"/>
    <col min="13577" max="13577" width="9.42578125" style="222" customWidth="1"/>
    <col min="13578" max="13578" width="8.140625" style="222" customWidth="1"/>
    <col min="13579" max="13579" width="8.42578125" style="222" customWidth="1"/>
    <col min="13580" max="13580" width="9.140625" style="222"/>
    <col min="13581" max="13583" width="9.7109375" style="222" customWidth="1"/>
    <col min="13584" max="13584" width="11.42578125" style="222" bestFit="1" customWidth="1"/>
    <col min="13585" max="13824" width="9.140625" style="222"/>
    <col min="13825" max="13825" width="3.28515625" style="222" customWidth="1"/>
    <col min="13826" max="13826" width="2" style="222" customWidth="1"/>
    <col min="13827" max="13827" width="32.42578125" style="222" customWidth="1"/>
    <col min="13828" max="13828" width="8.5703125" style="222" customWidth="1"/>
    <col min="13829" max="13829" width="8.7109375" style="222" customWidth="1"/>
    <col min="13830" max="13830" width="9.28515625" style="222" customWidth="1"/>
    <col min="13831" max="13831" width="9" style="222" customWidth="1"/>
    <col min="13832" max="13832" width="9.140625" style="222"/>
    <col min="13833" max="13833" width="9.42578125" style="222" customWidth="1"/>
    <col min="13834" max="13834" width="8.140625" style="222" customWidth="1"/>
    <col min="13835" max="13835" width="8.42578125" style="222" customWidth="1"/>
    <col min="13836" max="13836" width="9.140625" style="222"/>
    <col min="13837" max="13839" width="9.7109375" style="222" customWidth="1"/>
    <col min="13840" max="13840" width="11.42578125" style="222" bestFit="1" customWidth="1"/>
    <col min="13841" max="14080" width="9.140625" style="222"/>
    <col min="14081" max="14081" width="3.28515625" style="222" customWidth="1"/>
    <col min="14082" max="14082" width="2" style="222" customWidth="1"/>
    <col min="14083" max="14083" width="32.42578125" style="222" customWidth="1"/>
    <col min="14084" max="14084" width="8.5703125" style="222" customWidth="1"/>
    <col min="14085" max="14085" width="8.7109375" style="222" customWidth="1"/>
    <col min="14086" max="14086" width="9.28515625" style="222" customWidth="1"/>
    <col min="14087" max="14087" width="9" style="222" customWidth="1"/>
    <col min="14088" max="14088" width="9.140625" style="222"/>
    <col min="14089" max="14089" width="9.42578125" style="222" customWidth="1"/>
    <col min="14090" max="14090" width="8.140625" style="222" customWidth="1"/>
    <col min="14091" max="14091" width="8.42578125" style="222" customWidth="1"/>
    <col min="14092" max="14092" width="9.140625" style="222"/>
    <col min="14093" max="14095" width="9.7109375" style="222" customWidth="1"/>
    <col min="14096" max="14096" width="11.42578125" style="222" bestFit="1" customWidth="1"/>
    <col min="14097" max="14336" width="9.140625" style="222"/>
    <col min="14337" max="14337" width="3.28515625" style="222" customWidth="1"/>
    <col min="14338" max="14338" width="2" style="222" customWidth="1"/>
    <col min="14339" max="14339" width="32.42578125" style="222" customWidth="1"/>
    <col min="14340" max="14340" width="8.5703125" style="222" customWidth="1"/>
    <col min="14341" max="14341" width="8.7109375" style="222" customWidth="1"/>
    <col min="14342" max="14342" width="9.28515625" style="222" customWidth="1"/>
    <col min="14343" max="14343" width="9" style="222" customWidth="1"/>
    <col min="14344" max="14344" width="9.140625" style="222"/>
    <col min="14345" max="14345" width="9.42578125" style="222" customWidth="1"/>
    <col min="14346" max="14346" width="8.140625" style="222" customWidth="1"/>
    <col min="14347" max="14347" width="8.42578125" style="222" customWidth="1"/>
    <col min="14348" max="14348" width="9.140625" style="222"/>
    <col min="14349" max="14351" width="9.7109375" style="222" customWidth="1"/>
    <col min="14352" max="14352" width="11.42578125" style="222" bestFit="1" customWidth="1"/>
    <col min="14353" max="14592" width="9.140625" style="222"/>
    <col min="14593" max="14593" width="3.28515625" style="222" customWidth="1"/>
    <col min="14594" max="14594" width="2" style="222" customWidth="1"/>
    <col min="14595" max="14595" width="32.42578125" style="222" customWidth="1"/>
    <col min="14596" max="14596" width="8.5703125" style="222" customWidth="1"/>
    <col min="14597" max="14597" width="8.7109375" style="222" customWidth="1"/>
    <col min="14598" max="14598" width="9.28515625" style="222" customWidth="1"/>
    <col min="14599" max="14599" width="9" style="222" customWidth="1"/>
    <col min="14600" max="14600" width="9.140625" style="222"/>
    <col min="14601" max="14601" width="9.42578125" style="222" customWidth="1"/>
    <col min="14602" max="14602" width="8.140625" style="222" customWidth="1"/>
    <col min="14603" max="14603" width="8.42578125" style="222" customWidth="1"/>
    <col min="14604" max="14604" width="9.140625" style="222"/>
    <col min="14605" max="14607" width="9.7109375" style="222" customWidth="1"/>
    <col min="14608" max="14608" width="11.42578125" style="222" bestFit="1" customWidth="1"/>
    <col min="14609" max="14848" width="9.140625" style="222"/>
    <col min="14849" max="14849" width="3.28515625" style="222" customWidth="1"/>
    <col min="14850" max="14850" width="2" style="222" customWidth="1"/>
    <col min="14851" max="14851" width="32.42578125" style="222" customWidth="1"/>
    <col min="14852" max="14852" width="8.5703125" style="222" customWidth="1"/>
    <col min="14853" max="14853" width="8.7109375" style="222" customWidth="1"/>
    <col min="14854" max="14854" width="9.28515625" style="222" customWidth="1"/>
    <col min="14855" max="14855" width="9" style="222" customWidth="1"/>
    <col min="14856" max="14856" width="9.140625" style="222"/>
    <col min="14857" max="14857" width="9.42578125" style="222" customWidth="1"/>
    <col min="14858" max="14858" width="8.140625" style="222" customWidth="1"/>
    <col min="14859" max="14859" width="8.42578125" style="222" customWidth="1"/>
    <col min="14860" max="14860" width="9.140625" style="222"/>
    <col min="14861" max="14863" width="9.7109375" style="222" customWidth="1"/>
    <col min="14864" max="14864" width="11.42578125" style="222" bestFit="1" customWidth="1"/>
    <col min="14865" max="15104" width="9.140625" style="222"/>
    <col min="15105" max="15105" width="3.28515625" style="222" customWidth="1"/>
    <col min="15106" max="15106" width="2" style="222" customWidth="1"/>
    <col min="15107" max="15107" width="32.42578125" style="222" customWidth="1"/>
    <col min="15108" max="15108" width="8.5703125" style="222" customWidth="1"/>
    <col min="15109" max="15109" width="8.7109375" style="222" customWidth="1"/>
    <col min="15110" max="15110" width="9.28515625" style="222" customWidth="1"/>
    <col min="15111" max="15111" width="9" style="222" customWidth="1"/>
    <col min="15112" max="15112" width="9.140625" style="222"/>
    <col min="15113" max="15113" width="9.42578125" style="222" customWidth="1"/>
    <col min="15114" max="15114" width="8.140625" style="222" customWidth="1"/>
    <col min="15115" max="15115" width="8.42578125" style="222" customWidth="1"/>
    <col min="15116" max="15116" width="9.140625" style="222"/>
    <col min="15117" max="15119" width="9.7109375" style="222" customWidth="1"/>
    <col min="15120" max="15120" width="11.42578125" style="222" bestFit="1" customWidth="1"/>
    <col min="15121" max="15360" width="9.140625" style="222"/>
    <col min="15361" max="15361" width="3.28515625" style="222" customWidth="1"/>
    <col min="15362" max="15362" width="2" style="222" customWidth="1"/>
    <col min="15363" max="15363" width="32.42578125" style="222" customWidth="1"/>
    <col min="15364" max="15364" width="8.5703125" style="222" customWidth="1"/>
    <col min="15365" max="15365" width="8.7109375" style="222" customWidth="1"/>
    <col min="15366" max="15366" width="9.28515625" style="222" customWidth="1"/>
    <col min="15367" max="15367" width="9" style="222" customWidth="1"/>
    <col min="15368" max="15368" width="9.140625" style="222"/>
    <col min="15369" max="15369" width="9.42578125" style="222" customWidth="1"/>
    <col min="15370" max="15370" width="8.140625" style="222" customWidth="1"/>
    <col min="15371" max="15371" width="8.42578125" style="222" customWidth="1"/>
    <col min="15372" max="15372" width="9.140625" style="222"/>
    <col min="15373" max="15375" width="9.7109375" style="222" customWidth="1"/>
    <col min="15376" max="15376" width="11.42578125" style="222" bestFit="1" customWidth="1"/>
    <col min="15377" max="15616" width="9.140625" style="222"/>
    <col min="15617" max="15617" width="3.28515625" style="222" customWidth="1"/>
    <col min="15618" max="15618" width="2" style="222" customWidth="1"/>
    <col min="15619" max="15619" width="32.42578125" style="222" customWidth="1"/>
    <col min="15620" max="15620" width="8.5703125" style="222" customWidth="1"/>
    <col min="15621" max="15621" width="8.7109375" style="222" customWidth="1"/>
    <col min="15622" max="15622" width="9.28515625" style="222" customWidth="1"/>
    <col min="15623" max="15623" width="9" style="222" customWidth="1"/>
    <col min="15624" max="15624" width="9.140625" style="222"/>
    <col min="15625" max="15625" width="9.42578125" style="222" customWidth="1"/>
    <col min="15626" max="15626" width="8.140625" style="222" customWidth="1"/>
    <col min="15627" max="15627" width="8.42578125" style="222" customWidth="1"/>
    <col min="15628" max="15628" width="9.140625" style="222"/>
    <col min="15629" max="15631" width="9.7109375" style="222" customWidth="1"/>
    <col min="15632" max="15632" width="11.42578125" style="222" bestFit="1" customWidth="1"/>
    <col min="15633" max="15872" width="9.140625" style="222"/>
    <col min="15873" max="15873" width="3.28515625" style="222" customWidth="1"/>
    <col min="15874" max="15874" width="2" style="222" customWidth="1"/>
    <col min="15875" max="15875" width="32.42578125" style="222" customWidth="1"/>
    <col min="15876" max="15876" width="8.5703125" style="222" customWidth="1"/>
    <col min="15877" max="15877" width="8.7109375" style="222" customWidth="1"/>
    <col min="15878" max="15878" width="9.28515625" style="222" customWidth="1"/>
    <col min="15879" max="15879" width="9" style="222" customWidth="1"/>
    <col min="15880" max="15880" width="9.140625" style="222"/>
    <col min="15881" max="15881" width="9.42578125" style="222" customWidth="1"/>
    <col min="15882" max="15882" width="8.140625" style="222" customWidth="1"/>
    <col min="15883" max="15883" width="8.42578125" style="222" customWidth="1"/>
    <col min="15884" max="15884" width="9.140625" style="222"/>
    <col min="15885" max="15887" width="9.7109375" style="222" customWidth="1"/>
    <col min="15888" max="15888" width="11.42578125" style="222" bestFit="1" customWidth="1"/>
    <col min="15889" max="16128" width="9.140625" style="222"/>
    <col min="16129" max="16129" width="3.28515625" style="222" customWidth="1"/>
    <col min="16130" max="16130" width="2" style="222" customWidth="1"/>
    <col min="16131" max="16131" width="32.42578125" style="222" customWidth="1"/>
    <col min="16132" max="16132" width="8.5703125" style="222" customWidth="1"/>
    <col min="16133" max="16133" width="8.7109375" style="222" customWidth="1"/>
    <col min="16134" max="16134" width="9.28515625" style="222" customWidth="1"/>
    <col min="16135" max="16135" width="9" style="222" customWidth="1"/>
    <col min="16136" max="16136" width="9.140625" style="222"/>
    <col min="16137" max="16137" width="9.42578125" style="222" customWidth="1"/>
    <col min="16138" max="16138" width="8.140625" style="222" customWidth="1"/>
    <col min="16139" max="16139" width="8.42578125" style="222" customWidth="1"/>
    <col min="16140" max="16140" width="9.140625" style="222"/>
    <col min="16141" max="16143" width="9.7109375" style="222" customWidth="1"/>
    <col min="16144" max="16144" width="11.42578125" style="222" bestFit="1" customWidth="1"/>
    <col min="16145" max="16384" width="9.140625" style="222"/>
  </cols>
  <sheetData>
    <row r="1" spans="1:17" ht="14.25" x14ac:dyDescent="0.2">
      <c r="A1" s="458" t="s">
        <v>642</v>
      </c>
      <c r="B1" s="459"/>
      <c r="C1" s="459"/>
      <c r="D1" s="459"/>
      <c r="E1" s="459"/>
      <c r="I1" s="460"/>
      <c r="J1" s="460"/>
      <c r="O1" s="461"/>
      <c r="P1" s="461"/>
    </row>
    <row r="2" spans="1:17" ht="15" x14ac:dyDescent="0.2">
      <c r="A2" s="462" t="s">
        <v>605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</row>
    <row r="3" spans="1:17" ht="13.5" thickBot="1" x14ac:dyDescent="0.25">
      <c r="I3" s="463"/>
      <c r="J3" s="463"/>
      <c r="O3" s="464" t="s">
        <v>393</v>
      </c>
      <c r="P3" s="464"/>
      <c r="Q3" s="1"/>
    </row>
    <row r="4" spans="1:17" ht="23.25" thickBot="1" x14ac:dyDescent="0.25">
      <c r="A4" s="445" t="s">
        <v>8</v>
      </c>
      <c r="B4" s="446"/>
      <c r="C4" s="447"/>
      <c r="D4" s="146" t="s">
        <v>394</v>
      </c>
      <c r="E4" s="146" t="s">
        <v>395</v>
      </c>
      <c r="F4" s="146" t="s">
        <v>396</v>
      </c>
      <c r="G4" s="146" t="s">
        <v>397</v>
      </c>
      <c r="H4" s="146" t="s">
        <v>398</v>
      </c>
      <c r="I4" s="146" t="s">
        <v>399</v>
      </c>
      <c r="J4" s="146" t="s">
        <v>400</v>
      </c>
      <c r="K4" s="146" t="s">
        <v>401</v>
      </c>
      <c r="L4" s="146" t="s">
        <v>402</v>
      </c>
      <c r="M4" s="146" t="s">
        <v>403</v>
      </c>
      <c r="N4" s="146" t="s">
        <v>404</v>
      </c>
      <c r="O4" s="146" t="s">
        <v>405</v>
      </c>
      <c r="P4" s="147" t="s">
        <v>606</v>
      </c>
    </row>
    <row r="5" spans="1:17" x14ac:dyDescent="0.2">
      <c r="A5" s="148" t="s">
        <v>7</v>
      </c>
      <c r="B5" s="149" t="s">
        <v>62</v>
      </c>
      <c r="C5" s="150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2"/>
    </row>
    <row r="6" spans="1:17" x14ac:dyDescent="0.2">
      <c r="A6" s="153" t="s">
        <v>252</v>
      </c>
      <c r="B6" s="225" t="s">
        <v>406</v>
      </c>
      <c r="C6" s="226"/>
      <c r="D6" s="154">
        <v>800</v>
      </c>
      <c r="E6" s="154">
        <v>850</v>
      </c>
      <c r="F6" s="154">
        <v>900</v>
      </c>
      <c r="G6" s="154">
        <v>1000</v>
      </c>
      <c r="H6" s="154">
        <v>975</v>
      </c>
      <c r="I6" s="154">
        <v>925</v>
      </c>
      <c r="J6" s="154">
        <v>800</v>
      </c>
      <c r="K6" s="154">
        <v>750</v>
      </c>
      <c r="L6" s="154">
        <v>1000</v>
      </c>
      <c r="M6" s="154">
        <v>1000</v>
      </c>
      <c r="N6" s="154">
        <v>1000</v>
      </c>
      <c r="O6" s="154">
        <v>1000</v>
      </c>
      <c r="P6" s="155">
        <f t="shared" ref="P6:P15" si="0">SUM(D6:O6)</f>
        <v>11000</v>
      </c>
      <c r="Q6" s="156" t="s">
        <v>218</v>
      </c>
    </row>
    <row r="7" spans="1:17" x14ac:dyDescent="0.2">
      <c r="A7" s="153" t="s">
        <v>253</v>
      </c>
      <c r="B7" s="448" t="s">
        <v>407</v>
      </c>
      <c r="C7" s="449"/>
      <c r="D7" s="157">
        <v>750</v>
      </c>
      <c r="E7" s="157">
        <v>1110</v>
      </c>
      <c r="F7" s="157">
        <v>43500</v>
      </c>
      <c r="G7" s="157">
        <v>1220</v>
      </c>
      <c r="H7" s="157">
        <v>1110</v>
      </c>
      <c r="I7" s="157">
        <v>860</v>
      </c>
      <c r="J7" s="157">
        <v>650</v>
      </c>
      <c r="K7" s="157">
        <v>500</v>
      </c>
      <c r="L7" s="157">
        <v>43500</v>
      </c>
      <c r="M7" s="157">
        <v>1000</v>
      </c>
      <c r="N7" s="157">
        <v>800</v>
      </c>
      <c r="O7" s="157">
        <v>600</v>
      </c>
      <c r="P7" s="155">
        <f t="shared" si="0"/>
        <v>95600</v>
      </c>
      <c r="Q7" s="156" t="s">
        <v>218</v>
      </c>
    </row>
    <row r="8" spans="1:17" x14ac:dyDescent="0.2">
      <c r="A8" s="153" t="s">
        <v>254</v>
      </c>
      <c r="B8" s="158" t="s">
        <v>31</v>
      </c>
      <c r="C8" s="159"/>
      <c r="D8" s="154">
        <v>3331</v>
      </c>
      <c r="E8" s="154">
        <v>3331</v>
      </c>
      <c r="F8" s="154">
        <v>3332</v>
      </c>
      <c r="G8" s="154">
        <v>3331</v>
      </c>
      <c r="H8" s="154">
        <v>3331</v>
      </c>
      <c r="I8" s="154">
        <v>3332</v>
      </c>
      <c r="J8" s="154">
        <v>3331</v>
      </c>
      <c r="K8" s="154">
        <v>3331</v>
      </c>
      <c r="L8" s="154">
        <v>3332</v>
      </c>
      <c r="M8" s="154">
        <v>3331</v>
      </c>
      <c r="N8" s="154">
        <v>3332</v>
      </c>
      <c r="O8" s="154">
        <v>3332</v>
      </c>
      <c r="P8" s="155">
        <f t="shared" si="0"/>
        <v>39977</v>
      </c>
      <c r="Q8" s="156"/>
    </row>
    <row r="9" spans="1:17" x14ac:dyDescent="0.2">
      <c r="A9" s="153" t="s">
        <v>255</v>
      </c>
      <c r="B9" s="225" t="s">
        <v>408</v>
      </c>
      <c r="C9" s="226"/>
      <c r="D9" s="154">
        <v>10286</v>
      </c>
      <c r="E9" s="154">
        <v>10286</v>
      </c>
      <c r="F9" s="154">
        <v>10286</v>
      </c>
      <c r="G9" s="154">
        <v>348</v>
      </c>
      <c r="H9" s="154">
        <v>346</v>
      </c>
      <c r="I9" s="154">
        <v>338</v>
      </c>
      <c r="J9" s="154">
        <v>338</v>
      </c>
      <c r="K9" s="154">
        <v>338</v>
      </c>
      <c r="L9" s="154">
        <v>338</v>
      </c>
      <c r="M9" s="154">
        <v>338</v>
      </c>
      <c r="N9" s="154">
        <v>338</v>
      </c>
      <c r="O9" s="154">
        <v>338</v>
      </c>
      <c r="P9" s="155">
        <f t="shared" si="0"/>
        <v>33918</v>
      </c>
      <c r="Q9" s="156" t="s">
        <v>218</v>
      </c>
    </row>
    <row r="10" spans="1:17" ht="21" customHeight="1" x14ac:dyDescent="0.2">
      <c r="A10" s="153" t="s">
        <v>256</v>
      </c>
      <c r="B10" s="450" t="s">
        <v>409</v>
      </c>
      <c r="C10" s="451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5">
        <f t="shared" si="0"/>
        <v>0</v>
      </c>
      <c r="Q10" s="156"/>
    </row>
    <row r="11" spans="1:17" s="246" customFormat="1" ht="15.75" customHeight="1" x14ac:dyDescent="0.2">
      <c r="A11" s="153" t="s">
        <v>257</v>
      </c>
      <c r="B11" s="456" t="s">
        <v>494</v>
      </c>
      <c r="C11" s="457"/>
      <c r="D11" s="154"/>
      <c r="E11" s="154"/>
      <c r="F11" s="154">
        <v>500</v>
      </c>
      <c r="G11" s="154"/>
      <c r="H11" s="154"/>
      <c r="I11" s="154">
        <v>500</v>
      </c>
      <c r="J11" s="154"/>
      <c r="K11" s="154"/>
      <c r="L11" s="154">
        <v>500</v>
      </c>
      <c r="M11" s="154"/>
      <c r="N11" s="154"/>
      <c r="O11" s="154"/>
      <c r="P11" s="155">
        <f t="shared" si="0"/>
        <v>1500</v>
      </c>
      <c r="Q11" s="156"/>
    </row>
    <row r="12" spans="1:17" x14ac:dyDescent="0.2">
      <c r="A12" s="153" t="s">
        <v>258</v>
      </c>
      <c r="B12" s="452" t="s">
        <v>410</v>
      </c>
      <c r="C12" s="453"/>
      <c r="D12" s="154"/>
      <c r="E12" s="154"/>
      <c r="F12" s="154"/>
      <c r="G12" s="154">
        <v>10000</v>
      </c>
      <c r="H12" s="154">
        <v>15644</v>
      </c>
      <c r="I12" s="154"/>
      <c r="J12" s="154">
        <v>59800</v>
      </c>
      <c r="K12" s="154"/>
      <c r="L12" s="154">
        <v>86000</v>
      </c>
      <c r="M12" s="154"/>
      <c r="N12" s="154"/>
      <c r="O12" s="154"/>
      <c r="P12" s="155">
        <f t="shared" si="0"/>
        <v>171444</v>
      </c>
      <c r="Q12" s="156" t="s">
        <v>218</v>
      </c>
    </row>
    <row r="13" spans="1:17" ht="15" customHeight="1" x14ac:dyDescent="0.2">
      <c r="A13" s="153" t="s">
        <v>259</v>
      </c>
      <c r="B13" s="448" t="s">
        <v>411</v>
      </c>
      <c r="C13" s="449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5">
        <f t="shared" si="0"/>
        <v>0</v>
      </c>
      <c r="Q13" s="156" t="s">
        <v>218</v>
      </c>
    </row>
    <row r="14" spans="1:17" s="245" customFormat="1" ht="15" customHeight="1" x14ac:dyDescent="0.2">
      <c r="A14" s="153" t="s">
        <v>260</v>
      </c>
      <c r="B14" s="448" t="s">
        <v>627</v>
      </c>
      <c r="C14" s="449"/>
      <c r="D14" s="157"/>
      <c r="E14" s="154"/>
      <c r="F14" s="154"/>
      <c r="G14" s="154"/>
      <c r="H14" s="154"/>
      <c r="I14" s="154"/>
      <c r="J14" s="154"/>
      <c r="K14" s="154">
        <v>920</v>
      </c>
      <c r="L14" s="154"/>
      <c r="M14" s="154"/>
      <c r="N14" s="154"/>
      <c r="O14" s="154">
        <v>500</v>
      </c>
      <c r="P14" s="155">
        <f t="shared" si="0"/>
        <v>1420</v>
      </c>
      <c r="Q14" s="156"/>
    </row>
    <row r="15" spans="1:17" ht="13.5" thickBot="1" x14ac:dyDescent="0.25">
      <c r="A15" s="153" t="s">
        <v>412</v>
      </c>
      <c r="B15" s="454" t="s">
        <v>52</v>
      </c>
      <c r="C15" s="455"/>
      <c r="D15" s="157">
        <v>10715</v>
      </c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5">
        <f t="shared" si="0"/>
        <v>10715</v>
      </c>
    </row>
    <row r="16" spans="1:17" ht="16.5" thickBot="1" x14ac:dyDescent="0.25">
      <c r="A16" s="442" t="s">
        <v>390</v>
      </c>
      <c r="B16" s="443"/>
      <c r="C16" s="444"/>
      <c r="D16" s="160">
        <f t="shared" ref="D16:P16" si="1">SUM(D6:D15)</f>
        <v>25882</v>
      </c>
      <c r="E16" s="160">
        <f t="shared" si="1"/>
        <v>15577</v>
      </c>
      <c r="F16" s="160">
        <f t="shared" si="1"/>
        <v>58518</v>
      </c>
      <c r="G16" s="160">
        <f t="shared" si="1"/>
        <v>15899</v>
      </c>
      <c r="H16" s="160">
        <f t="shared" si="1"/>
        <v>21406</v>
      </c>
      <c r="I16" s="160">
        <f t="shared" si="1"/>
        <v>5955</v>
      </c>
      <c r="J16" s="160">
        <f t="shared" si="1"/>
        <v>64919</v>
      </c>
      <c r="K16" s="160">
        <f t="shared" si="1"/>
        <v>5839</v>
      </c>
      <c r="L16" s="160">
        <f t="shared" si="1"/>
        <v>134670</v>
      </c>
      <c r="M16" s="160">
        <f t="shared" si="1"/>
        <v>5669</v>
      </c>
      <c r="N16" s="160">
        <f t="shared" si="1"/>
        <v>5470</v>
      </c>
      <c r="O16" s="160">
        <f t="shared" si="1"/>
        <v>5770</v>
      </c>
      <c r="P16" s="161">
        <f t="shared" si="1"/>
        <v>365574</v>
      </c>
      <c r="Q16" s="156"/>
    </row>
    <row r="17" spans="1:17" x14ac:dyDescent="0.2">
      <c r="A17" s="148" t="s">
        <v>5</v>
      </c>
      <c r="B17" s="149" t="s">
        <v>413</v>
      </c>
      <c r="C17" s="162"/>
      <c r="D17" s="163"/>
      <c r="E17" s="164"/>
      <c r="F17" s="164"/>
      <c r="G17" s="164"/>
      <c r="H17" s="164"/>
      <c r="I17" s="164"/>
      <c r="J17" s="163"/>
      <c r="K17" s="164"/>
      <c r="L17" s="164"/>
      <c r="M17" s="164"/>
      <c r="N17" s="164"/>
      <c r="O17" s="164"/>
      <c r="P17" s="165"/>
    </row>
    <row r="18" spans="1:17" x14ac:dyDescent="0.2">
      <c r="A18" s="153" t="s">
        <v>252</v>
      </c>
      <c r="B18" s="448" t="s">
        <v>9</v>
      </c>
      <c r="C18" s="449"/>
      <c r="D18" s="154">
        <v>11799</v>
      </c>
      <c r="E18" s="154">
        <v>11799</v>
      </c>
      <c r="F18" s="154">
        <v>11799</v>
      </c>
      <c r="G18" s="154">
        <v>5822</v>
      </c>
      <c r="H18" s="154">
        <v>5822</v>
      </c>
      <c r="I18" s="154">
        <v>5822</v>
      </c>
      <c r="J18" s="154">
        <v>5822</v>
      </c>
      <c r="K18" s="154">
        <v>5822</v>
      </c>
      <c r="L18" s="154">
        <v>5822</v>
      </c>
      <c r="M18" s="154">
        <v>5823</v>
      </c>
      <c r="N18" s="154">
        <v>5823</v>
      </c>
      <c r="O18" s="154">
        <v>5823</v>
      </c>
      <c r="P18" s="155">
        <f t="shared" ref="P18:P27" si="2">SUM(D18:O18)</f>
        <v>87798</v>
      </c>
      <c r="Q18" s="156" t="s">
        <v>218</v>
      </c>
    </row>
    <row r="19" spans="1:17" x14ac:dyDescent="0.2">
      <c r="A19" s="153" t="s">
        <v>253</v>
      </c>
      <c r="B19" s="448" t="s">
        <v>414</v>
      </c>
      <c r="C19" s="449"/>
      <c r="D19" s="154">
        <v>2299</v>
      </c>
      <c r="E19" s="154">
        <v>2299</v>
      </c>
      <c r="F19" s="154">
        <v>2299</v>
      </c>
      <c r="G19" s="154">
        <v>1084</v>
      </c>
      <c r="H19" s="154">
        <v>1084</v>
      </c>
      <c r="I19" s="154">
        <v>1084</v>
      </c>
      <c r="J19" s="154">
        <v>1084</v>
      </c>
      <c r="K19" s="154">
        <v>1084</v>
      </c>
      <c r="L19" s="154">
        <v>1084</v>
      </c>
      <c r="M19" s="154">
        <v>1084</v>
      </c>
      <c r="N19" s="154">
        <v>1084</v>
      </c>
      <c r="O19" s="154">
        <v>1084</v>
      </c>
      <c r="P19" s="155">
        <f t="shared" si="2"/>
        <v>16653</v>
      </c>
      <c r="Q19" s="156"/>
    </row>
    <row r="20" spans="1:17" x14ac:dyDescent="0.2">
      <c r="A20" s="153" t="s">
        <v>254</v>
      </c>
      <c r="B20" s="448" t="s">
        <v>25</v>
      </c>
      <c r="C20" s="449"/>
      <c r="D20" s="154">
        <v>4573</v>
      </c>
      <c r="E20" s="154">
        <v>4573</v>
      </c>
      <c r="F20" s="154">
        <v>4573</v>
      </c>
      <c r="G20" s="154">
        <v>4574</v>
      </c>
      <c r="H20" s="154">
        <v>4573</v>
      </c>
      <c r="I20" s="154">
        <v>4573</v>
      </c>
      <c r="J20" s="154">
        <v>4573</v>
      </c>
      <c r="K20" s="154">
        <v>4574</v>
      </c>
      <c r="L20" s="154">
        <v>4573</v>
      </c>
      <c r="M20" s="154">
        <v>4573</v>
      </c>
      <c r="N20" s="154">
        <v>4573</v>
      </c>
      <c r="O20" s="154">
        <v>4574</v>
      </c>
      <c r="P20" s="155">
        <f t="shared" si="2"/>
        <v>54879</v>
      </c>
      <c r="Q20" s="156" t="s">
        <v>218</v>
      </c>
    </row>
    <row r="21" spans="1:17" x14ac:dyDescent="0.2">
      <c r="A21" s="153" t="s">
        <v>255</v>
      </c>
      <c r="B21" s="448" t="s">
        <v>415</v>
      </c>
      <c r="C21" s="449"/>
      <c r="D21" s="154">
        <v>300</v>
      </c>
      <c r="E21" s="154">
        <v>300</v>
      </c>
      <c r="F21" s="154">
        <v>300</v>
      </c>
      <c r="G21" s="154">
        <v>250</v>
      </c>
      <c r="H21" s="154">
        <v>250</v>
      </c>
      <c r="I21" s="154">
        <v>200</v>
      </c>
      <c r="J21" s="154">
        <v>200</v>
      </c>
      <c r="K21" s="154">
        <v>250</v>
      </c>
      <c r="L21" s="154">
        <v>280</v>
      </c>
      <c r="M21" s="154">
        <v>300</v>
      </c>
      <c r="N21" s="154">
        <v>300</v>
      </c>
      <c r="O21" s="154">
        <v>1800</v>
      </c>
      <c r="P21" s="155">
        <f t="shared" si="2"/>
        <v>4730</v>
      </c>
      <c r="Q21" s="156" t="s">
        <v>218</v>
      </c>
    </row>
    <row r="22" spans="1:17" x14ac:dyDescent="0.2">
      <c r="A22" s="153" t="s">
        <v>257</v>
      </c>
      <c r="B22" s="225" t="s">
        <v>416</v>
      </c>
      <c r="C22" s="226"/>
      <c r="D22" s="154">
        <v>1696</v>
      </c>
      <c r="E22" s="154">
        <v>1696</v>
      </c>
      <c r="F22" s="154">
        <v>1696</v>
      </c>
      <c r="G22" s="154">
        <v>1696</v>
      </c>
      <c r="H22" s="154">
        <v>1696</v>
      </c>
      <c r="I22" s="154">
        <v>1876</v>
      </c>
      <c r="J22" s="154">
        <v>1696</v>
      </c>
      <c r="K22" s="154">
        <v>1696</v>
      </c>
      <c r="L22" s="154">
        <v>1695</v>
      </c>
      <c r="M22" s="154">
        <v>1696</v>
      </c>
      <c r="N22" s="154">
        <v>1696</v>
      </c>
      <c r="O22" s="154">
        <v>1696</v>
      </c>
      <c r="P22" s="155">
        <f t="shared" si="2"/>
        <v>20531</v>
      </c>
      <c r="Q22" s="156" t="s">
        <v>218</v>
      </c>
    </row>
    <row r="23" spans="1:17" x14ac:dyDescent="0.2">
      <c r="A23" s="153" t="s">
        <v>258</v>
      </c>
      <c r="B23" s="225" t="s">
        <v>417</v>
      </c>
      <c r="C23" s="226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5">
        <f t="shared" si="2"/>
        <v>0</v>
      </c>
    </row>
    <row r="24" spans="1:17" x14ac:dyDescent="0.2">
      <c r="A24" s="153" t="s">
        <v>259</v>
      </c>
      <c r="B24" s="225" t="s">
        <v>418</v>
      </c>
      <c r="C24" s="226"/>
      <c r="D24" s="154"/>
      <c r="E24" s="157"/>
      <c r="F24" s="157">
        <v>5000</v>
      </c>
      <c r="G24" s="157">
        <v>30183</v>
      </c>
      <c r="H24" s="157"/>
      <c r="I24" s="157"/>
      <c r="J24" s="157">
        <v>59800</v>
      </c>
      <c r="K24" s="157"/>
      <c r="L24" s="157">
        <v>86000</v>
      </c>
      <c r="M24" s="157"/>
      <c r="N24" s="157"/>
      <c r="O24" s="157"/>
      <c r="P24" s="155">
        <f t="shared" si="2"/>
        <v>180983</v>
      </c>
      <c r="Q24" s="156" t="s">
        <v>218</v>
      </c>
    </row>
    <row r="25" spans="1:17" x14ac:dyDescent="0.2">
      <c r="A25" s="153" t="s">
        <v>260</v>
      </c>
      <c r="B25" s="448" t="s">
        <v>572</v>
      </c>
      <c r="C25" s="449"/>
      <c r="D25" s="154"/>
      <c r="E25" s="154"/>
      <c r="F25" s="154"/>
      <c r="G25" s="154"/>
      <c r="H25" s="154"/>
      <c r="I25" s="157"/>
      <c r="J25" s="154"/>
      <c r="K25" s="154"/>
      <c r="L25" s="154"/>
      <c r="M25" s="154"/>
      <c r="N25" s="154"/>
      <c r="O25" s="154"/>
      <c r="P25" s="155">
        <f t="shared" si="2"/>
        <v>0</v>
      </c>
      <c r="Q25" s="156"/>
    </row>
    <row r="26" spans="1:17" x14ac:dyDescent="0.2">
      <c r="A26" s="153" t="s">
        <v>260</v>
      </c>
      <c r="B26" s="225" t="s">
        <v>419</v>
      </c>
      <c r="C26" s="226"/>
      <c r="D26" s="154"/>
      <c r="E26" s="154"/>
      <c r="F26" s="154"/>
      <c r="G26" s="154"/>
      <c r="H26" s="154"/>
      <c r="I26" s="157"/>
      <c r="J26" s="154"/>
      <c r="K26" s="154"/>
      <c r="L26" s="154"/>
      <c r="M26" s="154"/>
      <c r="N26" s="154"/>
      <c r="O26" s="154"/>
      <c r="P26" s="155">
        <f t="shared" si="2"/>
        <v>0</v>
      </c>
    </row>
    <row r="27" spans="1:17" ht="13.5" thickBot="1" x14ac:dyDescent="0.25">
      <c r="A27" s="166" t="s">
        <v>412</v>
      </c>
      <c r="B27" s="167" t="s">
        <v>191</v>
      </c>
      <c r="C27" s="168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55">
        <f t="shared" si="2"/>
        <v>0</v>
      </c>
      <c r="Q27" s="156" t="s">
        <v>218</v>
      </c>
    </row>
    <row r="28" spans="1:17" ht="16.5" thickBot="1" x14ac:dyDescent="0.25">
      <c r="A28" s="442" t="s">
        <v>420</v>
      </c>
      <c r="B28" s="443"/>
      <c r="C28" s="444"/>
      <c r="D28" s="160">
        <f t="shared" ref="D28:P28" si="3">SUM(D18:D27)</f>
        <v>20667</v>
      </c>
      <c r="E28" s="160">
        <f t="shared" si="3"/>
        <v>20667</v>
      </c>
      <c r="F28" s="160">
        <f t="shared" si="3"/>
        <v>25667</v>
      </c>
      <c r="G28" s="160">
        <f t="shared" si="3"/>
        <v>43609</v>
      </c>
      <c r="H28" s="160">
        <f t="shared" si="3"/>
        <v>13425</v>
      </c>
      <c r="I28" s="160">
        <f t="shared" si="3"/>
        <v>13555</v>
      </c>
      <c r="J28" s="160">
        <f t="shared" si="3"/>
        <v>73175</v>
      </c>
      <c r="K28" s="160">
        <f t="shared" si="3"/>
        <v>13426</v>
      </c>
      <c r="L28" s="160">
        <f t="shared" si="3"/>
        <v>99454</v>
      </c>
      <c r="M28" s="160">
        <f t="shared" si="3"/>
        <v>13476</v>
      </c>
      <c r="N28" s="160">
        <f t="shared" si="3"/>
        <v>13476</v>
      </c>
      <c r="O28" s="160">
        <f t="shared" si="3"/>
        <v>14977</v>
      </c>
      <c r="P28" s="161">
        <f t="shared" si="3"/>
        <v>365574</v>
      </c>
    </row>
    <row r="29" spans="1:17" ht="15.75" x14ac:dyDescent="0.2">
      <c r="A29" s="224"/>
      <c r="B29" s="224"/>
      <c r="C29" s="224"/>
      <c r="D29" s="170">
        <f>D16-D28</f>
        <v>5215</v>
      </c>
      <c r="E29" s="170">
        <f>SUM(D16:E16)-SUM(D28:E28)</f>
        <v>125</v>
      </c>
      <c r="F29" s="170">
        <f>SUM(E16:F16)-SUM(E28:F28)</f>
        <v>27761</v>
      </c>
      <c r="G29" s="170">
        <f>SUM(D16:G16)-SUM(D28:G28)</f>
        <v>5266</v>
      </c>
      <c r="H29" s="170">
        <f>SUM(D16:H16)-SUM(D28:H28)</f>
        <v>13247</v>
      </c>
      <c r="I29" s="170">
        <f>SUM(E16:I16)-SUM(E28:I28)</f>
        <v>432</v>
      </c>
      <c r="J29" s="170">
        <f>SUM(D16:J16)-SUM(D28:J28)</f>
        <v>-2609</v>
      </c>
      <c r="K29" s="170">
        <f>SUM(D16:K16)-SUM(D28:K28)</f>
        <v>-10196</v>
      </c>
      <c r="L29" s="170">
        <f>SUM(D16:L16)-SUM(D28:L28)</f>
        <v>25020</v>
      </c>
      <c r="M29" s="170">
        <f>SUM(D16:M16)-SUM(D28:M28)</f>
        <v>17213</v>
      </c>
      <c r="N29" s="170">
        <f>SUM(D16:N16)-SUM(D28:N28)</f>
        <v>9207</v>
      </c>
      <c r="O29" s="170">
        <f>SUM(D16:O16)-SUM(D28:O28)</f>
        <v>0</v>
      </c>
      <c r="P29" s="171"/>
    </row>
    <row r="30" spans="1:17" x14ac:dyDescent="0.2"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</row>
  </sheetData>
  <mergeCells count="21">
    <mergeCell ref="A1:E1"/>
    <mergeCell ref="I1:J1"/>
    <mergeCell ref="O1:P1"/>
    <mergeCell ref="A2:P2"/>
    <mergeCell ref="I3:J3"/>
    <mergeCell ref="O3:P3"/>
    <mergeCell ref="A28:C28"/>
    <mergeCell ref="A4:C4"/>
    <mergeCell ref="B7:C7"/>
    <mergeCell ref="B10:C10"/>
    <mergeCell ref="B12:C12"/>
    <mergeCell ref="B13:C13"/>
    <mergeCell ref="A16:C16"/>
    <mergeCell ref="B18:C18"/>
    <mergeCell ref="B19:C19"/>
    <mergeCell ref="B20:C20"/>
    <mergeCell ref="B21:C21"/>
    <mergeCell ref="B25:C25"/>
    <mergeCell ref="B14:C14"/>
    <mergeCell ref="B15:C15"/>
    <mergeCell ref="B11:C11"/>
  </mergeCells>
  <printOptions horizontalCentered="1"/>
  <pageMargins left="0.35433070866141736" right="0.35433070866141736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"/>
  <sheetViews>
    <sheetView workbookViewId="0">
      <selection activeCell="E3" sqref="E3"/>
    </sheetView>
  </sheetViews>
  <sheetFormatPr defaultRowHeight="15" x14ac:dyDescent="0.25"/>
  <cols>
    <col min="3" max="3" width="10.85546875" bestFit="1" customWidth="1"/>
    <col min="5" max="5" width="9.85546875" bestFit="1" customWidth="1"/>
    <col min="7" max="7" width="9.85546875" bestFit="1" customWidth="1"/>
  </cols>
  <sheetData>
    <row r="1" spans="3:7" x14ac:dyDescent="0.25">
      <c r="C1" t="s">
        <v>512</v>
      </c>
      <c r="E1" t="s">
        <v>513</v>
      </c>
      <c r="G1" t="s">
        <v>514</v>
      </c>
    </row>
    <row r="2" spans="3:7" x14ac:dyDescent="0.25">
      <c r="C2" s="258">
        <f>197612-115865-138400+1660800-3500+42000+326667-70000+1439360+114240+157713+208026+451000+208026+208026+719200+33000+1062000+30000+95521000-600000+600000+22000+24620000-24620000</f>
        <v>102072905</v>
      </c>
      <c r="E2" s="258">
        <f>1660800-138400-3500+42000+110400+29808+67818+110400+29808+67818+110400+29808+67818+719200+836700+225300+3000000+1000000+1000000+18673000+24620000+24620000-24620000-5242000-889000</f>
        <v>46128178</v>
      </c>
      <c r="G2" s="258">
        <f>C2-E2</f>
        <v>55944727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O73"/>
  <sheetViews>
    <sheetView workbookViewId="0">
      <selection activeCell="A2" sqref="A2:B2"/>
    </sheetView>
  </sheetViews>
  <sheetFormatPr defaultRowHeight="12.75" x14ac:dyDescent="0.2"/>
  <cols>
    <col min="1" max="1" width="4.28515625" style="55" customWidth="1"/>
    <col min="2" max="2" width="85.5703125" style="53" customWidth="1"/>
    <col min="3" max="3" width="7.5703125" style="55" customWidth="1"/>
    <col min="4" max="4" width="10.7109375" style="53" customWidth="1"/>
    <col min="5" max="5" width="10.7109375" style="183" customWidth="1"/>
    <col min="6" max="6" width="10.7109375" style="53" customWidth="1"/>
    <col min="7" max="7" width="10.7109375" style="183" customWidth="1"/>
    <col min="8" max="8" width="10.7109375" style="53" customWidth="1"/>
    <col min="9" max="9" width="10.7109375" style="183" customWidth="1"/>
    <col min="10" max="10" width="10.7109375" style="53" customWidth="1"/>
    <col min="11" max="11" width="10.7109375" style="183" customWidth="1"/>
    <col min="12" max="12" width="10.7109375" style="53" customWidth="1"/>
    <col min="13" max="13" width="10.7109375" style="183" customWidth="1"/>
    <col min="14" max="15" width="10.7109375" style="53" customWidth="1"/>
    <col min="16" max="261" width="9.140625" style="53"/>
    <col min="262" max="262" width="4.28515625" style="53" customWidth="1"/>
    <col min="263" max="263" width="85.5703125" style="53" customWidth="1"/>
    <col min="264" max="264" width="7.5703125" style="53" customWidth="1"/>
    <col min="265" max="265" width="10.85546875" style="53" customWidth="1"/>
    <col min="266" max="266" width="18.28515625" style="53" customWidth="1"/>
    <col min="267" max="270" width="17.7109375" style="53" customWidth="1"/>
    <col min="271" max="517" width="9.140625" style="53"/>
    <col min="518" max="518" width="4.28515625" style="53" customWidth="1"/>
    <col min="519" max="519" width="85.5703125" style="53" customWidth="1"/>
    <col min="520" max="520" width="7.5703125" style="53" customWidth="1"/>
    <col min="521" max="521" width="10.85546875" style="53" customWidth="1"/>
    <col min="522" max="522" width="18.28515625" style="53" customWidth="1"/>
    <col min="523" max="526" width="17.7109375" style="53" customWidth="1"/>
    <col min="527" max="773" width="9.140625" style="53"/>
    <col min="774" max="774" width="4.28515625" style="53" customWidth="1"/>
    <col min="775" max="775" width="85.5703125" style="53" customWidth="1"/>
    <col min="776" max="776" width="7.5703125" style="53" customWidth="1"/>
    <col min="777" max="777" width="10.85546875" style="53" customWidth="1"/>
    <col min="778" max="778" width="18.28515625" style="53" customWidth="1"/>
    <col min="779" max="782" width="17.7109375" style="53" customWidth="1"/>
    <col min="783" max="1029" width="9.140625" style="53"/>
    <col min="1030" max="1030" width="4.28515625" style="53" customWidth="1"/>
    <col min="1031" max="1031" width="85.5703125" style="53" customWidth="1"/>
    <col min="1032" max="1032" width="7.5703125" style="53" customWidth="1"/>
    <col min="1033" max="1033" width="10.85546875" style="53" customWidth="1"/>
    <col min="1034" max="1034" width="18.28515625" style="53" customWidth="1"/>
    <col min="1035" max="1038" width="17.7109375" style="53" customWidth="1"/>
    <col min="1039" max="1285" width="9.140625" style="53"/>
    <col min="1286" max="1286" width="4.28515625" style="53" customWidth="1"/>
    <col min="1287" max="1287" width="85.5703125" style="53" customWidth="1"/>
    <col min="1288" max="1288" width="7.5703125" style="53" customWidth="1"/>
    <col min="1289" max="1289" width="10.85546875" style="53" customWidth="1"/>
    <col min="1290" max="1290" width="18.28515625" style="53" customWidth="1"/>
    <col min="1291" max="1294" width="17.7109375" style="53" customWidth="1"/>
    <col min="1295" max="1541" width="9.140625" style="53"/>
    <col min="1542" max="1542" width="4.28515625" style="53" customWidth="1"/>
    <col min="1543" max="1543" width="85.5703125" style="53" customWidth="1"/>
    <col min="1544" max="1544" width="7.5703125" style="53" customWidth="1"/>
    <col min="1545" max="1545" width="10.85546875" style="53" customWidth="1"/>
    <col min="1546" max="1546" width="18.28515625" style="53" customWidth="1"/>
    <col min="1547" max="1550" width="17.7109375" style="53" customWidth="1"/>
    <col min="1551" max="1797" width="9.140625" style="53"/>
    <col min="1798" max="1798" width="4.28515625" style="53" customWidth="1"/>
    <col min="1799" max="1799" width="85.5703125" style="53" customWidth="1"/>
    <col min="1800" max="1800" width="7.5703125" style="53" customWidth="1"/>
    <col min="1801" max="1801" width="10.85546875" style="53" customWidth="1"/>
    <col min="1802" max="1802" width="18.28515625" style="53" customWidth="1"/>
    <col min="1803" max="1806" width="17.7109375" style="53" customWidth="1"/>
    <col min="1807" max="2053" width="9.140625" style="53"/>
    <col min="2054" max="2054" width="4.28515625" style="53" customWidth="1"/>
    <col min="2055" max="2055" width="85.5703125" style="53" customWidth="1"/>
    <col min="2056" max="2056" width="7.5703125" style="53" customWidth="1"/>
    <col min="2057" max="2057" width="10.85546875" style="53" customWidth="1"/>
    <col min="2058" max="2058" width="18.28515625" style="53" customWidth="1"/>
    <col min="2059" max="2062" width="17.7109375" style="53" customWidth="1"/>
    <col min="2063" max="2309" width="9.140625" style="53"/>
    <col min="2310" max="2310" width="4.28515625" style="53" customWidth="1"/>
    <col min="2311" max="2311" width="85.5703125" style="53" customWidth="1"/>
    <col min="2312" max="2312" width="7.5703125" style="53" customWidth="1"/>
    <col min="2313" max="2313" width="10.85546875" style="53" customWidth="1"/>
    <col min="2314" max="2314" width="18.28515625" style="53" customWidth="1"/>
    <col min="2315" max="2318" width="17.7109375" style="53" customWidth="1"/>
    <col min="2319" max="2565" width="9.140625" style="53"/>
    <col min="2566" max="2566" width="4.28515625" style="53" customWidth="1"/>
    <col min="2567" max="2567" width="85.5703125" style="53" customWidth="1"/>
    <col min="2568" max="2568" width="7.5703125" style="53" customWidth="1"/>
    <col min="2569" max="2569" width="10.85546875" style="53" customWidth="1"/>
    <col min="2570" max="2570" width="18.28515625" style="53" customWidth="1"/>
    <col min="2571" max="2574" width="17.7109375" style="53" customWidth="1"/>
    <col min="2575" max="2821" width="9.140625" style="53"/>
    <col min="2822" max="2822" width="4.28515625" style="53" customWidth="1"/>
    <col min="2823" max="2823" width="85.5703125" style="53" customWidth="1"/>
    <col min="2824" max="2824" width="7.5703125" style="53" customWidth="1"/>
    <col min="2825" max="2825" width="10.85546875" style="53" customWidth="1"/>
    <col min="2826" max="2826" width="18.28515625" style="53" customWidth="1"/>
    <col min="2827" max="2830" width="17.7109375" style="53" customWidth="1"/>
    <col min="2831" max="3077" width="9.140625" style="53"/>
    <col min="3078" max="3078" width="4.28515625" style="53" customWidth="1"/>
    <col min="3079" max="3079" width="85.5703125" style="53" customWidth="1"/>
    <col min="3080" max="3080" width="7.5703125" style="53" customWidth="1"/>
    <col min="3081" max="3081" width="10.85546875" style="53" customWidth="1"/>
    <col min="3082" max="3082" width="18.28515625" style="53" customWidth="1"/>
    <col min="3083" max="3086" width="17.7109375" style="53" customWidth="1"/>
    <col min="3087" max="3333" width="9.140625" style="53"/>
    <col min="3334" max="3334" width="4.28515625" style="53" customWidth="1"/>
    <col min="3335" max="3335" width="85.5703125" style="53" customWidth="1"/>
    <col min="3336" max="3336" width="7.5703125" style="53" customWidth="1"/>
    <col min="3337" max="3337" width="10.85546875" style="53" customWidth="1"/>
    <col min="3338" max="3338" width="18.28515625" style="53" customWidth="1"/>
    <col min="3339" max="3342" width="17.7109375" style="53" customWidth="1"/>
    <col min="3343" max="3589" width="9.140625" style="53"/>
    <col min="3590" max="3590" width="4.28515625" style="53" customWidth="1"/>
    <col min="3591" max="3591" width="85.5703125" style="53" customWidth="1"/>
    <col min="3592" max="3592" width="7.5703125" style="53" customWidth="1"/>
    <col min="3593" max="3593" width="10.85546875" style="53" customWidth="1"/>
    <col min="3594" max="3594" width="18.28515625" style="53" customWidth="1"/>
    <col min="3595" max="3598" width="17.7109375" style="53" customWidth="1"/>
    <col min="3599" max="3845" width="9.140625" style="53"/>
    <col min="3846" max="3846" width="4.28515625" style="53" customWidth="1"/>
    <col min="3847" max="3847" width="85.5703125" style="53" customWidth="1"/>
    <col min="3848" max="3848" width="7.5703125" style="53" customWidth="1"/>
    <col min="3849" max="3849" width="10.85546875" style="53" customWidth="1"/>
    <col min="3850" max="3850" width="18.28515625" style="53" customWidth="1"/>
    <col min="3851" max="3854" width="17.7109375" style="53" customWidth="1"/>
    <col min="3855" max="4101" width="9.140625" style="53"/>
    <col min="4102" max="4102" width="4.28515625" style="53" customWidth="1"/>
    <col min="4103" max="4103" width="85.5703125" style="53" customWidth="1"/>
    <col min="4104" max="4104" width="7.5703125" style="53" customWidth="1"/>
    <col min="4105" max="4105" width="10.85546875" style="53" customWidth="1"/>
    <col min="4106" max="4106" width="18.28515625" style="53" customWidth="1"/>
    <col min="4107" max="4110" width="17.7109375" style="53" customWidth="1"/>
    <col min="4111" max="4357" width="9.140625" style="53"/>
    <col min="4358" max="4358" width="4.28515625" style="53" customWidth="1"/>
    <col min="4359" max="4359" width="85.5703125" style="53" customWidth="1"/>
    <col min="4360" max="4360" width="7.5703125" style="53" customWidth="1"/>
    <col min="4361" max="4361" width="10.85546875" style="53" customWidth="1"/>
    <col min="4362" max="4362" width="18.28515625" style="53" customWidth="1"/>
    <col min="4363" max="4366" width="17.7109375" style="53" customWidth="1"/>
    <col min="4367" max="4613" width="9.140625" style="53"/>
    <col min="4614" max="4614" width="4.28515625" style="53" customWidth="1"/>
    <col min="4615" max="4615" width="85.5703125" style="53" customWidth="1"/>
    <col min="4616" max="4616" width="7.5703125" style="53" customWidth="1"/>
    <col min="4617" max="4617" width="10.85546875" style="53" customWidth="1"/>
    <col min="4618" max="4618" width="18.28515625" style="53" customWidth="1"/>
    <col min="4619" max="4622" width="17.7109375" style="53" customWidth="1"/>
    <col min="4623" max="4869" width="9.140625" style="53"/>
    <col min="4870" max="4870" width="4.28515625" style="53" customWidth="1"/>
    <col min="4871" max="4871" width="85.5703125" style="53" customWidth="1"/>
    <col min="4872" max="4872" width="7.5703125" style="53" customWidth="1"/>
    <col min="4873" max="4873" width="10.85546875" style="53" customWidth="1"/>
    <col min="4874" max="4874" width="18.28515625" style="53" customWidth="1"/>
    <col min="4875" max="4878" width="17.7109375" style="53" customWidth="1"/>
    <col min="4879" max="5125" width="9.140625" style="53"/>
    <col min="5126" max="5126" width="4.28515625" style="53" customWidth="1"/>
    <col min="5127" max="5127" width="85.5703125" style="53" customWidth="1"/>
    <col min="5128" max="5128" width="7.5703125" style="53" customWidth="1"/>
    <col min="5129" max="5129" width="10.85546875" style="53" customWidth="1"/>
    <col min="5130" max="5130" width="18.28515625" style="53" customWidth="1"/>
    <col min="5131" max="5134" width="17.7109375" style="53" customWidth="1"/>
    <col min="5135" max="5381" width="9.140625" style="53"/>
    <col min="5382" max="5382" width="4.28515625" style="53" customWidth="1"/>
    <col min="5383" max="5383" width="85.5703125" style="53" customWidth="1"/>
    <col min="5384" max="5384" width="7.5703125" style="53" customWidth="1"/>
    <col min="5385" max="5385" width="10.85546875" style="53" customWidth="1"/>
    <col min="5386" max="5386" width="18.28515625" style="53" customWidth="1"/>
    <col min="5387" max="5390" width="17.7109375" style="53" customWidth="1"/>
    <col min="5391" max="5637" width="9.140625" style="53"/>
    <col min="5638" max="5638" width="4.28515625" style="53" customWidth="1"/>
    <col min="5639" max="5639" width="85.5703125" style="53" customWidth="1"/>
    <col min="5640" max="5640" width="7.5703125" style="53" customWidth="1"/>
    <col min="5641" max="5641" width="10.85546875" style="53" customWidth="1"/>
    <col min="5642" max="5642" width="18.28515625" style="53" customWidth="1"/>
    <col min="5643" max="5646" width="17.7109375" style="53" customWidth="1"/>
    <col min="5647" max="5893" width="9.140625" style="53"/>
    <col min="5894" max="5894" width="4.28515625" style="53" customWidth="1"/>
    <col min="5895" max="5895" width="85.5703125" style="53" customWidth="1"/>
    <col min="5896" max="5896" width="7.5703125" style="53" customWidth="1"/>
    <col min="5897" max="5897" width="10.85546875" style="53" customWidth="1"/>
    <col min="5898" max="5898" width="18.28515625" style="53" customWidth="1"/>
    <col min="5899" max="5902" width="17.7109375" style="53" customWidth="1"/>
    <col min="5903" max="6149" width="9.140625" style="53"/>
    <col min="6150" max="6150" width="4.28515625" style="53" customWidth="1"/>
    <col min="6151" max="6151" width="85.5703125" style="53" customWidth="1"/>
    <col min="6152" max="6152" width="7.5703125" style="53" customWidth="1"/>
    <col min="6153" max="6153" width="10.85546875" style="53" customWidth="1"/>
    <col min="6154" max="6154" width="18.28515625" style="53" customWidth="1"/>
    <col min="6155" max="6158" width="17.7109375" style="53" customWidth="1"/>
    <col min="6159" max="6405" width="9.140625" style="53"/>
    <col min="6406" max="6406" width="4.28515625" style="53" customWidth="1"/>
    <col min="6407" max="6407" width="85.5703125" style="53" customWidth="1"/>
    <col min="6408" max="6408" width="7.5703125" style="53" customWidth="1"/>
    <col min="6409" max="6409" width="10.85546875" style="53" customWidth="1"/>
    <col min="6410" max="6410" width="18.28515625" style="53" customWidth="1"/>
    <col min="6411" max="6414" width="17.7109375" style="53" customWidth="1"/>
    <col min="6415" max="6661" width="9.140625" style="53"/>
    <col min="6662" max="6662" width="4.28515625" style="53" customWidth="1"/>
    <col min="6663" max="6663" width="85.5703125" style="53" customWidth="1"/>
    <col min="6664" max="6664" width="7.5703125" style="53" customWidth="1"/>
    <col min="6665" max="6665" width="10.85546875" style="53" customWidth="1"/>
    <col min="6666" max="6666" width="18.28515625" style="53" customWidth="1"/>
    <col min="6667" max="6670" width="17.7109375" style="53" customWidth="1"/>
    <col min="6671" max="6917" width="9.140625" style="53"/>
    <col min="6918" max="6918" width="4.28515625" style="53" customWidth="1"/>
    <col min="6919" max="6919" width="85.5703125" style="53" customWidth="1"/>
    <col min="6920" max="6920" width="7.5703125" style="53" customWidth="1"/>
    <col min="6921" max="6921" width="10.85546875" style="53" customWidth="1"/>
    <col min="6922" max="6922" width="18.28515625" style="53" customWidth="1"/>
    <col min="6923" max="6926" width="17.7109375" style="53" customWidth="1"/>
    <col min="6927" max="7173" width="9.140625" style="53"/>
    <col min="7174" max="7174" width="4.28515625" style="53" customWidth="1"/>
    <col min="7175" max="7175" width="85.5703125" style="53" customWidth="1"/>
    <col min="7176" max="7176" width="7.5703125" style="53" customWidth="1"/>
    <col min="7177" max="7177" width="10.85546875" style="53" customWidth="1"/>
    <col min="7178" max="7178" width="18.28515625" style="53" customWidth="1"/>
    <col min="7179" max="7182" width="17.7109375" style="53" customWidth="1"/>
    <col min="7183" max="7429" width="9.140625" style="53"/>
    <col min="7430" max="7430" width="4.28515625" style="53" customWidth="1"/>
    <col min="7431" max="7431" width="85.5703125" style="53" customWidth="1"/>
    <col min="7432" max="7432" width="7.5703125" style="53" customWidth="1"/>
    <col min="7433" max="7433" width="10.85546875" style="53" customWidth="1"/>
    <col min="7434" max="7434" width="18.28515625" style="53" customWidth="1"/>
    <col min="7435" max="7438" width="17.7109375" style="53" customWidth="1"/>
    <col min="7439" max="7685" width="9.140625" style="53"/>
    <col min="7686" max="7686" width="4.28515625" style="53" customWidth="1"/>
    <col min="7687" max="7687" width="85.5703125" style="53" customWidth="1"/>
    <col min="7688" max="7688" width="7.5703125" style="53" customWidth="1"/>
    <col min="7689" max="7689" width="10.85546875" style="53" customWidth="1"/>
    <col min="7690" max="7690" width="18.28515625" style="53" customWidth="1"/>
    <col min="7691" max="7694" width="17.7109375" style="53" customWidth="1"/>
    <col min="7695" max="7941" width="9.140625" style="53"/>
    <col min="7942" max="7942" width="4.28515625" style="53" customWidth="1"/>
    <col min="7943" max="7943" width="85.5703125" style="53" customWidth="1"/>
    <col min="7944" max="7944" width="7.5703125" style="53" customWidth="1"/>
    <col min="7945" max="7945" width="10.85546875" style="53" customWidth="1"/>
    <col min="7946" max="7946" width="18.28515625" style="53" customWidth="1"/>
    <col min="7947" max="7950" width="17.7109375" style="53" customWidth="1"/>
    <col min="7951" max="8197" width="9.140625" style="53"/>
    <col min="8198" max="8198" width="4.28515625" style="53" customWidth="1"/>
    <col min="8199" max="8199" width="85.5703125" style="53" customWidth="1"/>
    <col min="8200" max="8200" width="7.5703125" style="53" customWidth="1"/>
    <col min="8201" max="8201" width="10.85546875" style="53" customWidth="1"/>
    <col min="8202" max="8202" width="18.28515625" style="53" customWidth="1"/>
    <col min="8203" max="8206" width="17.7109375" style="53" customWidth="1"/>
    <col min="8207" max="8453" width="9.140625" style="53"/>
    <col min="8454" max="8454" width="4.28515625" style="53" customWidth="1"/>
    <col min="8455" max="8455" width="85.5703125" style="53" customWidth="1"/>
    <col min="8456" max="8456" width="7.5703125" style="53" customWidth="1"/>
    <col min="8457" max="8457" width="10.85546875" style="53" customWidth="1"/>
    <col min="8458" max="8458" width="18.28515625" style="53" customWidth="1"/>
    <col min="8459" max="8462" width="17.7109375" style="53" customWidth="1"/>
    <col min="8463" max="8709" width="9.140625" style="53"/>
    <col min="8710" max="8710" width="4.28515625" style="53" customWidth="1"/>
    <col min="8711" max="8711" width="85.5703125" style="53" customWidth="1"/>
    <col min="8712" max="8712" width="7.5703125" style="53" customWidth="1"/>
    <col min="8713" max="8713" width="10.85546875" style="53" customWidth="1"/>
    <col min="8714" max="8714" width="18.28515625" style="53" customWidth="1"/>
    <col min="8715" max="8718" width="17.7109375" style="53" customWidth="1"/>
    <col min="8719" max="8965" width="9.140625" style="53"/>
    <col min="8966" max="8966" width="4.28515625" style="53" customWidth="1"/>
    <col min="8967" max="8967" width="85.5703125" style="53" customWidth="1"/>
    <col min="8968" max="8968" width="7.5703125" style="53" customWidth="1"/>
    <col min="8969" max="8969" width="10.85546875" style="53" customWidth="1"/>
    <col min="8970" max="8970" width="18.28515625" style="53" customWidth="1"/>
    <col min="8971" max="8974" width="17.7109375" style="53" customWidth="1"/>
    <col min="8975" max="9221" width="9.140625" style="53"/>
    <col min="9222" max="9222" width="4.28515625" style="53" customWidth="1"/>
    <col min="9223" max="9223" width="85.5703125" style="53" customWidth="1"/>
    <col min="9224" max="9224" width="7.5703125" style="53" customWidth="1"/>
    <col min="9225" max="9225" width="10.85546875" style="53" customWidth="1"/>
    <col min="9226" max="9226" width="18.28515625" style="53" customWidth="1"/>
    <col min="9227" max="9230" width="17.7109375" style="53" customWidth="1"/>
    <col min="9231" max="9477" width="9.140625" style="53"/>
    <col min="9478" max="9478" width="4.28515625" style="53" customWidth="1"/>
    <col min="9479" max="9479" width="85.5703125" style="53" customWidth="1"/>
    <col min="9480" max="9480" width="7.5703125" style="53" customWidth="1"/>
    <col min="9481" max="9481" width="10.85546875" style="53" customWidth="1"/>
    <col min="9482" max="9482" width="18.28515625" style="53" customWidth="1"/>
    <col min="9483" max="9486" width="17.7109375" style="53" customWidth="1"/>
    <col min="9487" max="9733" width="9.140625" style="53"/>
    <col min="9734" max="9734" width="4.28515625" style="53" customWidth="1"/>
    <col min="9735" max="9735" width="85.5703125" style="53" customWidth="1"/>
    <col min="9736" max="9736" width="7.5703125" style="53" customWidth="1"/>
    <col min="9737" max="9737" width="10.85546875" style="53" customWidth="1"/>
    <col min="9738" max="9738" width="18.28515625" style="53" customWidth="1"/>
    <col min="9739" max="9742" width="17.7109375" style="53" customWidth="1"/>
    <col min="9743" max="9989" width="9.140625" style="53"/>
    <col min="9990" max="9990" width="4.28515625" style="53" customWidth="1"/>
    <col min="9991" max="9991" width="85.5703125" style="53" customWidth="1"/>
    <col min="9992" max="9992" width="7.5703125" style="53" customWidth="1"/>
    <col min="9993" max="9993" width="10.85546875" style="53" customWidth="1"/>
    <col min="9994" max="9994" width="18.28515625" style="53" customWidth="1"/>
    <col min="9995" max="9998" width="17.7109375" style="53" customWidth="1"/>
    <col min="9999" max="10245" width="9.140625" style="53"/>
    <col min="10246" max="10246" width="4.28515625" style="53" customWidth="1"/>
    <col min="10247" max="10247" width="85.5703125" style="53" customWidth="1"/>
    <col min="10248" max="10248" width="7.5703125" style="53" customWidth="1"/>
    <col min="10249" max="10249" width="10.85546875" style="53" customWidth="1"/>
    <col min="10250" max="10250" width="18.28515625" style="53" customWidth="1"/>
    <col min="10251" max="10254" width="17.7109375" style="53" customWidth="1"/>
    <col min="10255" max="10501" width="9.140625" style="53"/>
    <col min="10502" max="10502" width="4.28515625" style="53" customWidth="1"/>
    <col min="10503" max="10503" width="85.5703125" style="53" customWidth="1"/>
    <col min="10504" max="10504" width="7.5703125" style="53" customWidth="1"/>
    <col min="10505" max="10505" width="10.85546875" style="53" customWidth="1"/>
    <col min="10506" max="10506" width="18.28515625" style="53" customWidth="1"/>
    <col min="10507" max="10510" width="17.7109375" style="53" customWidth="1"/>
    <col min="10511" max="10757" width="9.140625" style="53"/>
    <col min="10758" max="10758" width="4.28515625" style="53" customWidth="1"/>
    <col min="10759" max="10759" width="85.5703125" style="53" customWidth="1"/>
    <col min="10760" max="10760" width="7.5703125" style="53" customWidth="1"/>
    <col min="10761" max="10761" width="10.85546875" style="53" customWidth="1"/>
    <col min="10762" max="10762" width="18.28515625" style="53" customWidth="1"/>
    <col min="10763" max="10766" width="17.7109375" style="53" customWidth="1"/>
    <col min="10767" max="11013" width="9.140625" style="53"/>
    <col min="11014" max="11014" width="4.28515625" style="53" customWidth="1"/>
    <col min="11015" max="11015" width="85.5703125" style="53" customWidth="1"/>
    <col min="11016" max="11016" width="7.5703125" style="53" customWidth="1"/>
    <col min="11017" max="11017" width="10.85546875" style="53" customWidth="1"/>
    <col min="11018" max="11018" width="18.28515625" style="53" customWidth="1"/>
    <col min="11019" max="11022" width="17.7109375" style="53" customWidth="1"/>
    <col min="11023" max="11269" width="9.140625" style="53"/>
    <col min="11270" max="11270" width="4.28515625" style="53" customWidth="1"/>
    <col min="11271" max="11271" width="85.5703125" style="53" customWidth="1"/>
    <col min="11272" max="11272" width="7.5703125" style="53" customWidth="1"/>
    <col min="11273" max="11273" width="10.85546875" style="53" customWidth="1"/>
    <col min="11274" max="11274" width="18.28515625" style="53" customWidth="1"/>
    <col min="11275" max="11278" width="17.7109375" style="53" customWidth="1"/>
    <col min="11279" max="11525" width="9.140625" style="53"/>
    <col min="11526" max="11526" width="4.28515625" style="53" customWidth="1"/>
    <col min="11527" max="11527" width="85.5703125" style="53" customWidth="1"/>
    <col min="11528" max="11528" width="7.5703125" style="53" customWidth="1"/>
    <col min="11529" max="11529" width="10.85546875" style="53" customWidth="1"/>
    <col min="11530" max="11530" width="18.28515625" style="53" customWidth="1"/>
    <col min="11531" max="11534" width="17.7109375" style="53" customWidth="1"/>
    <col min="11535" max="11781" width="9.140625" style="53"/>
    <col min="11782" max="11782" width="4.28515625" style="53" customWidth="1"/>
    <col min="11783" max="11783" width="85.5703125" style="53" customWidth="1"/>
    <col min="11784" max="11784" width="7.5703125" style="53" customWidth="1"/>
    <col min="11785" max="11785" width="10.85546875" style="53" customWidth="1"/>
    <col min="11786" max="11786" width="18.28515625" style="53" customWidth="1"/>
    <col min="11787" max="11790" width="17.7109375" style="53" customWidth="1"/>
    <col min="11791" max="12037" width="9.140625" style="53"/>
    <col min="12038" max="12038" width="4.28515625" style="53" customWidth="1"/>
    <col min="12039" max="12039" width="85.5703125" style="53" customWidth="1"/>
    <col min="12040" max="12040" width="7.5703125" style="53" customWidth="1"/>
    <col min="12041" max="12041" width="10.85546875" style="53" customWidth="1"/>
    <col min="12042" max="12042" width="18.28515625" style="53" customWidth="1"/>
    <col min="12043" max="12046" width="17.7109375" style="53" customWidth="1"/>
    <col min="12047" max="12293" width="9.140625" style="53"/>
    <col min="12294" max="12294" width="4.28515625" style="53" customWidth="1"/>
    <col min="12295" max="12295" width="85.5703125" style="53" customWidth="1"/>
    <col min="12296" max="12296" width="7.5703125" style="53" customWidth="1"/>
    <col min="12297" max="12297" width="10.85546875" style="53" customWidth="1"/>
    <col min="12298" max="12298" width="18.28515625" style="53" customWidth="1"/>
    <col min="12299" max="12302" width="17.7109375" style="53" customWidth="1"/>
    <col min="12303" max="12549" width="9.140625" style="53"/>
    <col min="12550" max="12550" width="4.28515625" style="53" customWidth="1"/>
    <col min="12551" max="12551" width="85.5703125" style="53" customWidth="1"/>
    <col min="12552" max="12552" width="7.5703125" style="53" customWidth="1"/>
    <col min="12553" max="12553" width="10.85546875" style="53" customWidth="1"/>
    <col min="12554" max="12554" width="18.28515625" style="53" customWidth="1"/>
    <col min="12555" max="12558" width="17.7109375" style="53" customWidth="1"/>
    <col min="12559" max="12805" width="9.140625" style="53"/>
    <col min="12806" max="12806" width="4.28515625" style="53" customWidth="1"/>
    <col min="12807" max="12807" width="85.5703125" style="53" customWidth="1"/>
    <col min="12808" max="12808" width="7.5703125" style="53" customWidth="1"/>
    <col min="12809" max="12809" width="10.85546875" style="53" customWidth="1"/>
    <col min="12810" max="12810" width="18.28515625" style="53" customWidth="1"/>
    <col min="12811" max="12814" width="17.7109375" style="53" customWidth="1"/>
    <col min="12815" max="13061" width="9.140625" style="53"/>
    <col min="13062" max="13062" width="4.28515625" style="53" customWidth="1"/>
    <col min="13063" max="13063" width="85.5703125" style="53" customWidth="1"/>
    <col min="13064" max="13064" width="7.5703125" style="53" customWidth="1"/>
    <col min="13065" max="13065" width="10.85546875" style="53" customWidth="1"/>
    <col min="13066" max="13066" width="18.28515625" style="53" customWidth="1"/>
    <col min="13067" max="13070" width="17.7109375" style="53" customWidth="1"/>
    <col min="13071" max="13317" width="9.140625" style="53"/>
    <col min="13318" max="13318" width="4.28515625" style="53" customWidth="1"/>
    <col min="13319" max="13319" width="85.5703125" style="53" customWidth="1"/>
    <col min="13320" max="13320" width="7.5703125" style="53" customWidth="1"/>
    <col min="13321" max="13321" width="10.85546875" style="53" customWidth="1"/>
    <col min="13322" max="13322" width="18.28515625" style="53" customWidth="1"/>
    <col min="13323" max="13326" width="17.7109375" style="53" customWidth="1"/>
    <col min="13327" max="13573" width="9.140625" style="53"/>
    <col min="13574" max="13574" width="4.28515625" style="53" customWidth="1"/>
    <col min="13575" max="13575" width="85.5703125" style="53" customWidth="1"/>
    <col min="13576" max="13576" width="7.5703125" style="53" customWidth="1"/>
    <col min="13577" max="13577" width="10.85546875" style="53" customWidth="1"/>
    <col min="13578" max="13578" width="18.28515625" style="53" customWidth="1"/>
    <col min="13579" max="13582" width="17.7109375" style="53" customWidth="1"/>
    <col min="13583" max="13829" width="9.140625" style="53"/>
    <col min="13830" max="13830" width="4.28515625" style="53" customWidth="1"/>
    <col min="13831" max="13831" width="85.5703125" style="53" customWidth="1"/>
    <col min="13832" max="13832" width="7.5703125" style="53" customWidth="1"/>
    <col min="13833" max="13833" width="10.85546875" style="53" customWidth="1"/>
    <col min="13834" max="13834" width="18.28515625" style="53" customWidth="1"/>
    <col min="13835" max="13838" width="17.7109375" style="53" customWidth="1"/>
    <col min="13839" max="14085" width="9.140625" style="53"/>
    <col min="14086" max="14086" width="4.28515625" style="53" customWidth="1"/>
    <col min="14087" max="14087" width="85.5703125" style="53" customWidth="1"/>
    <col min="14088" max="14088" width="7.5703125" style="53" customWidth="1"/>
    <col min="14089" max="14089" width="10.85546875" style="53" customWidth="1"/>
    <col min="14090" max="14090" width="18.28515625" style="53" customWidth="1"/>
    <col min="14091" max="14094" width="17.7109375" style="53" customWidth="1"/>
    <col min="14095" max="14341" width="9.140625" style="53"/>
    <col min="14342" max="14342" width="4.28515625" style="53" customWidth="1"/>
    <col min="14343" max="14343" width="85.5703125" style="53" customWidth="1"/>
    <col min="14344" max="14344" width="7.5703125" style="53" customWidth="1"/>
    <col min="14345" max="14345" width="10.85546875" style="53" customWidth="1"/>
    <col min="14346" max="14346" width="18.28515625" style="53" customWidth="1"/>
    <col min="14347" max="14350" width="17.7109375" style="53" customWidth="1"/>
    <col min="14351" max="14597" width="9.140625" style="53"/>
    <col min="14598" max="14598" width="4.28515625" style="53" customWidth="1"/>
    <col min="14599" max="14599" width="85.5703125" style="53" customWidth="1"/>
    <col min="14600" max="14600" width="7.5703125" style="53" customWidth="1"/>
    <col min="14601" max="14601" width="10.85546875" style="53" customWidth="1"/>
    <col min="14602" max="14602" width="18.28515625" style="53" customWidth="1"/>
    <col min="14603" max="14606" width="17.7109375" style="53" customWidth="1"/>
    <col min="14607" max="14853" width="9.140625" style="53"/>
    <col min="14854" max="14854" width="4.28515625" style="53" customWidth="1"/>
    <col min="14855" max="14855" width="85.5703125" style="53" customWidth="1"/>
    <col min="14856" max="14856" width="7.5703125" style="53" customWidth="1"/>
    <col min="14857" max="14857" width="10.85546875" style="53" customWidth="1"/>
    <col min="14858" max="14858" width="18.28515625" style="53" customWidth="1"/>
    <col min="14859" max="14862" width="17.7109375" style="53" customWidth="1"/>
    <col min="14863" max="15109" width="9.140625" style="53"/>
    <col min="15110" max="15110" width="4.28515625" style="53" customWidth="1"/>
    <col min="15111" max="15111" width="85.5703125" style="53" customWidth="1"/>
    <col min="15112" max="15112" width="7.5703125" style="53" customWidth="1"/>
    <col min="15113" max="15113" width="10.85546875" style="53" customWidth="1"/>
    <col min="15114" max="15114" width="18.28515625" style="53" customWidth="1"/>
    <col min="15115" max="15118" width="17.7109375" style="53" customWidth="1"/>
    <col min="15119" max="15365" width="9.140625" style="53"/>
    <col min="15366" max="15366" width="4.28515625" style="53" customWidth="1"/>
    <col min="15367" max="15367" width="85.5703125" style="53" customWidth="1"/>
    <col min="15368" max="15368" width="7.5703125" style="53" customWidth="1"/>
    <col min="15369" max="15369" width="10.85546875" style="53" customWidth="1"/>
    <col min="15370" max="15370" width="18.28515625" style="53" customWidth="1"/>
    <col min="15371" max="15374" width="17.7109375" style="53" customWidth="1"/>
    <col min="15375" max="15621" width="9.140625" style="53"/>
    <col min="15622" max="15622" width="4.28515625" style="53" customWidth="1"/>
    <col min="15623" max="15623" width="85.5703125" style="53" customWidth="1"/>
    <col min="15624" max="15624" width="7.5703125" style="53" customWidth="1"/>
    <col min="15625" max="15625" width="10.85546875" style="53" customWidth="1"/>
    <col min="15626" max="15626" width="18.28515625" style="53" customWidth="1"/>
    <col min="15627" max="15630" width="17.7109375" style="53" customWidth="1"/>
    <col min="15631" max="15877" width="9.140625" style="53"/>
    <col min="15878" max="15878" width="4.28515625" style="53" customWidth="1"/>
    <col min="15879" max="15879" width="85.5703125" style="53" customWidth="1"/>
    <col min="15880" max="15880" width="7.5703125" style="53" customWidth="1"/>
    <col min="15881" max="15881" width="10.85546875" style="53" customWidth="1"/>
    <col min="15882" max="15882" width="18.28515625" style="53" customWidth="1"/>
    <col min="15883" max="15886" width="17.7109375" style="53" customWidth="1"/>
    <col min="15887" max="16133" width="9.140625" style="53"/>
    <col min="16134" max="16134" width="4.28515625" style="53" customWidth="1"/>
    <col min="16135" max="16135" width="85.5703125" style="53" customWidth="1"/>
    <col min="16136" max="16136" width="7.5703125" style="53" customWidth="1"/>
    <col min="16137" max="16137" width="10.85546875" style="53" customWidth="1"/>
    <col min="16138" max="16138" width="18.28515625" style="53" customWidth="1"/>
    <col min="16139" max="16142" width="17.7109375" style="53" customWidth="1"/>
    <col min="16143" max="16384" width="9.140625" style="53"/>
  </cols>
  <sheetData>
    <row r="2" spans="1:15" x14ac:dyDescent="0.2">
      <c r="A2" s="383" t="s">
        <v>629</v>
      </c>
      <c r="B2" s="383"/>
    </row>
    <row r="3" spans="1:15" s="366" customFormat="1" x14ac:dyDescent="0.2">
      <c r="A3" s="365"/>
      <c r="C3" s="55"/>
    </row>
    <row r="4" spans="1:15" ht="23.25" customHeight="1" x14ac:dyDescent="0.2">
      <c r="A4" s="394" t="s">
        <v>587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</row>
    <row r="5" spans="1:15" ht="16.5" customHeight="1" x14ac:dyDescent="0.2">
      <c r="A5" s="56"/>
      <c r="B5" s="394" t="s">
        <v>62</v>
      </c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</row>
    <row r="6" spans="1:15" ht="6" customHeight="1" x14ac:dyDescent="0.2">
      <c r="A6" s="56"/>
      <c r="B6" s="56"/>
      <c r="C6" s="56"/>
    </row>
    <row r="7" spans="1:15" ht="51" customHeight="1" x14ac:dyDescent="0.2">
      <c r="A7" s="57"/>
      <c r="C7" s="185"/>
      <c r="D7" s="395" t="s">
        <v>588</v>
      </c>
      <c r="E7" s="395"/>
      <c r="F7" s="393" t="s">
        <v>530</v>
      </c>
      <c r="G7" s="393"/>
      <c r="H7" s="393" t="s">
        <v>531</v>
      </c>
      <c r="I7" s="393"/>
      <c r="J7" s="393"/>
      <c r="K7" s="393"/>
      <c r="L7" s="393"/>
      <c r="M7" s="393"/>
      <c r="N7" s="393"/>
      <c r="O7" s="393"/>
    </row>
    <row r="8" spans="1:15" s="60" customFormat="1" ht="25.5" x14ac:dyDescent="0.25">
      <c r="A8" s="58" t="s">
        <v>63</v>
      </c>
      <c r="B8" s="58" t="s">
        <v>64</v>
      </c>
      <c r="C8" s="58" t="s">
        <v>65</v>
      </c>
      <c r="D8" s="180" t="s">
        <v>66</v>
      </c>
      <c r="E8" s="179" t="s">
        <v>431</v>
      </c>
      <c r="F8" s="180" t="s">
        <v>66</v>
      </c>
      <c r="G8" s="179" t="s">
        <v>431</v>
      </c>
      <c r="H8" s="180" t="s">
        <v>66</v>
      </c>
      <c r="I8" s="179" t="s">
        <v>431</v>
      </c>
      <c r="J8" s="180" t="s">
        <v>66</v>
      </c>
      <c r="K8" s="179" t="s">
        <v>431</v>
      </c>
      <c r="L8" s="180" t="s">
        <v>66</v>
      </c>
      <c r="M8" s="179" t="s">
        <v>431</v>
      </c>
      <c r="N8" s="179" t="s">
        <v>66</v>
      </c>
      <c r="O8" s="180" t="s">
        <v>431</v>
      </c>
    </row>
    <row r="9" spans="1:15" ht="4.5" customHeight="1" x14ac:dyDescent="0.2">
      <c r="H9" s="61"/>
      <c r="I9" s="61"/>
      <c r="J9" s="61"/>
      <c r="K9" s="61"/>
      <c r="L9" s="61"/>
      <c r="M9" s="61"/>
      <c r="N9" s="66"/>
      <c r="O9" s="61"/>
    </row>
    <row r="10" spans="1:15" ht="15" customHeight="1" x14ac:dyDescent="0.2">
      <c r="A10" s="62"/>
      <c r="B10" s="63" t="s">
        <v>67</v>
      </c>
      <c r="C10" s="64" t="s">
        <v>68</v>
      </c>
      <c r="D10" s="65">
        <f>F10+H10+J10+L10+N10</f>
        <v>0</v>
      </c>
      <c r="E10" s="65">
        <f>G10+I10+K10+M10+O10</f>
        <v>0</v>
      </c>
      <c r="F10" s="66">
        <v>0</v>
      </c>
      <c r="G10" s="66"/>
      <c r="H10" s="61"/>
      <c r="I10" s="61"/>
      <c r="J10" s="61"/>
      <c r="K10" s="61"/>
      <c r="L10" s="61"/>
      <c r="M10" s="61"/>
      <c r="N10" s="66"/>
      <c r="O10" s="61"/>
    </row>
    <row r="11" spans="1:15" ht="15" customHeight="1" x14ac:dyDescent="0.2">
      <c r="A11" s="62"/>
      <c r="B11" s="63" t="s">
        <v>69</v>
      </c>
      <c r="C11" s="64" t="s">
        <v>70</v>
      </c>
      <c r="D11" s="65">
        <f t="shared" ref="D11:D72" si="0">F11+H11+J11+L11+N11</f>
        <v>26449</v>
      </c>
      <c r="E11" s="65">
        <f t="shared" ref="E11:E72" si="1">G11+I11+K11+M11+O11</f>
        <v>0</v>
      </c>
      <c r="F11" s="65">
        <v>26449</v>
      </c>
      <c r="G11" s="66"/>
      <c r="H11" s="61"/>
      <c r="I11" s="61"/>
      <c r="J11" s="61"/>
      <c r="K11" s="61"/>
      <c r="L11" s="61"/>
      <c r="M11" s="61"/>
      <c r="N11" s="66"/>
      <c r="O11" s="61"/>
    </row>
    <row r="12" spans="1:15" ht="15" customHeight="1" x14ac:dyDescent="0.2">
      <c r="A12" s="62"/>
      <c r="B12" s="63" t="s">
        <v>71</v>
      </c>
      <c r="C12" s="64" t="s">
        <v>72</v>
      </c>
      <c r="D12" s="65">
        <f t="shared" si="0"/>
        <v>11259</v>
      </c>
      <c r="E12" s="65">
        <f t="shared" si="1"/>
        <v>0</v>
      </c>
      <c r="F12" s="65">
        <v>11259</v>
      </c>
      <c r="G12" s="66"/>
      <c r="H12" s="61"/>
      <c r="I12" s="61"/>
      <c r="J12" s="61"/>
      <c r="K12" s="61"/>
      <c r="L12" s="61"/>
      <c r="M12" s="61"/>
      <c r="N12" s="66"/>
      <c r="O12" s="61"/>
    </row>
    <row r="13" spans="1:15" ht="15" customHeight="1" x14ac:dyDescent="0.2">
      <c r="A13" s="62"/>
      <c r="B13" s="63" t="s">
        <v>73</v>
      </c>
      <c r="C13" s="64" t="s">
        <v>74</v>
      </c>
      <c r="D13" s="65">
        <f t="shared" si="0"/>
        <v>2269</v>
      </c>
      <c r="E13" s="65">
        <f t="shared" si="1"/>
        <v>0</v>
      </c>
      <c r="F13" s="65">
        <v>2269</v>
      </c>
      <c r="G13" s="66"/>
      <c r="H13" s="61"/>
      <c r="I13" s="61"/>
      <c r="J13" s="61"/>
      <c r="K13" s="61"/>
      <c r="L13" s="61"/>
      <c r="M13" s="61"/>
      <c r="N13" s="66"/>
      <c r="O13" s="61"/>
    </row>
    <row r="14" spans="1:15" ht="15" customHeight="1" x14ac:dyDescent="0.2">
      <c r="A14" s="62"/>
      <c r="B14" s="63" t="s">
        <v>75</v>
      </c>
      <c r="C14" s="64" t="s">
        <v>76</v>
      </c>
      <c r="D14" s="65">
        <f t="shared" si="0"/>
        <v>0</v>
      </c>
      <c r="E14" s="65">
        <f t="shared" si="1"/>
        <v>0</v>
      </c>
      <c r="F14" s="65"/>
      <c r="G14" s="66"/>
      <c r="H14" s="61"/>
      <c r="I14" s="61"/>
      <c r="J14" s="61"/>
      <c r="K14" s="61"/>
      <c r="L14" s="61"/>
      <c r="M14" s="61"/>
      <c r="N14" s="66"/>
      <c r="O14" s="61"/>
    </row>
    <row r="15" spans="1:15" ht="15" customHeight="1" x14ac:dyDescent="0.2">
      <c r="A15" s="62"/>
      <c r="B15" s="63" t="s">
        <v>77</v>
      </c>
      <c r="C15" s="64" t="s">
        <v>78</v>
      </c>
      <c r="D15" s="65">
        <f t="shared" si="0"/>
        <v>0</v>
      </c>
      <c r="E15" s="65">
        <f t="shared" si="1"/>
        <v>0</v>
      </c>
      <c r="F15" s="66"/>
      <c r="G15" s="66"/>
      <c r="H15" s="61"/>
      <c r="I15" s="61"/>
      <c r="J15" s="61"/>
      <c r="K15" s="61"/>
      <c r="L15" s="61"/>
      <c r="M15" s="61"/>
      <c r="N15" s="66"/>
      <c r="O15" s="61"/>
    </row>
    <row r="16" spans="1:15" ht="15" customHeight="1" x14ac:dyDescent="0.2">
      <c r="A16" s="62"/>
      <c r="B16" s="67" t="s">
        <v>79</v>
      </c>
      <c r="C16" s="68" t="s">
        <v>80</v>
      </c>
      <c r="D16" s="65">
        <f t="shared" si="0"/>
        <v>39977</v>
      </c>
      <c r="E16" s="65">
        <f t="shared" si="1"/>
        <v>0</v>
      </c>
      <c r="F16" s="65">
        <f t="shared" ref="F16:N16" si="2">SUM(F10:F15)</f>
        <v>39977</v>
      </c>
      <c r="G16" s="70">
        <f t="shared" ref="G16" si="3">SUM(G10:G15)</f>
        <v>0</v>
      </c>
      <c r="H16" s="70">
        <f t="shared" si="2"/>
        <v>0</v>
      </c>
      <c r="I16" s="70">
        <f t="shared" ref="I16" si="4">SUM(I10:I15)</f>
        <v>0</v>
      </c>
      <c r="J16" s="70">
        <f t="shared" si="2"/>
        <v>0</v>
      </c>
      <c r="K16" s="70">
        <f t="shared" ref="K16" si="5">SUM(K10:K15)</f>
        <v>0</v>
      </c>
      <c r="L16" s="70">
        <f t="shared" si="2"/>
        <v>0</v>
      </c>
      <c r="M16" s="70">
        <f t="shared" ref="M16" si="6">SUM(M10:M15)</f>
        <v>0</v>
      </c>
      <c r="N16" s="70">
        <f t="shared" si="2"/>
        <v>0</v>
      </c>
      <c r="O16" s="71">
        <f t="shared" ref="O16" si="7">SUM(O10:O15)</f>
        <v>0</v>
      </c>
    </row>
    <row r="17" spans="1:15" ht="15" customHeight="1" x14ac:dyDescent="0.2">
      <c r="A17" s="62"/>
      <c r="B17" s="63" t="s">
        <v>81</v>
      </c>
      <c r="C17" s="64" t="s">
        <v>82</v>
      </c>
      <c r="D17" s="65">
        <f t="shared" si="0"/>
        <v>0</v>
      </c>
      <c r="E17" s="65">
        <f t="shared" si="1"/>
        <v>0</v>
      </c>
      <c r="F17" s="66">
        <v>0</v>
      </c>
      <c r="G17" s="66"/>
      <c r="H17" s="61"/>
      <c r="I17" s="61"/>
      <c r="J17" s="61"/>
      <c r="K17" s="61"/>
      <c r="L17" s="61"/>
      <c r="M17" s="61"/>
      <c r="N17" s="66"/>
      <c r="O17" s="61"/>
    </row>
    <row r="18" spans="1:15" ht="15" customHeight="1" x14ac:dyDescent="0.2">
      <c r="A18" s="62"/>
      <c r="B18" s="63" t="s">
        <v>83</v>
      </c>
      <c r="C18" s="64" t="s">
        <v>84</v>
      </c>
      <c r="D18" s="65">
        <f t="shared" si="0"/>
        <v>0</v>
      </c>
      <c r="E18" s="65">
        <f t="shared" si="1"/>
        <v>0</v>
      </c>
      <c r="F18" s="66"/>
      <c r="G18" s="66"/>
      <c r="H18" s="61"/>
      <c r="I18" s="61"/>
      <c r="J18" s="61"/>
      <c r="K18" s="61"/>
      <c r="L18" s="61"/>
      <c r="M18" s="61"/>
      <c r="N18" s="66"/>
      <c r="O18" s="61"/>
    </row>
    <row r="19" spans="1:15" ht="15" customHeight="1" x14ac:dyDescent="0.2">
      <c r="A19" s="62"/>
      <c r="B19" s="63" t="s">
        <v>85</v>
      </c>
      <c r="C19" s="64" t="s">
        <v>86</v>
      </c>
      <c r="D19" s="65">
        <f t="shared" si="0"/>
        <v>0</v>
      </c>
      <c r="E19" s="65">
        <f t="shared" si="1"/>
        <v>0</v>
      </c>
      <c r="F19" s="66"/>
      <c r="G19" s="66"/>
      <c r="H19" s="61"/>
      <c r="I19" s="61"/>
      <c r="J19" s="61"/>
      <c r="K19" s="61"/>
      <c r="L19" s="61"/>
      <c r="M19" s="61"/>
      <c r="N19" s="66"/>
      <c r="O19" s="61"/>
    </row>
    <row r="20" spans="1:15" ht="15" customHeight="1" x14ac:dyDescent="0.2">
      <c r="A20" s="62"/>
      <c r="B20" s="63" t="s">
        <v>87</v>
      </c>
      <c r="C20" s="64" t="s">
        <v>88</v>
      </c>
      <c r="D20" s="65">
        <f t="shared" si="0"/>
        <v>0</v>
      </c>
      <c r="E20" s="65">
        <f t="shared" si="1"/>
        <v>0</v>
      </c>
      <c r="F20" s="66"/>
      <c r="G20" s="66"/>
      <c r="H20" s="61"/>
      <c r="I20" s="61"/>
      <c r="J20" s="61"/>
      <c r="K20" s="61"/>
      <c r="L20" s="61"/>
      <c r="M20" s="61"/>
      <c r="N20" s="66"/>
      <c r="O20" s="61"/>
    </row>
    <row r="21" spans="1:15" ht="15" customHeight="1" x14ac:dyDescent="0.2">
      <c r="A21" s="62"/>
      <c r="B21" s="63" t="s">
        <v>89</v>
      </c>
      <c r="C21" s="64" t="s">
        <v>90</v>
      </c>
      <c r="D21" s="65">
        <f t="shared" si="0"/>
        <v>33918</v>
      </c>
      <c r="E21" s="65">
        <f>G21+I21+K21+M21+O21</f>
        <v>0</v>
      </c>
      <c r="F21" s="178">
        <v>33918</v>
      </c>
      <c r="G21" s="178"/>
      <c r="H21" s="61"/>
      <c r="I21" s="61"/>
      <c r="J21" s="61"/>
      <c r="K21" s="61"/>
      <c r="L21" s="61"/>
      <c r="M21" s="61"/>
      <c r="N21" s="66"/>
      <c r="O21" s="61"/>
    </row>
    <row r="22" spans="1:15" s="362" customFormat="1" ht="15" customHeight="1" x14ac:dyDescent="0.2">
      <c r="A22" s="361"/>
      <c r="B22" s="67" t="s">
        <v>91</v>
      </c>
      <c r="C22" s="68" t="s">
        <v>17</v>
      </c>
      <c r="D22" s="69">
        <f>SUM(F22,H22)</f>
        <v>73895</v>
      </c>
      <c r="E22" s="69">
        <f>G22+I22+K22+M22+O22</f>
        <v>0</v>
      </c>
      <c r="F22" s="69">
        <f>SUM(F16:F21)</f>
        <v>73895</v>
      </c>
      <c r="G22" s="70">
        <f t="shared" ref="G22:O22" si="8">G16+G21</f>
        <v>0</v>
      </c>
      <c r="H22" s="70">
        <f t="shared" si="8"/>
        <v>0</v>
      </c>
      <c r="I22" s="70">
        <f t="shared" si="8"/>
        <v>0</v>
      </c>
      <c r="J22" s="70">
        <f t="shared" si="8"/>
        <v>0</v>
      </c>
      <c r="K22" s="70">
        <f t="shared" si="8"/>
        <v>0</v>
      </c>
      <c r="L22" s="70">
        <f t="shared" si="8"/>
        <v>0</v>
      </c>
      <c r="M22" s="70">
        <f t="shared" si="8"/>
        <v>0</v>
      </c>
      <c r="N22" s="70">
        <f t="shared" si="8"/>
        <v>0</v>
      </c>
      <c r="O22" s="70">
        <f t="shared" si="8"/>
        <v>0</v>
      </c>
    </row>
    <row r="23" spans="1:15" ht="15" customHeight="1" x14ac:dyDescent="0.2">
      <c r="A23" s="62"/>
      <c r="B23" s="63" t="s">
        <v>92</v>
      </c>
      <c r="C23" s="64" t="s">
        <v>93</v>
      </c>
      <c r="D23" s="65">
        <f t="shared" si="0"/>
        <v>0</v>
      </c>
      <c r="E23" s="65">
        <f t="shared" si="1"/>
        <v>0</v>
      </c>
      <c r="F23" s="66"/>
      <c r="G23" s="66"/>
      <c r="H23" s="61"/>
      <c r="I23" s="61"/>
      <c r="J23" s="61"/>
      <c r="K23" s="61"/>
      <c r="L23" s="61"/>
      <c r="M23" s="61"/>
      <c r="N23" s="66"/>
      <c r="O23" s="61"/>
    </row>
    <row r="24" spans="1:15" ht="15" customHeight="1" x14ac:dyDescent="0.2">
      <c r="A24" s="62"/>
      <c r="B24" s="63" t="s">
        <v>94</v>
      </c>
      <c r="C24" s="64" t="s">
        <v>95</v>
      </c>
      <c r="D24" s="65">
        <f t="shared" si="0"/>
        <v>0</v>
      </c>
      <c r="E24" s="65">
        <f t="shared" si="1"/>
        <v>0</v>
      </c>
      <c r="F24" s="66"/>
      <c r="G24" s="66"/>
      <c r="H24" s="61"/>
      <c r="I24" s="61"/>
      <c r="J24" s="61"/>
      <c r="K24" s="61"/>
      <c r="L24" s="61"/>
      <c r="M24" s="61"/>
      <c r="N24" s="66"/>
      <c r="O24" s="61"/>
    </row>
    <row r="25" spans="1:15" ht="15" customHeight="1" x14ac:dyDescent="0.2">
      <c r="A25" s="62"/>
      <c r="B25" s="63" t="s">
        <v>96</v>
      </c>
      <c r="C25" s="64" t="s">
        <v>97</v>
      </c>
      <c r="D25" s="65">
        <f t="shared" si="0"/>
        <v>0</v>
      </c>
      <c r="E25" s="65">
        <f t="shared" si="1"/>
        <v>0</v>
      </c>
      <c r="F25" s="66"/>
      <c r="G25" s="66"/>
      <c r="H25" s="61"/>
      <c r="I25" s="61"/>
      <c r="J25" s="61"/>
      <c r="K25" s="61"/>
      <c r="L25" s="61"/>
      <c r="M25" s="61"/>
      <c r="N25" s="66"/>
      <c r="O25" s="61"/>
    </row>
    <row r="26" spans="1:15" ht="15" customHeight="1" x14ac:dyDescent="0.2">
      <c r="A26" s="62"/>
      <c r="B26" s="63" t="s">
        <v>98</v>
      </c>
      <c r="C26" s="64" t="s">
        <v>99</v>
      </c>
      <c r="D26" s="65">
        <f t="shared" si="0"/>
        <v>0</v>
      </c>
      <c r="E26" s="65">
        <f t="shared" si="1"/>
        <v>0</v>
      </c>
      <c r="F26" s="66"/>
      <c r="G26" s="66"/>
      <c r="H26" s="61"/>
      <c r="I26" s="61"/>
      <c r="J26" s="61"/>
      <c r="K26" s="61"/>
      <c r="L26" s="61"/>
      <c r="M26" s="61"/>
      <c r="N26" s="66"/>
      <c r="O26" s="61"/>
    </row>
    <row r="27" spans="1:15" ht="15" customHeight="1" x14ac:dyDescent="0.2">
      <c r="A27" s="62"/>
      <c r="B27" s="63" t="s">
        <v>100</v>
      </c>
      <c r="C27" s="64" t="s">
        <v>101</v>
      </c>
      <c r="D27" s="65">
        <f t="shared" si="0"/>
        <v>0</v>
      </c>
      <c r="E27" s="65">
        <f t="shared" si="1"/>
        <v>0</v>
      </c>
      <c r="F27" s="66"/>
      <c r="G27" s="66"/>
      <c r="H27" s="61"/>
      <c r="I27" s="61"/>
      <c r="J27" s="61"/>
      <c r="K27" s="61"/>
      <c r="L27" s="61"/>
      <c r="M27" s="61"/>
      <c r="N27" s="66"/>
      <c r="O27" s="61"/>
    </row>
    <row r="28" spans="1:15" ht="15" customHeight="1" x14ac:dyDescent="0.2">
      <c r="A28" s="62"/>
      <c r="B28" s="67" t="s">
        <v>102</v>
      </c>
      <c r="C28" s="68" t="s">
        <v>39</v>
      </c>
      <c r="D28" s="65">
        <f t="shared" si="0"/>
        <v>0</v>
      </c>
      <c r="E28" s="65">
        <f t="shared" si="1"/>
        <v>0</v>
      </c>
      <c r="F28" s="70">
        <f t="shared" ref="F28:O28" si="9">SUM(F23:F27)</f>
        <v>0</v>
      </c>
      <c r="G28" s="70">
        <f t="shared" si="9"/>
        <v>0</v>
      </c>
      <c r="H28" s="70">
        <f t="shared" si="9"/>
        <v>0</v>
      </c>
      <c r="I28" s="70">
        <f t="shared" si="9"/>
        <v>0</v>
      </c>
      <c r="J28" s="70">
        <f t="shared" si="9"/>
        <v>0</v>
      </c>
      <c r="K28" s="70">
        <f t="shared" si="9"/>
        <v>0</v>
      </c>
      <c r="L28" s="70">
        <f t="shared" si="9"/>
        <v>0</v>
      </c>
      <c r="M28" s="70">
        <f t="shared" si="9"/>
        <v>0</v>
      </c>
      <c r="N28" s="70">
        <f t="shared" si="9"/>
        <v>0</v>
      </c>
      <c r="O28" s="71">
        <f t="shared" si="9"/>
        <v>0</v>
      </c>
    </row>
    <row r="29" spans="1:15" ht="15" customHeight="1" x14ac:dyDescent="0.2">
      <c r="A29" s="62"/>
      <c r="B29" s="63" t="s">
        <v>103</v>
      </c>
      <c r="C29" s="64" t="s">
        <v>104</v>
      </c>
      <c r="D29" s="65">
        <f t="shared" si="0"/>
        <v>0</v>
      </c>
      <c r="E29" s="65">
        <f t="shared" si="1"/>
        <v>0</v>
      </c>
      <c r="F29" s="66"/>
      <c r="G29" s="66"/>
      <c r="H29" s="61"/>
      <c r="I29" s="61"/>
      <c r="J29" s="61"/>
      <c r="K29" s="61"/>
      <c r="L29" s="61"/>
      <c r="M29" s="61"/>
      <c r="N29" s="66"/>
      <c r="O29" s="61"/>
    </row>
    <row r="30" spans="1:15" ht="15" customHeight="1" x14ac:dyDescent="0.2">
      <c r="A30" s="62"/>
      <c r="B30" s="63" t="s">
        <v>105</v>
      </c>
      <c r="C30" s="64" t="s">
        <v>106</v>
      </c>
      <c r="D30" s="65">
        <f t="shared" si="0"/>
        <v>0</v>
      </c>
      <c r="E30" s="65">
        <f t="shared" si="1"/>
        <v>0</v>
      </c>
      <c r="F30" s="66"/>
      <c r="G30" s="66"/>
      <c r="H30" s="61"/>
      <c r="I30" s="61"/>
      <c r="J30" s="61"/>
      <c r="K30" s="61"/>
      <c r="L30" s="61"/>
      <c r="M30" s="61"/>
      <c r="N30" s="66"/>
      <c r="O30" s="61"/>
    </row>
    <row r="31" spans="1:15" ht="15" customHeight="1" x14ac:dyDescent="0.2">
      <c r="A31" s="62"/>
      <c r="B31" s="67" t="s">
        <v>107</v>
      </c>
      <c r="C31" s="68" t="s">
        <v>108</v>
      </c>
      <c r="D31" s="65">
        <f t="shared" si="0"/>
        <v>0</v>
      </c>
      <c r="E31" s="65">
        <f t="shared" si="1"/>
        <v>0</v>
      </c>
      <c r="F31" s="70">
        <f t="shared" ref="F31:O31" si="10">SUM(F29:F30)</f>
        <v>0</v>
      </c>
      <c r="G31" s="70">
        <f t="shared" si="10"/>
        <v>0</v>
      </c>
      <c r="H31" s="70">
        <f t="shared" si="10"/>
        <v>0</v>
      </c>
      <c r="I31" s="70">
        <f t="shared" si="10"/>
        <v>0</v>
      </c>
      <c r="J31" s="70">
        <f t="shared" si="10"/>
        <v>0</v>
      </c>
      <c r="K31" s="70">
        <f t="shared" si="10"/>
        <v>0</v>
      </c>
      <c r="L31" s="70">
        <f t="shared" si="10"/>
        <v>0</v>
      </c>
      <c r="M31" s="70">
        <f t="shared" si="10"/>
        <v>0</v>
      </c>
      <c r="N31" s="70">
        <f t="shared" si="10"/>
        <v>0</v>
      </c>
      <c r="O31" s="71">
        <f t="shared" si="10"/>
        <v>0</v>
      </c>
    </row>
    <row r="32" spans="1:15" ht="15" customHeight="1" x14ac:dyDescent="0.2">
      <c r="A32" s="62"/>
      <c r="B32" s="63" t="s">
        <v>109</v>
      </c>
      <c r="C32" s="64" t="s">
        <v>110</v>
      </c>
      <c r="D32" s="65">
        <f t="shared" si="0"/>
        <v>0</v>
      </c>
      <c r="E32" s="65">
        <f t="shared" si="1"/>
        <v>0</v>
      </c>
      <c r="F32" s="66"/>
      <c r="G32" s="66"/>
      <c r="H32" s="61"/>
      <c r="I32" s="61"/>
      <c r="J32" s="61"/>
      <c r="K32" s="61"/>
      <c r="L32" s="61"/>
      <c r="M32" s="61"/>
      <c r="N32" s="66"/>
      <c r="O32" s="61"/>
    </row>
    <row r="33" spans="1:15" ht="15" customHeight="1" x14ac:dyDescent="0.2">
      <c r="A33" s="62"/>
      <c r="B33" s="63" t="s">
        <v>111</v>
      </c>
      <c r="C33" s="64" t="s">
        <v>112</v>
      </c>
      <c r="D33" s="65">
        <f t="shared" si="0"/>
        <v>0</v>
      </c>
      <c r="E33" s="65">
        <f t="shared" si="1"/>
        <v>0</v>
      </c>
      <c r="F33" s="66"/>
      <c r="G33" s="66"/>
      <c r="H33" s="61"/>
      <c r="I33" s="61"/>
      <c r="J33" s="61"/>
      <c r="K33" s="61"/>
      <c r="L33" s="61"/>
      <c r="M33" s="61"/>
      <c r="N33" s="66"/>
      <c r="O33" s="61"/>
    </row>
    <row r="34" spans="1:15" ht="15" customHeight="1" x14ac:dyDescent="0.2">
      <c r="A34" s="62"/>
      <c r="B34" s="63" t="s">
        <v>113</v>
      </c>
      <c r="C34" s="64" t="s">
        <v>114</v>
      </c>
      <c r="D34" s="65">
        <f t="shared" si="0"/>
        <v>4500</v>
      </c>
      <c r="E34" s="65">
        <f t="shared" si="1"/>
        <v>0</v>
      </c>
      <c r="F34" s="178">
        <v>4500</v>
      </c>
      <c r="G34" s="66"/>
      <c r="H34" s="61"/>
      <c r="I34" s="61"/>
      <c r="J34" s="61"/>
      <c r="K34" s="61"/>
      <c r="L34" s="61"/>
      <c r="M34" s="61"/>
      <c r="N34" s="66"/>
      <c r="O34" s="61"/>
    </row>
    <row r="35" spans="1:15" ht="15" customHeight="1" x14ac:dyDescent="0.2">
      <c r="A35" s="62"/>
      <c r="B35" s="63" t="s">
        <v>115</v>
      </c>
      <c r="C35" s="64" t="s">
        <v>116</v>
      </c>
      <c r="D35" s="65">
        <f t="shared" si="0"/>
        <v>0</v>
      </c>
      <c r="E35" s="65">
        <f t="shared" si="1"/>
        <v>0</v>
      </c>
      <c r="F35" s="66"/>
      <c r="G35" s="66"/>
      <c r="H35" s="61"/>
      <c r="I35" s="61"/>
      <c r="J35" s="61"/>
      <c r="K35" s="61"/>
      <c r="L35" s="61"/>
      <c r="M35" s="61"/>
      <c r="N35" s="66"/>
      <c r="O35" s="61"/>
    </row>
    <row r="36" spans="1:15" ht="15" customHeight="1" x14ac:dyDescent="0.2">
      <c r="A36" s="62"/>
      <c r="B36" s="63" t="s">
        <v>117</v>
      </c>
      <c r="C36" s="64" t="s">
        <v>118</v>
      </c>
      <c r="D36" s="65">
        <f t="shared" si="0"/>
        <v>75000</v>
      </c>
      <c r="E36" s="65">
        <f t="shared" si="1"/>
        <v>0</v>
      </c>
      <c r="F36" s="178">
        <v>75000</v>
      </c>
      <c r="G36" s="66"/>
      <c r="H36" s="61"/>
      <c r="I36" s="61"/>
      <c r="J36" s="61"/>
      <c r="K36" s="61"/>
      <c r="L36" s="61"/>
      <c r="M36" s="61"/>
      <c r="N36" s="66"/>
      <c r="O36" s="61"/>
    </row>
    <row r="37" spans="1:15" ht="15" customHeight="1" x14ac:dyDescent="0.2">
      <c r="A37" s="62"/>
      <c r="B37" s="63" t="s">
        <v>119</v>
      </c>
      <c r="C37" s="64" t="s">
        <v>120</v>
      </c>
      <c r="D37" s="65">
        <f t="shared" si="0"/>
        <v>0</v>
      </c>
      <c r="E37" s="65">
        <f t="shared" si="1"/>
        <v>0</v>
      </c>
      <c r="F37" s="66"/>
      <c r="G37" s="66"/>
      <c r="H37" s="61"/>
      <c r="I37" s="61"/>
      <c r="J37" s="61"/>
      <c r="K37" s="61"/>
      <c r="L37" s="61"/>
      <c r="M37" s="61"/>
      <c r="N37" s="66"/>
      <c r="O37" s="61"/>
    </row>
    <row r="38" spans="1:15" ht="15" customHeight="1" x14ac:dyDescent="0.2">
      <c r="A38" s="62"/>
      <c r="B38" s="63" t="s">
        <v>121</v>
      </c>
      <c r="C38" s="64" t="s">
        <v>122</v>
      </c>
      <c r="D38" s="65">
        <f t="shared" si="0"/>
        <v>16000</v>
      </c>
      <c r="E38" s="65">
        <f t="shared" si="1"/>
        <v>0</v>
      </c>
      <c r="F38" s="178">
        <v>16000</v>
      </c>
      <c r="G38" s="66"/>
      <c r="H38" s="61"/>
      <c r="I38" s="61"/>
      <c r="J38" s="61"/>
      <c r="K38" s="61"/>
      <c r="L38" s="61"/>
      <c r="M38" s="61"/>
      <c r="N38" s="66"/>
      <c r="O38" s="61"/>
    </row>
    <row r="39" spans="1:15" ht="15" customHeight="1" x14ac:dyDescent="0.2">
      <c r="A39" s="62"/>
      <c r="B39" s="63" t="s">
        <v>123</v>
      </c>
      <c r="C39" s="64" t="s">
        <v>124</v>
      </c>
      <c r="D39" s="65">
        <f t="shared" si="0"/>
        <v>0</v>
      </c>
      <c r="E39" s="65">
        <f t="shared" si="1"/>
        <v>0</v>
      </c>
      <c r="F39" s="66"/>
      <c r="G39" s="66"/>
      <c r="H39" s="61"/>
      <c r="I39" s="61"/>
      <c r="J39" s="61"/>
      <c r="K39" s="61"/>
      <c r="L39" s="61"/>
      <c r="M39" s="61"/>
      <c r="N39" s="66"/>
      <c r="O39" s="61"/>
    </row>
    <row r="40" spans="1:15" ht="15" customHeight="1" x14ac:dyDescent="0.2">
      <c r="A40" s="62"/>
      <c r="B40" s="67" t="s">
        <v>125</v>
      </c>
      <c r="C40" s="68" t="s">
        <v>126</v>
      </c>
      <c r="D40" s="65">
        <f t="shared" si="0"/>
        <v>95500</v>
      </c>
      <c r="E40" s="65">
        <f t="shared" si="1"/>
        <v>0</v>
      </c>
      <c r="F40" s="65">
        <f>SUM(F32:F39)</f>
        <v>95500</v>
      </c>
      <c r="G40" s="70">
        <f>SUM(G32:G39)</f>
        <v>0</v>
      </c>
      <c r="H40" s="70">
        <f t="shared" ref="H40:O40" si="11">SUM(H35:H39)</f>
        <v>0</v>
      </c>
      <c r="I40" s="70">
        <f t="shared" si="11"/>
        <v>0</v>
      </c>
      <c r="J40" s="70">
        <f t="shared" si="11"/>
        <v>0</v>
      </c>
      <c r="K40" s="70">
        <f t="shared" si="11"/>
        <v>0</v>
      </c>
      <c r="L40" s="70">
        <f t="shared" si="11"/>
        <v>0</v>
      </c>
      <c r="M40" s="70">
        <f t="shared" si="11"/>
        <v>0</v>
      </c>
      <c r="N40" s="70">
        <f t="shared" si="11"/>
        <v>0</v>
      </c>
      <c r="O40" s="71">
        <f t="shared" si="11"/>
        <v>0</v>
      </c>
    </row>
    <row r="41" spans="1:15" ht="15" customHeight="1" x14ac:dyDescent="0.2">
      <c r="A41" s="62"/>
      <c r="B41" s="63" t="s">
        <v>127</v>
      </c>
      <c r="C41" s="64" t="s">
        <v>128</v>
      </c>
      <c r="D41" s="65">
        <f t="shared" si="0"/>
        <v>100</v>
      </c>
      <c r="E41" s="65">
        <f t="shared" si="1"/>
        <v>0</v>
      </c>
      <c r="F41" s="66">
        <v>100</v>
      </c>
      <c r="G41" s="66"/>
      <c r="H41" s="61"/>
      <c r="I41" s="61"/>
      <c r="J41" s="61"/>
      <c r="K41" s="61"/>
      <c r="L41" s="61"/>
      <c r="M41" s="61"/>
      <c r="N41" s="66"/>
      <c r="O41" s="61"/>
    </row>
    <row r="42" spans="1:15" s="362" customFormat="1" ht="15" customHeight="1" x14ac:dyDescent="0.2">
      <c r="A42" s="361"/>
      <c r="B42" s="67" t="s">
        <v>129</v>
      </c>
      <c r="C42" s="68" t="s">
        <v>21</v>
      </c>
      <c r="D42" s="69">
        <f t="shared" si="0"/>
        <v>95600</v>
      </c>
      <c r="E42" s="69">
        <f t="shared" si="1"/>
        <v>0</v>
      </c>
      <c r="F42" s="69">
        <f>F31+F40+F41</f>
        <v>95600</v>
      </c>
      <c r="G42" s="70">
        <f>G31+G40+G41</f>
        <v>0</v>
      </c>
      <c r="H42" s="70">
        <f t="shared" ref="H42:O42" si="12">H32+H33+H34+H35+H41+H40</f>
        <v>0</v>
      </c>
      <c r="I42" s="70">
        <f t="shared" si="12"/>
        <v>0</v>
      </c>
      <c r="J42" s="70">
        <f t="shared" si="12"/>
        <v>0</v>
      </c>
      <c r="K42" s="70">
        <f t="shared" si="12"/>
        <v>0</v>
      </c>
      <c r="L42" s="70">
        <f t="shared" si="12"/>
        <v>0</v>
      </c>
      <c r="M42" s="70">
        <f t="shared" si="12"/>
        <v>0</v>
      </c>
      <c r="N42" s="70">
        <f t="shared" si="12"/>
        <v>0</v>
      </c>
      <c r="O42" s="71">
        <f t="shared" si="12"/>
        <v>0</v>
      </c>
    </row>
    <row r="43" spans="1:15" ht="15" customHeight="1" x14ac:dyDescent="0.2">
      <c r="A43" s="62"/>
      <c r="B43" s="72" t="s">
        <v>130</v>
      </c>
      <c r="C43" s="64" t="s">
        <v>131</v>
      </c>
      <c r="D43" s="65">
        <f t="shared" si="0"/>
        <v>500</v>
      </c>
      <c r="E43" s="65">
        <f t="shared" si="1"/>
        <v>0</v>
      </c>
      <c r="F43" s="66">
        <v>500</v>
      </c>
      <c r="G43" s="66"/>
      <c r="H43" s="61"/>
      <c r="I43" s="61"/>
      <c r="J43" s="61"/>
      <c r="K43" s="61"/>
      <c r="L43" s="61"/>
      <c r="M43" s="61"/>
      <c r="N43" s="66"/>
      <c r="O43" s="61"/>
    </row>
    <row r="44" spans="1:15" ht="15" customHeight="1" x14ac:dyDescent="0.2">
      <c r="A44" s="62"/>
      <c r="B44" s="72" t="s">
        <v>132</v>
      </c>
      <c r="C44" s="64" t="s">
        <v>133</v>
      </c>
      <c r="D44" s="65">
        <f t="shared" si="0"/>
        <v>2250</v>
      </c>
      <c r="E44" s="65">
        <f t="shared" si="1"/>
        <v>0</v>
      </c>
      <c r="F44" s="178">
        <v>2250</v>
      </c>
      <c r="G44" s="66"/>
      <c r="H44" s="61"/>
      <c r="I44" s="61"/>
      <c r="J44" s="61"/>
      <c r="K44" s="61"/>
      <c r="L44" s="61"/>
      <c r="M44" s="61"/>
      <c r="N44" s="66"/>
      <c r="O44" s="61"/>
    </row>
    <row r="45" spans="1:15" ht="15" customHeight="1" x14ac:dyDescent="0.2">
      <c r="A45" s="62"/>
      <c r="B45" s="72" t="s">
        <v>134</v>
      </c>
      <c r="C45" s="64" t="s">
        <v>135</v>
      </c>
      <c r="D45" s="65">
        <f t="shared" si="0"/>
        <v>0</v>
      </c>
      <c r="E45" s="65">
        <f t="shared" si="1"/>
        <v>0</v>
      </c>
      <c r="F45" s="66"/>
      <c r="G45" s="66"/>
      <c r="H45" s="61"/>
      <c r="I45" s="61"/>
      <c r="J45" s="61"/>
      <c r="K45" s="61"/>
      <c r="L45" s="61"/>
      <c r="M45" s="61"/>
      <c r="N45" s="66"/>
      <c r="O45" s="61"/>
    </row>
    <row r="46" spans="1:15" ht="15" customHeight="1" x14ac:dyDescent="0.2">
      <c r="A46" s="62"/>
      <c r="B46" s="72" t="s">
        <v>136</v>
      </c>
      <c r="C46" s="64" t="s">
        <v>137</v>
      </c>
      <c r="D46" s="65">
        <f t="shared" si="0"/>
        <v>200</v>
      </c>
      <c r="E46" s="65">
        <f t="shared" si="1"/>
        <v>0</v>
      </c>
      <c r="F46" s="66">
        <v>200</v>
      </c>
      <c r="G46" s="66"/>
      <c r="H46" s="61"/>
      <c r="I46" s="61"/>
      <c r="J46" s="61"/>
      <c r="K46" s="61"/>
      <c r="L46" s="61"/>
      <c r="M46" s="61"/>
      <c r="N46" s="66"/>
      <c r="O46" s="61"/>
    </row>
    <row r="47" spans="1:15" ht="15" customHeight="1" x14ac:dyDescent="0.2">
      <c r="A47" s="62"/>
      <c r="B47" s="72" t="s">
        <v>138</v>
      </c>
      <c r="C47" s="64" t="s">
        <v>139</v>
      </c>
      <c r="D47" s="65">
        <f t="shared" si="0"/>
        <v>8000</v>
      </c>
      <c r="E47" s="65">
        <f t="shared" si="1"/>
        <v>0</v>
      </c>
      <c r="F47" s="66"/>
      <c r="G47" s="66"/>
      <c r="H47" s="85">
        <v>8000</v>
      </c>
      <c r="I47" s="85"/>
      <c r="J47" s="61"/>
      <c r="K47" s="61"/>
      <c r="L47" s="61"/>
      <c r="M47" s="61"/>
      <c r="N47" s="66"/>
      <c r="O47" s="61"/>
    </row>
    <row r="48" spans="1:15" ht="15" customHeight="1" x14ac:dyDescent="0.2">
      <c r="A48" s="62"/>
      <c r="B48" s="72" t="s">
        <v>140</v>
      </c>
      <c r="C48" s="64" t="s">
        <v>141</v>
      </c>
      <c r="D48" s="65">
        <f t="shared" si="0"/>
        <v>0</v>
      </c>
      <c r="E48" s="65">
        <f t="shared" si="1"/>
        <v>0</v>
      </c>
      <c r="F48" s="66"/>
      <c r="G48" s="66"/>
      <c r="H48" s="61"/>
      <c r="I48" s="61"/>
      <c r="J48" s="61"/>
      <c r="K48" s="61"/>
      <c r="L48" s="61"/>
      <c r="M48" s="61"/>
      <c r="N48" s="66"/>
      <c r="O48" s="61"/>
    </row>
    <row r="49" spans="1:15" ht="15" customHeight="1" x14ac:dyDescent="0.2">
      <c r="A49" s="62"/>
      <c r="B49" s="72" t="s">
        <v>142</v>
      </c>
      <c r="C49" s="64" t="s">
        <v>143</v>
      </c>
      <c r="D49" s="65">
        <f t="shared" si="0"/>
        <v>0</v>
      </c>
      <c r="E49" s="65">
        <f t="shared" si="1"/>
        <v>0</v>
      </c>
      <c r="F49" s="66"/>
      <c r="G49" s="66"/>
      <c r="H49" s="61"/>
      <c r="I49" s="61"/>
      <c r="J49" s="61"/>
      <c r="K49" s="61"/>
      <c r="L49" s="61"/>
      <c r="M49" s="61"/>
      <c r="N49" s="66"/>
      <c r="O49" s="61"/>
    </row>
    <row r="50" spans="1:15" ht="15" customHeight="1" x14ac:dyDescent="0.2">
      <c r="A50" s="62"/>
      <c r="B50" s="72" t="s">
        <v>6</v>
      </c>
      <c r="C50" s="64" t="s">
        <v>144</v>
      </c>
      <c r="D50" s="65">
        <f t="shared" si="0"/>
        <v>50</v>
      </c>
      <c r="E50" s="65">
        <f t="shared" si="1"/>
        <v>0</v>
      </c>
      <c r="F50" s="66">
        <v>50</v>
      </c>
      <c r="G50" s="66"/>
      <c r="H50" s="61"/>
      <c r="I50" s="61"/>
      <c r="J50" s="61"/>
      <c r="K50" s="61"/>
      <c r="L50" s="61"/>
      <c r="M50" s="61"/>
      <c r="N50" s="66"/>
      <c r="O50" s="61"/>
    </row>
    <row r="51" spans="1:15" ht="15" customHeight="1" x14ac:dyDescent="0.2">
      <c r="A51" s="62"/>
      <c r="B51" s="72" t="s">
        <v>145</v>
      </c>
      <c r="C51" s="64" t="s">
        <v>146</v>
      </c>
      <c r="D51" s="65">
        <f t="shared" si="0"/>
        <v>0</v>
      </c>
      <c r="E51" s="65">
        <f t="shared" si="1"/>
        <v>0</v>
      </c>
      <c r="F51" s="66"/>
      <c r="G51" s="66"/>
      <c r="H51" s="61"/>
      <c r="I51" s="61"/>
      <c r="J51" s="61"/>
      <c r="K51" s="61"/>
      <c r="L51" s="61"/>
      <c r="M51" s="61"/>
      <c r="N51" s="66"/>
      <c r="O51" s="61"/>
    </row>
    <row r="52" spans="1:15" s="231" customFormat="1" ht="15" customHeight="1" x14ac:dyDescent="0.2">
      <c r="A52" s="62"/>
      <c r="B52" s="72" t="s">
        <v>438</v>
      </c>
      <c r="C52" s="64" t="s">
        <v>148</v>
      </c>
      <c r="D52" s="65">
        <v>0</v>
      </c>
      <c r="E52" s="65">
        <v>0</v>
      </c>
      <c r="F52" s="66"/>
      <c r="G52" s="66"/>
      <c r="H52" s="61"/>
      <c r="I52" s="61"/>
      <c r="J52" s="61"/>
      <c r="K52" s="61"/>
      <c r="L52" s="61"/>
      <c r="M52" s="61"/>
      <c r="N52" s="66"/>
      <c r="O52" s="61"/>
    </row>
    <row r="53" spans="1:15" ht="15" customHeight="1" x14ac:dyDescent="0.2">
      <c r="A53" s="62"/>
      <c r="B53" s="72" t="s">
        <v>147</v>
      </c>
      <c r="C53" s="64" t="s">
        <v>439</v>
      </c>
      <c r="D53" s="65">
        <f t="shared" si="0"/>
        <v>0</v>
      </c>
      <c r="E53" s="65">
        <f t="shared" si="1"/>
        <v>0</v>
      </c>
      <c r="F53" s="178"/>
      <c r="G53" s="66"/>
      <c r="H53" s="61"/>
      <c r="I53" s="61"/>
      <c r="J53" s="61"/>
      <c r="K53" s="61"/>
      <c r="L53" s="61"/>
      <c r="M53" s="61"/>
      <c r="N53" s="66"/>
      <c r="O53" s="61"/>
    </row>
    <row r="54" spans="1:15" s="362" customFormat="1" ht="15" customHeight="1" x14ac:dyDescent="0.2">
      <c r="A54" s="361"/>
      <c r="B54" s="73" t="s">
        <v>149</v>
      </c>
      <c r="C54" s="68" t="s">
        <v>24</v>
      </c>
      <c r="D54" s="69">
        <f t="shared" si="0"/>
        <v>11000</v>
      </c>
      <c r="E54" s="69">
        <f t="shared" si="1"/>
        <v>0</v>
      </c>
      <c r="F54" s="69">
        <f>SUM(F43:F53)</f>
        <v>3000</v>
      </c>
      <c r="G54" s="69">
        <f>SUM(G43:G53)</f>
        <v>0</v>
      </c>
      <c r="H54" s="69">
        <f t="shared" ref="H54:N54" si="13">SUM(H43:H53)</f>
        <v>8000</v>
      </c>
      <c r="I54" s="70">
        <f t="shared" ref="I54" si="14">SUM(I43:I53)</f>
        <v>0</v>
      </c>
      <c r="J54" s="70">
        <f t="shared" si="13"/>
        <v>0</v>
      </c>
      <c r="K54" s="70">
        <f t="shared" ref="K54" si="15">SUM(K43:K53)</f>
        <v>0</v>
      </c>
      <c r="L54" s="70">
        <f t="shared" si="13"/>
        <v>0</v>
      </c>
      <c r="M54" s="70">
        <f t="shared" ref="M54" si="16">SUM(M43:M53)</f>
        <v>0</v>
      </c>
      <c r="N54" s="70">
        <f t="shared" si="13"/>
        <v>0</v>
      </c>
      <c r="O54" s="71">
        <f t="shared" ref="O54" si="17">SUM(O43:O53)</f>
        <v>0</v>
      </c>
    </row>
    <row r="55" spans="1:15" ht="15" customHeight="1" x14ac:dyDescent="0.2">
      <c r="A55" s="62"/>
      <c r="B55" s="72" t="s">
        <v>150</v>
      </c>
      <c r="C55" s="64" t="s">
        <v>151</v>
      </c>
      <c r="D55" s="65">
        <f t="shared" si="0"/>
        <v>0</v>
      </c>
      <c r="E55" s="65">
        <f t="shared" si="1"/>
        <v>0</v>
      </c>
      <c r="F55" s="66"/>
      <c r="G55" s="66"/>
      <c r="H55" s="61"/>
      <c r="I55" s="61"/>
      <c r="J55" s="61"/>
      <c r="K55" s="61"/>
      <c r="L55" s="61"/>
      <c r="M55" s="61"/>
      <c r="N55" s="66"/>
      <c r="O55" s="61"/>
    </row>
    <row r="56" spans="1:15" ht="15" customHeight="1" x14ac:dyDescent="0.2">
      <c r="A56" s="62"/>
      <c r="B56" s="72" t="s">
        <v>152</v>
      </c>
      <c r="C56" s="64" t="s">
        <v>153</v>
      </c>
      <c r="D56" s="65">
        <f t="shared" si="0"/>
        <v>0</v>
      </c>
      <c r="E56" s="65">
        <f t="shared" si="1"/>
        <v>0</v>
      </c>
      <c r="F56" s="66"/>
      <c r="G56" s="66"/>
      <c r="H56" s="61"/>
      <c r="I56" s="61"/>
      <c r="J56" s="61"/>
      <c r="K56" s="61"/>
      <c r="L56" s="61"/>
      <c r="M56" s="61"/>
      <c r="N56" s="66"/>
      <c r="O56" s="61"/>
    </row>
    <row r="57" spans="1:15" ht="15" customHeight="1" x14ac:dyDescent="0.2">
      <c r="A57" s="62"/>
      <c r="B57" s="72" t="s">
        <v>154</v>
      </c>
      <c r="C57" s="64" t="s">
        <v>155</v>
      </c>
      <c r="D57" s="65">
        <f t="shared" si="0"/>
        <v>0</v>
      </c>
      <c r="E57" s="65">
        <f t="shared" si="1"/>
        <v>0</v>
      </c>
      <c r="F57" s="66"/>
      <c r="G57" s="66"/>
      <c r="H57" s="61"/>
      <c r="I57" s="61"/>
      <c r="J57" s="61"/>
      <c r="K57" s="61"/>
      <c r="L57" s="61"/>
      <c r="M57" s="61"/>
      <c r="N57" s="66"/>
      <c r="O57" s="61"/>
    </row>
    <row r="58" spans="1:15" ht="15" customHeight="1" x14ac:dyDescent="0.2">
      <c r="A58" s="62"/>
      <c r="B58" s="72" t="s">
        <v>624</v>
      </c>
      <c r="C58" s="64" t="s">
        <v>156</v>
      </c>
      <c r="D58" s="65">
        <f t="shared" si="0"/>
        <v>1420</v>
      </c>
      <c r="E58" s="65">
        <f t="shared" si="1"/>
        <v>0</v>
      </c>
      <c r="F58" s="178">
        <v>1420</v>
      </c>
      <c r="G58" s="66"/>
      <c r="H58" s="61"/>
      <c r="I58" s="61"/>
      <c r="J58" s="61"/>
      <c r="K58" s="61"/>
      <c r="L58" s="61"/>
      <c r="M58" s="61"/>
      <c r="N58" s="66"/>
      <c r="O58" s="61"/>
    </row>
    <row r="59" spans="1:15" ht="15" customHeight="1" x14ac:dyDescent="0.2">
      <c r="A59" s="62"/>
      <c r="B59" s="72" t="s">
        <v>157</v>
      </c>
      <c r="C59" s="64" t="s">
        <v>158</v>
      </c>
      <c r="D59" s="65">
        <f t="shared" si="0"/>
        <v>0</v>
      </c>
      <c r="E59" s="65">
        <f t="shared" si="1"/>
        <v>0</v>
      </c>
      <c r="F59" s="66"/>
      <c r="G59" s="66"/>
      <c r="H59" s="61"/>
      <c r="I59" s="61"/>
      <c r="J59" s="61"/>
      <c r="K59" s="61"/>
      <c r="L59" s="61"/>
      <c r="M59" s="61"/>
      <c r="N59" s="66"/>
      <c r="O59" s="61"/>
    </row>
    <row r="60" spans="1:15" s="362" customFormat="1" ht="15" customHeight="1" x14ac:dyDescent="0.2">
      <c r="A60" s="361"/>
      <c r="B60" s="67" t="s">
        <v>159</v>
      </c>
      <c r="C60" s="68" t="s">
        <v>43</v>
      </c>
      <c r="D60" s="69">
        <f t="shared" si="0"/>
        <v>1420</v>
      </c>
      <c r="E60" s="69">
        <f t="shared" si="1"/>
        <v>0</v>
      </c>
      <c r="F60" s="70">
        <f t="shared" ref="F60:O60" si="18">SUM(F55:F59)</f>
        <v>1420</v>
      </c>
      <c r="G60" s="70">
        <f t="shared" si="18"/>
        <v>0</v>
      </c>
      <c r="H60" s="70">
        <f t="shared" si="18"/>
        <v>0</v>
      </c>
      <c r="I60" s="70">
        <f t="shared" si="18"/>
        <v>0</v>
      </c>
      <c r="J60" s="70">
        <f t="shared" si="18"/>
        <v>0</v>
      </c>
      <c r="K60" s="70">
        <f t="shared" si="18"/>
        <v>0</v>
      </c>
      <c r="L60" s="70">
        <f t="shared" si="18"/>
        <v>0</v>
      </c>
      <c r="M60" s="70">
        <f t="shared" si="18"/>
        <v>0</v>
      </c>
      <c r="N60" s="70">
        <f t="shared" si="18"/>
        <v>0</v>
      </c>
      <c r="O60" s="71">
        <f t="shared" si="18"/>
        <v>0</v>
      </c>
    </row>
    <row r="61" spans="1:15" ht="15" customHeight="1" x14ac:dyDescent="0.2">
      <c r="A61" s="62"/>
      <c r="B61" s="72" t="s">
        <v>160</v>
      </c>
      <c r="C61" s="64" t="s">
        <v>161</v>
      </c>
      <c r="D61" s="65">
        <f t="shared" si="0"/>
        <v>0</v>
      </c>
      <c r="E61" s="65">
        <f t="shared" si="1"/>
        <v>0</v>
      </c>
      <c r="F61" s="66"/>
      <c r="G61" s="66"/>
      <c r="H61" s="61"/>
      <c r="I61" s="61"/>
      <c r="J61" s="61"/>
      <c r="K61" s="61"/>
      <c r="L61" s="61"/>
      <c r="M61" s="61"/>
      <c r="N61" s="66"/>
      <c r="O61" s="61"/>
    </row>
    <row r="62" spans="1:15" s="231" customFormat="1" ht="15" customHeight="1" x14ac:dyDescent="0.2">
      <c r="A62" s="62"/>
      <c r="B62" s="72" t="s">
        <v>440</v>
      </c>
      <c r="C62" s="64" t="s">
        <v>163</v>
      </c>
      <c r="D62" s="65"/>
      <c r="E62" s="65"/>
      <c r="F62" s="66"/>
      <c r="G62" s="66"/>
      <c r="H62" s="61"/>
      <c r="I62" s="61"/>
      <c r="J62" s="61"/>
      <c r="K62" s="61"/>
      <c r="L62" s="61"/>
      <c r="M62" s="61"/>
      <c r="N62" s="66"/>
      <c r="O62" s="61"/>
    </row>
    <row r="63" spans="1:15" s="231" customFormat="1" ht="30" customHeight="1" x14ac:dyDescent="0.2">
      <c r="A63" s="62"/>
      <c r="B63" s="72" t="s">
        <v>441</v>
      </c>
      <c r="C63" s="64" t="s">
        <v>165</v>
      </c>
      <c r="D63" s="65"/>
      <c r="E63" s="65"/>
      <c r="F63" s="66"/>
      <c r="G63" s="66"/>
      <c r="H63" s="61"/>
      <c r="I63" s="61"/>
      <c r="J63" s="61"/>
      <c r="K63" s="61"/>
      <c r="L63" s="61"/>
      <c r="M63" s="61"/>
      <c r="N63" s="66"/>
      <c r="O63" s="61"/>
    </row>
    <row r="64" spans="1:15" ht="15" customHeight="1" x14ac:dyDescent="0.2">
      <c r="A64" s="62"/>
      <c r="B64" s="63" t="s">
        <v>162</v>
      </c>
      <c r="C64" s="64" t="s">
        <v>442</v>
      </c>
      <c r="D64" s="65">
        <f t="shared" si="0"/>
        <v>0</v>
      </c>
      <c r="E64" s="65">
        <f t="shared" si="1"/>
        <v>0</v>
      </c>
      <c r="F64" s="66"/>
      <c r="G64" s="66"/>
      <c r="H64" s="61"/>
      <c r="I64" s="61"/>
      <c r="J64" s="61"/>
      <c r="K64" s="61"/>
      <c r="L64" s="61"/>
      <c r="M64" s="61"/>
      <c r="N64" s="66"/>
      <c r="O64" s="61"/>
    </row>
    <row r="65" spans="1:15" ht="15" customHeight="1" x14ac:dyDescent="0.2">
      <c r="A65" s="62"/>
      <c r="B65" s="72" t="s">
        <v>164</v>
      </c>
      <c r="C65" s="64" t="s">
        <v>443</v>
      </c>
      <c r="D65" s="65">
        <f t="shared" si="0"/>
        <v>1500</v>
      </c>
      <c r="E65" s="65">
        <f t="shared" si="1"/>
        <v>0</v>
      </c>
      <c r="F65" s="178">
        <v>1500</v>
      </c>
      <c r="G65" s="66"/>
      <c r="H65" s="61"/>
      <c r="I65" s="61"/>
      <c r="J65" s="61"/>
      <c r="K65" s="61"/>
      <c r="L65" s="61"/>
      <c r="M65" s="61"/>
      <c r="N65" s="66"/>
      <c r="O65" s="61"/>
    </row>
    <row r="66" spans="1:15" s="362" customFormat="1" ht="15" customHeight="1" x14ac:dyDescent="0.2">
      <c r="A66" s="361"/>
      <c r="B66" s="67" t="s">
        <v>166</v>
      </c>
      <c r="C66" s="68" t="s">
        <v>28</v>
      </c>
      <c r="D66" s="69">
        <f t="shared" si="0"/>
        <v>1500</v>
      </c>
      <c r="E66" s="69">
        <f t="shared" si="1"/>
        <v>0</v>
      </c>
      <c r="F66" s="69">
        <f t="shared" ref="F66:O66" si="19">SUM(F61:F65)</f>
        <v>1500</v>
      </c>
      <c r="G66" s="70">
        <f t="shared" si="19"/>
        <v>0</v>
      </c>
      <c r="H66" s="70">
        <f t="shared" si="19"/>
        <v>0</v>
      </c>
      <c r="I66" s="70">
        <f t="shared" si="19"/>
        <v>0</v>
      </c>
      <c r="J66" s="70">
        <f t="shared" si="19"/>
        <v>0</v>
      </c>
      <c r="K66" s="70">
        <f t="shared" si="19"/>
        <v>0</v>
      </c>
      <c r="L66" s="70">
        <f t="shared" si="19"/>
        <v>0</v>
      </c>
      <c r="M66" s="70">
        <f t="shared" si="19"/>
        <v>0</v>
      </c>
      <c r="N66" s="70">
        <f t="shared" si="19"/>
        <v>0</v>
      </c>
      <c r="O66" s="71">
        <f t="shared" si="19"/>
        <v>0</v>
      </c>
    </row>
    <row r="67" spans="1:15" ht="15" customHeight="1" x14ac:dyDescent="0.2">
      <c r="A67" s="62"/>
      <c r="B67" s="72" t="s">
        <v>167</v>
      </c>
      <c r="C67" s="64" t="s">
        <v>168</v>
      </c>
      <c r="D67" s="65">
        <f t="shared" si="0"/>
        <v>0</v>
      </c>
      <c r="E67" s="65">
        <f t="shared" si="1"/>
        <v>0</v>
      </c>
      <c r="F67" s="66"/>
      <c r="G67" s="66"/>
      <c r="H67" s="61"/>
      <c r="I67" s="61"/>
      <c r="J67" s="61"/>
      <c r="K67" s="61"/>
      <c r="L67" s="61"/>
      <c r="M67" s="61"/>
      <c r="N67" s="66"/>
      <c r="O67" s="61"/>
    </row>
    <row r="68" spans="1:15" s="231" customFormat="1" ht="15" customHeight="1" x14ac:dyDescent="0.2">
      <c r="A68" s="62"/>
      <c r="B68" s="72" t="s">
        <v>444</v>
      </c>
      <c r="C68" s="64" t="s">
        <v>170</v>
      </c>
      <c r="D68" s="65"/>
      <c r="E68" s="65"/>
      <c r="F68" s="66"/>
      <c r="G68" s="66"/>
      <c r="H68" s="61"/>
      <c r="I68" s="61"/>
      <c r="J68" s="61"/>
      <c r="K68" s="61"/>
      <c r="L68" s="61"/>
      <c r="M68" s="61"/>
      <c r="N68" s="66"/>
      <c r="O68" s="61"/>
    </row>
    <row r="69" spans="1:15" s="231" customFormat="1" ht="28.5" customHeight="1" x14ac:dyDescent="0.2">
      <c r="A69" s="62"/>
      <c r="B69" s="72" t="s">
        <v>445</v>
      </c>
      <c r="C69" s="64" t="s">
        <v>172</v>
      </c>
      <c r="D69" s="65"/>
      <c r="E69" s="65"/>
      <c r="F69" s="66"/>
      <c r="G69" s="66"/>
      <c r="H69" s="61"/>
      <c r="I69" s="61"/>
      <c r="J69" s="61"/>
      <c r="K69" s="61"/>
      <c r="L69" s="61"/>
      <c r="M69" s="61"/>
      <c r="N69" s="66"/>
      <c r="O69" s="61"/>
    </row>
    <row r="70" spans="1:15" ht="15" customHeight="1" x14ac:dyDescent="0.2">
      <c r="A70" s="62"/>
      <c r="B70" s="63" t="s">
        <v>169</v>
      </c>
      <c r="C70" s="64" t="s">
        <v>446</v>
      </c>
      <c r="D70" s="65">
        <f t="shared" si="0"/>
        <v>0</v>
      </c>
      <c r="E70" s="65">
        <f t="shared" si="1"/>
        <v>0</v>
      </c>
      <c r="F70" s="66"/>
      <c r="G70" s="66"/>
      <c r="H70" s="61"/>
      <c r="I70" s="61"/>
      <c r="J70" s="61"/>
      <c r="K70" s="61"/>
      <c r="L70" s="61"/>
      <c r="M70" s="61"/>
      <c r="N70" s="66"/>
      <c r="O70" s="61"/>
    </row>
    <row r="71" spans="1:15" ht="15" customHeight="1" x14ac:dyDescent="0.2">
      <c r="A71" s="62"/>
      <c r="B71" s="72" t="s">
        <v>171</v>
      </c>
      <c r="C71" s="64" t="s">
        <v>447</v>
      </c>
      <c r="D71" s="65">
        <f t="shared" si="0"/>
        <v>171444</v>
      </c>
      <c r="E71" s="65">
        <f t="shared" si="1"/>
        <v>0</v>
      </c>
      <c r="F71" s="178">
        <v>171444</v>
      </c>
      <c r="G71" s="66"/>
      <c r="H71" s="61"/>
      <c r="I71" s="61"/>
      <c r="J71" s="61"/>
      <c r="K71" s="61"/>
      <c r="L71" s="61"/>
      <c r="M71" s="61"/>
      <c r="N71" s="66"/>
      <c r="O71" s="61"/>
    </row>
    <row r="72" spans="1:15" s="362" customFormat="1" ht="15" customHeight="1" x14ac:dyDescent="0.2">
      <c r="A72" s="361"/>
      <c r="B72" s="67" t="s">
        <v>173</v>
      </c>
      <c r="C72" s="68" t="s">
        <v>46</v>
      </c>
      <c r="D72" s="69">
        <f t="shared" si="0"/>
        <v>171444</v>
      </c>
      <c r="E72" s="69">
        <f t="shared" si="1"/>
        <v>0</v>
      </c>
      <c r="F72" s="69">
        <f t="shared" ref="F72:O72" si="20">SUM(F67:F71)</f>
        <v>171444</v>
      </c>
      <c r="G72" s="70">
        <f t="shared" si="20"/>
        <v>0</v>
      </c>
      <c r="H72" s="70">
        <f t="shared" si="20"/>
        <v>0</v>
      </c>
      <c r="I72" s="70">
        <f t="shared" si="20"/>
        <v>0</v>
      </c>
      <c r="J72" s="70">
        <f t="shared" si="20"/>
        <v>0</v>
      </c>
      <c r="K72" s="70">
        <f t="shared" si="20"/>
        <v>0</v>
      </c>
      <c r="L72" s="70">
        <f t="shared" si="20"/>
        <v>0</v>
      </c>
      <c r="M72" s="70">
        <f t="shared" si="20"/>
        <v>0</v>
      </c>
      <c r="N72" s="70">
        <f t="shared" si="20"/>
        <v>0</v>
      </c>
      <c r="O72" s="71">
        <f t="shared" si="20"/>
        <v>0</v>
      </c>
    </row>
    <row r="73" spans="1:15" ht="15" customHeight="1" x14ac:dyDescent="0.2">
      <c r="A73" s="62"/>
      <c r="B73" s="73" t="s">
        <v>174</v>
      </c>
      <c r="C73" s="68" t="s">
        <v>175</v>
      </c>
      <c r="D73" s="69">
        <f>SUM(D72,D66,D60,D54,D42,D28,D22)</f>
        <v>354859</v>
      </c>
      <c r="E73" s="65">
        <f>G73+I73+K73+M73+O73</f>
        <v>0</v>
      </c>
      <c r="F73" s="69">
        <f>SUM(F72,F66,F54,F42,F22)</f>
        <v>345439</v>
      </c>
      <c r="G73" s="70">
        <f>G16+G21+G42+G66+G72+G28+G54+G60</f>
        <v>0</v>
      </c>
      <c r="H73" s="69">
        <f>H16+H22+H42+H66+H72+H28+H54+H60</f>
        <v>8000</v>
      </c>
      <c r="I73" s="70">
        <f>I16+I22+I42+I66+I72+I28+I54+I60</f>
        <v>0</v>
      </c>
      <c r="J73" s="70">
        <f t="shared" ref="J73:O73" si="21">J22+J42+J66+J72+J28+J54+J60</f>
        <v>0</v>
      </c>
      <c r="K73" s="70">
        <f t="shared" si="21"/>
        <v>0</v>
      </c>
      <c r="L73" s="70">
        <f t="shared" si="21"/>
        <v>0</v>
      </c>
      <c r="M73" s="70">
        <f t="shared" si="21"/>
        <v>0</v>
      </c>
      <c r="N73" s="70">
        <f t="shared" si="21"/>
        <v>0</v>
      </c>
      <c r="O73" s="71">
        <f t="shared" si="21"/>
        <v>0</v>
      </c>
    </row>
  </sheetData>
  <mergeCells count="9">
    <mergeCell ref="N7:O7"/>
    <mergeCell ref="A2:B2"/>
    <mergeCell ref="A4:N4"/>
    <mergeCell ref="B5:N5"/>
    <mergeCell ref="D7:E7"/>
    <mergeCell ref="F7:G7"/>
    <mergeCell ref="H7:I7"/>
    <mergeCell ref="J7:K7"/>
    <mergeCell ref="L7:M7"/>
  </mergeCells>
  <printOptions horizontalCentered="1"/>
  <pageMargins left="0.70866141732283472" right="0.70866141732283472" top="0.15748031496062992" bottom="0.15748031496062992" header="0.31496062992125984" footer="0.31496062992125984"/>
  <pageSetup paperSize="8" scale="5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53"/>
  <sheetViews>
    <sheetView workbookViewId="0">
      <selection activeCell="B1" sqref="B1:C1"/>
    </sheetView>
  </sheetViews>
  <sheetFormatPr defaultRowHeight="12.75" x14ac:dyDescent="0.2"/>
  <cols>
    <col min="1" max="1" width="4.28515625" style="53" customWidth="1"/>
    <col min="2" max="2" width="73.85546875" style="53" customWidth="1"/>
    <col min="3" max="3" width="7" style="95" customWidth="1"/>
    <col min="4" max="4" width="10.7109375" style="53" customWidth="1"/>
    <col min="5" max="5" width="10.7109375" style="183" customWidth="1"/>
    <col min="6" max="6" width="10.7109375" style="53" customWidth="1"/>
    <col min="7" max="7" width="10.7109375" style="183" customWidth="1"/>
    <col min="8" max="8" width="10.7109375" style="53" customWidth="1"/>
    <col min="9" max="9" width="10.7109375" style="183" customWidth="1"/>
    <col min="10" max="10" width="10.7109375" style="53" customWidth="1"/>
    <col min="11" max="11" width="10.7109375" style="183" customWidth="1"/>
    <col min="12" max="12" width="10.7109375" style="53" customWidth="1"/>
    <col min="13" max="13" width="10.7109375" style="183" customWidth="1"/>
    <col min="14" max="15" width="10.7109375" style="53" customWidth="1"/>
    <col min="16" max="261" width="9.140625" style="53"/>
    <col min="262" max="262" width="4.28515625" style="53" customWidth="1"/>
    <col min="263" max="263" width="73.85546875" style="53" customWidth="1"/>
    <col min="264" max="264" width="7" style="53" customWidth="1"/>
    <col min="265" max="265" width="12" style="53" customWidth="1"/>
    <col min="266" max="270" width="17.7109375" style="53" customWidth="1"/>
    <col min="271" max="517" width="9.140625" style="53"/>
    <col min="518" max="518" width="4.28515625" style="53" customWidth="1"/>
    <col min="519" max="519" width="73.85546875" style="53" customWidth="1"/>
    <col min="520" max="520" width="7" style="53" customWidth="1"/>
    <col min="521" max="521" width="12" style="53" customWidth="1"/>
    <col min="522" max="526" width="17.7109375" style="53" customWidth="1"/>
    <col min="527" max="773" width="9.140625" style="53"/>
    <col min="774" max="774" width="4.28515625" style="53" customWidth="1"/>
    <col min="775" max="775" width="73.85546875" style="53" customWidth="1"/>
    <col min="776" max="776" width="7" style="53" customWidth="1"/>
    <col min="777" max="777" width="12" style="53" customWidth="1"/>
    <col min="778" max="782" width="17.7109375" style="53" customWidth="1"/>
    <col min="783" max="1029" width="9.140625" style="53"/>
    <col min="1030" max="1030" width="4.28515625" style="53" customWidth="1"/>
    <col min="1031" max="1031" width="73.85546875" style="53" customWidth="1"/>
    <col min="1032" max="1032" width="7" style="53" customWidth="1"/>
    <col min="1033" max="1033" width="12" style="53" customWidth="1"/>
    <col min="1034" max="1038" width="17.7109375" style="53" customWidth="1"/>
    <col min="1039" max="1285" width="9.140625" style="53"/>
    <col min="1286" max="1286" width="4.28515625" style="53" customWidth="1"/>
    <col min="1287" max="1287" width="73.85546875" style="53" customWidth="1"/>
    <col min="1288" max="1288" width="7" style="53" customWidth="1"/>
    <col min="1289" max="1289" width="12" style="53" customWidth="1"/>
    <col min="1290" max="1294" width="17.7109375" style="53" customWidth="1"/>
    <col min="1295" max="1541" width="9.140625" style="53"/>
    <col min="1542" max="1542" width="4.28515625" style="53" customWidth="1"/>
    <col min="1543" max="1543" width="73.85546875" style="53" customWidth="1"/>
    <col min="1544" max="1544" width="7" style="53" customWidth="1"/>
    <col min="1545" max="1545" width="12" style="53" customWidth="1"/>
    <col min="1546" max="1550" width="17.7109375" style="53" customWidth="1"/>
    <col min="1551" max="1797" width="9.140625" style="53"/>
    <col min="1798" max="1798" width="4.28515625" style="53" customWidth="1"/>
    <col min="1799" max="1799" width="73.85546875" style="53" customWidth="1"/>
    <col min="1800" max="1800" width="7" style="53" customWidth="1"/>
    <col min="1801" max="1801" width="12" style="53" customWidth="1"/>
    <col min="1802" max="1806" width="17.7109375" style="53" customWidth="1"/>
    <col min="1807" max="2053" width="9.140625" style="53"/>
    <col min="2054" max="2054" width="4.28515625" style="53" customWidth="1"/>
    <col min="2055" max="2055" width="73.85546875" style="53" customWidth="1"/>
    <col min="2056" max="2056" width="7" style="53" customWidth="1"/>
    <col min="2057" max="2057" width="12" style="53" customWidth="1"/>
    <col min="2058" max="2062" width="17.7109375" style="53" customWidth="1"/>
    <col min="2063" max="2309" width="9.140625" style="53"/>
    <col min="2310" max="2310" width="4.28515625" style="53" customWidth="1"/>
    <col min="2311" max="2311" width="73.85546875" style="53" customWidth="1"/>
    <col min="2312" max="2312" width="7" style="53" customWidth="1"/>
    <col min="2313" max="2313" width="12" style="53" customWidth="1"/>
    <col min="2314" max="2318" width="17.7109375" style="53" customWidth="1"/>
    <col min="2319" max="2565" width="9.140625" style="53"/>
    <col min="2566" max="2566" width="4.28515625" style="53" customWidth="1"/>
    <col min="2567" max="2567" width="73.85546875" style="53" customWidth="1"/>
    <col min="2568" max="2568" width="7" style="53" customWidth="1"/>
    <col min="2569" max="2569" width="12" style="53" customWidth="1"/>
    <col min="2570" max="2574" width="17.7109375" style="53" customWidth="1"/>
    <col min="2575" max="2821" width="9.140625" style="53"/>
    <col min="2822" max="2822" width="4.28515625" style="53" customWidth="1"/>
    <col min="2823" max="2823" width="73.85546875" style="53" customWidth="1"/>
    <col min="2824" max="2824" width="7" style="53" customWidth="1"/>
    <col min="2825" max="2825" width="12" style="53" customWidth="1"/>
    <col min="2826" max="2830" width="17.7109375" style="53" customWidth="1"/>
    <col min="2831" max="3077" width="9.140625" style="53"/>
    <col min="3078" max="3078" width="4.28515625" style="53" customWidth="1"/>
    <col min="3079" max="3079" width="73.85546875" style="53" customWidth="1"/>
    <col min="3080" max="3080" width="7" style="53" customWidth="1"/>
    <col min="3081" max="3081" width="12" style="53" customWidth="1"/>
    <col min="3082" max="3086" width="17.7109375" style="53" customWidth="1"/>
    <col min="3087" max="3333" width="9.140625" style="53"/>
    <col min="3334" max="3334" width="4.28515625" style="53" customWidth="1"/>
    <col min="3335" max="3335" width="73.85546875" style="53" customWidth="1"/>
    <col min="3336" max="3336" width="7" style="53" customWidth="1"/>
    <col min="3337" max="3337" width="12" style="53" customWidth="1"/>
    <col min="3338" max="3342" width="17.7109375" style="53" customWidth="1"/>
    <col min="3343" max="3589" width="9.140625" style="53"/>
    <col min="3590" max="3590" width="4.28515625" style="53" customWidth="1"/>
    <col min="3591" max="3591" width="73.85546875" style="53" customWidth="1"/>
    <col min="3592" max="3592" width="7" style="53" customWidth="1"/>
    <col min="3593" max="3593" width="12" style="53" customWidth="1"/>
    <col min="3594" max="3598" width="17.7109375" style="53" customWidth="1"/>
    <col min="3599" max="3845" width="9.140625" style="53"/>
    <col min="3846" max="3846" width="4.28515625" style="53" customWidth="1"/>
    <col min="3847" max="3847" width="73.85546875" style="53" customWidth="1"/>
    <col min="3848" max="3848" width="7" style="53" customWidth="1"/>
    <col min="3849" max="3849" width="12" style="53" customWidth="1"/>
    <col min="3850" max="3854" width="17.7109375" style="53" customWidth="1"/>
    <col min="3855" max="4101" width="9.140625" style="53"/>
    <col min="4102" max="4102" width="4.28515625" style="53" customWidth="1"/>
    <col min="4103" max="4103" width="73.85546875" style="53" customWidth="1"/>
    <col min="4104" max="4104" width="7" style="53" customWidth="1"/>
    <col min="4105" max="4105" width="12" style="53" customWidth="1"/>
    <col min="4106" max="4110" width="17.7109375" style="53" customWidth="1"/>
    <col min="4111" max="4357" width="9.140625" style="53"/>
    <col min="4358" max="4358" width="4.28515625" style="53" customWidth="1"/>
    <col min="4359" max="4359" width="73.85546875" style="53" customWidth="1"/>
    <col min="4360" max="4360" width="7" style="53" customWidth="1"/>
    <col min="4361" max="4361" width="12" style="53" customWidth="1"/>
    <col min="4362" max="4366" width="17.7109375" style="53" customWidth="1"/>
    <col min="4367" max="4613" width="9.140625" style="53"/>
    <col min="4614" max="4614" width="4.28515625" style="53" customWidth="1"/>
    <col min="4615" max="4615" width="73.85546875" style="53" customWidth="1"/>
    <col min="4616" max="4616" width="7" style="53" customWidth="1"/>
    <col min="4617" max="4617" width="12" style="53" customWidth="1"/>
    <col min="4618" max="4622" width="17.7109375" style="53" customWidth="1"/>
    <col min="4623" max="4869" width="9.140625" style="53"/>
    <col min="4870" max="4870" width="4.28515625" style="53" customWidth="1"/>
    <col min="4871" max="4871" width="73.85546875" style="53" customWidth="1"/>
    <col min="4872" max="4872" width="7" style="53" customWidth="1"/>
    <col min="4873" max="4873" width="12" style="53" customWidth="1"/>
    <col min="4874" max="4878" width="17.7109375" style="53" customWidth="1"/>
    <col min="4879" max="5125" width="9.140625" style="53"/>
    <col min="5126" max="5126" width="4.28515625" style="53" customWidth="1"/>
    <col min="5127" max="5127" width="73.85546875" style="53" customWidth="1"/>
    <col min="5128" max="5128" width="7" style="53" customWidth="1"/>
    <col min="5129" max="5129" width="12" style="53" customWidth="1"/>
    <col min="5130" max="5134" width="17.7109375" style="53" customWidth="1"/>
    <col min="5135" max="5381" width="9.140625" style="53"/>
    <col min="5382" max="5382" width="4.28515625" style="53" customWidth="1"/>
    <col min="5383" max="5383" width="73.85546875" style="53" customWidth="1"/>
    <col min="5384" max="5384" width="7" style="53" customWidth="1"/>
    <col min="5385" max="5385" width="12" style="53" customWidth="1"/>
    <col min="5386" max="5390" width="17.7109375" style="53" customWidth="1"/>
    <col min="5391" max="5637" width="9.140625" style="53"/>
    <col min="5638" max="5638" width="4.28515625" style="53" customWidth="1"/>
    <col min="5639" max="5639" width="73.85546875" style="53" customWidth="1"/>
    <col min="5640" max="5640" width="7" style="53" customWidth="1"/>
    <col min="5641" max="5641" width="12" style="53" customWidth="1"/>
    <col min="5642" max="5646" width="17.7109375" style="53" customWidth="1"/>
    <col min="5647" max="5893" width="9.140625" style="53"/>
    <col min="5894" max="5894" width="4.28515625" style="53" customWidth="1"/>
    <col min="5895" max="5895" width="73.85546875" style="53" customWidth="1"/>
    <col min="5896" max="5896" width="7" style="53" customWidth="1"/>
    <col min="5897" max="5897" width="12" style="53" customWidth="1"/>
    <col min="5898" max="5902" width="17.7109375" style="53" customWidth="1"/>
    <col min="5903" max="6149" width="9.140625" style="53"/>
    <col min="6150" max="6150" width="4.28515625" style="53" customWidth="1"/>
    <col min="6151" max="6151" width="73.85546875" style="53" customWidth="1"/>
    <col min="6152" max="6152" width="7" style="53" customWidth="1"/>
    <col min="6153" max="6153" width="12" style="53" customWidth="1"/>
    <col min="6154" max="6158" width="17.7109375" style="53" customWidth="1"/>
    <col min="6159" max="6405" width="9.140625" style="53"/>
    <col min="6406" max="6406" width="4.28515625" style="53" customWidth="1"/>
    <col min="6407" max="6407" width="73.85546875" style="53" customWidth="1"/>
    <col min="6408" max="6408" width="7" style="53" customWidth="1"/>
    <col min="6409" max="6409" width="12" style="53" customWidth="1"/>
    <col min="6410" max="6414" width="17.7109375" style="53" customWidth="1"/>
    <col min="6415" max="6661" width="9.140625" style="53"/>
    <col min="6662" max="6662" width="4.28515625" style="53" customWidth="1"/>
    <col min="6663" max="6663" width="73.85546875" style="53" customWidth="1"/>
    <col min="6664" max="6664" width="7" style="53" customWidth="1"/>
    <col min="6665" max="6665" width="12" style="53" customWidth="1"/>
    <col min="6666" max="6670" width="17.7109375" style="53" customWidth="1"/>
    <col min="6671" max="6917" width="9.140625" style="53"/>
    <col min="6918" max="6918" width="4.28515625" style="53" customWidth="1"/>
    <col min="6919" max="6919" width="73.85546875" style="53" customWidth="1"/>
    <col min="6920" max="6920" width="7" style="53" customWidth="1"/>
    <col min="6921" max="6921" width="12" style="53" customWidth="1"/>
    <col min="6922" max="6926" width="17.7109375" style="53" customWidth="1"/>
    <col min="6927" max="7173" width="9.140625" style="53"/>
    <col min="7174" max="7174" width="4.28515625" style="53" customWidth="1"/>
    <col min="7175" max="7175" width="73.85546875" style="53" customWidth="1"/>
    <col min="7176" max="7176" width="7" style="53" customWidth="1"/>
    <col min="7177" max="7177" width="12" style="53" customWidth="1"/>
    <col min="7178" max="7182" width="17.7109375" style="53" customWidth="1"/>
    <col min="7183" max="7429" width="9.140625" style="53"/>
    <col min="7430" max="7430" width="4.28515625" style="53" customWidth="1"/>
    <col min="7431" max="7431" width="73.85546875" style="53" customWidth="1"/>
    <col min="7432" max="7432" width="7" style="53" customWidth="1"/>
    <col min="7433" max="7433" width="12" style="53" customWidth="1"/>
    <col min="7434" max="7438" width="17.7109375" style="53" customWidth="1"/>
    <col min="7439" max="7685" width="9.140625" style="53"/>
    <col min="7686" max="7686" width="4.28515625" style="53" customWidth="1"/>
    <col min="7687" max="7687" width="73.85546875" style="53" customWidth="1"/>
    <col min="7688" max="7688" width="7" style="53" customWidth="1"/>
    <col min="7689" max="7689" width="12" style="53" customWidth="1"/>
    <col min="7690" max="7694" width="17.7109375" style="53" customWidth="1"/>
    <col min="7695" max="7941" width="9.140625" style="53"/>
    <col min="7942" max="7942" width="4.28515625" style="53" customWidth="1"/>
    <col min="7943" max="7943" width="73.85546875" style="53" customWidth="1"/>
    <col min="7944" max="7944" width="7" style="53" customWidth="1"/>
    <col min="7945" max="7945" width="12" style="53" customWidth="1"/>
    <col min="7946" max="7950" width="17.7109375" style="53" customWidth="1"/>
    <col min="7951" max="8197" width="9.140625" style="53"/>
    <col min="8198" max="8198" width="4.28515625" style="53" customWidth="1"/>
    <col min="8199" max="8199" width="73.85546875" style="53" customWidth="1"/>
    <col min="8200" max="8200" width="7" style="53" customWidth="1"/>
    <col min="8201" max="8201" width="12" style="53" customWidth="1"/>
    <col min="8202" max="8206" width="17.7109375" style="53" customWidth="1"/>
    <col min="8207" max="8453" width="9.140625" style="53"/>
    <col min="8454" max="8454" width="4.28515625" style="53" customWidth="1"/>
    <col min="8455" max="8455" width="73.85546875" style="53" customWidth="1"/>
    <col min="8456" max="8456" width="7" style="53" customWidth="1"/>
    <col min="8457" max="8457" width="12" style="53" customWidth="1"/>
    <col min="8458" max="8462" width="17.7109375" style="53" customWidth="1"/>
    <col min="8463" max="8709" width="9.140625" style="53"/>
    <col min="8710" max="8710" width="4.28515625" style="53" customWidth="1"/>
    <col min="8711" max="8711" width="73.85546875" style="53" customWidth="1"/>
    <col min="8712" max="8712" width="7" style="53" customWidth="1"/>
    <col min="8713" max="8713" width="12" style="53" customWidth="1"/>
    <col min="8714" max="8718" width="17.7109375" style="53" customWidth="1"/>
    <col min="8719" max="8965" width="9.140625" style="53"/>
    <col min="8966" max="8966" width="4.28515625" style="53" customWidth="1"/>
    <col min="8967" max="8967" width="73.85546875" style="53" customWidth="1"/>
    <col min="8968" max="8968" width="7" style="53" customWidth="1"/>
    <col min="8969" max="8969" width="12" style="53" customWidth="1"/>
    <col min="8970" max="8974" width="17.7109375" style="53" customWidth="1"/>
    <col min="8975" max="9221" width="9.140625" style="53"/>
    <col min="9222" max="9222" width="4.28515625" style="53" customWidth="1"/>
    <col min="9223" max="9223" width="73.85546875" style="53" customWidth="1"/>
    <col min="9224" max="9224" width="7" style="53" customWidth="1"/>
    <col min="9225" max="9225" width="12" style="53" customWidth="1"/>
    <col min="9226" max="9230" width="17.7109375" style="53" customWidth="1"/>
    <col min="9231" max="9477" width="9.140625" style="53"/>
    <col min="9478" max="9478" width="4.28515625" style="53" customWidth="1"/>
    <col min="9479" max="9479" width="73.85546875" style="53" customWidth="1"/>
    <col min="9480" max="9480" width="7" style="53" customWidth="1"/>
    <col min="9481" max="9481" width="12" style="53" customWidth="1"/>
    <col min="9482" max="9486" width="17.7109375" style="53" customWidth="1"/>
    <col min="9487" max="9733" width="9.140625" style="53"/>
    <col min="9734" max="9734" width="4.28515625" style="53" customWidth="1"/>
    <col min="9735" max="9735" width="73.85546875" style="53" customWidth="1"/>
    <col min="9736" max="9736" width="7" style="53" customWidth="1"/>
    <col min="9737" max="9737" width="12" style="53" customWidth="1"/>
    <col min="9738" max="9742" width="17.7109375" style="53" customWidth="1"/>
    <col min="9743" max="9989" width="9.140625" style="53"/>
    <col min="9990" max="9990" width="4.28515625" style="53" customWidth="1"/>
    <col min="9991" max="9991" width="73.85546875" style="53" customWidth="1"/>
    <col min="9992" max="9992" width="7" style="53" customWidth="1"/>
    <col min="9993" max="9993" width="12" style="53" customWidth="1"/>
    <col min="9994" max="9998" width="17.7109375" style="53" customWidth="1"/>
    <col min="9999" max="10245" width="9.140625" style="53"/>
    <col min="10246" max="10246" width="4.28515625" style="53" customWidth="1"/>
    <col min="10247" max="10247" width="73.85546875" style="53" customWidth="1"/>
    <col min="10248" max="10248" width="7" style="53" customWidth="1"/>
    <col min="10249" max="10249" width="12" style="53" customWidth="1"/>
    <col min="10250" max="10254" width="17.7109375" style="53" customWidth="1"/>
    <col min="10255" max="10501" width="9.140625" style="53"/>
    <col min="10502" max="10502" width="4.28515625" style="53" customWidth="1"/>
    <col min="10503" max="10503" width="73.85546875" style="53" customWidth="1"/>
    <col min="10504" max="10504" width="7" style="53" customWidth="1"/>
    <col min="10505" max="10505" width="12" style="53" customWidth="1"/>
    <col min="10506" max="10510" width="17.7109375" style="53" customWidth="1"/>
    <col min="10511" max="10757" width="9.140625" style="53"/>
    <col min="10758" max="10758" width="4.28515625" style="53" customWidth="1"/>
    <col min="10759" max="10759" width="73.85546875" style="53" customWidth="1"/>
    <col min="10760" max="10760" width="7" style="53" customWidth="1"/>
    <col min="10761" max="10761" width="12" style="53" customWidth="1"/>
    <col min="10762" max="10766" width="17.7109375" style="53" customWidth="1"/>
    <col min="10767" max="11013" width="9.140625" style="53"/>
    <col min="11014" max="11014" width="4.28515625" style="53" customWidth="1"/>
    <col min="11015" max="11015" width="73.85546875" style="53" customWidth="1"/>
    <col min="11016" max="11016" width="7" style="53" customWidth="1"/>
    <col min="11017" max="11017" width="12" style="53" customWidth="1"/>
    <col min="11018" max="11022" width="17.7109375" style="53" customWidth="1"/>
    <col min="11023" max="11269" width="9.140625" style="53"/>
    <col min="11270" max="11270" width="4.28515625" style="53" customWidth="1"/>
    <col min="11271" max="11271" width="73.85546875" style="53" customWidth="1"/>
    <col min="11272" max="11272" width="7" style="53" customWidth="1"/>
    <col min="11273" max="11273" width="12" style="53" customWidth="1"/>
    <col min="11274" max="11278" width="17.7109375" style="53" customWidth="1"/>
    <col min="11279" max="11525" width="9.140625" style="53"/>
    <col min="11526" max="11526" width="4.28515625" style="53" customWidth="1"/>
    <col min="11527" max="11527" width="73.85546875" style="53" customWidth="1"/>
    <col min="11528" max="11528" width="7" style="53" customWidth="1"/>
    <col min="11529" max="11529" width="12" style="53" customWidth="1"/>
    <col min="11530" max="11534" width="17.7109375" style="53" customWidth="1"/>
    <col min="11535" max="11781" width="9.140625" style="53"/>
    <col min="11782" max="11782" width="4.28515625" style="53" customWidth="1"/>
    <col min="11783" max="11783" width="73.85546875" style="53" customWidth="1"/>
    <col min="11784" max="11784" width="7" style="53" customWidth="1"/>
    <col min="11785" max="11785" width="12" style="53" customWidth="1"/>
    <col min="11786" max="11790" width="17.7109375" style="53" customWidth="1"/>
    <col min="11791" max="12037" width="9.140625" style="53"/>
    <col min="12038" max="12038" width="4.28515625" style="53" customWidth="1"/>
    <col min="12039" max="12039" width="73.85546875" style="53" customWidth="1"/>
    <col min="12040" max="12040" width="7" style="53" customWidth="1"/>
    <col min="12041" max="12041" width="12" style="53" customWidth="1"/>
    <col min="12042" max="12046" width="17.7109375" style="53" customWidth="1"/>
    <col min="12047" max="12293" width="9.140625" style="53"/>
    <col min="12294" max="12294" width="4.28515625" style="53" customWidth="1"/>
    <col min="12295" max="12295" width="73.85546875" style="53" customWidth="1"/>
    <col min="12296" max="12296" width="7" style="53" customWidth="1"/>
    <col min="12297" max="12297" width="12" style="53" customWidth="1"/>
    <col min="12298" max="12302" width="17.7109375" style="53" customWidth="1"/>
    <col min="12303" max="12549" width="9.140625" style="53"/>
    <col min="12550" max="12550" width="4.28515625" style="53" customWidth="1"/>
    <col min="12551" max="12551" width="73.85546875" style="53" customWidth="1"/>
    <col min="12552" max="12552" width="7" style="53" customWidth="1"/>
    <col min="12553" max="12553" width="12" style="53" customWidth="1"/>
    <col min="12554" max="12558" width="17.7109375" style="53" customWidth="1"/>
    <col min="12559" max="12805" width="9.140625" style="53"/>
    <col min="12806" max="12806" width="4.28515625" style="53" customWidth="1"/>
    <col min="12807" max="12807" width="73.85546875" style="53" customWidth="1"/>
    <col min="12808" max="12808" width="7" style="53" customWidth="1"/>
    <col min="12809" max="12809" width="12" style="53" customWidth="1"/>
    <col min="12810" max="12814" width="17.7109375" style="53" customWidth="1"/>
    <col min="12815" max="13061" width="9.140625" style="53"/>
    <col min="13062" max="13062" width="4.28515625" style="53" customWidth="1"/>
    <col min="13063" max="13063" width="73.85546875" style="53" customWidth="1"/>
    <col min="13064" max="13064" width="7" style="53" customWidth="1"/>
    <col min="13065" max="13065" width="12" style="53" customWidth="1"/>
    <col min="13066" max="13070" width="17.7109375" style="53" customWidth="1"/>
    <col min="13071" max="13317" width="9.140625" style="53"/>
    <col min="13318" max="13318" width="4.28515625" style="53" customWidth="1"/>
    <col min="13319" max="13319" width="73.85546875" style="53" customWidth="1"/>
    <col min="13320" max="13320" width="7" style="53" customWidth="1"/>
    <col min="13321" max="13321" width="12" style="53" customWidth="1"/>
    <col min="13322" max="13326" width="17.7109375" style="53" customWidth="1"/>
    <col min="13327" max="13573" width="9.140625" style="53"/>
    <col min="13574" max="13574" width="4.28515625" style="53" customWidth="1"/>
    <col min="13575" max="13575" width="73.85546875" style="53" customWidth="1"/>
    <col min="13576" max="13576" width="7" style="53" customWidth="1"/>
    <col min="13577" max="13577" width="12" style="53" customWidth="1"/>
    <col min="13578" max="13582" width="17.7109375" style="53" customWidth="1"/>
    <col min="13583" max="13829" width="9.140625" style="53"/>
    <col min="13830" max="13830" width="4.28515625" style="53" customWidth="1"/>
    <col min="13831" max="13831" width="73.85546875" style="53" customWidth="1"/>
    <col min="13832" max="13832" width="7" style="53" customWidth="1"/>
    <col min="13833" max="13833" width="12" style="53" customWidth="1"/>
    <col min="13834" max="13838" width="17.7109375" style="53" customWidth="1"/>
    <col min="13839" max="14085" width="9.140625" style="53"/>
    <col min="14086" max="14086" width="4.28515625" style="53" customWidth="1"/>
    <col min="14087" max="14087" width="73.85546875" style="53" customWidth="1"/>
    <col min="14088" max="14088" width="7" style="53" customWidth="1"/>
    <col min="14089" max="14089" width="12" style="53" customWidth="1"/>
    <col min="14090" max="14094" width="17.7109375" style="53" customWidth="1"/>
    <col min="14095" max="14341" width="9.140625" style="53"/>
    <col min="14342" max="14342" width="4.28515625" style="53" customWidth="1"/>
    <col min="14343" max="14343" width="73.85546875" style="53" customWidth="1"/>
    <col min="14344" max="14344" width="7" style="53" customWidth="1"/>
    <col min="14345" max="14345" width="12" style="53" customWidth="1"/>
    <col min="14346" max="14350" width="17.7109375" style="53" customWidth="1"/>
    <col min="14351" max="14597" width="9.140625" style="53"/>
    <col min="14598" max="14598" width="4.28515625" style="53" customWidth="1"/>
    <col min="14599" max="14599" width="73.85546875" style="53" customWidth="1"/>
    <col min="14600" max="14600" width="7" style="53" customWidth="1"/>
    <col min="14601" max="14601" width="12" style="53" customWidth="1"/>
    <col min="14602" max="14606" width="17.7109375" style="53" customWidth="1"/>
    <col min="14607" max="14853" width="9.140625" style="53"/>
    <col min="14854" max="14854" width="4.28515625" style="53" customWidth="1"/>
    <col min="14855" max="14855" width="73.85546875" style="53" customWidth="1"/>
    <col min="14856" max="14856" width="7" style="53" customWidth="1"/>
    <col min="14857" max="14857" width="12" style="53" customWidth="1"/>
    <col min="14858" max="14862" width="17.7109375" style="53" customWidth="1"/>
    <col min="14863" max="15109" width="9.140625" style="53"/>
    <col min="15110" max="15110" width="4.28515625" style="53" customWidth="1"/>
    <col min="15111" max="15111" width="73.85546875" style="53" customWidth="1"/>
    <col min="15112" max="15112" width="7" style="53" customWidth="1"/>
    <col min="15113" max="15113" width="12" style="53" customWidth="1"/>
    <col min="15114" max="15118" width="17.7109375" style="53" customWidth="1"/>
    <col min="15119" max="15365" width="9.140625" style="53"/>
    <col min="15366" max="15366" width="4.28515625" style="53" customWidth="1"/>
    <col min="15367" max="15367" width="73.85546875" style="53" customWidth="1"/>
    <col min="15368" max="15368" width="7" style="53" customWidth="1"/>
    <col min="15369" max="15369" width="12" style="53" customWidth="1"/>
    <col min="15370" max="15374" width="17.7109375" style="53" customWidth="1"/>
    <col min="15375" max="15621" width="9.140625" style="53"/>
    <col min="15622" max="15622" width="4.28515625" style="53" customWidth="1"/>
    <col min="15623" max="15623" width="73.85546875" style="53" customWidth="1"/>
    <col min="15624" max="15624" width="7" style="53" customWidth="1"/>
    <col min="15625" max="15625" width="12" style="53" customWidth="1"/>
    <col min="15626" max="15630" width="17.7109375" style="53" customWidth="1"/>
    <col min="15631" max="15877" width="9.140625" style="53"/>
    <col min="15878" max="15878" width="4.28515625" style="53" customWidth="1"/>
    <col min="15879" max="15879" width="73.85546875" style="53" customWidth="1"/>
    <col min="15880" max="15880" width="7" style="53" customWidth="1"/>
    <col min="15881" max="15881" width="12" style="53" customWidth="1"/>
    <col min="15882" max="15886" width="17.7109375" style="53" customWidth="1"/>
    <col min="15887" max="16133" width="9.140625" style="53"/>
    <col min="16134" max="16134" width="4.28515625" style="53" customWidth="1"/>
    <col min="16135" max="16135" width="73.85546875" style="53" customWidth="1"/>
    <col min="16136" max="16136" width="7" style="53" customWidth="1"/>
    <col min="16137" max="16137" width="12" style="53" customWidth="1"/>
    <col min="16138" max="16142" width="17.7109375" style="53" customWidth="1"/>
    <col min="16143" max="16384" width="9.140625" style="53"/>
  </cols>
  <sheetData>
    <row r="1" spans="1:15" x14ac:dyDescent="0.2">
      <c r="B1" s="383" t="s">
        <v>630</v>
      </c>
      <c r="C1" s="383"/>
    </row>
    <row r="3" spans="1:15" s="52" customFormat="1" ht="23.25" customHeight="1" x14ac:dyDescent="0.2">
      <c r="A3" s="396" t="s">
        <v>589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1:15" s="52" customFormat="1" ht="15" customHeight="1" x14ac:dyDescent="0.2">
      <c r="A4" s="74"/>
      <c r="B4" s="396" t="s">
        <v>432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1:15" s="52" customFormat="1" ht="6" customHeight="1" x14ac:dyDescent="0.2">
      <c r="A5" s="74"/>
      <c r="B5" s="74"/>
      <c r="C5" s="74"/>
      <c r="D5" s="75"/>
      <c r="E5" s="75"/>
      <c r="G5" s="182"/>
      <c r="I5" s="182"/>
      <c r="K5" s="182"/>
      <c r="M5" s="182"/>
    </row>
    <row r="6" spans="1:15" s="52" customFormat="1" x14ac:dyDescent="0.2">
      <c r="A6" s="76"/>
      <c r="C6" s="397"/>
      <c r="D6" s="397"/>
      <c r="E6" s="397"/>
      <c r="F6" s="397"/>
      <c r="G6" s="187"/>
      <c r="I6" s="182"/>
      <c r="K6" s="182"/>
      <c r="M6" s="182"/>
    </row>
    <row r="7" spans="1:15" s="52" customFormat="1" ht="51" customHeight="1" x14ac:dyDescent="0.2">
      <c r="A7" s="76"/>
      <c r="C7" s="77"/>
      <c r="D7" s="395" t="s">
        <v>588</v>
      </c>
      <c r="E7" s="395"/>
      <c r="F7" s="398" t="s">
        <v>530</v>
      </c>
      <c r="G7" s="398"/>
      <c r="H7" s="393" t="s">
        <v>531</v>
      </c>
      <c r="I7" s="393"/>
      <c r="J7" s="393"/>
      <c r="K7" s="393"/>
      <c r="L7" s="393"/>
      <c r="M7" s="393"/>
      <c r="N7" s="393"/>
      <c r="O7" s="393"/>
    </row>
    <row r="8" spans="1:15" s="78" customFormat="1" ht="27.75" customHeight="1" x14ac:dyDescent="0.2">
      <c r="A8" s="58" t="s">
        <v>63</v>
      </c>
      <c r="B8" s="58" t="s">
        <v>176</v>
      </c>
      <c r="C8" s="58" t="s">
        <v>65</v>
      </c>
      <c r="D8" s="207" t="s">
        <v>66</v>
      </c>
      <c r="E8" s="208" t="s">
        <v>431</v>
      </c>
      <c r="F8" s="207" t="s">
        <v>66</v>
      </c>
      <c r="G8" s="208" t="s">
        <v>431</v>
      </c>
      <c r="H8" s="207" t="s">
        <v>66</v>
      </c>
      <c r="I8" s="208" t="s">
        <v>431</v>
      </c>
      <c r="J8" s="207" t="s">
        <v>66</v>
      </c>
      <c r="K8" s="208" t="s">
        <v>431</v>
      </c>
      <c r="L8" s="207" t="s">
        <v>66</v>
      </c>
      <c r="M8" s="208" t="s">
        <v>431</v>
      </c>
      <c r="N8" s="207" t="s">
        <v>66</v>
      </c>
      <c r="O8" s="207" t="s">
        <v>431</v>
      </c>
    </row>
    <row r="9" spans="1:15" s="52" customFormat="1" ht="3.75" customHeight="1" x14ac:dyDescent="0.2">
      <c r="A9" s="76"/>
      <c r="C9" s="77"/>
      <c r="D9" s="75"/>
      <c r="E9" s="75"/>
      <c r="G9" s="182"/>
      <c r="H9" s="79"/>
      <c r="I9" s="79"/>
      <c r="J9" s="79"/>
      <c r="K9" s="79"/>
      <c r="L9" s="79"/>
      <c r="M9" s="79"/>
      <c r="N9" s="79"/>
      <c r="O9" s="79"/>
    </row>
    <row r="10" spans="1:15" ht="15" customHeight="1" x14ac:dyDescent="0.2">
      <c r="A10" s="80" t="s">
        <v>7</v>
      </c>
      <c r="B10" s="67" t="s">
        <v>177</v>
      </c>
      <c r="C10" s="81" t="s">
        <v>19</v>
      </c>
      <c r="D10" s="82">
        <f>F10+H10+J10+L10+N10</f>
        <v>87798</v>
      </c>
      <c r="E10" s="82">
        <f>G10+I10+K10+M10+O10</f>
        <v>0</v>
      </c>
      <c r="F10" s="84">
        <v>52756</v>
      </c>
      <c r="G10" s="84"/>
      <c r="H10" s="84">
        <v>35042</v>
      </c>
      <c r="I10" s="84"/>
      <c r="J10" s="84"/>
      <c r="K10" s="84"/>
      <c r="L10" s="84"/>
      <c r="M10" s="84"/>
      <c r="N10" s="84"/>
      <c r="O10" s="84"/>
    </row>
    <row r="11" spans="1:15" ht="15" customHeight="1" x14ac:dyDescent="0.2">
      <c r="A11" s="80" t="s">
        <v>5</v>
      </c>
      <c r="B11" s="67" t="s">
        <v>178</v>
      </c>
      <c r="C11" s="81" t="s">
        <v>10</v>
      </c>
      <c r="D11" s="82">
        <f t="shared" ref="D11:E50" si="0">F11+H11+J11+L11+N11</f>
        <v>16653</v>
      </c>
      <c r="E11" s="82">
        <f t="shared" ref="E11:E49" si="1">G11+I11+K11+M11+O11</f>
        <v>0</v>
      </c>
      <c r="F11" s="84">
        <v>10208</v>
      </c>
      <c r="G11" s="84"/>
      <c r="H11" s="85">
        <v>6445</v>
      </c>
      <c r="I11" s="85"/>
      <c r="J11" s="85"/>
      <c r="K11" s="85"/>
      <c r="L11" s="85"/>
      <c r="M11" s="85"/>
      <c r="N11" s="84"/>
      <c r="O11" s="84"/>
    </row>
    <row r="12" spans="1:15" ht="15" customHeight="1" x14ac:dyDescent="0.2">
      <c r="A12" s="80" t="s">
        <v>4</v>
      </c>
      <c r="B12" s="67" t="s">
        <v>179</v>
      </c>
      <c r="C12" s="81" t="s">
        <v>26</v>
      </c>
      <c r="D12" s="82">
        <f t="shared" si="0"/>
        <v>54879</v>
      </c>
      <c r="E12" s="82">
        <f t="shared" si="1"/>
        <v>0</v>
      </c>
      <c r="F12" s="84">
        <v>39256</v>
      </c>
      <c r="G12" s="84"/>
      <c r="H12" s="84">
        <v>15623</v>
      </c>
      <c r="I12" s="84"/>
      <c r="J12" s="84"/>
      <c r="K12" s="84"/>
      <c r="L12" s="84"/>
      <c r="M12" s="84"/>
      <c r="N12" s="84"/>
      <c r="O12" s="84"/>
    </row>
    <row r="13" spans="1:15" ht="15" customHeight="1" x14ac:dyDescent="0.2">
      <c r="A13" s="80" t="s">
        <v>3</v>
      </c>
      <c r="B13" s="73" t="s">
        <v>180</v>
      </c>
      <c r="C13" s="81" t="s">
        <v>30</v>
      </c>
      <c r="D13" s="82">
        <f t="shared" si="0"/>
        <v>4730</v>
      </c>
      <c r="E13" s="82">
        <f t="shared" si="1"/>
        <v>0</v>
      </c>
      <c r="F13" s="84">
        <v>4730</v>
      </c>
      <c r="G13" s="84"/>
      <c r="H13" s="84"/>
      <c r="I13" s="84"/>
      <c r="J13" s="84"/>
      <c r="K13" s="84"/>
      <c r="L13" s="84"/>
      <c r="M13" s="84"/>
      <c r="N13" s="84"/>
      <c r="O13" s="84"/>
    </row>
    <row r="14" spans="1:15" ht="15" customHeight="1" x14ac:dyDescent="0.2">
      <c r="A14" s="86"/>
      <c r="B14" s="72" t="s">
        <v>181</v>
      </c>
      <c r="C14" s="87" t="s">
        <v>448</v>
      </c>
      <c r="D14" s="82">
        <f t="shared" si="0"/>
        <v>0</v>
      </c>
      <c r="E14" s="82">
        <f t="shared" si="1"/>
        <v>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spans="1:15" s="231" customFormat="1" ht="15" customHeight="1" x14ac:dyDescent="0.2">
      <c r="A15" s="86"/>
      <c r="B15" s="72" t="s">
        <v>451</v>
      </c>
      <c r="C15" s="87" t="s">
        <v>452</v>
      </c>
      <c r="D15" s="82">
        <f>SUM(F15,H15)</f>
        <v>1160</v>
      </c>
      <c r="E15" s="82"/>
      <c r="F15" s="85">
        <v>1160</v>
      </c>
      <c r="G15" s="85"/>
      <c r="H15" s="85"/>
      <c r="I15" s="85"/>
      <c r="J15" s="85"/>
      <c r="K15" s="85"/>
      <c r="L15" s="85"/>
      <c r="M15" s="85"/>
      <c r="N15" s="85"/>
      <c r="O15" s="85"/>
    </row>
    <row r="16" spans="1:15" s="231" customFormat="1" ht="15" customHeight="1" x14ac:dyDescent="0.2">
      <c r="A16" s="86"/>
      <c r="B16" s="72" t="s">
        <v>453</v>
      </c>
      <c r="C16" s="87" t="s">
        <v>454</v>
      </c>
      <c r="D16" s="82">
        <f>SUM(F16,H16)</f>
        <v>0</v>
      </c>
      <c r="E16" s="82"/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spans="1:15" ht="15" customHeight="1" x14ac:dyDescent="0.2">
      <c r="A17" s="86"/>
      <c r="B17" s="72" t="s">
        <v>449</v>
      </c>
      <c r="C17" s="87" t="s">
        <v>450</v>
      </c>
      <c r="D17" s="82">
        <f t="shared" si="0"/>
        <v>14181</v>
      </c>
      <c r="E17" s="82">
        <f t="shared" si="1"/>
        <v>0</v>
      </c>
      <c r="F17" s="85">
        <v>14181</v>
      </c>
      <c r="G17" s="85"/>
      <c r="H17" s="85"/>
      <c r="I17" s="85"/>
      <c r="J17" s="85"/>
      <c r="K17" s="85"/>
      <c r="L17" s="85"/>
      <c r="M17" s="85"/>
      <c r="N17" s="85"/>
      <c r="O17" s="85"/>
    </row>
    <row r="18" spans="1:15" ht="26.25" customHeight="1" x14ac:dyDescent="0.2">
      <c r="A18" s="86"/>
      <c r="B18" s="72" t="s">
        <v>183</v>
      </c>
      <c r="C18" s="87" t="s">
        <v>455</v>
      </c>
      <c r="D18" s="82">
        <f t="shared" si="0"/>
        <v>0</v>
      </c>
      <c r="E18" s="82">
        <f t="shared" si="1"/>
        <v>0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24" customHeight="1" x14ac:dyDescent="0.2">
      <c r="A19" s="86"/>
      <c r="B19" s="72" t="s">
        <v>184</v>
      </c>
      <c r="C19" s="87" t="s">
        <v>456</v>
      </c>
      <c r="D19" s="82">
        <f t="shared" si="0"/>
        <v>0</v>
      </c>
      <c r="E19" s="82">
        <f t="shared" si="1"/>
        <v>0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spans="1:15" s="244" customFormat="1" ht="24" customHeight="1" x14ac:dyDescent="0.2">
      <c r="A20" s="86"/>
      <c r="B20" s="72" t="s">
        <v>492</v>
      </c>
      <c r="C20" s="87" t="s">
        <v>392</v>
      </c>
      <c r="D20" s="82"/>
      <c r="E20" s="82"/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spans="1:15" ht="25.5" customHeight="1" x14ac:dyDescent="0.2">
      <c r="A21" s="86"/>
      <c r="B21" s="72" t="s">
        <v>186</v>
      </c>
      <c r="C21" s="87" t="s">
        <v>461</v>
      </c>
      <c r="D21" s="82">
        <f t="shared" si="0"/>
        <v>0</v>
      </c>
      <c r="E21" s="82">
        <f t="shared" si="1"/>
        <v>0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spans="1:15" ht="15" customHeight="1" x14ac:dyDescent="0.2">
      <c r="A22" s="86"/>
      <c r="B22" s="72" t="s">
        <v>187</v>
      </c>
      <c r="C22" s="87" t="s">
        <v>460</v>
      </c>
      <c r="D22" s="82">
        <f t="shared" si="0"/>
        <v>0</v>
      </c>
      <c r="E22" s="82">
        <f t="shared" si="1"/>
        <v>0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</row>
    <row r="23" spans="1:15" ht="15" customHeight="1" x14ac:dyDescent="0.2">
      <c r="A23" s="86"/>
      <c r="B23" s="72" t="s">
        <v>188</v>
      </c>
      <c r="C23" s="87" t="s">
        <v>462</v>
      </c>
      <c r="D23" s="82">
        <f t="shared" si="0"/>
        <v>0</v>
      </c>
      <c r="E23" s="82">
        <f t="shared" si="1"/>
        <v>0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1:15" ht="15" customHeight="1" x14ac:dyDescent="0.2">
      <c r="A24" s="86"/>
      <c r="B24" s="90" t="s">
        <v>189</v>
      </c>
      <c r="C24" s="87" t="s">
        <v>463</v>
      </c>
      <c r="D24" s="82">
        <f t="shared" si="0"/>
        <v>0</v>
      </c>
      <c r="E24" s="82">
        <f t="shared" si="1"/>
        <v>0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</row>
    <row r="25" spans="1:15" s="177" customFormat="1" ht="15" customHeight="1" x14ac:dyDescent="0.2">
      <c r="A25" s="86"/>
      <c r="B25" s="72" t="s">
        <v>391</v>
      </c>
      <c r="C25" s="87"/>
      <c r="D25" s="82">
        <f t="shared" si="0"/>
        <v>1810</v>
      </c>
      <c r="E25" s="82">
        <f t="shared" si="1"/>
        <v>0</v>
      </c>
      <c r="F25" s="85">
        <v>1810</v>
      </c>
      <c r="G25" s="85"/>
      <c r="H25" s="85"/>
      <c r="I25" s="85"/>
      <c r="J25" s="85"/>
      <c r="K25" s="85"/>
      <c r="L25" s="85"/>
      <c r="M25" s="85"/>
      <c r="N25" s="85"/>
      <c r="O25" s="85"/>
    </row>
    <row r="26" spans="1:15" ht="15" customHeight="1" x14ac:dyDescent="0.2">
      <c r="A26" s="86"/>
      <c r="B26" s="72" t="s">
        <v>190</v>
      </c>
      <c r="C26" s="87" t="s">
        <v>464</v>
      </c>
      <c r="D26" s="82">
        <f t="shared" si="0"/>
        <v>3380</v>
      </c>
      <c r="E26" s="82">
        <f t="shared" si="1"/>
        <v>0</v>
      </c>
      <c r="F26" s="85">
        <v>3380</v>
      </c>
      <c r="G26" s="85"/>
      <c r="H26" s="85"/>
      <c r="I26" s="85"/>
      <c r="J26" s="85"/>
      <c r="K26" s="85"/>
      <c r="L26" s="85"/>
      <c r="M26" s="85"/>
      <c r="N26" s="85"/>
      <c r="O26" s="85"/>
    </row>
    <row r="27" spans="1:15" ht="15" customHeight="1" x14ac:dyDescent="0.2">
      <c r="A27" s="86"/>
      <c r="B27" s="90" t="s">
        <v>191</v>
      </c>
      <c r="C27" s="87" t="s">
        <v>465</v>
      </c>
      <c r="D27" s="82">
        <f t="shared" si="0"/>
        <v>0</v>
      </c>
      <c r="E27" s="82">
        <f t="shared" si="1"/>
        <v>0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spans="1:15" ht="15" customHeight="1" x14ac:dyDescent="0.2">
      <c r="A28" s="80" t="s">
        <v>2</v>
      </c>
      <c r="B28" s="73" t="s">
        <v>192</v>
      </c>
      <c r="C28" s="81" t="s">
        <v>34</v>
      </c>
      <c r="D28" s="82">
        <f t="shared" si="0"/>
        <v>20531</v>
      </c>
      <c r="E28" s="82">
        <f t="shared" si="1"/>
        <v>0</v>
      </c>
      <c r="F28" s="84">
        <f t="shared" ref="F28:O28" si="2">SUM(F14:F27)</f>
        <v>20531</v>
      </c>
      <c r="G28" s="84">
        <f t="shared" si="2"/>
        <v>0</v>
      </c>
      <c r="H28" s="84">
        <f t="shared" si="2"/>
        <v>0</v>
      </c>
      <c r="I28" s="84">
        <f t="shared" si="2"/>
        <v>0</v>
      </c>
      <c r="J28" s="84">
        <f t="shared" si="2"/>
        <v>0</v>
      </c>
      <c r="K28" s="84">
        <f t="shared" si="2"/>
        <v>0</v>
      </c>
      <c r="L28" s="84">
        <f t="shared" si="2"/>
        <v>0</v>
      </c>
      <c r="M28" s="84">
        <f t="shared" si="2"/>
        <v>0</v>
      </c>
      <c r="N28" s="84">
        <f t="shared" si="2"/>
        <v>0</v>
      </c>
      <c r="O28" s="84">
        <f t="shared" si="2"/>
        <v>0</v>
      </c>
    </row>
    <row r="29" spans="1:15" ht="15" customHeight="1" x14ac:dyDescent="0.2">
      <c r="A29" s="86"/>
      <c r="B29" s="91" t="s">
        <v>193</v>
      </c>
      <c r="C29" s="87" t="s">
        <v>466</v>
      </c>
      <c r="D29" s="82">
        <f t="shared" si="0"/>
        <v>0</v>
      </c>
      <c r="E29" s="82">
        <f t="shared" si="1"/>
        <v>0</v>
      </c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1:15" ht="15" customHeight="1" x14ac:dyDescent="0.2">
      <c r="A30" s="86"/>
      <c r="B30" s="91" t="s">
        <v>194</v>
      </c>
      <c r="C30" s="87" t="s">
        <v>467</v>
      </c>
      <c r="D30" s="82">
        <f t="shared" si="0"/>
        <v>0</v>
      </c>
      <c r="E30" s="82">
        <f t="shared" si="1"/>
        <v>0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</row>
    <row r="31" spans="1:15" ht="15" customHeight="1" x14ac:dyDescent="0.2">
      <c r="A31" s="86"/>
      <c r="B31" s="91" t="s">
        <v>195</v>
      </c>
      <c r="C31" s="87" t="s">
        <v>468</v>
      </c>
      <c r="D31" s="82">
        <f t="shared" si="0"/>
        <v>0</v>
      </c>
      <c r="E31" s="82">
        <f t="shared" si="1"/>
        <v>0</v>
      </c>
      <c r="F31" s="85"/>
      <c r="G31" s="85"/>
      <c r="H31" s="85"/>
      <c r="I31" s="85"/>
      <c r="J31" s="85"/>
      <c r="K31" s="85"/>
      <c r="L31" s="85"/>
      <c r="M31" s="85"/>
      <c r="N31" s="85"/>
      <c r="O31" s="85"/>
    </row>
    <row r="32" spans="1:15" ht="15" customHeight="1" x14ac:dyDescent="0.2">
      <c r="A32" s="86"/>
      <c r="B32" s="91" t="s">
        <v>196</v>
      </c>
      <c r="C32" s="87" t="s">
        <v>469</v>
      </c>
      <c r="D32" s="82">
        <f t="shared" si="0"/>
        <v>783</v>
      </c>
      <c r="E32" s="82">
        <f t="shared" si="1"/>
        <v>0</v>
      </c>
      <c r="F32" s="85">
        <v>783</v>
      </c>
      <c r="G32" s="85"/>
      <c r="H32" s="85"/>
      <c r="I32" s="85"/>
      <c r="J32" s="85"/>
      <c r="K32" s="85"/>
      <c r="L32" s="85"/>
      <c r="M32" s="85"/>
      <c r="N32" s="85"/>
      <c r="O32" s="85"/>
    </row>
    <row r="33" spans="1:15" ht="15" customHeight="1" x14ac:dyDescent="0.2">
      <c r="A33" s="86"/>
      <c r="B33" s="92" t="s">
        <v>197</v>
      </c>
      <c r="C33" s="87" t="s">
        <v>470</v>
      </c>
      <c r="D33" s="82">
        <f t="shared" si="0"/>
        <v>0</v>
      </c>
      <c r="E33" s="82">
        <f t="shared" si="1"/>
        <v>0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</row>
    <row r="34" spans="1:15" ht="15" customHeight="1" x14ac:dyDescent="0.2">
      <c r="A34" s="86"/>
      <c r="B34" s="92" t="s">
        <v>198</v>
      </c>
      <c r="C34" s="87" t="s">
        <v>471</v>
      </c>
      <c r="D34" s="82">
        <f t="shared" si="0"/>
        <v>0</v>
      </c>
      <c r="E34" s="82">
        <f t="shared" si="1"/>
        <v>0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5" ht="15" customHeight="1" x14ac:dyDescent="0.2">
      <c r="A35" s="86"/>
      <c r="B35" s="92" t="s">
        <v>199</v>
      </c>
      <c r="C35" s="87" t="s">
        <v>472</v>
      </c>
      <c r="D35" s="82">
        <f>F35+H35+J35+L35+N35</f>
        <v>212</v>
      </c>
      <c r="E35" s="82">
        <f t="shared" si="1"/>
        <v>0</v>
      </c>
      <c r="F35" s="85">
        <v>212</v>
      </c>
      <c r="G35" s="85"/>
      <c r="H35" s="85"/>
      <c r="I35" s="85"/>
      <c r="J35" s="85"/>
      <c r="K35" s="85"/>
      <c r="L35" s="85"/>
      <c r="M35" s="85"/>
      <c r="N35" s="85"/>
      <c r="O35" s="85"/>
    </row>
    <row r="36" spans="1:15" ht="15" customHeight="1" x14ac:dyDescent="0.2">
      <c r="A36" s="80" t="s">
        <v>1</v>
      </c>
      <c r="B36" s="93" t="s">
        <v>200</v>
      </c>
      <c r="C36" s="81" t="s">
        <v>41</v>
      </c>
      <c r="D36" s="82">
        <f t="shared" si="0"/>
        <v>995</v>
      </c>
      <c r="E36" s="82">
        <f t="shared" si="1"/>
        <v>0</v>
      </c>
      <c r="F36" s="84">
        <f t="shared" ref="F36:O36" si="3">SUM(F29:F35)</f>
        <v>995</v>
      </c>
      <c r="G36" s="84">
        <f t="shared" si="3"/>
        <v>0</v>
      </c>
      <c r="H36" s="84">
        <f t="shared" si="3"/>
        <v>0</v>
      </c>
      <c r="I36" s="84">
        <f t="shared" si="3"/>
        <v>0</v>
      </c>
      <c r="J36" s="84">
        <f t="shared" si="3"/>
        <v>0</v>
      </c>
      <c r="K36" s="84">
        <f t="shared" si="3"/>
        <v>0</v>
      </c>
      <c r="L36" s="84">
        <f t="shared" si="3"/>
        <v>0</v>
      </c>
      <c r="M36" s="84">
        <f t="shared" si="3"/>
        <v>0</v>
      </c>
      <c r="N36" s="84">
        <f t="shared" si="3"/>
        <v>0</v>
      </c>
      <c r="O36" s="84">
        <f t="shared" si="3"/>
        <v>0</v>
      </c>
    </row>
    <row r="37" spans="1:15" ht="15" customHeight="1" x14ac:dyDescent="0.2">
      <c r="A37" s="86"/>
      <c r="B37" s="72" t="s">
        <v>201</v>
      </c>
      <c r="C37" s="81" t="s">
        <v>474</v>
      </c>
      <c r="D37" s="82">
        <f t="shared" si="0"/>
        <v>141723</v>
      </c>
      <c r="E37" s="82">
        <f t="shared" si="1"/>
        <v>0</v>
      </c>
      <c r="F37" s="85">
        <v>141723</v>
      </c>
      <c r="G37" s="85"/>
      <c r="H37" s="85"/>
      <c r="I37" s="85"/>
      <c r="J37" s="85"/>
      <c r="K37" s="85"/>
      <c r="L37" s="85"/>
      <c r="M37" s="85"/>
      <c r="N37" s="85"/>
      <c r="O37" s="85"/>
    </row>
    <row r="38" spans="1:15" ht="15" customHeight="1" x14ac:dyDescent="0.2">
      <c r="A38" s="86"/>
      <c r="B38" s="72" t="s">
        <v>202</v>
      </c>
      <c r="C38" s="81" t="s">
        <v>473</v>
      </c>
      <c r="D38" s="82">
        <f t="shared" si="0"/>
        <v>0</v>
      </c>
      <c r="E38" s="82">
        <f t="shared" si="1"/>
        <v>0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</row>
    <row r="39" spans="1:15" ht="15" customHeight="1" x14ac:dyDescent="0.2">
      <c r="A39" s="86"/>
      <c r="B39" s="72" t="s">
        <v>203</v>
      </c>
      <c r="C39" s="81" t="s">
        <v>475</v>
      </c>
      <c r="D39" s="82">
        <f t="shared" si="0"/>
        <v>0</v>
      </c>
      <c r="E39" s="82">
        <f t="shared" si="1"/>
        <v>0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</row>
    <row r="40" spans="1:15" ht="15" customHeight="1" x14ac:dyDescent="0.2">
      <c r="A40" s="86"/>
      <c r="B40" s="72" t="s">
        <v>204</v>
      </c>
      <c r="C40" s="81" t="s">
        <v>476</v>
      </c>
      <c r="D40" s="82">
        <f t="shared" si="0"/>
        <v>38265</v>
      </c>
      <c r="E40" s="82">
        <f t="shared" si="1"/>
        <v>0</v>
      </c>
      <c r="F40" s="85">
        <v>38265</v>
      </c>
      <c r="G40" s="85"/>
      <c r="H40" s="85"/>
      <c r="I40" s="85"/>
      <c r="J40" s="85"/>
      <c r="K40" s="85"/>
      <c r="L40" s="85"/>
      <c r="M40" s="85"/>
      <c r="N40" s="85"/>
      <c r="O40" s="85"/>
    </row>
    <row r="41" spans="1:15" ht="15" customHeight="1" x14ac:dyDescent="0.2">
      <c r="A41" s="80" t="s">
        <v>0</v>
      </c>
      <c r="B41" s="73" t="s">
        <v>205</v>
      </c>
      <c r="C41" s="81" t="s">
        <v>45</v>
      </c>
      <c r="D41" s="82">
        <f t="shared" si="0"/>
        <v>179988</v>
      </c>
      <c r="E41" s="82">
        <f t="shared" si="1"/>
        <v>0</v>
      </c>
      <c r="F41" s="84">
        <f t="shared" ref="F41:O41" si="4">SUM(F37:F40)</f>
        <v>179988</v>
      </c>
      <c r="G41" s="84">
        <f t="shared" si="4"/>
        <v>0</v>
      </c>
      <c r="H41" s="84">
        <f t="shared" si="4"/>
        <v>0</v>
      </c>
      <c r="I41" s="84">
        <f t="shared" si="4"/>
        <v>0</v>
      </c>
      <c r="J41" s="84">
        <f t="shared" si="4"/>
        <v>0</v>
      </c>
      <c r="K41" s="84">
        <f t="shared" si="4"/>
        <v>0</v>
      </c>
      <c r="L41" s="84">
        <f t="shared" si="4"/>
        <v>0</v>
      </c>
      <c r="M41" s="84">
        <f t="shared" si="4"/>
        <v>0</v>
      </c>
      <c r="N41" s="84">
        <f t="shared" si="4"/>
        <v>0</v>
      </c>
      <c r="O41" s="84">
        <f t="shared" si="4"/>
        <v>0</v>
      </c>
    </row>
    <row r="42" spans="1:15" ht="15" customHeight="1" x14ac:dyDescent="0.2">
      <c r="A42" s="86"/>
      <c r="B42" s="370" t="s">
        <v>206</v>
      </c>
      <c r="C42" s="87" t="s">
        <v>477</v>
      </c>
      <c r="D42" s="82">
        <f t="shared" si="0"/>
        <v>0</v>
      </c>
      <c r="E42" s="82">
        <f t="shared" si="1"/>
        <v>0</v>
      </c>
      <c r="F42" s="85"/>
      <c r="G42" s="85"/>
      <c r="H42" s="85"/>
      <c r="I42" s="85"/>
      <c r="J42" s="85"/>
      <c r="K42" s="85"/>
      <c r="L42" s="85"/>
      <c r="M42" s="85"/>
      <c r="N42" s="85"/>
      <c r="O42" s="85"/>
    </row>
    <row r="43" spans="1:15" ht="24.75" customHeight="1" x14ac:dyDescent="0.2">
      <c r="A43" s="86"/>
      <c r="B43" s="370" t="s">
        <v>207</v>
      </c>
      <c r="C43" s="87" t="s">
        <v>479</v>
      </c>
      <c r="D43" s="82">
        <f t="shared" si="0"/>
        <v>0</v>
      </c>
      <c r="E43" s="82">
        <f t="shared" si="1"/>
        <v>0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</row>
    <row r="44" spans="1:15" ht="15" customHeight="1" x14ac:dyDescent="0.2">
      <c r="A44" s="86"/>
      <c r="B44" s="370" t="s">
        <v>209</v>
      </c>
      <c r="C44" s="87" t="s">
        <v>480</v>
      </c>
      <c r="D44" s="82">
        <f t="shared" si="0"/>
        <v>0</v>
      </c>
      <c r="E44" s="82">
        <f t="shared" si="1"/>
        <v>0</v>
      </c>
      <c r="F44" s="85"/>
      <c r="G44" s="85"/>
      <c r="H44" s="85"/>
      <c r="I44" s="85"/>
      <c r="J44" s="85"/>
      <c r="K44" s="85"/>
      <c r="L44" s="85"/>
      <c r="M44" s="85"/>
      <c r="N44" s="85"/>
      <c r="O44" s="85"/>
    </row>
    <row r="45" spans="1:15" ht="15" customHeight="1" x14ac:dyDescent="0.2">
      <c r="A45" s="86"/>
      <c r="B45" s="370" t="s">
        <v>210</v>
      </c>
      <c r="C45" s="87" t="s">
        <v>481</v>
      </c>
      <c r="D45" s="82">
        <f t="shared" si="0"/>
        <v>0</v>
      </c>
      <c r="E45" s="82">
        <f t="shared" si="1"/>
        <v>0</v>
      </c>
      <c r="F45" s="85"/>
      <c r="G45" s="85"/>
      <c r="H45" s="85"/>
      <c r="I45" s="85"/>
      <c r="J45" s="85"/>
      <c r="K45" s="85"/>
      <c r="L45" s="85"/>
      <c r="M45" s="85"/>
      <c r="N45" s="85"/>
      <c r="O45" s="85"/>
    </row>
    <row r="46" spans="1:15" ht="25.5" customHeight="1" x14ac:dyDescent="0.2">
      <c r="A46" s="86"/>
      <c r="B46" s="370" t="s">
        <v>211</v>
      </c>
      <c r="C46" s="87" t="s">
        <v>482</v>
      </c>
      <c r="D46" s="82">
        <f t="shared" si="0"/>
        <v>0</v>
      </c>
      <c r="E46" s="82">
        <f t="shared" si="1"/>
        <v>0</v>
      </c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15" customHeight="1" x14ac:dyDescent="0.2">
      <c r="A47" s="86"/>
      <c r="B47" s="72" t="s">
        <v>212</v>
      </c>
      <c r="C47" s="87" t="s">
        <v>483</v>
      </c>
      <c r="D47" s="82">
        <f t="shared" si="0"/>
        <v>0</v>
      </c>
      <c r="E47" s="82">
        <f t="shared" si="1"/>
        <v>0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</row>
    <row r="48" spans="1:15" ht="15" customHeight="1" x14ac:dyDescent="0.2">
      <c r="A48" s="86"/>
      <c r="B48" s="72" t="s">
        <v>213</v>
      </c>
      <c r="C48" s="87" t="s">
        <v>484</v>
      </c>
      <c r="D48" s="82">
        <f t="shared" si="0"/>
        <v>0</v>
      </c>
      <c r="E48" s="82">
        <f t="shared" si="1"/>
        <v>0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</row>
    <row r="49" spans="1:16" ht="15" customHeight="1" x14ac:dyDescent="0.2">
      <c r="A49" s="80" t="s">
        <v>214</v>
      </c>
      <c r="B49" s="73" t="s">
        <v>47</v>
      </c>
      <c r="C49" s="81" t="s">
        <v>48</v>
      </c>
      <c r="D49" s="82">
        <f t="shared" si="0"/>
        <v>0</v>
      </c>
      <c r="E49" s="82">
        <f t="shared" si="1"/>
        <v>0</v>
      </c>
      <c r="F49" s="84">
        <f t="shared" ref="F49:O49" si="5">SUM(F42:F48)</f>
        <v>0</v>
      </c>
      <c r="G49" s="84">
        <f t="shared" si="5"/>
        <v>0</v>
      </c>
      <c r="H49" s="84">
        <f t="shared" si="5"/>
        <v>0</v>
      </c>
      <c r="I49" s="84">
        <f t="shared" si="5"/>
        <v>0</v>
      </c>
      <c r="J49" s="84">
        <f t="shared" si="5"/>
        <v>0</v>
      </c>
      <c r="K49" s="84">
        <f t="shared" si="5"/>
        <v>0</v>
      </c>
      <c r="L49" s="84">
        <f t="shared" si="5"/>
        <v>0</v>
      </c>
      <c r="M49" s="84">
        <f t="shared" si="5"/>
        <v>0</v>
      </c>
      <c r="N49" s="84">
        <f t="shared" si="5"/>
        <v>0</v>
      </c>
      <c r="O49" s="84">
        <f t="shared" si="5"/>
        <v>0</v>
      </c>
    </row>
    <row r="50" spans="1:16" ht="15" customHeight="1" x14ac:dyDescent="0.2">
      <c r="A50" s="94"/>
      <c r="B50" s="93" t="s">
        <v>215</v>
      </c>
      <c r="C50" s="81" t="s">
        <v>216</v>
      </c>
      <c r="D50" s="82">
        <f t="shared" si="0"/>
        <v>365574</v>
      </c>
      <c r="E50" s="82">
        <f t="shared" si="0"/>
        <v>0</v>
      </c>
      <c r="F50" s="84">
        <f t="shared" ref="F50:O50" si="6">F10+F11+F12+F13+F28+F36+F41+F49</f>
        <v>308464</v>
      </c>
      <c r="G50" s="84">
        <f t="shared" si="6"/>
        <v>0</v>
      </c>
      <c r="H50" s="84">
        <f t="shared" si="6"/>
        <v>57110</v>
      </c>
      <c r="I50" s="84">
        <f t="shared" si="6"/>
        <v>0</v>
      </c>
      <c r="J50" s="84">
        <f t="shared" si="6"/>
        <v>0</v>
      </c>
      <c r="K50" s="84">
        <f t="shared" si="6"/>
        <v>0</v>
      </c>
      <c r="L50" s="84">
        <f t="shared" si="6"/>
        <v>0</v>
      </c>
      <c r="M50" s="84">
        <f t="shared" si="6"/>
        <v>0</v>
      </c>
      <c r="N50" s="84">
        <f t="shared" si="6"/>
        <v>0</v>
      </c>
      <c r="O50" s="84">
        <f t="shared" si="6"/>
        <v>0</v>
      </c>
      <c r="P50" s="34"/>
    </row>
    <row r="51" spans="1:16" x14ac:dyDescent="0.2"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3" spans="1:16" x14ac:dyDescent="0.2">
      <c r="D53" s="34"/>
      <c r="E53" s="34"/>
    </row>
  </sheetData>
  <mergeCells count="10">
    <mergeCell ref="B1:C1"/>
    <mergeCell ref="A3:N3"/>
    <mergeCell ref="B4:N4"/>
    <mergeCell ref="C6:F6"/>
    <mergeCell ref="D7:E7"/>
    <mergeCell ref="F7:G7"/>
    <mergeCell ref="H7:I7"/>
    <mergeCell ref="J7:K7"/>
    <mergeCell ref="L7:M7"/>
    <mergeCell ref="N7:O7"/>
  </mergeCells>
  <printOptions horizontalCentered="1"/>
  <pageMargins left="0.15748031496062992" right="0.15748031496062992" top="0" bottom="0" header="0.51181102362204722" footer="0.51181102362204722"/>
  <pageSetup paperSize="8" scale="9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34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B1"/>
    </sheetView>
  </sheetViews>
  <sheetFormatPr defaultRowHeight="12.75" x14ac:dyDescent="0.2"/>
  <cols>
    <col min="1" max="1" width="4.140625" style="54" customWidth="1"/>
    <col min="2" max="2" width="56.5703125" style="54" customWidth="1"/>
    <col min="3" max="3" width="9.140625" style="54"/>
    <col min="4" max="4" width="10.7109375" style="54" customWidth="1"/>
    <col min="5" max="5" width="10.7109375" style="183" customWidth="1"/>
    <col min="6" max="6" width="10.7109375" style="54" customWidth="1"/>
    <col min="7" max="7" width="10.7109375" style="183" customWidth="1"/>
    <col min="8" max="8" width="10.7109375" style="54" customWidth="1"/>
    <col min="9" max="9" width="10.7109375" style="183" customWidth="1"/>
    <col min="10" max="10" width="10.7109375" style="54" customWidth="1"/>
    <col min="11" max="11" width="10.7109375" style="183" customWidth="1"/>
    <col min="12" max="12" width="10.7109375" style="54" customWidth="1"/>
    <col min="13" max="13" width="10.7109375" style="183" customWidth="1"/>
    <col min="14" max="15" width="10.7109375" style="54" customWidth="1"/>
    <col min="16" max="261" width="9.140625" style="54"/>
    <col min="262" max="262" width="4.140625" style="54" customWidth="1"/>
    <col min="263" max="263" width="56.5703125" style="54" customWidth="1"/>
    <col min="264" max="264" width="9.140625" style="54"/>
    <col min="265" max="265" width="11.85546875" style="54" customWidth="1"/>
    <col min="266" max="270" width="17.7109375" style="54" customWidth="1"/>
    <col min="271" max="517" width="9.140625" style="54"/>
    <col min="518" max="518" width="4.140625" style="54" customWidth="1"/>
    <col min="519" max="519" width="56.5703125" style="54" customWidth="1"/>
    <col min="520" max="520" width="9.140625" style="54"/>
    <col min="521" max="521" width="11.85546875" style="54" customWidth="1"/>
    <col min="522" max="526" width="17.7109375" style="54" customWidth="1"/>
    <col min="527" max="773" width="9.140625" style="54"/>
    <col min="774" max="774" width="4.140625" style="54" customWidth="1"/>
    <col min="775" max="775" width="56.5703125" style="54" customWidth="1"/>
    <col min="776" max="776" width="9.140625" style="54"/>
    <col min="777" max="777" width="11.85546875" style="54" customWidth="1"/>
    <col min="778" max="782" width="17.7109375" style="54" customWidth="1"/>
    <col min="783" max="1029" width="9.140625" style="54"/>
    <col min="1030" max="1030" width="4.140625" style="54" customWidth="1"/>
    <col min="1031" max="1031" width="56.5703125" style="54" customWidth="1"/>
    <col min="1032" max="1032" width="9.140625" style="54"/>
    <col min="1033" max="1033" width="11.85546875" style="54" customWidth="1"/>
    <col min="1034" max="1038" width="17.7109375" style="54" customWidth="1"/>
    <col min="1039" max="1285" width="9.140625" style="54"/>
    <col min="1286" max="1286" width="4.140625" style="54" customWidth="1"/>
    <col min="1287" max="1287" width="56.5703125" style="54" customWidth="1"/>
    <col min="1288" max="1288" width="9.140625" style="54"/>
    <col min="1289" max="1289" width="11.85546875" style="54" customWidth="1"/>
    <col min="1290" max="1294" width="17.7109375" style="54" customWidth="1"/>
    <col min="1295" max="1541" width="9.140625" style="54"/>
    <col min="1542" max="1542" width="4.140625" style="54" customWidth="1"/>
    <col min="1543" max="1543" width="56.5703125" style="54" customWidth="1"/>
    <col min="1544" max="1544" width="9.140625" style="54"/>
    <col min="1545" max="1545" width="11.85546875" style="54" customWidth="1"/>
    <col min="1546" max="1550" width="17.7109375" style="54" customWidth="1"/>
    <col min="1551" max="1797" width="9.140625" style="54"/>
    <col min="1798" max="1798" width="4.140625" style="54" customWidth="1"/>
    <col min="1799" max="1799" width="56.5703125" style="54" customWidth="1"/>
    <col min="1800" max="1800" width="9.140625" style="54"/>
    <col min="1801" max="1801" width="11.85546875" style="54" customWidth="1"/>
    <col min="1802" max="1806" width="17.7109375" style="54" customWidth="1"/>
    <col min="1807" max="2053" width="9.140625" style="54"/>
    <col min="2054" max="2054" width="4.140625" style="54" customWidth="1"/>
    <col min="2055" max="2055" width="56.5703125" style="54" customWidth="1"/>
    <col min="2056" max="2056" width="9.140625" style="54"/>
    <col min="2057" max="2057" width="11.85546875" style="54" customWidth="1"/>
    <col min="2058" max="2062" width="17.7109375" style="54" customWidth="1"/>
    <col min="2063" max="2309" width="9.140625" style="54"/>
    <col min="2310" max="2310" width="4.140625" style="54" customWidth="1"/>
    <col min="2311" max="2311" width="56.5703125" style="54" customWidth="1"/>
    <col min="2312" max="2312" width="9.140625" style="54"/>
    <col min="2313" max="2313" width="11.85546875" style="54" customWidth="1"/>
    <col min="2314" max="2318" width="17.7109375" style="54" customWidth="1"/>
    <col min="2319" max="2565" width="9.140625" style="54"/>
    <col min="2566" max="2566" width="4.140625" style="54" customWidth="1"/>
    <col min="2567" max="2567" width="56.5703125" style="54" customWidth="1"/>
    <col min="2568" max="2568" width="9.140625" style="54"/>
    <col min="2569" max="2569" width="11.85546875" style="54" customWidth="1"/>
    <col min="2570" max="2574" width="17.7109375" style="54" customWidth="1"/>
    <col min="2575" max="2821" width="9.140625" style="54"/>
    <col min="2822" max="2822" width="4.140625" style="54" customWidth="1"/>
    <col min="2823" max="2823" width="56.5703125" style="54" customWidth="1"/>
    <col min="2824" max="2824" width="9.140625" style="54"/>
    <col min="2825" max="2825" width="11.85546875" style="54" customWidth="1"/>
    <col min="2826" max="2830" width="17.7109375" style="54" customWidth="1"/>
    <col min="2831" max="3077" width="9.140625" style="54"/>
    <col min="3078" max="3078" width="4.140625" style="54" customWidth="1"/>
    <col min="3079" max="3079" width="56.5703125" style="54" customWidth="1"/>
    <col min="3080" max="3080" width="9.140625" style="54"/>
    <col min="3081" max="3081" width="11.85546875" style="54" customWidth="1"/>
    <col min="3082" max="3086" width="17.7109375" style="54" customWidth="1"/>
    <col min="3087" max="3333" width="9.140625" style="54"/>
    <col min="3334" max="3334" width="4.140625" style="54" customWidth="1"/>
    <col min="3335" max="3335" width="56.5703125" style="54" customWidth="1"/>
    <col min="3336" max="3336" width="9.140625" style="54"/>
    <col min="3337" max="3337" width="11.85546875" style="54" customWidth="1"/>
    <col min="3338" max="3342" width="17.7109375" style="54" customWidth="1"/>
    <col min="3343" max="3589" width="9.140625" style="54"/>
    <col min="3590" max="3590" width="4.140625" style="54" customWidth="1"/>
    <col min="3591" max="3591" width="56.5703125" style="54" customWidth="1"/>
    <col min="3592" max="3592" width="9.140625" style="54"/>
    <col min="3593" max="3593" width="11.85546875" style="54" customWidth="1"/>
    <col min="3594" max="3598" width="17.7109375" style="54" customWidth="1"/>
    <col min="3599" max="3845" width="9.140625" style="54"/>
    <col min="3846" max="3846" width="4.140625" style="54" customWidth="1"/>
    <col min="3847" max="3847" width="56.5703125" style="54" customWidth="1"/>
    <col min="3848" max="3848" width="9.140625" style="54"/>
    <col min="3849" max="3849" width="11.85546875" style="54" customWidth="1"/>
    <col min="3850" max="3854" width="17.7109375" style="54" customWidth="1"/>
    <col min="3855" max="4101" width="9.140625" style="54"/>
    <col min="4102" max="4102" width="4.140625" style="54" customWidth="1"/>
    <col min="4103" max="4103" width="56.5703125" style="54" customWidth="1"/>
    <col min="4104" max="4104" width="9.140625" style="54"/>
    <col min="4105" max="4105" width="11.85546875" style="54" customWidth="1"/>
    <col min="4106" max="4110" width="17.7109375" style="54" customWidth="1"/>
    <col min="4111" max="4357" width="9.140625" style="54"/>
    <col min="4358" max="4358" width="4.140625" style="54" customWidth="1"/>
    <col min="4359" max="4359" width="56.5703125" style="54" customWidth="1"/>
    <col min="4360" max="4360" width="9.140625" style="54"/>
    <col min="4361" max="4361" width="11.85546875" style="54" customWidth="1"/>
    <col min="4362" max="4366" width="17.7109375" style="54" customWidth="1"/>
    <col min="4367" max="4613" width="9.140625" style="54"/>
    <col min="4614" max="4614" width="4.140625" style="54" customWidth="1"/>
    <col min="4615" max="4615" width="56.5703125" style="54" customWidth="1"/>
    <col min="4616" max="4616" width="9.140625" style="54"/>
    <col min="4617" max="4617" width="11.85546875" style="54" customWidth="1"/>
    <col min="4618" max="4622" width="17.7109375" style="54" customWidth="1"/>
    <col min="4623" max="4869" width="9.140625" style="54"/>
    <col min="4870" max="4870" width="4.140625" style="54" customWidth="1"/>
    <col min="4871" max="4871" width="56.5703125" style="54" customWidth="1"/>
    <col min="4872" max="4872" width="9.140625" style="54"/>
    <col min="4873" max="4873" width="11.85546875" style="54" customWidth="1"/>
    <col min="4874" max="4878" width="17.7109375" style="54" customWidth="1"/>
    <col min="4879" max="5125" width="9.140625" style="54"/>
    <col min="5126" max="5126" width="4.140625" style="54" customWidth="1"/>
    <col min="5127" max="5127" width="56.5703125" style="54" customWidth="1"/>
    <col min="5128" max="5128" width="9.140625" style="54"/>
    <col min="5129" max="5129" width="11.85546875" style="54" customWidth="1"/>
    <col min="5130" max="5134" width="17.7109375" style="54" customWidth="1"/>
    <col min="5135" max="5381" width="9.140625" style="54"/>
    <col min="5382" max="5382" width="4.140625" style="54" customWidth="1"/>
    <col min="5383" max="5383" width="56.5703125" style="54" customWidth="1"/>
    <col min="5384" max="5384" width="9.140625" style="54"/>
    <col min="5385" max="5385" width="11.85546875" style="54" customWidth="1"/>
    <col min="5386" max="5390" width="17.7109375" style="54" customWidth="1"/>
    <col min="5391" max="5637" width="9.140625" style="54"/>
    <col min="5638" max="5638" width="4.140625" style="54" customWidth="1"/>
    <col min="5639" max="5639" width="56.5703125" style="54" customWidth="1"/>
    <col min="5640" max="5640" width="9.140625" style="54"/>
    <col min="5641" max="5641" width="11.85546875" style="54" customWidth="1"/>
    <col min="5642" max="5646" width="17.7109375" style="54" customWidth="1"/>
    <col min="5647" max="5893" width="9.140625" style="54"/>
    <col min="5894" max="5894" width="4.140625" style="54" customWidth="1"/>
    <col min="5895" max="5895" width="56.5703125" style="54" customWidth="1"/>
    <col min="5896" max="5896" width="9.140625" style="54"/>
    <col min="5897" max="5897" width="11.85546875" style="54" customWidth="1"/>
    <col min="5898" max="5902" width="17.7109375" style="54" customWidth="1"/>
    <col min="5903" max="6149" width="9.140625" style="54"/>
    <col min="6150" max="6150" width="4.140625" style="54" customWidth="1"/>
    <col min="6151" max="6151" width="56.5703125" style="54" customWidth="1"/>
    <col min="6152" max="6152" width="9.140625" style="54"/>
    <col min="6153" max="6153" width="11.85546875" style="54" customWidth="1"/>
    <col min="6154" max="6158" width="17.7109375" style="54" customWidth="1"/>
    <col min="6159" max="6405" width="9.140625" style="54"/>
    <col min="6406" max="6406" width="4.140625" style="54" customWidth="1"/>
    <col min="6407" max="6407" width="56.5703125" style="54" customWidth="1"/>
    <col min="6408" max="6408" width="9.140625" style="54"/>
    <col min="6409" max="6409" width="11.85546875" style="54" customWidth="1"/>
    <col min="6410" max="6414" width="17.7109375" style="54" customWidth="1"/>
    <col min="6415" max="6661" width="9.140625" style="54"/>
    <col min="6662" max="6662" width="4.140625" style="54" customWidth="1"/>
    <col min="6663" max="6663" width="56.5703125" style="54" customWidth="1"/>
    <col min="6664" max="6664" width="9.140625" style="54"/>
    <col min="6665" max="6665" width="11.85546875" style="54" customWidth="1"/>
    <col min="6666" max="6670" width="17.7109375" style="54" customWidth="1"/>
    <col min="6671" max="6917" width="9.140625" style="54"/>
    <col min="6918" max="6918" width="4.140625" style="54" customWidth="1"/>
    <col min="6919" max="6919" width="56.5703125" style="54" customWidth="1"/>
    <col min="6920" max="6920" width="9.140625" style="54"/>
    <col min="6921" max="6921" width="11.85546875" style="54" customWidth="1"/>
    <col min="6922" max="6926" width="17.7109375" style="54" customWidth="1"/>
    <col min="6927" max="7173" width="9.140625" style="54"/>
    <col min="7174" max="7174" width="4.140625" style="54" customWidth="1"/>
    <col min="7175" max="7175" width="56.5703125" style="54" customWidth="1"/>
    <col min="7176" max="7176" width="9.140625" style="54"/>
    <col min="7177" max="7177" width="11.85546875" style="54" customWidth="1"/>
    <col min="7178" max="7182" width="17.7109375" style="54" customWidth="1"/>
    <col min="7183" max="7429" width="9.140625" style="54"/>
    <col min="7430" max="7430" width="4.140625" style="54" customWidth="1"/>
    <col min="7431" max="7431" width="56.5703125" style="54" customWidth="1"/>
    <col min="7432" max="7432" width="9.140625" style="54"/>
    <col min="7433" max="7433" width="11.85546875" style="54" customWidth="1"/>
    <col min="7434" max="7438" width="17.7109375" style="54" customWidth="1"/>
    <col min="7439" max="7685" width="9.140625" style="54"/>
    <col min="7686" max="7686" width="4.140625" style="54" customWidth="1"/>
    <col min="7687" max="7687" width="56.5703125" style="54" customWidth="1"/>
    <col min="7688" max="7688" width="9.140625" style="54"/>
    <col min="7689" max="7689" width="11.85546875" style="54" customWidth="1"/>
    <col min="7690" max="7694" width="17.7109375" style="54" customWidth="1"/>
    <col min="7695" max="7941" width="9.140625" style="54"/>
    <col min="7942" max="7942" width="4.140625" style="54" customWidth="1"/>
    <col min="7943" max="7943" width="56.5703125" style="54" customWidth="1"/>
    <col min="7944" max="7944" width="9.140625" style="54"/>
    <col min="7945" max="7945" width="11.85546875" style="54" customWidth="1"/>
    <col min="7946" max="7950" width="17.7109375" style="54" customWidth="1"/>
    <col min="7951" max="8197" width="9.140625" style="54"/>
    <col min="8198" max="8198" width="4.140625" style="54" customWidth="1"/>
    <col min="8199" max="8199" width="56.5703125" style="54" customWidth="1"/>
    <col min="8200" max="8200" width="9.140625" style="54"/>
    <col min="8201" max="8201" width="11.85546875" style="54" customWidth="1"/>
    <col min="8202" max="8206" width="17.7109375" style="54" customWidth="1"/>
    <col min="8207" max="8453" width="9.140625" style="54"/>
    <col min="8454" max="8454" width="4.140625" style="54" customWidth="1"/>
    <col min="8455" max="8455" width="56.5703125" style="54" customWidth="1"/>
    <col min="8456" max="8456" width="9.140625" style="54"/>
    <col min="8457" max="8457" width="11.85546875" style="54" customWidth="1"/>
    <col min="8458" max="8462" width="17.7109375" style="54" customWidth="1"/>
    <col min="8463" max="8709" width="9.140625" style="54"/>
    <col min="8710" max="8710" width="4.140625" style="54" customWidth="1"/>
    <col min="8711" max="8711" width="56.5703125" style="54" customWidth="1"/>
    <col min="8712" max="8712" width="9.140625" style="54"/>
    <col min="8713" max="8713" width="11.85546875" style="54" customWidth="1"/>
    <col min="8714" max="8718" width="17.7109375" style="54" customWidth="1"/>
    <col min="8719" max="8965" width="9.140625" style="54"/>
    <col min="8966" max="8966" width="4.140625" style="54" customWidth="1"/>
    <col min="8967" max="8967" width="56.5703125" style="54" customWidth="1"/>
    <col min="8968" max="8968" width="9.140625" style="54"/>
    <col min="8969" max="8969" width="11.85546875" style="54" customWidth="1"/>
    <col min="8970" max="8974" width="17.7109375" style="54" customWidth="1"/>
    <col min="8975" max="9221" width="9.140625" style="54"/>
    <col min="9222" max="9222" width="4.140625" style="54" customWidth="1"/>
    <col min="9223" max="9223" width="56.5703125" style="54" customWidth="1"/>
    <col min="9224" max="9224" width="9.140625" style="54"/>
    <col min="9225" max="9225" width="11.85546875" style="54" customWidth="1"/>
    <col min="9226" max="9230" width="17.7109375" style="54" customWidth="1"/>
    <col min="9231" max="9477" width="9.140625" style="54"/>
    <col min="9478" max="9478" width="4.140625" style="54" customWidth="1"/>
    <col min="9479" max="9479" width="56.5703125" style="54" customWidth="1"/>
    <col min="9480" max="9480" width="9.140625" style="54"/>
    <col min="9481" max="9481" width="11.85546875" style="54" customWidth="1"/>
    <col min="9482" max="9486" width="17.7109375" style="54" customWidth="1"/>
    <col min="9487" max="9733" width="9.140625" style="54"/>
    <col min="9734" max="9734" width="4.140625" style="54" customWidth="1"/>
    <col min="9735" max="9735" width="56.5703125" style="54" customWidth="1"/>
    <col min="9736" max="9736" width="9.140625" style="54"/>
    <col min="9737" max="9737" width="11.85546875" style="54" customWidth="1"/>
    <col min="9738" max="9742" width="17.7109375" style="54" customWidth="1"/>
    <col min="9743" max="9989" width="9.140625" style="54"/>
    <col min="9990" max="9990" width="4.140625" style="54" customWidth="1"/>
    <col min="9991" max="9991" width="56.5703125" style="54" customWidth="1"/>
    <col min="9992" max="9992" width="9.140625" style="54"/>
    <col min="9993" max="9993" width="11.85546875" style="54" customWidth="1"/>
    <col min="9994" max="9998" width="17.7109375" style="54" customWidth="1"/>
    <col min="9999" max="10245" width="9.140625" style="54"/>
    <col min="10246" max="10246" width="4.140625" style="54" customWidth="1"/>
    <col min="10247" max="10247" width="56.5703125" style="54" customWidth="1"/>
    <col min="10248" max="10248" width="9.140625" style="54"/>
    <col min="10249" max="10249" width="11.85546875" style="54" customWidth="1"/>
    <col min="10250" max="10254" width="17.7109375" style="54" customWidth="1"/>
    <col min="10255" max="10501" width="9.140625" style="54"/>
    <col min="10502" max="10502" width="4.140625" style="54" customWidth="1"/>
    <col min="10503" max="10503" width="56.5703125" style="54" customWidth="1"/>
    <col min="10504" max="10504" width="9.140625" style="54"/>
    <col min="10505" max="10505" width="11.85546875" style="54" customWidth="1"/>
    <col min="10506" max="10510" width="17.7109375" style="54" customWidth="1"/>
    <col min="10511" max="10757" width="9.140625" style="54"/>
    <col min="10758" max="10758" width="4.140625" style="54" customWidth="1"/>
    <col min="10759" max="10759" width="56.5703125" style="54" customWidth="1"/>
    <col min="10760" max="10760" width="9.140625" style="54"/>
    <col min="10761" max="10761" width="11.85546875" style="54" customWidth="1"/>
    <col min="10762" max="10766" width="17.7109375" style="54" customWidth="1"/>
    <col min="10767" max="11013" width="9.140625" style="54"/>
    <col min="11014" max="11014" width="4.140625" style="54" customWidth="1"/>
    <col min="11015" max="11015" width="56.5703125" style="54" customWidth="1"/>
    <col min="11016" max="11016" width="9.140625" style="54"/>
    <col min="11017" max="11017" width="11.85546875" style="54" customWidth="1"/>
    <col min="11018" max="11022" width="17.7109375" style="54" customWidth="1"/>
    <col min="11023" max="11269" width="9.140625" style="54"/>
    <col min="11270" max="11270" width="4.140625" style="54" customWidth="1"/>
    <col min="11271" max="11271" width="56.5703125" style="54" customWidth="1"/>
    <col min="11272" max="11272" width="9.140625" style="54"/>
    <col min="11273" max="11273" width="11.85546875" style="54" customWidth="1"/>
    <col min="11274" max="11278" width="17.7109375" style="54" customWidth="1"/>
    <col min="11279" max="11525" width="9.140625" style="54"/>
    <col min="11526" max="11526" width="4.140625" style="54" customWidth="1"/>
    <col min="11527" max="11527" width="56.5703125" style="54" customWidth="1"/>
    <col min="11528" max="11528" width="9.140625" style="54"/>
    <col min="11529" max="11529" width="11.85546875" style="54" customWidth="1"/>
    <col min="11530" max="11534" width="17.7109375" style="54" customWidth="1"/>
    <col min="11535" max="11781" width="9.140625" style="54"/>
    <col min="11782" max="11782" width="4.140625" style="54" customWidth="1"/>
    <col min="11783" max="11783" width="56.5703125" style="54" customWidth="1"/>
    <col min="11784" max="11784" width="9.140625" style="54"/>
    <col min="11785" max="11785" width="11.85546875" style="54" customWidth="1"/>
    <col min="11786" max="11790" width="17.7109375" style="54" customWidth="1"/>
    <col min="11791" max="12037" width="9.140625" style="54"/>
    <col min="12038" max="12038" width="4.140625" style="54" customWidth="1"/>
    <col min="12039" max="12039" width="56.5703125" style="54" customWidth="1"/>
    <col min="12040" max="12040" width="9.140625" style="54"/>
    <col min="12041" max="12041" width="11.85546875" style="54" customWidth="1"/>
    <col min="12042" max="12046" width="17.7109375" style="54" customWidth="1"/>
    <col min="12047" max="12293" width="9.140625" style="54"/>
    <col min="12294" max="12294" width="4.140625" style="54" customWidth="1"/>
    <col min="12295" max="12295" width="56.5703125" style="54" customWidth="1"/>
    <col min="12296" max="12296" width="9.140625" style="54"/>
    <col min="12297" max="12297" width="11.85546875" style="54" customWidth="1"/>
    <col min="12298" max="12302" width="17.7109375" style="54" customWidth="1"/>
    <col min="12303" max="12549" width="9.140625" style="54"/>
    <col min="12550" max="12550" width="4.140625" style="54" customWidth="1"/>
    <col min="12551" max="12551" width="56.5703125" style="54" customWidth="1"/>
    <col min="12552" max="12552" width="9.140625" style="54"/>
    <col min="12553" max="12553" width="11.85546875" style="54" customWidth="1"/>
    <col min="12554" max="12558" width="17.7109375" style="54" customWidth="1"/>
    <col min="12559" max="12805" width="9.140625" style="54"/>
    <col min="12806" max="12806" width="4.140625" style="54" customWidth="1"/>
    <col min="12807" max="12807" width="56.5703125" style="54" customWidth="1"/>
    <col min="12808" max="12808" width="9.140625" style="54"/>
    <col min="12809" max="12809" width="11.85546875" style="54" customWidth="1"/>
    <col min="12810" max="12814" width="17.7109375" style="54" customWidth="1"/>
    <col min="12815" max="13061" width="9.140625" style="54"/>
    <col min="13062" max="13062" width="4.140625" style="54" customWidth="1"/>
    <col min="13063" max="13063" width="56.5703125" style="54" customWidth="1"/>
    <col min="13064" max="13064" width="9.140625" style="54"/>
    <col min="13065" max="13065" width="11.85546875" style="54" customWidth="1"/>
    <col min="13066" max="13070" width="17.7109375" style="54" customWidth="1"/>
    <col min="13071" max="13317" width="9.140625" style="54"/>
    <col min="13318" max="13318" width="4.140625" style="54" customWidth="1"/>
    <col min="13319" max="13319" width="56.5703125" style="54" customWidth="1"/>
    <col min="13320" max="13320" width="9.140625" style="54"/>
    <col min="13321" max="13321" width="11.85546875" style="54" customWidth="1"/>
    <col min="13322" max="13326" width="17.7109375" style="54" customWidth="1"/>
    <col min="13327" max="13573" width="9.140625" style="54"/>
    <col min="13574" max="13574" width="4.140625" style="54" customWidth="1"/>
    <col min="13575" max="13575" width="56.5703125" style="54" customWidth="1"/>
    <col min="13576" max="13576" width="9.140625" style="54"/>
    <col min="13577" max="13577" width="11.85546875" style="54" customWidth="1"/>
    <col min="13578" max="13582" width="17.7109375" style="54" customWidth="1"/>
    <col min="13583" max="13829" width="9.140625" style="54"/>
    <col min="13830" max="13830" width="4.140625" style="54" customWidth="1"/>
    <col min="13831" max="13831" width="56.5703125" style="54" customWidth="1"/>
    <col min="13832" max="13832" width="9.140625" style="54"/>
    <col min="13833" max="13833" width="11.85546875" style="54" customWidth="1"/>
    <col min="13834" max="13838" width="17.7109375" style="54" customWidth="1"/>
    <col min="13839" max="14085" width="9.140625" style="54"/>
    <col min="14086" max="14086" width="4.140625" style="54" customWidth="1"/>
    <col min="14087" max="14087" width="56.5703125" style="54" customWidth="1"/>
    <col min="14088" max="14088" width="9.140625" style="54"/>
    <col min="14089" max="14089" width="11.85546875" style="54" customWidth="1"/>
    <col min="14090" max="14094" width="17.7109375" style="54" customWidth="1"/>
    <col min="14095" max="14341" width="9.140625" style="54"/>
    <col min="14342" max="14342" width="4.140625" style="54" customWidth="1"/>
    <col min="14343" max="14343" width="56.5703125" style="54" customWidth="1"/>
    <col min="14344" max="14344" width="9.140625" style="54"/>
    <col min="14345" max="14345" width="11.85546875" style="54" customWidth="1"/>
    <col min="14346" max="14350" width="17.7109375" style="54" customWidth="1"/>
    <col min="14351" max="14597" width="9.140625" style="54"/>
    <col min="14598" max="14598" width="4.140625" style="54" customWidth="1"/>
    <col min="14599" max="14599" width="56.5703125" style="54" customWidth="1"/>
    <col min="14600" max="14600" width="9.140625" style="54"/>
    <col min="14601" max="14601" width="11.85546875" style="54" customWidth="1"/>
    <col min="14602" max="14606" width="17.7109375" style="54" customWidth="1"/>
    <col min="14607" max="14853" width="9.140625" style="54"/>
    <col min="14854" max="14854" width="4.140625" style="54" customWidth="1"/>
    <col min="14855" max="14855" width="56.5703125" style="54" customWidth="1"/>
    <col min="14856" max="14856" width="9.140625" style="54"/>
    <col min="14857" max="14857" width="11.85546875" style="54" customWidth="1"/>
    <col min="14858" max="14862" width="17.7109375" style="54" customWidth="1"/>
    <col min="14863" max="15109" width="9.140625" style="54"/>
    <col min="15110" max="15110" width="4.140625" style="54" customWidth="1"/>
    <col min="15111" max="15111" width="56.5703125" style="54" customWidth="1"/>
    <col min="15112" max="15112" width="9.140625" style="54"/>
    <col min="15113" max="15113" width="11.85546875" style="54" customWidth="1"/>
    <col min="15114" max="15118" width="17.7109375" style="54" customWidth="1"/>
    <col min="15119" max="15365" width="9.140625" style="54"/>
    <col min="15366" max="15366" width="4.140625" style="54" customWidth="1"/>
    <col min="15367" max="15367" width="56.5703125" style="54" customWidth="1"/>
    <col min="15368" max="15368" width="9.140625" style="54"/>
    <col min="15369" max="15369" width="11.85546875" style="54" customWidth="1"/>
    <col min="15370" max="15374" width="17.7109375" style="54" customWidth="1"/>
    <col min="15375" max="15621" width="9.140625" style="54"/>
    <col min="15622" max="15622" width="4.140625" style="54" customWidth="1"/>
    <col min="15623" max="15623" width="56.5703125" style="54" customWidth="1"/>
    <col min="15624" max="15624" width="9.140625" style="54"/>
    <col min="15625" max="15625" width="11.85546875" style="54" customWidth="1"/>
    <col min="15626" max="15630" width="17.7109375" style="54" customWidth="1"/>
    <col min="15631" max="15877" width="9.140625" style="54"/>
    <col min="15878" max="15878" width="4.140625" style="54" customWidth="1"/>
    <col min="15879" max="15879" width="56.5703125" style="54" customWidth="1"/>
    <col min="15880" max="15880" width="9.140625" style="54"/>
    <col min="15881" max="15881" width="11.85546875" style="54" customWidth="1"/>
    <col min="15882" max="15886" width="17.7109375" style="54" customWidth="1"/>
    <col min="15887" max="16133" width="9.140625" style="54"/>
    <col min="16134" max="16134" width="4.140625" style="54" customWidth="1"/>
    <col min="16135" max="16135" width="56.5703125" style="54" customWidth="1"/>
    <col min="16136" max="16136" width="9.140625" style="54"/>
    <col min="16137" max="16137" width="11.85546875" style="54" customWidth="1"/>
    <col min="16138" max="16142" width="17.7109375" style="54" customWidth="1"/>
    <col min="16143" max="16384" width="9.140625" style="54"/>
  </cols>
  <sheetData>
    <row r="1" spans="1:15" x14ac:dyDescent="0.2">
      <c r="A1" s="383" t="s">
        <v>631</v>
      </c>
      <c r="B1" s="383"/>
    </row>
    <row r="3" spans="1:15" x14ac:dyDescent="0.2">
      <c r="B3" s="396" t="s">
        <v>589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1:15" x14ac:dyDescent="0.2">
      <c r="B4" s="396" t="s">
        <v>263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1:15" x14ac:dyDescent="0.2">
      <c r="B5" s="74"/>
      <c r="C5" s="74"/>
      <c r="D5" s="399"/>
      <c r="E5" s="399"/>
      <c r="F5" s="399"/>
      <c r="G5" s="188"/>
      <c r="H5" s="128"/>
      <c r="I5" s="128"/>
    </row>
    <row r="6" spans="1:15" ht="6.75" customHeight="1" x14ac:dyDescent="0.2">
      <c r="B6" s="74"/>
      <c r="C6" s="74"/>
      <c r="D6" s="74"/>
      <c r="E6" s="186"/>
      <c r="F6" s="74"/>
      <c r="G6" s="186"/>
      <c r="H6" s="128"/>
      <c r="I6" s="128"/>
    </row>
    <row r="7" spans="1:15" s="183" customFormat="1" ht="51" customHeight="1" x14ac:dyDescent="0.2">
      <c r="B7" s="186"/>
      <c r="C7" s="186"/>
      <c r="D7" s="395" t="s">
        <v>588</v>
      </c>
      <c r="E7" s="395"/>
      <c r="F7" s="398" t="s">
        <v>530</v>
      </c>
      <c r="G7" s="398"/>
      <c r="H7" s="398" t="s">
        <v>531</v>
      </c>
      <c r="I7" s="398"/>
      <c r="J7" s="393"/>
      <c r="K7" s="393"/>
      <c r="L7" s="393"/>
      <c r="M7" s="393"/>
      <c r="N7" s="393"/>
      <c r="O7" s="393"/>
    </row>
    <row r="8" spans="1:15" ht="27.75" customHeight="1" x14ac:dyDescent="0.2">
      <c r="A8" s="71" t="s">
        <v>63</v>
      </c>
      <c r="B8" s="129" t="s">
        <v>264</v>
      </c>
      <c r="C8" s="58" t="s">
        <v>65</v>
      </c>
      <c r="D8" s="207" t="s">
        <v>66</v>
      </c>
      <c r="E8" s="208" t="s">
        <v>431</v>
      </c>
      <c r="F8" s="207" t="s">
        <v>66</v>
      </c>
      <c r="G8" s="208" t="s">
        <v>431</v>
      </c>
      <c r="H8" s="207" t="s">
        <v>66</v>
      </c>
      <c r="I8" s="208" t="s">
        <v>431</v>
      </c>
      <c r="J8" s="207" t="s">
        <v>66</v>
      </c>
      <c r="K8" s="208" t="s">
        <v>431</v>
      </c>
      <c r="L8" s="207" t="s">
        <v>66</v>
      </c>
      <c r="M8" s="208" t="s">
        <v>431</v>
      </c>
      <c r="N8" s="207" t="s">
        <v>66</v>
      </c>
      <c r="O8" s="207" t="s">
        <v>431</v>
      </c>
    </row>
    <row r="9" spans="1:15" x14ac:dyDescent="0.2">
      <c r="A9" s="130" t="s">
        <v>265</v>
      </c>
      <c r="B9" s="90" t="s">
        <v>266</v>
      </c>
      <c r="C9" s="63" t="s">
        <v>267</v>
      </c>
      <c r="D9" s="92">
        <f>F9+H9+J9+L9+N9</f>
        <v>0</v>
      </c>
      <c r="E9" s="92">
        <f>G9+I9+K9+M9+O9</f>
        <v>0</v>
      </c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 ht="12.75" customHeight="1" x14ac:dyDescent="0.2">
      <c r="A10" s="130" t="s">
        <v>268</v>
      </c>
      <c r="B10" s="72" t="s">
        <v>269</v>
      </c>
      <c r="C10" s="63" t="s">
        <v>270</v>
      </c>
      <c r="D10" s="92">
        <f t="shared" ref="D10:D32" si="0">F10+H10+J10+L10+N10</f>
        <v>0</v>
      </c>
      <c r="E10" s="92">
        <f t="shared" ref="E10:E33" si="1">G10+I10+K10+M10+O10</f>
        <v>0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x14ac:dyDescent="0.2">
      <c r="A11" s="130" t="s">
        <v>271</v>
      </c>
      <c r="B11" s="90" t="s">
        <v>272</v>
      </c>
      <c r="C11" s="63" t="s">
        <v>273</v>
      </c>
      <c r="D11" s="85">
        <f t="shared" si="0"/>
        <v>20000</v>
      </c>
      <c r="E11" s="92">
        <f t="shared" si="1"/>
        <v>0</v>
      </c>
      <c r="F11" s="85">
        <v>20000</v>
      </c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12.75" customHeight="1" x14ac:dyDescent="0.2">
      <c r="A12" s="131" t="s">
        <v>274</v>
      </c>
      <c r="B12" s="73" t="s">
        <v>275</v>
      </c>
      <c r="C12" s="67" t="s">
        <v>276</v>
      </c>
      <c r="D12" s="85">
        <f t="shared" si="0"/>
        <v>20000</v>
      </c>
      <c r="E12" s="92">
        <f t="shared" si="1"/>
        <v>0</v>
      </c>
      <c r="F12" s="85">
        <f t="shared" ref="F12:N12" si="2">SUM(F9:F11)</f>
        <v>20000</v>
      </c>
      <c r="G12" s="61">
        <f t="shared" ref="G12" si="3">SUM(G9:G11)</f>
        <v>0</v>
      </c>
      <c r="H12" s="61">
        <f t="shared" si="2"/>
        <v>0</v>
      </c>
      <c r="I12" s="61">
        <f t="shared" ref="I12" si="4">SUM(I9:I11)</f>
        <v>0</v>
      </c>
      <c r="J12" s="61">
        <f t="shared" si="2"/>
        <v>0</v>
      </c>
      <c r="K12" s="61">
        <f t="shared" ref="K12" si="5">SUM(K9:K11)</f>
        <v>0</v>
      </c>
      <c r="L12" s="61">
        <f t="shared" si="2"/>
        <v>0</v>
      </c>
      <c r="M12" s="61">
        <f t="shared" ref="M12" si="6">SUM(M9:M11)</f>
        <v>0</v>
      </c>
      <c r="N12" s="61">
        <f t="shared" si="2"/>
        <v>0</v>
      </c>
      <c r="O12" s="61">
        <f t="shared" ref="O12" si="7">SUM(O9:O11)</f>
        <v>0</v>
      </c>
    </row>
    <row r="13" spans="1:15" ht="12.75" customHeight="1" x14ac:dyDescent="0.2">
      <c r="A13" s="130" t="s">
        <v>277</v>
      </c>
      <c r="B13" s="72" t="s">
        <v>278</v>
      </c>
      <c r="C13" s="63" t="s">
        <v>279</v>
      </c>
      <c r="D13" s="85">
        <f t="shared" si="0"/>
        <v>0</v>
      </c>
      <c r="E13" s="92">
        <f t="shared" si="1"/>
        <v>0</v>
      </c>
      <c r="F13" s="85"/>
      <c r="G13" s="61"/>
      <c r="H13" s="61"/>
      <c r="I13" s="61"/>
      <c r="J13" s="61"/>
      <c r="K13" s="61"/>
      <c r="L13" s="61"/>
      <c r="M13" s="61"/>
      <c r="N13" s="61"/>
      <c r="O13" s="61"/>
    </row>
    <row r="14" spans="1:15" x14ac:dyDescent="0.2">
      <c r="A14" s="130" t="s">
        <v>280</v>
      </c>
      <c r="B14" s="90" t="s">
        <v>281</v>
      </c>
      <c r="C14" s="63" t="s">
        <v>282</v>
      </c>
      <c r="D14" s="85">
        <f t="shared" si="0"/>
        <v>0</v>
      </c>
      <c r="E14" s="92">
        <f t="shared" si="1"/>
        <v>0</v>
      </c>
      <c r="F14" s="85"/>
      <c r="G14" s="61"/>
      <c r="H14" s="61"/>
      <c r="I14" s="61"/>
      <c r="J14" s="61"/>
      <c r="K14" s="61"/>
      <c r="L14" s="61"/>
      <c r="M14" s="61"/>
      <c r="N14" s="61"/>
      <c r="O14" s="61"/>
    </row>
    <row r="15" spans="1:15" ht="12.75" customHeight="1" x14ac:dyDescent="0.2">
      <c r="A15" s="130" t="s">
        <v>283</v>
      </c>
      <c r="B15" s="72" t="s">
        <v>284</v>
      </c>
      <c r="C15" s="63" t="s">
        <v>285</v>
      </c>
      <c r="D15" s="85">
        <f t="shared" si="0"/>
        <v>0</v>
      </c>
      <c r="E15" s="92">
        <f t="shared" si="1"/>
        <v>0</v>
      </c>
      <c r="F15" s="85"/>
      <c r="G15" s="61"/>
      <c r="H15" s="61"/>
      <c r="I15" s="61"/>
      <c r="J15" s="61"/>
      <c r="K15" s="61"/>
      <c r="L15" s="61"/>
      <c r="M15" s="61"/>
      <c r="N15" s="61"/>
      <c r="O15" s="61"/>
    </row>
    <row r="16" spans="1:15" x14ac:dyDescent="0.2">
      <c r="A16" s="130" t="s">
        <v>286</v>
      </c>
      <c r="B16" s="90" t="s">
        <v>287</v>
      </c>
      <c r="C16" s="63" t="s">
        <v>288</v>
      </c>
      <c r="D16" s="85">
        <f t="shared" si="0"/>
        <v>0</v>
      </c>
      <c r="E16" s="92">
        <f t="shared" si="1"/>
        <v>0</v>
      </c>
      <c r="F16" s="85"/>
      <c r="G16" s="61"/>
      <c r="H16" s="61"/>
      <c r="I16" s="61"/>
      <c r="J16" s="61"/>
      <c r="K16" s="61"/>
      <c r="L16" s="61"/>
      <c r="M16" s="61"/>
      <c r="N16" s="61"/>
      <c r="O16" s="61"/>
    </row>
    <row r="17" spans="1:15" x14ac:dyDescent="0.2">
      <c r="A17" s="131" t="s">
        <v>289</v>
      </c>
      <c r="B17" s="132" t="s">
        <v>290</v>
      </c>
      <c r="C17" s="67" t="s">
        <v>291</v>
      </c>
      <c r="D17" s="85">
        <f t="shared" si="0"/>
        <v>0</v>
      </c>
      <c r="E17" s="92">
        <f t="shared" si="1"/>
        <v>0</v>
      </c>
      <c r="F17" s="85">
        <f t="shared" ref="F17:N17" si="8">SUM(F13:F16)</f>
        <v>0</v>
      </c>
      <c r="G17" s="61">
        <f t="shared" ref="G17" si="9">SUM(G13:G16)</f>
        <v>0</v>
      </c>
      <c r="H17" s="61">
        <f t="shared" si="8"/>
        <v>0</v>
      </c>
      <c r="I17" s="61">
        <f t="shared" ref="I17" si="10">SUM(I13:I16)</f>
        <v>0</v>
      </c>
      <c r="J17" s="61">
        <f t="shared" si="8"/>
        <v>0</v>
      </c>
      <c r="K17" s="61">
        <f t="shared" ref="K17" si="11">SUM(K13:K16)</f>
        <v>0</v>
      </c>
      <c r="L17" s="61">
        <f t="shared" si="8"/>
        <v>0</v>
      </c>
      <c r="M17" s="61">
        <f t="shared" ref="M17" si="12">SUM(M13:M16)</f>
        <v>0</v>
      </c>
      <c r="N17" s="61">
        <f t="shared" si="8"/>
        <v>0</v>
      </c>
      <c r="O17" s="61">
        <f t="shared" ref="O17" si="13">SUM(O13:O16)</f>
        <v>0</v>
      </c>
    </row>
    <row r="18" spans="1:15" ht="12.75" customHeight="1" x14ac:dyDescent="0.2">
      <c r="A18" s="130" t="s">
        <v>292</v>
      </c>
      <c r="B18" s="63" t="s">
        <v>293</v>
      </c>
      <c r="C18" s="63" t="s">
        <v>294</v>
      </c>
      <c r="D18" s="85">
        <f t="shared" si="0"/>
        <v>10715</v>
      </c>
      <c r="E18" s="92">
        <f t="shared" si="1"/>
        <v>0</v>
      </c>
      <c r="F18" s="85">
        <v>10715</v>
      </c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12.75" customHeight="1" x14ac:dyDescent="0.2">
      <c r="A19" s="130" t="s">
        <v>295</v>
      </c>
      <c r="B19" s="63" t="s">
        <v>296</v>
      </c>
      <c r="C19" s="63" t="s">
        <v>297</v>
      </c>
      <c r="D19" s="85">
        <f t="shared" si="0"/>
        <v>0</v>
      </c>
      <c r="E19" s="92">
        <f t="shared" si="1"/>
        <v>0</v>
      </c>
      <c r="F19" s="85"/>
      <c r="G19" s="61"/>
      <c r="H19" s="61"/>
      <c r="I19" s="61"/>
      <c r="J19" s="61"/>
      <c r="K19" s="61"/>
      <c r="L19" s="61"/>
      <c r="M19" s="61"/>
      <c r="N19" s="61"/>
      <c r="O19" s="61"/>
    </row>
    <row r="20" spans="1:15" ht="12.75" customHeight="1" x14ac:dyDescent="0.2">
      <c r="A20" s="131" t="s">
        <v>298</v>
      </c>
      <c r="B20" s="67" t="s">
        <v>299</v>
      </c>
      <c r="C20" s="67" t="s">
        <v>53</v>
      </c>
      <c r="D20" s="85">
        <f t="shared" si="0"/>
        <v>10715</v>
      </c>
      <c r="E20" s="92">
        <f t="shared" si="1"/>
        <v>0</v>
      </c>
      <c r="F20" s="85">
        <f t="shared" ref="F20:N20" si="14">SUM(F18:F19)</f>
        <v>10715</v>
      </c>
      <c r="G20" s="61">
        <f t="shared" ref="G20" si="15">SUM(G18:G19)</f>
        <v>0</v>
      </c>
      <c r="H20" s="61">
        <f t="shared" si="14"/>
        <v>0</v>
      </c>
      <c r="I20" s="61">
        <f t="shared" ref="I20" si="16">SUM(I18:I19)</f>
        <v>0</v>
      </c>
      <c r="J20" s="61">
        <f t="shared" si="14"/>
        <v>0</v>
      </c>
      <c r="K20" s="61">
        <f t="shared" ref="K20" si="17">SUM(K18:K19)</f>
        <v>0</v>
      </c>
      <c r="L20" s="61">
        <f t="shared" si="14"/>
        <v>0</v>
      </c>
      <c r="M20" s="61">
        <f t="shared" ref="M20" si="18">SUM(M18:M19)</f>
        <v>0</v>
      </c>
      <c r="N20" s="61">
        <f t="shared" si="14"/>
        <v>0</v>
      </c>
      <c r="O20" s="61">
        <f t="shared" ref="O20" si="19">SUM(O18:O19)</f>
        <v>0</v>
      </c>
    </row>
    <row r="21" spans="1:15" x14ac:dyDescent="0.2">
      <c r="A21" s="130" t="s">
        <v>300</v>
      </c>
      <c r="B21" s="90" t="s">
        <v>301</v>
      </c>
      <c r="C21" s="63" t="s">
        <v>302</v>
      </c>
      <c r="D21" s="85">
        <f t="shared" si="0"/>
        <v>0</v>
      </c>
      <c r="E21" s="92">
        <f t="shared" si="1"/>
        <v>0</v>
      </c>
      <c r="F21" s="85"/>
      <c r="G21" s="61"/>
      <c r="H21" s="61"/>
      <c r="I21" s="61"/>
      <c r="J21" s="61"/>
      <c r="K21" s="61"/>
      <c r="L21" s="61"/>
      <c r="M21" s="61"/>
      <c r="N21" s="61"/>
      <c r="O21" s="61"/>
    </row>
    <row r="22" spans="1:15" x14ac:dyDescent="0.2">
      <c r="A22" s="130" t="s">
        <v>303</v>
      </c>
      <c r="B22" s="90" t="s">
        <v>304</v>
      </c>
      <c r="C22" s="63" t="s">
        <v>305</v>
      </c>
      <c r="D22" s="85">
        <f t="shared" si="0"/>
        <v>0</v>
      </c>
      <c r="E22" s="92">
        <f t="shared" si="1"/>
        <v>0</v>
      </c>
      <c r="F22" s="85"/>
      <c r="G22" s="61"/>
      <c r="H22" s="61"/>
      <c r="I22" s="61"/>
      <c r="J22" s="61"/>
      <c r="K22" s="61"/>
      <c r="L22" s="61"/>
      <c r="M22" s="61"/>
      <c r="N22" s="61"/>
      <c r="O22" s="61"/>
    </row>
    <row r="23" spans="1:15" x14ac:dyDescent="0.2">
      <c r="A23" s="130" t="s">
        <v>306</v>
      </c>
      <c r="B23" s="90" t="s">
        <v>307</v>
      </c>
      <c r="C23" s="63" t="s">
        <v>32</v>
      </c>
      <c r="D23" s="85">
        <f>SUM(F23,H23,J23,L23,N23)</f>
        <v>49110</v>
      </c>
      <c r="E23" s="92">
        <f t="shared" si="1"/>
        <v>0</v>
      </c>
      <c r="F23" s="85"/>
      <c r="G23" s="61"/>
      <c r="H23" s="85">
        <v>49110</v>
      </c>
      <c r="I23" s="61"/>
      <c r="J23" s="61"/>
      <c r="K23" s="61"/>
      <c r="L23" s="61"/>
      <c r="M23" s="61"/>
      <c r="N23" s="61"/>
      <c r="O23" s="61"/>
    </row>
    <row r="24" spans="1:15" x14ac:dyDescent="0.2">
      <c r="A24" s="130" t="s">
        <v>308</v>
      </c>
      <c r="B24" s="90" t="s">
        <v>309</v>
      </c>
      <c r="C24" s="63" t="s">
        <v>310</v>
      </c>
      <c r="D24" s="85">
        <f t="shared" si="0"/>
        <v>0</v>
      </c>
      <c r="E24" s="92">
        <f t="shared" si="1"/>
        <v>0</v>
      </c>
      <c r="F24" s="85"/>
      <c r="G24" s="61"/>
      <c r="H24" s="61"/>
      <c r="I24" s="61"/>
      <c r="J24" s="61"/>
      <c r="K24" s="61"/>
      <c r="L24" s="61"/>
      <c r="M24" s="61"/>
      <c r="N24" s="61"/>
      <c r="O24" s="61"/>
    </row>
    <row r="25" spans="1:15" ht="12.75" customHeight="1" x14ac:dyDescent="0.2">
      <c r="A25" s="130" t="s">
        <v>311</v>
      </c>
      <c r="B25" s="72" t="s">
        <v>312</v>
      </c>
      <c r="C25" s="63" t="s">
        <v>313</v>
      </c>
      <c r="D25" s="85">
        <f t="shared" si="0"/>
        <v>0</v>
      </c>
      <c r="E25" s="92">
        <f t="shared" si="1"/>
        <v>0</v>
      </c>
      <c r="F25" s="85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12.75" customHeight="1" x14ac:dyDescent="0.2">
      <c r="A26" s="131" t="s">
        <v>314</v>
      </c>
      <c r="B26" s="73" t="s">
        <v>315</v>
      </c>
      <c r="C26" s="67" t="s">
        <v>316</v>
      </c>
      <c r="D26" s="85">
        <f>SUM(D12,D17,D20:D25)</f>
        <v>79825</v>
      </c>
      <c r="E26" s="92">
        <f t="shared" si="1"/>
        <v>0</v>
      </c>
      <c r="F26" s="85">
        <f>SUM(F17,F20,F12,F21:F25)</f>
        <v>30715</v>
      </c>
      <c r="G26" s="61">
        <f t="shared" ref="G26" si="20">SUM(G21:G25)</f>
        <v>0</v>
      </c>
      <c r="H26" s="61">
        <f>SUM(H12,H17,H20:H25)</f>
        <v>49110</v>
      </c>
      <c r="I26" s="61"/>
      <c r="J26" s="61"/>
      <c r="K26" s="61"/>
      <c r="L26" s="61"/>
      <c r="M26" s="61"/>
      <c r="N26" s="61"/>
      <c r="O26" s="61"/>
    </row>
    <row r="27" spans="1:15" ht="12.75" customHeight="1" x14ac:dyDescent="0.2">
      <c r="A27" s="130" t="s">
        <v>317</v>
      </c>
      <c r="B27" s="72" t="s">
        <v>318</v>
      </c>
      <c r="C27" s="63" t="s">
        <v>319</v>
      </c>
      <c r="D27" s="85">
        <f t="shared" si="0"/>
        <v>0</v>
      </c>
      <c r="E27" s="92">
        <f t="shared" si="1"/>
        <v>0</v>
      </c>
      <c r="F27" s="85"/>
      <c r="G27" s="61"/>
      <c r="H27" s="61"/>
      <c r="I27" s="61"/>
      <c r="J27" s="61"/>
      <c r="K27" s="61"/>
      <c r="L27" s="61"/>
      <c r="M27" s="61"/>
      <c r="N27" s="61"/>
      <c r="O27" s="61"/>
    </row>
    <row r="28" spans="1:15" ht="12.75" customHeight="1" x14ac:dyDescent="0.2">
      <c r="A28" s="130" t="s">
        <v>320</v>
      </c>
      <c r="B28" s="72" t="s">
        <v>321</v>
      </c>
      <c r="C28" s="63" t="s">
        <v>322</v>
      </c>
      <c r="D28" s="85">
        <f t="shared" si="0"/>
        <v>0</v>
      </c>
      <c r="E28" s="92">
        <f t="shared" si="1"/>
        <v>0</v>
      </c>
      <c r="F28" s="85"/>
      <c r="G28" s="61"/>
      <c r="H28" s="61"/>
      <c r="I28" s="61"/>
      <c r="J28" s="61"/>
      <c r="K28" s="61"/>
      <c r="L28" s="61"/>
      <c r="M28" s="61"/>
      <c r="N28" s="61"/>
      <c r="O28" s="61"/>
    </row>
    <row r="29" spans="1:15" x14ac:dyDescent="0.2">
      <c r="A29" s="130" t="s">
        <v>323</v>
      </c>
      <c r="B29" s="90" t="s">
        <v>324</v>
      </c>
      <c r="C29" s="63" t="s">
        <v>325</v>
      </c>
      <c r="D29" s="85">
        <f t="shared" si="0"/>
        <v>0</v>
      </c>
      <c r="E29" s="92">
        <f t="shared" si="1"/>
        <v>0</v>
      </c>
      <c r="F29" s="85"/>
      <c r="G29" s="61"/>
      <c r="H29" s="61"/>
      <c r="I29" s="61"/>
      <c r="J29" s="61"/>
      <c r="K29" s="61"/>
      <c r="L29" s="61"/>
      <c r="M29" s="61"/>
      <c r="N29" s="61"/>
      <c r="O29" s="61"/>
    </row>
    <row r="30" spans="1:15" x14ac:dyDescent="0.2">
      <c r="A30" s="130" t="s">
        <v>326</v>
      </c>
      <c r="B30" s="90" t="s">
        <v>327</v>
      </c>
      <c r="C30" s="63" t="s">
        <v>328</v>
      </c>
      <c r="D30" s="85">
        <f t="shared" si="0"/>
        <v>0</v>
      </c>
      <c r="E30" s="92">
        <f t="shared" si="1"/>
        <v>0</v>
      </c>
      <c r="F30" s="85"/>
      <c r="G30" s="61"/>
      <c r="H30" s="61"/>
      <c r="I30" s="61"/>
      <c r="J30" s="61"/>
      <c r="K30" s="61"/>
      <c r="L30" s="61"/>
      <c r="M30" s="61"/>
      <c r="N30" s="61"/>
      <c r="O30" s="61"/>
    </row>
    <row r="31" spans="1:15" x14ac:dyDescent="0.2">
      <c r="A31" s="131" t="s">
        <v>329</v>
      </c>
      <c r="B31" s="132" t="s">
        <v>330</v>
      </c>
      <c r="C31" s="67" t="s">
        <v>331</v>
      </c>
      <c r="D31" s="85">
        <f t="shared" si="0"/>
        <v>0</v>
      </c>
      <c r="E31" s="92">
        <f t="shared" si="1"/>
        <v>0</v>
      </c>
      <c r="F31" s="85">
        <f t="shared" ref="F31:N31" si="21">SUM(F27:F30)</f>
        <v>0</v>
      </c>
      <c r="G31" s="61">
        <f t="shared" ref="G31" si="22">SUM(G27:G30)</f>
        <v>0</v>
      </c>
      <c r="H31" s="61">
        <f t="shared" si="21"/>
        <v>0</v>
      </c>
      <c r="I31" s="61">
        <f t="shared" ref="I31" si="23">SUM(I27:I30)</f>
        <v>0</v>
      </c>
      <c r="J31" s="61">
        <f t="shared" si="21"/>
        <v>0</v>
      </c>
      <c r="K31" s="61">
        <f t="shared" ref="K31" si="24">SUM(K27:K30)</f>
        <v>0</v>
      </c>
      <c r="L31" s="61">
        <f t="shared" si="21"/>
        <v>0</v>
      </c>
      <c r="M31" s="61">
        <f t="shared" ref="M31" si="25">SUM(M27:M30)</f>
        <v>0</v>
      </c>
      <c r="N31" s="61">
        <f t="shared" si="21"/>
        <v>0</v>
      </c>
      <c r="O31" s="61">
        <f t="shared" ref="O31" si="26">SUM(O27:O30)</f>
        <v>0</v>
      </c>
    </row>
    <row r="32" spans="1:15" ht="12.75" customHeight="1" x14ac:dyDescent="0.2">
      <c r="A32" s="130" t="s">
        <v>332</v>
      </c>
      <c r="B32" s="72" t="s">
        <v>333</v>
      </c>
      <c r="C32" s="63" t="s">
        <v>334</v>
      </c>
      <c r="D32" s="85">
        <f t="shared" si="0"/>
        <v>0</v>
      </c>
      <c r="E32" s="92">
        <f t="shared" si="1"/>
        <v>0</v>
      </c>
      <c r="F32" s="85"/>
      <c r="G32" s="61"/>
      <c r="H32" s="61"/>
      <c r="I32" s="61"/>
      <c r="J32" s="61"/>
      <c r="K32" s="61"/>
      <c r="L32" s="61"/>
      <c r="M32" s="61"/>
      <c r="N32" s="61"/>
      <c r="O32" s="61"/>
    </row>
    <row r="33" spans="1:15" x14ac:dyDescent="0.2">
      <c r="A33" s="131" t="s">
        <v>335</v>
      </c>
      <c r="B33" s="132" t="s">
        <v>336</v>
      </c>
      <c r="C33" s="67" t="s">
        <v>57</v>
      </c>
      <c r="D33" s="85">
        <f>SUM(D26,D30:D31,D31:D32)</f>
        <v>79825</v>
      </c>
      <c r="E33" s="92">
        <f t="shared" si="1"/>
        <v>0</v>
      </c>
      <c r="F33" s="85">
        <f t="shared" ref="F33:H33" si="27">F26+F31+F32</f>
        <v>30715</v>
      </c>
      <c r="G33" s="85">
        <f t="shared" si="27"/>
        <v>0</v>
      </c>
      <c r="H33" s="85">
        <f t="shared" si="27"/>
        <v>49110</v>
      </c>
      <c r="I33" s="61"/>
      <c r="J33" s="61"/>
      <c r="K33" s="61"/>
      <c r="L33" s="61"/>
      <c r="M33" s="61"/>
      <c r="N33" s="61"/>
      <c r="O33" s="61"/>
    </row>
    <row r="34" spans="1:15" x14ac:dyDescent="0.2">
      <c r="D34" s="85"/>
    </row>
  </sheetData>
  <mergeCells count="10">
    <mergeCell ref="A1:B1"/>
    <mergeCell ref="B3:N3"/>
    <mergeCell ref="B4:N4"/>
    <mergeCell ref="D5:F5"/>
    <mergeCell ref="D7:E7"/>
    <mergeCell ref="F7:G7"/>
    <mergeCell ref="H7:I7"/>
    <mergeCell ref="J7:K7"/>
    <mergeCell ref="L7:M7"/>
    <mergeCell ref="N7:O7"/>
  </mergeCells>
  <printOptions horizontalCentered="1"/>
  <pageMargins left="0.51181102362204722" right="0.51181102362204722" top="0.15748031496062992" bottom="0.15748031496062992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30"/>
  <sheetViews>
    <sheetView workbookViewId="0">
      <selection sqref="A1:B1"/>
    </sheetView>
  </sheetViews>
  <sheetFormatPr defaultRowHeight="12.75" x14ac:dyDescent="0.2"/>
  <cols>
    <col min="1" max="1" width="4.42578125" style="54" customWidth="1"/>
    <col min="2" max="2" width="58.85546875" style="54" customWidth="1"/>
    <col min="3" max="3" width="6.85546875" style="54" customWidth="1"/>
    <col min="4" max="4" width="11.7109375" style="54" customWidth="1"/>
    <col min="5" max="5" width="11.7109375" style="183" customWidth="1"/>
    <col min="6" max="6" width="10.7109375" style="54" customWidth="1"/>
    <col min="7" max="7" width="10.7109375" style="183" customWidth="1"/>
    <col min="8" max="8" width="10.7109375" style="54" customWidth="1"/>
    <col min="9" max="9" width="10.7109375" style="183" customWidth="1"/>
    <col min="10" max="10" width="10.7109375" style="54" customWidth="1"/>
    <col min="11" max="11" width="10.7109375" style="183" customWidth="1"/>
    <col min="12" max="12" width="10.7109375" style="54" customWidth="1"/>
    <col min="13" max="13" width="10.7109375" style="183" customWidth="1"/>
    <col min="14" max="15" width="10.7109375" style="54" customWidth="1"/>
    <col min="16" max="261" width="9.140625" style="54"/>
    <col min="262" max="262" width="4.42578125" style="54" customWidth="1"/>
    <col min="263" max="263" width="58.85546875" style="54" customWidth="1"/>
    <col min="264" max="264" width="6.85546875" style="54" customWidth="1"/>
    <col min="265" max="265" width="11.7109375" style="54" customWidth="1"/>
    <col min="266" max="270" width="17.7109375" style="54" customWidth="1"/>
    <col min="271" max="517" width="9.140625" style="54"/>
    <col min="518" max="518" width="4.42578125" style="54" customWidth="1"/>
    <col min="519" max="519" width="58.85546875" style="54" customWidth="1"/>
    <col min="520" max="520" width="6.85546875" style="54" customWidth="1"/>
    <col min="521" max="521" width="11.7109375" style="54" customWidth="1"/>
    <col min="522" max="526" width="17.7109375" style="54" customWidth="1"/>
    <col min="527" max="773" width="9.140625" style="54"/>
    <col min="774" max="774" width="4.42578125" style="54" customWidth="1"/>
    <col min="775" max="775" width="58.85546875" style="54" customWidth="1"/>
    <col min="776" max="776" width="6.85546875" style="54" customWidth="1"/>
    <col min="777" max="777" width="11.7109375" style="54" customWidth="1"/>
    <col min="778" max="782" width="17.7109375" style="54" customWidth="1"/>
    <col min="783" max="1029" width="9.140625" style="54"/>
    <col min="1030" max="1030" width="4.42578125" style="54" customWidth="1"/>
    <col min="1031" max="1031" width="58.85546875" style="54" customWidth="1"/>
    <col min="1032" max="1032" width="6.85546875" style="54" customWidth="1"/>
    <col min="1033" max="1033" width="11.7109375" style="54" customWidth="1"/>
    <col min="1034" max="1038" width="17.7109375" style="54" customWidth="1"/>
    <col min="1039" max="1285" width="9.140625" style="54"/>
    <col min="1286" max="1286" width="4.42578125" style="54" customWidth="1"/>
    <col min="1287" max="1287" width="58.85546875" style="54" customWidth="1"/>
    <col min="1288" max="1288" width="6.85546875" style="54" customWidth="1"/>
    <col min="1289" max="1289" width="11.7109375" style="54" customWidth="1"/>
    <col min="1290" max="1294" width="17.7109375" style="54" customWidth="1"/>
    <col min="1295" max="1541" width="9.140625" style="54"/>
    <col min="1542" max="1542" width="4.42578125" style="54" customWidth="1"/>
    <col min="1543" max="1543" width="58.85546875" style="54" customWidth="1"/>
    <col min="1544" max="1544" width="6.85546875" style="54" customWidth="1"/>
    <col min="1545" max="1545" width="11.7109375" style="54" customWidth="1"/>
    <col min="1546" max="1550" width="17.7109375" style="54" customWidth="1"/>
    <col min="1551" max="1797" width="9.140625" style="54"/>
    <col min="1798" max="1798" width="4.42578125" style="54" customWidth="1"/>
    <col min="1799" max="1799" width="58.85546875" style="54" customWidth="1"/>
    <col min="1800" max="1800" width="6.85546875" style="54" customWidth="1"/>
    <col min="1801" max="1801" width="11.7109375" style="54" customWidth="1"/>
    <col min="1802" max="1806" width="17.7109375" style="54" customWidth="1"/>
    <col min="1807" max="2053" width="9.140625" style="54"/>
    <col min="2054" max="2054" width="4.42578125" style="54" customWidth="1"/>
    <col min="2055" max="2055" width="58.85546875" style="54" customWidth="1"/>
    <col min="2056" max="2056" width="6.85546875" style="54" customWidth="1"/>
    <col min="2057" max="2057" width="11.7109375" style="54" customWidth="1"/>
    <col min="2058" max="2062" width="17.7109375" style="54" customWidth="1"/>
    <col min="2063" max="2309" width="9.140625" style="54"/>
    <col min="2310" max="2310" width="4.42578125" style="54" customWidth="1"/>
    <col min="2311" max="2311" width="58.85546875" style="54" customWidth="1"/>
    <col min="2312" max="2312" width="6.85546875" style="54" customWidth="1"/>
    <col min="2313" max="2313" width="11.7109375" style="54" customWidth="1"/>
    <col min="2314" max="2318" width="17.7109375" style="54" customWidth="1"/>
    <col min="2319" max="2565" width="9.140625" style="54"/>
    <col min="2566" max="2566" width="4.42578125" style="54" customWidth="1"/>
    <col min="2567" max="2567" width="58.85546875" style="54" customWidth="1"/>
    <col min="2568" max="2568" width="6.85546875" style="54" customWidth="1"/>
    <col min="2569" max="2569" width="11.7109375" style="54" customWidth="1"/>
    <col min="2570" max="2574" width="17.7109375" style="54" customWidth="1"/>
    <col min="2575" max="2821" width="9.140625" style="54"/>
    <col min="2822" max="2822" width="4.42578125" style="54" customWidth="1"/>
    <col min="2823" max="2823" width="58.85546875" style="54" customWidth="1"/>
    <col min="2824" max="2824" width="6.85546875" style="54" customWidth="1"/>
    <col min="2825" max="2825" width="11.7109375" style="54" customWidth="1"/>
    <col min="2826" max="2830" width="17.7109375" style="54" customWidth="1"/>
    <col min="2831" max="3077" width="9.140625" style="54"/>
    <col min="3078" max="3078" width="4.42578125" style="54" customWidth="1"/>
    <col min="3079" max="3079" width="58.85546875" style="54" customWidth="1"/>
    <col min="3080" max="3080" width="6.85546875" style="54" customWidth="1"/>
    <col min="3081" max="3081" width="11.7109375" style="54" customWidth="1"/>
    <col min="3082" max="3086" width="17.7109375" style="54" customWidth="1"/>
    <col min="3087" max="3333" width="9.140625" style="54"/>
    <col min="3334" max="3334" width="4.42578125" style="54" customWidth="1"/>
    <col min="3335" max="3335" width="58.85546875" style="54" customWidth="1"/>
    <col min="3336" max="3336" width="6.85546875" style="54" customWidth="1"/>
    <col min="3337" max="3337" width="11.7109375" style="54" customWidth="1"/>
    <col min="3338" max="3342" width="17.7109375" style="54" customWidth="1"/>
    <col min="3343" max="3589" width="9.140625" style="54"/>
    <col min="3590" max="3590" width="4.42578125" style="54" customWidth="1"/>
    <col min="3591" max="3591" width="58.85546875" style="54" customWidth="1"/>
    <col min="3592" max="3592" width="6.85546875" style="54" customWidth="1"/>
    <col min="3593" max="3593" width="11.7109375" style="54" customWidth="1"/>
    <col min="3594" max="3598" width="17.7109375" style="54" customWidth="1"/>
    <col min="3599" max="3845" width="9.140625" style="54"/>
    <col min="3846" max="3846" width="4.42578125" style="54" customWidth="1"/>
    <col min="3847" max="3847" width="58.85546875" style="54" customWidth="1"/>
    <col min="3848" max="3848" width="6.85546875" style="54" customWidth="1"/>
    <col min="3849" max="3849" width="11.7109375" style="54" customWidth="1"/>
    <col min="3850" max="3854" width="17.7109375" style="54" customWidth="1"/>
    <col min="3855" max="4101" width="9.140625" style="54"/>
    <col min="4102" max="4102" width="4.42578125" style="54" customWidth="1"/>
    <col min="4103" max="4103" width="58.85546875" style="54" customWidth="1"/>
    <col min="4104" max="4104" width="6.85546875" style="54" customWidth="1"/>
    <col min="4105" max="4105" width="11.7109375" style="54" customWidth="1"/>
    <col min="4106" max="4110" width="17.7109375" style="54" customWidth="1"/>
    <col min="4111" max="4357" width="9.140625" style="54"/>
    <col min="4358" max="4358" width="4.42578125" style="54" customWidth="1"/>
    <col min="4359" max="4359" width="58.85546875" style="54" customWidth="1"/>
    <col min="4360" max="4360" width="6.85546875" style="54" customWidth="1"/>
    <col min="4361" max="4361" width="11.7109375" style="54" customWidth="1"/>
    <col min="4362" max="4366" width="17.7109375" style="54" customWidth="1"/>
    <col min="4367" max="4613" width="9.140625" style="54"/>
    <col min="4614" max="4614" width="4.42578125" style="54" customWidth="1"/>
    <col min="4615" max="4615" width="58.85546875" style="54" customWidth="1"/>
    <col min="4616" max="4616" width="6.85546875" style="54" customWidth="1"/>
    <col min="4617" max="4617" width="11.7109375" style="54" customWidth="1"/>
    <col min="4618" max="4622" width="17.7109375" style="54" customWidth="1"/>
    <col min="4623" max="4869" width="9.140625" style="54"/>
    <col min="4870" max="4870" width="4.42578125" style="54" customWidth="1"/>
    <col min="4871" max="4871" width="58.85546875" style="54" customWidth="1"/>
    <col min="4872" max="4872" width="6.85546875" style="54" customWidth="1"/>
    <col min="4873" max="4873" width="11.7109375" style="54" customWidth="1"/>
    <col min="4874" max="4878" width="17.7109375" style="54" customWidth="1"/>
    <col min="4879" max="5125" width="9.140625" style="54"/>
    <col min="5126" max="5126" width="4.42578125" style="54" customWidth="1"/>
    <col min="5127" max="5127" width="58.85546875" style="54" customWidth="1"/>
    <col min="5128" max="5128" width="6.85546875" style="54" customWidth="1"/>
    <col min="5129" max="5129" width="11.7109375" style="54" customWidth="1"/>
    <col min="5130" max="5134" width="17.7109375" style="54" customWidth="1"/>
    <col min="5135" max="5381" width="9.140625" style="54"/>
    <col min="5382" max="5382" width="4.42578125" style="54" customWidth="1"/>
    <col min="5383" max="5383" width="58.85546875" style="54" customWidth="1"/>
    <col min="5384" max="5384" width="6.85546875" style="54" customWidth="1"/>
    <col min="5385" max="5385" width="11.7109375" style="54" customWidth="1"/>
    <col min="5386" max="5390" width="17.7109375" style="54" customWidth="1"/>
    <col min="5391" max="5637" width="9.140625" style="54"/>
    <col min="5638" max="5638" width="4.42578125" style="54" customWidth="1"/>
    <col min="5639" max="5639" width="58.85546875" style="54" customWidth="1"/>
    <col min="5640" max="5640" width="6.85546875" style="54" customWidth="1"/>
    <col min="5641" max="5641" width="11.7109375" style="54" customWidth="1"/>
    <col min="5642" max="5646" width="17.7109375" style="54" customWidth="1"/>
    <col min="5647" max="5893" width="9.140625" style="54"/>
    <col min="5894" max="5894" width="4.42578125" style="54" customWidth="1"/>
    <col min="5895" max="5895" width="58.85546875" style="54" customWidth="1"/>
    <col min="5896" max="5896" width="6.85546875" style="54" customWidth="1"/>
    <col min="5897" max="5897" width="11.7109375" style="54" customWidth="1"/>
    <col min="5898" max="5902" width="17.7109375" style="54" customWidth="1"/>
    <col min="5903" max="6149" width="9.140625" style="54"/>
    <col min="6150" max="6150" width="4.42578125" style="54" customWidth="1"/>
    <col min="6151" max="6151" width="58.85546875" style="54" customWidth="1"/>
    <col min="6152" max="6152" width="6.85546875" style="54" customWidth="1"/>
    <col min="6153" max="6153" width="11.7109375" style="54" customWidth="1"/>
    <col min="6154" max="6158" width="17.7109375" style="54" customWidth="1"/>
    <col min="6159" max="6405" width="9.140625" style="54"/>
    <col min="6406" max="6406" width="4.42578125" style="54" customWidth="1"/>
    <col min="6407" max="6407" width="58.85546875" style="54" customWidth="1"/>
    <col min="6408" max="6408" width="6.85546875" style="54" customWidth="1"/>
    <col min="6409" max="6409" width="11.7109375" style="54" customWidth="1"/>
    <col min="6410" max="6414" width="17.7109375" style="54" customWidth="1"/>
    <col min="6415" max="6661" width="9.140625" style="54"/>
    <col min="6662" max="6662" width="4.42578125" style="54" customWidth="1"/>
    <col min="6663" max="6663" width="58.85546875" style="54" customWidth="1"/>
    <col min="6664" max="6664" width="6.85546875" style="54" customWidth="1"/>
    <col min="6665" max="6665" width="11.7109375" style="54" customWidth="1"/>
    <col min="6666" max="6670" width="17.7109375" style="54" customWidth="1"/>
    <col min="6671" max="6917" width="9.140625" style="54"/>
    <col min="6918" max="6918" width="4.42578125" style="54" customWidth="1"/>
    <col min="6919" max="6919" width="58.85546875" style="54" customWidth="1"/>
    <col min="6920" max="6920" width="6.85546875" style="54" customWidth="1"/>
    <col min="6921" max="6921" width="11.7109375" style="54" customWidth="1"/>
    <col min="6922" max="6926" width="17.7109375" style="54" customWidth="1"/>
    <col min="6927" max="7173" width="9.140625" style="54"/>
    <col min="7174" max="7174" width="4.42578125" style="54" customWidth="1"/>
    <col min="7175" max="7175" width="58.85546875" style="54" customWidth="1"/>
    <col min="7176" max="7176" width="6.85546875" style="54" customWidth="1"/>
    <col min="7177" max="7177" width="11.7109375" style="54" customWidth="1"/>
    <col min="7178" max="7182" width="17.7109375" style="54" customWidth="1"/>
    <col min="7183" max="7429" width="9.140625" style="54"/>
    <col min="7430" max="7430" width="4.42578125" style="54" customWidth="1"/>
    <col min="7431" max="7431" width="58.85546875" style="54" customWidth="1"/>
    <col min="7432" max="7432" width="6.85546875" style="54" customWidth="1"/>
    <col min="7433" max="7433" width="11.7109375" style="54" customWidth="1"/>
    <col min="7434" max="7438" width="17.7109375" style="54" customWidth="1"/>
    <col min="7439" max="7685" width="9.140625" style="54"/>
    <col min="7686" max="7686" width="4.42578125" style="54" customWidth="1"/>
    <col min="7687" max="7687" width="58.85546875" style="54" customWidth="1"/>
    <col min="7688" max="7688" width="6.85546875" style="54" customWidth="1"/>
    <col min="7689" max="7689" width="11.7109375" style="54" customWidth="1"/>
    <col min="7690" max="7694" width="17.7109375" style="54" customWidth="1"/>
    <col min="7695" max="7941" width="9.140625" style="54"/>
    <col min="7942" max="7942" width="4.42578125" style="54" customWidth="1"/>
    <col min="7943" max="7943" width="58.85546875" style="54" customWidth="1"/>
    <col min="7944" max="7944" width="6.85546875" style="54" customWidth="1"/>
    <col min="7945" max="7945" width="11.7109375" style="54" customWidth="1"/>
    <col min="7946" max="7950" width="17.7109375" style="54" customWidth="1"/>
    <col min="7951" max="8197" width="9.140625" style="54"/>
    <col min="8198" max="8198" width="4.42578125" style="54" customWidth="1"/>
    <col min="8199" max="8199" width="58.85546875" style="54" customWidth="1"/>
    <col min="8200" max="8200" width="6.85546875" style="54" customWidth="1"/>
    <col min="8201" max="8201" width="11.7109375" style="54" customWidth="1"/>
    <col min="8202" max="8206" width="17.7109375" style="54" customWidth="1"/>
    <col min="8207" max="8453" width="9.140625" style="54"/>
    <col min="8454" max="8454" width="4.42578125" style="54" customWidth="1"/>
    <col min="8455" max="8455" width="58.85546875" style="54" customWidth="1"/>
    <col min="8456" max="8456" width="6.85546875" style="54" customWidth="1"/>
    <col min="8457" max="8457" width="11.7109375" style="54" customWidth="1"/>
    <col min="8458" max="8462" width="17.7109375" style="54" customWidth="1"/>
    <col min="8463" max="8709" width="9.140625" style="54"/>
    <col min="8710" max="8710" width="4.42578125" style="54" customWidth="1"/>
    <col min="8711" max="8711" width="58.85546875" style="54" customWidth="1"/>
    <col min="8712" max="8712" width="6.85546875" style="54" customWidth="1"/>
    <col min="8713" max="8713" width="11.7109375" style="54" customWidth="1"/>
    <col min="8714" max="8718" width="17.7109375" style="54" customWidth="1"/>
    <col min="8719" max="8965" width="9.140625" style="54"/>
    <col min="8966" max="8966" width="4.42578125" style="54" customWidth="1"/>
    <col min="8967" max="8967" width="58.85546875" style="54" customWidth="1"/>
    <col min="8968" max="8968" width="6.85546875" style="54" customWidth="1"/>
    <col min="8969" max="8969" width="11.7109375" style="54" customWidth="1"/>
    <col min="8970" max="8974" width="17.7109375" style="54" customWidth="1"/>
    <col min="8975" max="9221" width="9.140625" style="54"/>
    <col min="9222" max="9222" width="4.42578125" style="54" customWidth="1"/>
    <col min="9223" max="9223" width="58.85546875" style="54" customWidth="1"/>
    <col min="9224" max="9224" width="6.85546875" style="54" customWidth="1"/>
    <col min="9225" max="9225" width="11.7109375" style="54" customWidth="1"/>
    <col min="9226" max="9230" width="17.7109375" style="54" customWidth="1"/>
    <col min="9231" max="9477" width="9.140625" style="54"/>
    <col min="9478" max="9478" width="4.42578125" style="54" customWidth="1"/>
    <col min="9479" max="9479" width="58.85546875" style="54" customWidth="1"/>
    <col min="9480" max="9480" width="6.85546875" style="54" customWidth="1"/>
    <col min="9481" max="9481" width="11.7109375" style="54" customWidth="1"/>
    <col min="9482" max="9486" width="17.7109375" style="54" customWidth="1"/>
    <col min="9487" max="9733" width="9.140625" style="54"/>
    <col min="9734" max="9734" width="4.42578125" style="54" customWidth="1"/>
    <col min="9735" max="9735" width="58.85546875" style="54" customWidth="1"/>
    <col min="9736" max="9736" width="6.85546875" style="54" customWidth="1"/>
    <col min="9737" max="9737" width="11.7109375" style="54" customWidth="1"/>
    <col min="9738" max="9742" width="17.7109375" style="54" customWidth="1"/>
    <col min="9743" max="9989" width="9.140625" style="54"/>
    <col min="9990" max="9990" width="4.42578125" style="54" customWidth="1"/>
    <col min="9991" max="9991" width="58.85546875" style="54" customWidth="1"/>
    <col min="9992" max="9992" width="6.85546875" style="54" customWidth="1"/>
    <col min="9993" max="9993" width="11.7109375" style="54" customWidth="1"/>
    <col min="9994" max="9998" width="17.7109375" style="54" customWidth="1"/>
    <col min="9999" max="10245" width="9.140625" style="54"/>
    <col min="10246" max="10246" width="4.42578125" style="54" customWidth="1"/>
    <col min="10247" max="10247" width="58.85546875" style="54" customWidth="1"/>
    <col min="10248" max="10248" width="6.85546875" style="54" customWidth="1"/>
    <col min="10249" max="10249" width="11.7109375" style="54" customWidth="1"/>
    <col min="10250" max="10254" width="17.7109375" style="54" customWidth="1"/>
    <col min="10255" max="10501" width="9.140625" style="54"/>
    <col min="10502" max="10502" width="4.42578125" style="54" customWidth="1"/>
    <col min="10503" max="10503" width="58.85546875" style="54" customWidth="1"/>
    <col min="10504" max="10504" width="6.85546875" style="54" customWidth="1"/>
    <col min="10505" max="10505" width="11.7109375" style="54" customWidth="1"/>
    <col min="10506" max="10510" width="17.7109375" style="54" customWidth="1"/>
    <col min="10511" max="10757" width="9.140625" style="54"/>
    <col min="10758" max="10758" width="4.42578125" style="54" customWidth="1"/>
    <col min="10759" max="10759" width="58.85546875" style="54" customWidth="1"/>
    <col min="10760" max="10760" width="6.85546875" style="54" customWidth="1"/>
    <col min="10761" max="10761" width="11.7109375" style="54" customWidth="1"/>
    <col min="10762" max="10766" width="17.7109375" style="54" customWidth="1"/>
    <col min="10767" max="11013" width="9.140625" style="54"/>
    <col min="11014" max="11014" width="4.42578125" style="54" customWidth="1"/>
    <col min="11015" max="11015" width="58.85546875" style="54" customWidth="1"/>
    <col min="11016" max="11016" width="6.85546875" style="54" customWidth="1"/>
    <col min="11017" max="11017" width="11.7109375" style="54" customWidth="1"/>
    <col min="11018" max="11022" width="17.7109375" style="54" customWidth="1"/>
    <col min="11023" max="11269" width="9.140625" style="54"/>
    <col min="11270" max="11270" width="4.42578125" style="54" customWidth="1"/>
    <col min="11271" max="11271" width="58.85546875" style="54" customWidth="1"/>
    <col min="11272" max="11272" width="6.85546875" style="54" customWidth="1"/>
    <col min="11273" max="11273" width="11.7109375" style="54" customWidth="1"/>
    <col min="11274" max="11278" width="17.7109375" style="54" customWidth="1"/>
    <col min="11279" max="11525" width="9.140625" style="54"/>
    <col min="11526" max="11526" width="4.42578125" style="54" customWidth="1"/>
    <col min="11527" max="11527" width="58.85546875" style="54" customWidth="1"/>
    <col min="11528" max="11528" width="6.85546875" style="54" customWidth="1"/>
    <col min="11529" max="11529" width="11.7109375" style="54" customWidth="1"/>
    <col min="11530" max="11534" width="17.7109375" style="54" customWidth="1"/>
    <col min="11535" max="11781" width="9.140625" style="54"/>
    <col min="11782" max="11782" width="4.42578125" style="54" customWidth="1"/>
    <col min="11783" max="11783" width="58.85546875" style="54" customWidth="1"/>
    <col min="11784" max="11784" width="6.85546875" style="54" customWidth="1"/>
    <col min="11785" max="11785" width="11.7109375" style="54" customWidth="1"/>
    <col min="11786" max="11790" width="17.7109375" style="54" customWidth="1"/>
    <col min="11791" max="12037" width="9.140625" style="54"/>
    <col min="12038" max="12038" width="4.42578125" style="54" customWidth="1"/>
    <col min="12039" max="12039" width="58.85546875" style="54" customWidth="1"/>
    <col min="12040" max="12040" width="6.85546875" style="54" customWidth="1"/>
    <col min="12041" max="12041" width="11.7109375" style="54" customWidth="1"/>
    <col min="12042" max="12046" width="17.7109375" style="54" customWidth="1"/>
    <col min="12047" max="12293" width="9.140625" style="54"/>
    <col min="12294" max="12294" width="4.42578125" style="54" customWidth="1"/>
    <col min="12295" max="12295" width="58.85546875" style="54" customWidth="1"/>
    <col min="12296" max="12296" width="6.85546875" style="54" customWidth="1"/>
    <col min="12297" max="12297" width="11.7109375" style="54" customWidth="1"/>
    <col min="12298" max="12302" width="17.7109375" style="54" customWidth="1"/>
    <col min="12303" max="12549" width="9.140625" style="54"/>
    <col min="12550" max="12550" width="4.42578125" style="54" customWidth="1"/>
    <col min="12551" max="12551" width="58.85546875" style="54" customWidth="1"/>
    <col min="12552" max="12552" width="6.85546875" style="54" customWidth="1"/>
    <col min="12553" max="12553" width="11.7109375" style="54" customWidth="1"/>
    <col min="12554" max="12558" width="17.7109375" style="54" customWidth="1"/>
    <col min="12559" max="12805" width="9.140625" style="54"/>
    <col min="12806" max="12806" width="4.42578125" style="54" customWidth="1"/>
    <col min="12807" max="12807" width="58.85546875" style="54" customWidth="1"/>
    <col min="12808" max="12808" width="6.85546875" style="54" customWidth="1"/>
    <col min="12809" max="12809" width="11.7109375" style="54" customWidth="1"/>
    <col min="12810" max="12814" width="17.7109375" style="54" customWidth="1"/>
    <col min="12815" max="13061" width="9.140625" style="54"/>
    <col min="13062" max="13062" width="4.42578125" style="54" customWidth="1"/>
    <col min="13063" max="13063" width="58.85546875" style="54" customWidth="1"/>
    <col min="13064" max="13064" width="6.85546875" style="54" customWidth="1"/>
    <col min="13065" max="13065" width="11.7109375" style="54" customWidth="1"/>
    <col min="13066" max="13070" width="17.7109375" style="54" customWidth="1"/>
    <col min="13071" max="13317" width="9.140625" style="54"/>
    <col min="13318" max="13318" width="4.42578125" style="54" customWidth="1"/>
    <col min="13319" max="13319" width="58.85546875" style="54" customWidth="1"/>
    <col min="13320" max="13320" width="6.85546875" style="54" customWidth="1"/>
    <col min="13321" max="13321" width="11.7109375" style="54" customWidth="1"/>
    <col min="13322" max="13326" width="17.7109375" style="54" customWidth="1"/>
    <col min="13327" max="13573" width="9.140625" style="54"/>
    <col min="13574" max="13574" width="4.42578125" style="54" customWidth="1"/>
    <col min="13575" max="13575" width="58.85546875" style="54" customWidth="1"/>
    <col min="13576" max="13576" width="6.85546875" style="54" customWidth="1"/>
    <col min="13577" max="13577" width="11.7109375" style="54" customWidth="1"/>
    <col min="13578" max="13582" width="17.7109375" style="54" customWidth="1"/>
    <col min="13583" max="13829" width="9.140625" style="54"/>
    <col min="13830" max="13830" width="4.42578125" style="54" customWidth="1"/>
    <col min="13831" max="13831" width="58.85546875" style="54" customWidth="1"/>
    <col min="13832" max="13832" width="6.85546875" style="54" customWidth="1"/>
    <col min="13833" max="13833" width="11.7109375" style="54" customWidth="1"/>
    <col min="13834" max="13838" width="17.7109375" style="54" customWidth="1"/>
    <col min="13839" max="14085" width="9.140625" style="54"/>
    <col min="14086" max="14086" width="4.42578125" style="54" customWidth="1"/>
    <col min="14087" max="14087" width="58.85546875" style="54" customWidth="1"/>
    <col min="14088" max="14088" width="6.85546875" style="54" customWidth="1"/>
    <col min="14089" max="14089" width="11.7109375" style="54" customWidth="1"/>
    <col min="14090" max="14094" width="17.7109375" style="54" customWidth="1"/>
    <col min="14095" max="14341" width="9.140625" style="54"/>
    <col min="14342" max="14342" width="4.42578125" style="54" customWidth="1"/>
    <col min="14343" max="14343" width="58.85546875" style="54" customWidth="1"/>
    <col min="14344" max="14344" width="6.85546875" style="54" customWidth="1"/>
    <col min="14345" max="14345" width="11.7109375" style="54" customWidth="1"/>
    <col min="14346" max="14350" width="17.7109375" style="54" customWidth="1"/>
    <col min="14351" max="14597" width="9.140625" style="54"/>
    <col min="14598" max="14598" width="4.42578125" style="54" customWidth="1"/>
    <col min="14599" max="14599" width="58.85546875" style="54" customWidth="1"/>
    <col min="14600" max="14600" width="6.85546875" style="54" customWidth="1"/>
    <col min="14601" max="14601" width="11.7109375" style="54" customWidth="1"/>
    <col min="14602" max="14606" width="17.7109375" style="54" customWidth="1"/>
    <col min="14607" max="14853" width="9.140625" style="54"/>
    <col min="14854" max="14854" width="4.42578125" style="54" customWidth="1"/>
    <col min="14855" max="14855" width="58.85546875" style="54" customWidth="1"/>
    <col min="14856" max="14856" width="6.85546875" style="54" customWidth="1"/>
    <col min="14857" max="14857" width="11.7109375" style="54" customWidth="1"/>
    <col min="14858" max="14862" width="17.7109375" style="54" customWidth="1"/>
    <col min="14863" max="15109" width="9.140625" style="54"/>
    <col min="15110" max="15110" width="4.42578125" style="54" customWidth="1"/>
    <col min="15111" max="15111" width="58.85546875" style="54" customWidth="1"/>
    <col min="15112" max="15112" width="6.85546875" style="54" customWidth="1"/>
    <col min="15113" max="15113" width="11.7109375" style="54" customWidth="1"/>
    <col min="15114" max="15118" width="17.7109375" style="54" customWidth="1"/>
    <col min="15119" max="15365" width="9.140625" style="54"/>
    <col min="15366" max="15366" width="4.42578125" style="54" customWidth="1"/>
    <col min="15367" max="15367" width="58.85546875" style="54" customWidth="1"/>
    <col min="15368" max="15368" width="6.85546875" style="54" customWidth="1"/>
    <col min="15369" max="15369" width="11.7109375" style="54" customWidth="1"/>
    <col min="15370" max="15374" width="17.7109375" style="54" customWidth="1"/>
    <col min="15375" max="15621" width="9.140625" style="54"/>
    <col min="15622" max="15622" width="4.42578125" style="54" customWidth="1"/>
    <col min="15623" max="15623" width="58.85546875" style="54" customWidth="1"/>
    <col min="15624" max="15624" width="6.85546875" style="54" customWidth="1"/>
    <col min="15625" max="15625" width="11.7109375" style="54" customWidth="1"/>
    <col min="15626" max="15630" width="17.7109375" style="54" customWidth="1"/>
    <col min="15631" max="15877" width="9.140625" style="54"/>
    <col min="15878" max="15878" width="4.42578125" style="54" customWidth="1"/>
    <col min="15879" max="15879" width="58.85546875" style="54" customWidth="1"/>
    <col min="15880" max="15880" width="6.85546875" style="54" customWidth="1"/>
    <col min="15881" max="15881" width="11.7109375" style="54" customWidth="1"/>
    <col min="15882" max="15886" width="17.7109375" style="54" customWidth="1"/>
    <col min="15887" max="16133" width="9.140625" style="54"/>
    <col min="16134" max="16134" width="4.42578125" style="54" customWidth="1"/>
    <col min="16135" max="16135" width="58.85546875" style="54" customWidth="1"/>
    <col min="16136" max="16136" width="6.85546875" style="54" customWidth="1"/>
    <col min="16137" max="16137" width="11.7109375" style="54" customWidth="1"/>
    <col min="16138" max="16142" width="17.7109375" style="54" customWidth="1"/>
    <col min="16143" max="16384" width="9.140625" style="54"/>
  </cols>
  <sheetData>
    <row r="1" spans="1:15" x14ac:dyDescent="0.2">
      <c r="A1" s="383" t="s">
        <v>632</v>
      </c>
      <c r="B1" s="383"/>
    </row>
    <row r="3" spans="1:15" x14ac:dyDescent="0.2">
      <c r="B3" s="396" t="s">
        <v>589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1:15" x14ac:dyDescent="0.2">
      <c r="B4" s="396" t="s">
        <v>337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1:15" x14ac:dyDescent="0.2">
      <c r="B5" s="74"/>
      <c r="C5" s="74"/>
      <c r="D5" s="399"/>
      <c r="E5" s="399"/>
      <c r="F5" s="399"/>
      <c r="G5" s="188"/>
      <c r="H5" s="128"/>
      <c r="I5" s="128"/>
    </row>
    <row r="6" spans="1:15" ht="51" customHeight="1" x14ac:dyDescent="0.2">
      <c r="D6" s="395" t="s">
        <v>588</v>
      </c>
      <c r="E6" s="395"/>
      <c r="F6" s="393" t="s">
        <v>530</v>
      </c>
      <c r="G6" s="393"/>
      <c r="H6" s="393" t="s">
        <v>531</v>
      </c>
      <c r="I6" s="393"/>
      <c r="J6" s="393"/>
      <c r="K6" s="393"/>
      <c r="L6" s="393"/>
      <c r="M6" s="393"/>
      <c r="N6" s="393"/>
      <c r="O6" s="393"/>
    </row>
    <row r="7" spans="1:15" ht="25.5" x14ac:dyDescent="0.2">
      <c r="A7" s="71" t="s">
        <v>63</v>
      </c>
      <c r="B7" s="129" t="s">
        <v>264</v>
      </c>
      <c r="C7" s="58" t="s">
        <v>65</v>
      </c>
      <c r="D7" s="180" t="s">
        <v>66</v>
      </c>
      <c r="E7" s="179" t="s">
        <v>431</v>
      </c>
      <c r="F7" s="180" t="s">
        <v>66</v>
      </c>
      <c r="G7" s="179" t="s">
        <v>431</v>
      </c>
      <c r="H7" s="180" t="s">
        <v>66</v>
      </c>
      <c r="I7" s="179" t="s">
        <v>431</v>
      </c>
      <c r="J7" s="180" t="s">
        <v>66</v>
      </c>
      <c r="K7" s="179" t="s">
        <v>431</v>
      </c>
      <c r="L7" s="180" t="s">
        <v>66</v>
      </c>
      <c r="M7" s="179" t="s">
        <v>431</v>
      </c>
      <c r="N7" s="180" t="s">
        <v>66</v>
      </c>
      <c r="O7" s="180" t="s">
        <v>431</v>
      </c>
    </row>
    <row r="8" spans="1:15" ht="15" customHeight="1" x14ac:dyDescent="0.2">
      <c r="A8" s="130" t="s">
        <v>265</v>
      </c>
      <c r="B8" s="72" t="s">
        <v>338</v>
      </c>
      <c r="C8" s="63" t="s">
        <v>339</v>
      </c>
      <c r="D8" s="93">
        <f>F8+H8+J8+L8+N8</f>
        <v>0</v>
      </c>
      <c r="E8" s="93">
        <f>G8+I8+K8+M8+O8</f>
        <v>0</v>
      </c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ht="15" customHeight="1" x14ac:dyDescent="0.2">
      <c r="A9" s="130" t="s">
        <v>268</v>
      </c>
      <c r="B9" s="72" t="s">
        <v>340</v>
      </c>
      <c r="C9" s="63" t="s">
        <v>341</v>
      </c>
      <c r="D9" s="93">
        <f t="shared" ref="D9:D30" si="0">F9+H9+J9+L9+N9</f>
        <v>0</v>
      </c>
      <c r="E9" s="93">
        <f t="shared" ref="E9:E30" si="1">G9+I9+K9+M9+O9</f>
        <v>0</v>
      </c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 ht="15" customHeight="1" x14ac:dyDescent="0.2">
      <c r="A10" s="130" t="s">
        <v>271</v>
      </c>
      <c r="B10" s="72" t="s">
        <v>342</v>
      </c>
      <c r="C10" s="63" t="s">
        <v>343</v>
      </c>
      <c r="D10" s="85">
        <f t="shared" si="0"/>
        <v>20000</v>
      </c>
      <c r="E10" s="93">
        <f t="shared" si="1"/>
        <v>0</v>
      </c>
      <c r="F10" s="85">
        <v>20000</v>
      </c>
      <c r="G10" s="61"/>
      <c r="H10" s="61"/>
      <c r="I10" s="61"/>
      <c r="J10" s="61"/>
      <c r="K10" s="61"/>
      <c r="L10" s="61"/>
      <c r="M10" s="61"/>
      <c r="N10" s="61"/>
      <c r="O10" s="61"/>
    </row>
    <row r="11" spans="1:15" ht="15" customHeight="1" x14ac:dyDescent="0.2">
      <c r="A11" s="131" t="s">
        <v>274</v>
      </c>
      <c r="B11" s="73" t="s">
        <v>344</v>
      </c>
      <c r="C11" s="67" t="s">
        <v>345</v>
      </c>
      <c r="D11" s="85">
        <f t="shared" si="0"/>
        <v>20000</v>
      </c>
      <c r="E11" s="93">
        <f>SUM(E8:E10)</f>
        <v>0</v>
      </c>
      <c r="F11" s="85">
        <f t="shared" ref="F11:N11" si="2">SUM(F8:F10)</f>
        <v>20000</v>
      </c>
      <c r="G11" s="71">
        <f>SUM(G8:G10)</f>
        <v>0</v>
      </c>
      <c r="H11" s="71">
        <f t="shared" si="2"/>
        <v>0</v>
      </c>
      <c r="I11" s="71"/>
      <c r="J11" s="71">
        <f t="shared" si="2"/>
        <v>0</v>
      </c>
      <c r="K11" s="71"/>
      <c r="L11" s="71">
        <f t="shared" si="2"/>
        <v>0</v>
      </c>
      <c r="M11" s="71"/>
      <c r="N11" s="71">
        <f t="shared" si="2"/>
        <v>0</v>
      </c>
      <c r="O11" s="71"/>
    </row>
    <row r="12" spans="1:15" ht="15" customHeight="1" x14ac:dyDescent="0.2">
      <c r="A12" s="130" t="s">
        <v>277</v>
      </c>
      <c r="B12" s="90" t="s">
        <v>346</v>
      </c>
      <c r="C12" s="63" t="s">
        <v>347</v>
      </c>
      <c r="D12" s="85">
        <f t="shared" si="0"/>
        <v>0</v>
      </c>
      <c r="E12" s="93">
        <f t="shared" si="1"/>
        <v>0</v>
      </c>
      <c r="F12" s="85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5" customHeight="1" x14ac:dyDescent="0.2">
      <c r="A13" s="130" t="s">
        <v>280</v>
      </c>
      <c r="B13" s="90" t="s">
        <v>348</v>
      </c>
      <c r="C13" s="63" t="s">
        <v>349</v>
      </c>
      <c r="D13" s="85">
        <f t="shared" si="0"/>
        <v>0</v>
      </c>
      <c r="E13" s="93">
        <f t="shared" si="1"/>
        <v>0</v>
      </c>
      <c r="F13" s="85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15" customHeight="1" x14ac:dyDescent="0.2">
      <c r="A14" s="130" t="s">
        <v>283</v>
      </c>
      <c r="B14" s="72" t="s">
        <v>350</v>
      </c>
      <c r="C14" s="63" t="s">
        <v>351</v>
      </c>
      <c r="D14" s="85">
        <f t="shared" si="0"/>
        <v>0</v>
      </c>
      <c r="E14" s="93">
        <f t="shared" si="1"/>
        <v>0</v>
      </c>
      <c r="F14" s="85"/>
      <c r="G14" s="61"/>
      <c r="H14" s="61"/>
      <c r="I14" s="61"/>
      <c r="J14" s="61"/>
      <c r="K14" s="61"/>
      <c r="L14" s="61"/>
      <c r="M14" s="61"/>
      <c r="N14" s="61"/>
      <c r="O14" s="61"/>
    </row>
    <row r="15" spans="1:15" ht="15" customHeight="1" x14ac:dyDescent="0.2">
      <c r="A15" s="130" t="s">
        <v>286</v>
      </c>
      <c r="B15" s="72" t="s">
        <v>352</v>
      </c>
      <c r="C15" s="63" t="s">
        <v>353</v>
      </c>
      <c r="D15" s="85">
        <f t="shared" si="0"/>
        <v>0</v>
      </c>
      <c r="E15" s="93">
        <f t="shared" si="1"/>
        <v>0</v>
      </c>
      <c r="F15" s="85"/>
      <c r="G15" s="61"/>
      <c r="H15" s="61"/>
      <c r="I15" s="61"/>
      <c r="J15" s="61"/>
      <c r="K15" s="61"/>
      <c r="L15" s="61"/>
      <c r="M15" s="61"/>
      <c r="N15" s="61"/>
      <c r="O15" s="61"/>
    </row>
    <row r="16" spans="1:15" ht="15" customHeight="1" x14ac:dyDescent="0.2">
      <c r="A16" s="131" t="s">
        <v>289</v>
      </c>
      <c r="B16" s="132" t="s">
        <v>354</v>
      </c>
      <c r="C16" s="67" t="s">
        <v>355</v>
      </c>
      <c r="D16" s="85">
        <f t="shared" si="0"/>
        <v>0</v>
      </c>
      <c r="E16" s="93">
        <f t="shared" si="1"/>
        <v>0</v>
      </c>
      <c r="F16" s="85">
        <f t="shared" ref="F16:N16" si="3">SUM(F12:F15)</f>
        <v>0</v>
      </c>
      <c r="G16" s="61"/>
      <c r="H16" s="61">
        <f t="shared" si="3"/>
        <v>0</v>
      </c>
      <c r="I16" s="61"/>
      <c r="J16" s="61">
        <f t="shared" si="3"/>
        <v>0</v>
      </c>
      <c r="K16" s="61"/>
      <c r="L16" s="61">
        <f t="shared" si="3"/>
        <v>0</v>
      </c>
      <c r="M16" s="61"/>
      <c r="N16" s="61">
        <f t="shared" si="3"/>
        <v>0</v>
      </c>
      <c r="O16" s="61"/>
    </row>
    <row r="17" spans="1:15" ht="15" customHeight="1" x14ac:dyDescent="0.2">
      <c r="A17" s="130" t="s">
        <v>292</v>
      </c>
      <c r="B17" s="90" t="s">
        <v>356</v>
      </c>
      <c r="C17" s="63" t="s">
        <v>357</v>
      </c>
      <c r="D17" s="85">
        <f t="shared" si="0"/>
        <v>0</v>
      </c>
      <c r="E17" s="93">
        <f t="shared" si="1"/>
        <v>0</v>
      </c>
      <c r="F17" s="85"/>
      <c r="G17" s="61"/>
      <c r="H17" s="61"/>
      <c r="I17" s="61"/>
      <c r="J17" s="61"/>
      <c r="K17" s="61"/>
      <c r="L17" s="61"/>
      <c r="M17" s="61"/>
      <c r="N17" s="61"/>
      <c r="O17" s="61"/>
    </row>
    <row r="18" spans="1:15" ht="15" customHeight="1" x14ac:dyDescent="0.2">
      <c r="A18" s="130" t="s">
        <v>295</v>
      </c>
      <c r="B18" s="90" t="s">
        <v>358</v>
      </c>
      <c r="C18" s="63" t="s">
        <v>359</v>
      </c>
      <c r="D18" s="85">
        <f t="shared" si="0"/>
        <v>0</v>
      </c>
      <c r="E18" s="93">
        <f t="shared" si="1"/>
        <v>0</v>
      </c>
      <c r="F18" s="85"/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15" customHeight="1" x14ac:dyDescent="0.2">
      <c r="A19" s="130" t="s">
        <v>298</v>
      </c>
      <c r="B19" s="90" t="s">
        <v>360</v>
      </c>
      <c r="C19" s="63" t="s">
        <v>361</v>
      </c>
      <c r="D19" s="85">
        <f t="shared" si="0"/>
        <v>49110</v>
      </c>
      <c r="E19" s="93">
        <f t="shared" si="1"/>
        <v>0</v>
      </c>
      <c r="F19" s="85">
        <v>49110</v>
      </c>
      <c r="G19" s="71"/>
      <c r="H19" s="71"/>
      <c r="I19" s="71"/>
      <c r="J19" s="71"/>
      <c r="K19" s="71"/>
      <c r="L19" s="71"/>
      <c r="M19" s="71"/>
      <c r="N19" s="71"/>
      <c r="O19" s="71"/>
    </row>
    <row r="20" spans="1:15" ht="15" customHeight="1" x14ac:dyDescent="0.2">
      <c r="A20" s="130" t="s">
        <v>300</v>
      </c>
      <c r="B20" s="90" t="s">
        <v>362</v>
      </c>
      <c r="C20" s="63" t="s">
        <v>363</v>
      </c>
      <c r="D20" s="85">
        <f t="shared" si="0"/>
        <v>0</v>
      </c>
      <c r="E20" s="93">
        <f t="shared" si="1"/>
        <v>0</v>
      </c>
      <c r="F20" s="85"/>
      <c r="G20" s="61"/>
      <c r="H20" s="61"/>
      <c r="I20" s="61"/>
      <c r="J20" s="61"/>
      <c r="K20" s="61"/>
      <c r="L20" s="61"/>
      <c r="M20" s="61"/>
      <c r="N20" s="61"/>
      <c r="O20" s="61"/>
    </row>
    <row r="21" spans="1:15" ht="15" customHeight="1" x14ac:dyDescent="0.2">
      <c r="A21" s="130" t="s">
        <v>303</v>
      </c>
      <c r="B21" s="90" t="s">
        <v>364</v>
      </c>
      <c r="C21" s="63" t="s">
        <v>365</v>
      </c>
      <c r="D21" s="85">
        <f t="shared" si="0"/>
        <v>0</v>
      </c>
      <c r="E21" s="93">
        <f t="shared" si="1"/>
        <v>0</v>
      </c>
      <c r="F21" s="85"/>
      <c r="G21" s="61"/>
      <c r="H21" s="61"/>
      <c r="I21" s="61"/>
      <c r="J21" s="61"/>
      <c r="K21" s="61"/>
      <c r="L21" s="61"/>
      <c r="M21" s="61"/>
      <c r="N21" s="61"/>
      <c r="O21" s="61"/>
    </row>
    <row r="22" spans="1:15" ht="15" customHeight="1" x14ac:dyDescent="0.2">
      <c r="A22" s="130" t="s">
        <v>306</v>
      </c>
      <c r="B22" s="90" t="s">
        <v>366</v>
      </c>
      <c r="C22" s="63" t="s">
        <v>367</v>
      </c>
      <c r="D22" s="85">
        <f t="shared" si="0"/>
        <v>0</v>
      </c>
      <c r="E22" s="93">
        <f t="shared" si="1"/>
        <v>0</v>
      </c>
      <c r="F22" s="85"/>
      <c r="G22" s="61"/>
      <c r="H22" s="61"/>
      <c r="I22" s="61"/>
      <c r="J22" s="61"/>
      <c r="K22" s="61"/>
      <c r="L22" s="61"/>
      <c r="M22" s="61"/>
      <c r="N22" s="61"/>
      <c r="O22" s="61"/>
    </row>
    <row r="23" spans="1:15" ht="15" customHeight="1" x14ac:dyDescent="0.2">
      <c r="A23" s="131" t="s">
        <v>308</v>
      </c>
      <c r="B23" s="132" t="s">
        <v>368</v>
      </c>
      <c r="C23" s="67" t="s">
        <v>369</v>
      </c>
      <c r="D23" s="85">
        <f t="shared" si="0"/>
        <v>69110</v>
      </c>
      <c r="E23" s="93">
        <f t="shared" si="1"/>
        <v>0</v>
      </c>
      <c r="F23" s="85">
        <f t="shared" ref="F23:N23" si="4">SUM(F17:F22)+F11</f>
        <v>69110</v>
      </c>
      <c r="G23" s="71">
        <f t="shared" si="4"/>
        <v>0</v>
      </c>
      <c r="H23" s="71">
        <f t="shared" si="4"/>
        <v>0</v>
      </c>
      <c r="I23" s="71"/>
      <c r="J23" s="71">
        <f t="shared" si="4"/>
        <v>0</v>
      </c>
      <c r="K23" s="71"/>
      <c r="L23" s="71">
        <f t="shared" si="4"/>
        <v>0</v>
      </c>
      <c r="M23" s="71"/>
      <c r="N23" s="71">
        <f t="shared" si="4"/>
        <v>0</v>
      </c>
      <c r="O23" s="71"/>
    </row>
    <row r="24" spans="1:15" ht="15" customHeight="1" x14ac:dyDescent="0.2">
      <c r="A24" s="130" t="s">
        <v>311</v>
      </c>
      <c r="B24" s="90" t="s">
        <v>370</v>
      </c>
      <c r="C24" s="63" t="s">
        <v>371</v>
      </c>
      <c r="D24" s="85">
        <f t="shared" si="0"/>
        <v>0</v>
      </c>
      <c r="E24" s="93">
        <f t="shared" si="1"/>
        <v>0</v>
      </c>
      <c r="F24" s="85"/>
      <c r="G24" s="61"/>
      <c r="H24" s="61"/>
      <c r="I24" s="61"/>
      <c r="J24" s="61"/>
      <c r="K24" s="61"/>
      <c r="L24" s="61"/>
      <c r="M24" s="61"/>
      <c r="N24" s="61"/>
      <c r="O24" s="61"/>
    </row>
    <row r="25" spans="1:15" ht="15" customHeight="1" x14ac:dyDescent="0.2">
      <c r="A25" s="130" t="s">
        <v>314</v>
      </c>
      <c r="B25" s="72" t="s">
        <v>372</v>
      </c>
      <c r="C25" s="63" t="s">
        <v>373</v>
      </c>
      <c r="D25" s="85">
        <f t="shared" si="0"/>
        <v>0</v>
      </c>
      <c r="E25" s="93">
        <f t="shared" si="1"/>
        <v>0</v>
      </c>
      <c r="F25" s="85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15" customHeight="1" x14ac:dyDescent="0.2">
      <c r="A26" s="130" t="s">
        <v>317</v>
      </c>
      <c r="B26" s="90" t="s">
        <v>374</v>
      </c>
      <c r="C26" s="63" t="s">
        <v>375</v>
      </c>
      <c r="D26" s="85">
        <f t="shared" si="0"/>
        <v>0</v>
      </c>
      <c r="E26" s="93">
        <f t="shared" si="1"/>
        <v>0</v>
      </c>
      <c r="F26" s="85"/>
      <c r="G26" s="61"/>
      <c r="H26" s="61"/>
      <c r="I26" s="61"/>
      <c r="J26" s="61"/>
      <c r="K26" s="61"/>
      <c r="L26" s="61"/>
      <c r="M26" s="61"/>
      <c r="N26" s="61"/>
      <c r="O26" s="61"/>
    </row>
    <row r="27" spans="1:15" ht="15" customHeight="1" x14ac:dyDescent="0.2">
      <c r="A27" s="130" t="s">
        <v>320</v>
      </c>
      <c r="B27" s="90" t="s">
        <v>376</v>
      </c>
      <c r="C27" s="63" t="s">
        <v>377</v>
      </c>
      <c r="D27" s="85">
        <f t="shared" si="0"/>
        <v>0</v>
      </c>
      <c r="E27" s="93">
        <f t="shared" si="1"/>
        <v>0</v>
      </c>
      <c r="F27" s="85"/>
      <c r="G27" s="61"/>
      <c r="H27" s="61"/>
      <c r="I27" s="61"/>
      <c r="J27" s="61"/>
      <c r="K27" s="61"/>
      <c r="L27" s="61"/>
      <c r="M27" s="61"/>
      <c r="N27" s="61"/>
      <c r="O27" s="61"/>
    </row>
    <row r="28" spans="1:15" ht="15" customHeight="1" x14ac:dyDescent="0.2">
      <c r="A28" s="131" t="s">
        <v>323</v>
      </c>
      <c r="B28" s="132" t="s">
        <v>378</v>
      </c>
      <c r="C28" s="67" t="s">
        <v>379</v>
      </c>
      <c r="D28" s="85">
        <f t="shared" si="0"/>
        <v>0</v>
      </c>
      <c r="E28" s="93">
        <f t="shared" si="1"/>
        <v>0</v>
      </c>
      <c r="F28" s="85">
        <f>SUM(F24:F27)</f>
        <v>0</v>
      </c>
      <c r="G28" s="61"/>
      <c r="H28" s="61">
        <f>SUM(H24:H27)</f>
        <v>0</v>
      </c>
      <c r="I28" s="61"/>
      <c r="J28" s="61">
        <f>SUM(J24:J27)</f>
        <v>0</v>
      </c>
      <c r="K28" s="61"/>
      <c r="L28" s="61">
        <f>SUM(L24:L27)</f>
        <v>0</v>
      </c>
      <c r="M28" s="61"/>
      <c r="N28" s="61">
        <f>SUM(N24:N27)</f>
        <v>0</v>
      </c>
      <c r="O28" s="61"/>
    </row>
    <row r="29" spans="1:15" ht="15" customHeight="1" x14ac:dyDescent="0.2">
      <c r="A29" s="130" t="s">
        <v>326</v>
      </c>
      <c r="B29" s="72" t="s">
        <v>380</v>
      </c>
      <c r="C29" s="63" t="s">
        <v>381</v>
      </c>
      <c r="D29" s="85">
        <f t="shared" si="0"/>
        <v>0</v>
      </c>
      <c r="E29" s="93">
        <f t="shared" si="1"/>
        <v>0</v>
      </c>
      <c r="F29" s="85"/>
      <c r="G29" s="61"/>
      <c r="H29" s="61"/>
      <c r="I29" s="61"/>
      <c r="J29" s="61"/>
      <c r="K29" s="61"/>
      <c r="L29" s="61"/>
      <c r="M29" s="61"/>
      <c r="N29" s="61"/>
      <c r="O29" s="61"/>
    </row>
    <row r="30" spans="1:15" ht="15" customHeight="1" x14ac:dyDescent="0.2">
      <c r="A30" s="131" t="s">
        <v>329</v>
      </c>
      <c r="B30" s="133" t="s">
        <v>382</v>
      </c>
      <c r="C30" s="67" t="s">
        <v>55</v>
      </c>
      <c r="D30" s="85">
        <f t="shared" si="0"/>
        <v>69110</v>
      </c>
      <c r="E30" s="93">
        <f t="shared" si="1"/>
        <v>0</v>
      </c>
      <c r="F30" s="85">
        <f t="shared" ref="F30:O30" si="5">F23+F28+F29</f>
        <v>69110</v>
      </c>
      <c r="G30" s="71">
        <f t="shared" si="5"/>
        <v>0</v>
      </c>
      <c r="H30" s="71">
        <f t="shared" si="5"/>
        <v>0</v>
      </c>
      <c r="I30" s="71">
        <f t="shared" si="5"/>
        <v>0</v>
      </c>
      <c r="J30" s="71">
        <f t="shared" si="5"/>
        <v>0</v>
      </c>
      <c r="K30" s="71">
        <f t="shared" si="5"/>
        <v>0</v>
      </c>
      <c r="L30" s="71">
        <f t="shared" si="5"/>
        <v>0</v>
      </c>
      <c r="M30" s="71">
        <f t="shared" si="5"/>
        <v>0</v>
      </c>
      <c r="N30" s="71">
        <f t="shared" si="5"/>
        <v>0</v>
      </c>
      <c r="O30" s="71">
        <f t="shared" si="5"/>
        <v>0</v>
      </c>
    </row>
  </sheetData>
  <mergeCells count="10">
    <mergeCell ref="A1:B1"/>
    <mergeCell ref="B3:N3"/>
    <mergeCell ref="B4:N4"/>
    <mergeCell ref="D5:F5"/>
    <mergeCell ref="D6:E6"/>
    <mergeCell ref="F6:G6"/>
    <mergeCell ref="H6:I6"/>
    <mergeCell ref="J6:K6"/>
    <mergeCell ref="L6:M6"/>
    <mergeCell ref="N6:O6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2:M94"/>
  <sheetViews>
    <sheetView workbookViewId="0">
      <selection activeCell="A2" sqref="A2:B2"/>
    </sheetView>
  </sheetViews>
  <sheetFormatPr defaultRowHeight="12.75" x14ac:dyDescent="0.2"/>
  <cols>
    <col min="1" max="1" width="4.28515625" style="55" customWidth="1"/>
    <col min="2" max="2" width="85.5703125" style="135" customWidth="1"/>
    <col min="3" max="3" width="7.5703125" style="55" customWidth="1"/>
    <col min="4" max="4" width="10.85546875" style="135" customWidth="1"/>
    <col min="5" max="5" width="10.85546875" style="217" customWidth="1"/>
    <col min="6" max="6" width="11.5703125" style="135" customWidth="1"/>
    <col min="7" max="8" width="10.7109375" style="135" customWidth="1"/>
    <col min="9" max="9" width="10.7109375" style="173" customWidth="1"/>
    <col min="10" max="10" width="11.140625" style="135" customWidth="1"/>
    <col min="11" max="11" width="11.140625" style="173" customWidth="1"/>
    <col min="12" max="12" width="10.7109375" style="135" customWidth="1"/>
    <col min="13" max="13" width="11.7109375" style="135" customWidth="1"/>
    <col min="14" max="259" width="9.140625" style="135"/>
    <col min="260" max="260" width="4.28515625" style="135" customWidth="1"/>
    <col min="261" max="261" width="85.5703125" style="135" customWidth="1"/>
    <col min="262" max="262" width="7.5703125" style="135" customWidth="1"/>
    <col min="263" max="263" width="10.85546875" style="135" customWidth="1"/>
    <col min="264" max="264" width="18.28515625" style="135" customWidth="1"/>
    <col min="265" max="268" width="17.7109375" style="135" customWidth="1"/>
    <col min="269" max="515" width="9.140625" style="135"/>
    <col min="516" max="516" width="4.28515625" style="135" customWidth="1"/>
    <col min="517" max="517" width="85.5703125" style="135" customWidth="1"/>
    <col min="518" max="518" width="7.5703125" style="135" customWidth="1"/>
    <col min="519" max="519" width="10.85546875" style="135" customWidth="1"/>
    <col min="520" max="520" width="18.28515625" style="135" customWidth="1"/>
    <col min="521" max="524" width="17.7109375" style="135" customWidth="1"/>
    <col min="525" max="771" width="9.140625" style="135"/>
    <col min="772" max="772" width="4.28515625" style="135" customWidth="1"/>
    <col min="773" max="773" width="85.5703125" style="135" customWidth="1"/>
    <col min="774" max="774" width="7.5703125" style="135" customWidth="1"/>
    <col min="775" max="775" width="10.85546875" style="135" customWidth="1"/>
    <col min="776" max="776" width="18.28515625" style="135" customWidth="1"/>
    <col min="777" max="780" width="17.7109375" style="135" customWidth="1"/>
    <col min="781" max="1027" width="9.140625" style="135"/>
    <col min="1028" max="1028" width="4.28515625" style="135" customWidth="1"/>
    <col min="1029" max="1029" width="85.5703125" style="135" customWidth="1"/>
    <col min="1030" max="1030" width="7.5703125" style="135" customWidth="1"/>
    <col min="1031" max="1031" width="10.85546875" style="135" customWidth="1"/>
    <col min="1032" max="1032" width="18.28515625" style="135" customWidth="1"/>
    <col min="1033" max="1036" width="17.7109375" style="135" customWidth="1"/>
    <col min="1037" max="1283" width="9.140625" style="135"/>
    <col min="1284" max="1284" width="4.28515625" style="135" customWidth="1"/>
    <col min="1285" max="1285" width="85.5703125" style="135" customWidth="1"/>
    <col min="1286" max="1286" width="7.5703125" style="135" customWidth="1"/>
    <col min="1287" max="1287" width="10.85546875" style="135" customWidth="1"/>
    <col min="1288" max="1288" width="18.28515625" style="135" customWidth="1"/>
    <col min="1289" max="1292" width="17.7109375" style="135" customWidth="1"/>
    <col min="1293" max="1539" width="9.140625" style="135"/>
    <col min="1540" max="1540" width="4.28515625" style="135" customWidth="1"/>
    <col min="1541" max="1541" width="85.5703125" style="135" customWidth="1"/>
    <col min="1542" max="1542" width="7.5703125" style="135" customWidth="1"/>
    <col min="1543" max="1543" width="10.85546875" style="135" customWidth="1"/>
    <col min="1544" max="1544" width="18.28515625" style="135" customWidth="1"/>
    <col min="1545" max="1548" width="17.7109375" style="135" customWidth="1"/>
    <col min="1549" max="1795" width="9.140625" style="135"/>
    <col min="1796" max="1796" width="4.28515625" style="135" customWidth="1"/>
    <col min="1797" max="1797" width="85.5703125" style="135" customWidth="1"/>
    <col min="1798" max="1798" width="7.5703125" style="135" customWidth="1"/>
    <col min="1799" max="1799" width="10.85546875" style="135" customWidth="1"/>
    <col min="1800" max="1800" width="18.28515625" style="135" customWidth="1"/>
    <col min="1801" max="1804" width="17.7109375" style="135" customWidth="1"/>
    <col min="1805" max="2051" width="9.140625" style="135"/>
    <col min="2052" max="2052" width="4.28515625" style="135" customWidth="1"/>
    <col min="2053" max="2053" width="85.5703125" style="135" customWidth="1"/>
    <col min="2054" max="2054" width="7.5703125" style="135" customWidth="1"/>
    <col min="2055" max="2055" width="10.85546875" style="135" customWidth="1"/>
    <col min="2056" max="2056" width="18.28515625" style="135" customWidth="1"/>
    <col min="2057" max="2060" width="17.7109375" style="135" customWidth="1"/>
    <col min="2061" max="2307" width="9.140625" style="135"/>
    <col min="2308" max="2308" width="4.28515625" style="135" customWidth="1"/>
    <col min="2309" max="2309" width="85.5703125" style="135" customWidth="1"/>
    <col min="2310" max="2310" width="7.5703125" style="135" customWidth="1"/>
    <col min="2311" max="2311" width="10.85546875" style="135" customWidth="1"/>
    <col min="2312" max="2312" width="18.28515625" style="135" customWidth="1"/>
    <col min="2313" max="2316" width="17.7109375" style="135" customWidth="1"/>
    <col min="2317" max="2563" width="9.140625" style="135"/>
    <col min="2564" max="2564" width="4.28515625" style="135" customWidth="1"/>
    <col min="2565" max="2565" width="85.5703125" style="135" customWidth="1"/>
    <col min="2566" max="2566" width="7.5703125" style="135" customWidth="1"/>
    <col min="2567" max="2567" width="10.85546875" style="135" customWidth="1"/>
    <col min="2568" max="2568" width="18.28515625" style="135" customWidth="1"/>
    <col min="2569" max="2572" width="17.7109375" style="135" customWidth="1"/>
    <col min="2573" max="2819" width="9.140625" style="135"/>
    <col min="2820" max="2820" width="4.28515625" style="135" customWidth="1"/>
    <col min="2821" max="2821" width="85.5703125" style="135" customWidth="1"/>
    <col min="2822" max="2822" width="7.5703125" style="135" customWidth="1"/>
    <col min="2823" max="2823" width="10.85546875" style="135" customWidth="1"/>
    <col min="2824" max="2824" width="18.28515625" style="135" customWidth="1"/>
    <col min="2825" max="2828" width="17.7109375" style="135" customWidth="1"/>
    <col min="2829" max="3075" width="9.140625" style="135"/>
    <col min="3076" max="3076" width="4.28515625" style="135" customWidth="1"/>
    <col min="3077" max="3077" width="85.5703125" style="135" customWidth="1"/>
    <col min="3078" max="3078" width="7.5703125" style="135" customWidth="1"/>
    <col min="3079" max="3079" width="10.85546875" style="135" customWidth="1"/>
    <col min="3080" max="3080" width="18.28515625" style="135" customWidth="1"/>
    <col min="3081" max="3084" width="17.7109375" style="135" customWidth="1"/>
    <col min="3085" max="3331" width="9.140625" style="135"/>
    <col min="3332" max="3332" width="4.28515625" style="135" customWidth="1"/>
    <col min="3333" max="3333" width="85.5703125" style="135" customWidth="1"/>
    <col min="3334" max="3334" width="7.5703125" style="135" customWidth="1"/>
    <col min="3335" max="3335" width="10.85546875" style="135" customWidth="1"/>
    <col min="3336" max="3336" width="18.28515625" style="135" customWidth="1"/>
    <col min="3337" max="3340" width="17.7109375" style="135" customWidth="1"/>
    <col min="3341" max="3587" width="9.140625" style="135"/>
    <col min="3588" max="3588" width="4.28515625" style="135" customWidth="1"/>
    <col min="3589" max="3589" width="85.5703125" style="135" customWidth="1"/>
    <col min="3590" max="3590" width="7.5703125" style="135" customWidth="1"/>
    <col min="3591" max="3591" width="10.85546875" style="135" customWidth="1"/>
    <col min="3592" max="3592" width="18.28515625" style="135" customWidth="1"/>
    <col min="3593" max="3596" width="17.7109375" style="135" customWidth="1"/>
    <col min="3597" max="3843" width="9.140625" style="135"/>
    <col min="3844" max="3844" width="4.28515625" style="135" customWidth="1"/>
    <col min="3845" max="3845" width="85.5703125" style="135" customWidth="1"/>
    <col min="3846" max="3846" width="7.5703125" style="135" customWidth="1"/>
    <col min="3847" max="3847" width="10.85546875" style="135" customWidth="1"/>
    <col min="3848" max="3848" width="18.28515625" style="135" customWidth="1"/>
    <col min="3849" max="3852" width="17.7109375" style="135" customWidth="1"/>
    <col min="3853" max="4099" width="9.140625" style="135"/>
    <col min="4100" max="4100" width="4.28515625" style="135" customWidth="1"/>
    <col min="4101" max="4101" width="85.5703125" style="135" customWidth="1"/>
    <col min="4102" max="4102" width="7.5703125" style="135" customWidth="1"/>
    <col min="4103" max="4103" width="10.85546875" style="135" customWidth="1"/>
    <col min="4104" max="4104" width="18.28515625" style="135" customWidth="1"/>
    <col min="4105" max="4108" width="17.7109375" style="135" customWidth="1"/>
    <col min="4109" max="4355" width="9.140625" style="135"/>
    <col min="4356" max="4356" width="4.28515625" style="135" customWidth="1"/>
    <col min="4357" max="4357" width="85.5703125" style="135" customWidth="1"/>
    <col min="4358" max="4358" width="7.5703125" style="135" customWidth="1"/>
    <col min="4359" max="4359" width="10.85546875" style="135" customWidth="1"/>
    <col min="4360" max="4360" width="18.28515625" style="135" customWidth="1"/>
    <col min="4361" max="4364" width="17.7109375" style="135" customWidth="1"/>
    <col min="4365" max="4611" width="9.140625" style="135"/>
    <col min="4612" max="4612" width="4.28515625" style="135" customWidth="1"/>
    <col min="4613" max="4613" width="85.5703125" style="135" customWidth="1"/>
    <col min="4614" max="4614" width="7.5703125" style="135" customWidth="1"/>
    <col min="4615" max="4615" width="10.85546875" style="135" customWidth="1"/>
    <col min="4616" max="4616" width="18.28515625" style="135" customWidth="1"/>
    <col min="4617" max="4620" width="17.7109375" style="135" customWidth="1"/>
    <col min="4621" max="4867" width="9.140625" style="135"/>
    <col min="4868" max="4868" width="4.28515625" style="135" customWidth="1"/>
    <col min="4869" max="4869" width="85.5703125" style="135" customWidth="1"/>
    <col min="4870" max="4870" width="7.5703125" style="135" customWidth="1"/>
    <col min="4871" max="4871" width="10.85546875" style="135" customWidth="1"/>
    <col min="4872" max="4872" width="18.28515625" style="135" customWidth="1"/>
    <col min="4873" max="4876" width="17.7109375" style="135" customWidth="1"/>
    <col min="4877" max="5123" width="9.140625" style="135"/>
    <col min="5124" max="5124" width="4.28515625" style="135" customWidth="1"/>
    <col min="5125" max="5125" width="85.5703125" style="135" customWidth="1"/>
    <col min="5126" max="5126" width="7.5703125" style="135" customWidth="1"/>
    <col min="5127" max="5127" width="10.85546875" style="135" customWidth="1"/>
    <col min="5128" max="5128" width="18.28515625" style="135" customWidth="1"/>
    <col min="5129" max="5132" width="17.7109375" style="135" customWidth="1"/>
    <col min="5133" max="5379" width="9.140625" style="135"/>
    <col min="5380" max="5380" width="4.28515625" style="135" customWidth="1"/>
    <col min="5381" max="5381" width="85.5703125" style="135" customWidth="1"/>
    <col min="5382" max="5382" width="7.5703125" style="135" customWidth="1"/>
    <col min="5383" max="5383" width="10.85546875" style="135" customWidth="1"/>
    <col min="5384" max="5384" width="18.28515625" style="135" customWidth="1"/>
    <col min="5385" max="5388" width="17.7109375" style="135" customWidth="1"/>
    <col min="5389" max="5635" width="9.140625" style="135"/>
    <col min="5636" max="5636" width="4.28515625" style="135" customWidth="1"/>
    <col min="5637" max="5637" width="85.5703125" style="135" customWidth="1"/>
    <col min="5638" max="5638" width="7.5703125" style="135" customWidth="1"/>
    <col min="5639" max="5639" width="10.85546875" style="135" customWidth="1"/>
    <col min="5640" max="5640" width="18.28515625" style="135" customWidth="1"/>
    <col min="5641" max="5644" width="17.7109375" style="135" customWidth="1"/>
    <col min="5645" max="5891" width="9.140625" style="135"/>
    <col min="5892" max="5892" width="4.28515625" style="135" customWidth="1"/>
    <col min="5893" max="5893" width="85.5703125" style="135" customWidth="1"/>
    <col min="5894" max="5894" width="7.5703125" style="135" customWidth="1"/>
    <col min="5895" max="5895" width="10.85546875" style="135" customWidth="1"/>
    <col min="5896" max="5896" width="18.28515625" style="135" customWidth="1"/>
    <col min="5897" max="5900" width="17.7109375" style="135" customWidth="1"/>
    <col min="5901" max="6147" width="9.140625" style="135"/>
    <col min="6148" max="6148" width="4.28515625" style="135" customWidth="1"/>
    <col min="6149" max="6149" width="85.5703125" style="135" customWidth="1"/>
    <col min="6150" max="6150" width="7.5703125" style="135" customWidth="1"/>
    <col min="6151" max="6151" width="10.85546875" style="135" customWidth="1"/>
    <col min="6152" max="6152" width="18.28515625" style="135" customWidth="1"/>
    <col min="6153" max="6156" width="17.7109375" style="135" customWidth="1"/>
    <col min="6157" max="6403" width="9.140625" style="135"/>
    <col min="6404" max="6404" width="4.28515625" style="135" customWidth="1"/>
    <col min="6405" max="6405" width="85.5703125" style="135" customWidth="1"/>
    <col min="6406" max="6406" width="7.5703125" style="135" customWidth="1"/>
    <col min="6407" max="6407" width="10.85546875" style="135" customWidth="1"/>
    <col min="6408" max="6408" width="18.28515625" style="135" customWidth="1"/>
    <col min="6409" max="6412" width="17.7109375" style="135" customWidth="1"/>
    <col min="6413" max="6659" width="9.140625" style="135"/>
    <col min="6660" max="6660" width="4.28515625" style="135" customWidth="1"/>
    <col min="6661" max="6661" width="85.5703125" style="135" customWidth="1"/>
    <col min="6662" max="6662" width="7.5703125" style="135" customWidth="1"/>
    <col min="6663" max="6663" width="10.85546875" style="135" customWidth="1"/>
    <col min="6664" max="6664" width="18.28515625" style="135" customWidth="1"/>
    <col min="6665" max="6668" width="17.7109375" style="135" customWidth="1"/>
    <col min="6669" max="6915" width="9.140625" style="135"/>
    <col min="6916" max="6916" width="4.28515625" style="135" customWidth="1"/>
    <col min="6917" max="6917" width="85.5703125" style="135" customWidth="1"/>
    <col min="6918" max="6918" width="7.5703125" style="135" customWidth="1"/>
    <col min="6919" max="6919" width="10.85546875" style="135" customWidth="1"/>
    <col min="6920" max="6920" width="18.28515625" style="135" customWidth="1"/>
    <col min="6921" max="6924" width="17.7109375" style="135" customWidth="1"/>
    <col min="6925" max="7171" width="9.140625" style="135"/>
    <col min="7172" max="7172" width="4.28515625" style="135" customWidth="1"/>
    <col min="7173" max="7173" width="85.5703125" style="135" customWidth="1"/>
    <col min="7174" max="7174" width="7.5703125" style="135" customWidth="1"/>
    <col min="7175" max="7175" width="10.85546875" style="135" customWidth="1"/>
    <col min="7176" max="7176" width="18.28515625" style="135" customWidth="1"/>
    <col min="7177" max="7180" width="17.7109375" style="135" customWidth="1"/>
    <col min="7181" max="7427" width="9.140625" style="135"/>
    <col min="7428" max="7428" width="4.28515625" style="135" customWidth="1"/>
    <col min="7429" max="7429" width="85.5703125" style="135" customWidth="1"/>
    <col min="7430" max="7430" width="7.5703125" style="135" customWidth="1"/>
    <col min="7431" max="7431" width="10.85546875" style="135" customWidth="1"/>
    <col min="7432" max="7432" width="18.28515625" style="135" customWidth="1"/>
    <col min="7433" max="7436" width="17.7109375" style="135" customWidth="1"/>
    <col min="7437" max="7683" width="9.140625" style="135"/>
    <col min="7684" max="7684" width="4.28515625" style="135" customWidth="1"/>
    <col min="7685" max="7685" width="85.5703125" style="135" customWidth="1"/>
    <col min="7686" max="7686" width="7.5703125" style="135" customWidth="1"/>
    <col min="7687" max="7687" width="10.85546875" style="135" customWidth="1"/>
    <col min="7688" max="7688" width="18.28515625" style="135" customWidth="1"/>
    <col min="7689" max="7692" width="17.7109375" style="135" customWidth="1"/>
    <col min="7693" max="7939" width="9.140625" style="135"/>
    <col min="7940" max="7940" width="4.28515625" style="135" customWidth="1"/>
    <col min="7941" max="7941" width="85.5703125" style="135" customWidth="1"/>
    <col min="7942" max="7942" width="7.5703125" style="135" customWidth="1"/>
    <col min="7943" max="7943" width="10.85546875" style="135" customWidth="1"/>
    <col min="7944" max="7944" width="18.28515625" style="135" customWidth="1"/>
    <col min="7945" max="7948" width="17.7109375" style="135" customWidth="1"/>
    <col min="7949" max="8195" width="9.140625" style="135"/>
    <col min="8196" max="8196" width="4.28515625" style="135" customWidth="1"/>
    <col min="8197" max="8197" width="85.5703125" style="135" customWidth="1"/>
    <col min="8198" max="8198" width="7.5703125" style="135" customWidth="1"/>
    <col min="8199" max="8199" width="10.85546875" style="135" customWidth="1"/>
    <col min="8200" max="8200" width="18.28515625" style="135" customWidth="1"/>
    <col min="8201" max="8204" width="17.7109375" style="135" customWidth="1"/>
    <col min="8205" max="8451" width="9.140625" style="135"/>
    <col min="8452" max="8452" width="4.28515625" style="135" customWidth="1"/>
    <col min="8453" max="8453" width="85.5703125" style="135" customWidth="1"/>
    <col min="8454" max="8454" width="7.5703125" style="135" customWidth="1"/>
    <col min="8455" max="8455" width="10.85546875" style="135" customWidth="1"/>
    <col min="8456" max="8456" width="18.28515625" style="135" customWidth="1"/>
    <col min="8457" max="8460" width="17.7109375" style="135" customWidth="1"/>
    <col min="8461" max="8707" width="9.140625" style="135"/>
    <col min="8708" max="8708" width="4.28515625" style="135" customWidth="1"/>
    <col min="8709" max="8709" width="85.5703125" style="135" customWidth="1"/>
    <col min="8710" max="8710" width="7.5703125" style="135" customWidth="1"/>
    <col min="8711" max="8711" width="10.85546875" style="135" customWidth="1"/>
    <col min="8712" max="8712" width="18.28515625" style="135" customWidth="1"/>
    <col min="8713" max="8716" width="17.7109375" style="135" customWidth="1"/>
    <col min="8717" max="8963" width="9.140625" style="135"/>
    <col min="8964" max="8964" width="4.28515625" style="135" customWidth="1"/>
    <col min="8965" max="8965" width="85.5703125" style="135" customWidth="1"/>
    <col min="8966" max="8966" width="7.5703125" style="135" customWidth="1"/>
    <col min="8967" max="8967" width="10.85546875" style="135" customWidth="1"/>
    <col min="8968" max="8968" width="18.28515625" style="135" customWidth="1"/>
    <col min="8969" max="8972" width="17.7109375" style="135" customWidth="1"/>
    <col min="8973" max="9219" width="9.140625" style="135"/>
    <col min="9220" max="9220" width="4.28515625" style="135" customWidth="1"/>
    <col min="9221" max="9221" width="85.5703125" style="135" customWidth="1"/>
    <col min="9222" max="9222" width="7.5703125" style="135" customWidth="1"/>
    <col min="9223" max="9223" width="10.85546875" style="135" customWidth="1"/>
    <col min="9224" max="9224" width="18.28515625" style="135" customWidth="1"/>
    <col min="9225" max="9228" width="17.7109375" style="135" customWidth="1"/>
    <col min="9229" max="9475" width="9.140625" style="135"/>
    <col min="9476" max="9476" width="4.28515625" style="135" customWidth="1"/>
    <col min="9477" max="9477" width="85.5703125" style="135" customWidth="1"/>
    <col min="9478" max="9478" width="7.5703125" style="135" customWidth="1"/>
    <col min="9479" max="9479" width="10.85546875" style="135" customWidth="1"/>
    <col min="9480" max="9480" width="18.28515625" style="135" customWidth="1"/>
    <col min="9481" max="9484" width="17.7109375" style="135" customWidth="1"/>
    <col min="9485" max="9731" width="9.140625" style="135"/>
    <col min="9732" max="9732" width="4.28515625" style="135" customWidth="1"/>
    <col min="9733" max="9733" width="85.5703125" style="135" customWidth="1"/>
    <col min="9734" max="9734" width="7.5703125" style="135" customWidth="1"/>
    <col min="9735" max="9735" width="10.85546875" style="135" customWidth="1"/>
    <col min="9736" max="9736" width="18.28515625" style="135" customWidth="1"/>
    <col min="9737" max="9740" width="17.7109375" style="135" customWidth="1"/>
    <col min="9741" max="9987" width="9.140625" style="135"/>
    <col min="9988" max="9988" width="4.28515625" style="135" customWidth="1"/>
    <col min="9989" max="9989" width="85.5703125" style="135" customWidth="1"/>
    <col min="9990" max="9990" width="7.5703125" style="135" customWidth="1"/>
    <col min="9991" max="9991" width="10.85546875" style="135" customWidth="1"/>
    <col min="9992" max="9992" width="18.28515625" style="135" customWidth="1"/>
    <col min="9993" max="9996" width="17.7109375" style="135" customWidth="1"/>
    <col min="9997" max="10243" width="9.140625" style="135"/>
    <col min="10244" max="10244" width="4.28515625" style="135" customWidth="1"/>
    <col min="10245" max="10245" width="85.5703125" style="135" customWidth="1"/>
    <col min="10246" max="10246" width="7.5703125" style="135" customWidth="1"/>
    <col min="10247" max="10247" width="10.85546875" style="135" customWidth="1"/>
    <col min="10248" max="10248" width="18.28515625" style="135" customWidth="1"/>
    <col min="10249" max="10252" width="17.7109375" style="135" customWidth="1"/>
    <col min="10253" max="10499" width="9.140625" style="135"/>
    <col min="10500" max="10500" width="4.28515625" style="135" customWidth="1"/>
    <col min="10501" max="10501" width="85.5703125" style="135" customWidth="1"/>
    <col min="10502" max="10502" width="7.5703125" style="135" customWidth="1"/>
    <col min="10503" max="10503" width="10.85546875" style="135" customWidth="1"/>
    <col min="10504" max="10504" width="18.28515625" style="135" customWidth="1"/>
    <col min="10505" max="10508" width="17.7109375" style="135" customWidth="1"/>
    <col min="10509" max="10755" width="9.140625" style="135"/>
    <col min="10756" max="10756" width="4.28515625" style="135" customWidth="1"/>
    <col min="10757" max="10757" width="85.5703125" style="135" customWidth="1"/>
    <col min="10758" max="10758" width="7.5703125" style="135" customWidth="1"/>
    <col min="10759" max="10759" width="10.85546875" style="135" customWidth="1"/>
    <col min="10760" max="10760" width="18.28515625" style="135" customWidth="1"/>
    <col min="10761" max="10764" width="17.7109375" style="135" customWidth="1"/>
    <col min="10765" max="11011" width="9.140625" style="135"/>
    <col min="11012" max="11012" width="4.28515625" style="135" customWidth="1"/>
    <col min="11013" max="11013" width="85.5703125" style="135" customWidth="1"/>
    <col min="11014" max="11014" width="7.5703125" style="135" customWidth="1"/>
    <col min="11015" max="11015" width="10.85546875" style="135" customWidth="1"/>
    <col min="11016" max="11016" width="18.28515625" style="135" customWidth="1"/>
    <col min="11017" max="11020" width="17.7109375" style="135" customWidth="1"/>
    <col min="11021" max="11267" width="9.140625" style="135"/>
    <col min="11268" max="11268" width="4.28515625" style="135" customWidth="1"/>
    <col min="11269" max="11269" width="85.5703125" style="135" customWidth="1"/>
    <col min="11270" max="11270" width="7.5703125" style="135" customWidth="1"/>
    <col min="11271" max="11271" width="10.85546875" style="135" customWidth="1"/>
    <col min="11272" max="11272" width="18.28515625" style="135" customWidth="1"/>
    <col min="11273" max="11276" width="17.7109375" style="135" customWidth="1"/>
    <col min="11277" max="11523" width="9.140625" style="135"/>
    <col min="11524" max="11524" width="4.28515625" style="135" customWidth="1"/>
    <col min="11525" max="11525" width="85.5703125" style="135" customWidth="1"/>
    <col min="11526" max="11526" width="7.5703125" style="135" customWidth="1"/>
    <col min="11527" max="11527" width="10.85546875" style="135" customWidth="1"/>
    <col min="11528" max="11528" width="18.28515625" style="135" customWidth="1"/>
    <col min="11529" max="11532" width="17.7109375" style="135" customWidth="1"/>
    <col min="11533" max="11779" width="9.140625" style="135"/>
    <col min="11780" max="11780" width="4.28515625" style="135" customWidth="1"/>
    <col min="11781" max="11781" width="85.5703125" style="135" customWidth="1"/>
    <col min="11782" max="11782" width="7.5703125" style="135" customWidth="1"/>
    <col min="11783" max="11783" width="10.85546875" style="135" customWidth="1"/>
    <col min="11784" max="11784" width="18.28515625" style="135" customWidth="1"/>
    <col min="11785" max="11788" width="17.7109375" style="135" customWidth="1"/>
    <col min="11789" max="12035" width="9.140625" style="135"/>
    <col min="12036" max="12036" width="4.28515625" style="135" customWidth="1"/>
    <col min="12037" max="12037" width="85.5703125" style="135" customWidth="1"/>
    <col min="12038" max="12038" width="7.5703125" style="135" customWidth="1"/>
    <col min="12039" max="12039" width="10.85546875" style="135" customWidth="1"/>
    <col min="12040" max="12040" width="18.28515625" style="135" customWidth="1"/>
    <col min="12041" max="12044" width="17.7109375" style="135" customWidth="1"/>
    <col min="12045" max="12291" width="9.140625" style="135"/>
    <col min="12292" max="12292" width="4.28515625" style="135" customWidth="1"/>
    <col min="12293" max="12293" width="85.5703125" style="135" customWidth="1"/>
    <col min="12294" max="12294" width="7.5703125" style="135" customWidth="1"/>
    <col min="12295" max="12295" width="10.85546875" style="135" customWidth="1"/>
    <col min="12296" max="12296" width="18.28515625" style="135" customWidth="1"/>
    <col min="12297" max="12300" width="17.7109375" style="135" customWidth="1"/>
    <col min="12301" max="12547" width="9.140625" style="135"/>
    <col min="12548" max="12548" width="4.28515625" style="135" customWidth="1"/>
    <col min="12549" max="12549" width="85.5703125" style="135" customWidth="1"/>
    <col min="12550" max="12550" width="7.5703125" style="135" customWidth="1"/>
    <col min="12551" max="12551" width="10.85546875" style="135" customWidth="1"/>
    <col min="12552" max="12552" width="18.28515625" style="135" customWidth="1"/>
    <col min="12553" max="12556" width="17.7109375" style="135" customWidth="1"/>
    <col min="12557" max="12803" width="9.140625" style="135"/>
    <col min="12804" max="12804" width="4.28515625" style="135" customWidth="1"/>
    <col min="12805" max="12805" width="85.5703125" style="135" customWidth="1"/>
    <col min="12806" max="12806" width="7.5703125" style="135" customWidth="1"/>
    <col min="12807" max="12807" width="10.85546875" style="135" customWidth="1"/>
    <col min="12808" max="12808" width="18.28515625" style="135" customWidth="1"/>
    <col min="12809" max="12812" width="17.7109375" style="135" customWidth="1"/>
    <col min="12813" max="13059" width="9.140625" style="135"/>
    <col min="13060" max="13060" width="4.28515625" style="135" customWidth="1"/>
    <col min="13061" max="13061" width="85.5703125" style="135" customWidth="1"/>
    <col min="13062" max="13062" width="7.5703125" style="135" customWidth="1"/>
    <col min="13063" max="13063" width="10.85546875" style="135" customWidth="1"/>
    <col min="13064" max="13064" width="18.28515625" style="135" customWidth="1"/>
    <col min="13065" max="13068" width="17.7109375" style="135" customWidth="1"/>
    <col min="13069" max="13315" width="9.140625" style="135"/>
    <col min="13316" max="13316" width="4.28515625" style="135" customWidth="1"/>
    <col min="13317" max="13317" width="85.5703125" style="135" customWidth="1"/>
    <col min="13318" max="13318" width="7.5703125" style="135" customWidth="1"/>
    <col min="13319" max="13319" width="10.85546875" style="135" customWidth="1"/>
    <col min="13320" max="13320" width="18.28515625" style="135" customWidth="1"/>
    <col min="13321" max="13324" width="17.7109375" style="135" customWidth="1"/>
    <col min="13325" max="13571" width="9.140625" style="135"/>
    <col min="13572" max="13572" width="4.28515625" style="135" customWidth="1"/>
    <col min="13573" max="13573" width="85.5703125" style="135" customWidth="1"/>
    <col min="13574" max="13574" width="7.5703125" style="135" customWidth="1"/>
    <col min="13575" max="13575" width="10.85546875" style="135" customWidth="1"/>
    <col min="13576" max="13576" width="18.28515625" style="135" customWidth="1"/>
    <col min="13577" max="13580" width="17.7109375" style="135" customWidth="1"/>
    <col min="13581" max="13827" width="9.140625" style="135"/>
    <col min="13828" max="13828" width="4.28515625" style="135" customWidth="1"/>
    <col min="13829" max="13829" width="85.5703125" style="135" customWidth="1"/>
    <col min="13830" max="13830" width="7.5703125" style="135" customWidth="1"/>
    <col min="13831" max="13831" width="10.85546875" style="135" customWidth="1"/>
    <col min="13832" max="13832" width="18.28515625" style="135" customWidth="1"/>
    <col min="13833" max="13836" width="17.7109375" style="135" customWidth="1"/>
    <col min="13837" max="14083" width="9.140625" style="135"/>
    <col min="14084" max="14084" width="4.28515625" style="135" customWidth="1"/>
    <col min="14085" max="14085" width="85.5703125" style="135" customWidth="1"/>
    <col min="14086" max="14086" width="7.5703125" style="135" customWidth="1"/>
    <col min="14087" max="14087" width="10.85546875" style="135" customWidth="1"/>
    <col min="14088" max="14088" width="18.28515625" style="135" customWidth="1"/>
    <col min="14089" max="14092" width="17.7109375" style="135" customWidth="1"/>
    <col min="14093" max="14339" width="9.140625" style="135"/>
    <col min="14340" max="14340" width="4.28515625" style="135" customWidth="1"/>
    <col min="14341" max="14341" width="85.5703125" style="135" customWidth="1"/>
    <col min="14342" max="14342" width="7.5703125" style="135" customWidth="1"/>
    <col min="14343" max="14343" width="10.85546875" style="135" customWidth="1"/>
    <col min="14344" max="14344" width="18.28515625" style="135" customWidth="1"/>
    <col min="14345" max="14348" width="17.7109375" style="135" customWidth="1"/>
    <col min="14349" max="14595" width="9.140625" style="135"/>
    <col min="14596" max="14596" width="4.28515625" style="135" customWidth="1"/>
    <col min="14597" max="14597" width="85.5703125" style="135" customWidth="1"/>
    <col min="14598" max="14598" width="7.5703125" style="135" customWidth="1"/>
    <col min="14599" max="14599" width="10.85546875" style="135" customWidth="1"/>
    <col min="14600" max="14600" width="18.28515625" style="135" customWidth="1"/>
    <col min="14601" max="14604" width="17.7109375" style="135" customWidth="1"/>
    <col min="14605" max="14851" width="9.140625" style="135"/>
    <col min="14852" max="14852" width="4.28515625" style="135" customWidth="1"/>
    <col min="14853" max="14853" width="85.5703125" style="135" customWidth="1"/>
    <col min="14854" max="14854" width="7.5703125" style="135" customWidth="1"/>
    <col min="14855" max="14855" width="10.85546875" style="135" customWidth="1"/>
    <col min="14856" max="14856" width="18.28515625" style="135" customWidth="1"/>
    <col min="14857" max="14860" width="17.7109375" style="135" customWidth="1"/>
    <col min="14861" max="15107" width="9.140625" style="135"/>
    <col min="15108" max="15108" width="4.28515625" style="135" customWidth="1"/>
    <col min="15109" max="15109" width="85.5703125" style="135" customWidth="1"/>
    <col min="15110" max="15110" width="7.5703125" style="135" customWidth="1"/>
    <col min="15111" max="15111" width="10.85546875" style="135" customWidth="1"/>
    <col min="15112" max="15112" width="18.28515625" style="135" customWidth="1"/>
    <col min="15113" max="15116" width="17.7109375" style="135" customWidth="1"/>
    <col min="15117" max="15363" width="9.140625" style="135"/>
    <col min="15364" max="15364" width="4.28515625" style="135" customWidth="1"/>
    <col min="15365" max="15365" width="85.5703125" style="135" customWidth="1"/>
    <col min="15366" max="15366" width="7.5703125" style="135" customWidth="1"/>
    <col min="15367" max="15367" width="10.85546875" style="135" customWidth="1"/>
    <col min="15368" max="15368" width="18.28515625" style="135" customWidth="1"/>
    <col min="15369" max="15372" width="17.7109375" style="135" customWidth="1"/>
    <col min="15373" max="15619" width="9.140625" style="135"/>
    <col min="15620" max="15620" width="4.28515625" style="135" customWidth="1"/>
    <col min="15621" max="15621" width="85.5703125" style="135" customWidth="1"/>
    <col min="15622" max="15622" width="7.5703125" style="135" customWidth="1"/>
    <col min="15623" max="15623" width="10.85546875" style="135" customWidth="1"/>
    <col min="15624" max="15624" width="18.28515625" style="135" customWidth="1"/>
    <col min="15625" max="15628" width="17.7109375" style="135" customWidth="1"/>
    <col min="15629" max="15875" width="9.140625" style="135"/>
    <col min="15876" max="15876" width="4.28515625" style="135" customWidth="1"/>
    <col min="15877" max="15877" width="85.5703125" style="135" customWidth="1"/>
    <col min="15878" max="15878" width="7.5703125" style="135" customWidth="1"/>
    <col min="15879" max="15879" width="10.85546875" style="135" customWidth="1"/>
    <col min="15880" max="15880" width="18.28515625" style="135" customWidth="1"/>
    <col min="15881" max="15884" width="17.7109375" style="135" customWidth="1"/>
    <col min="15885" max="16131" width="9.140625" style="135"/>
    <col min="16132" max="16132" width="4.28515625" style="135" customWidth="1"/>
    <col min="16133" max="16133" width="85.5703125" style="135" customWidth="1"/>
    <col min="16134" max="16134" width="7.5703125" style="135" customWidth="1"/>
    <col min="16135" max="16135" width="10.85546875" style="135" customWidth="1"/>
    <col min="16136" max="16136" width="18.28515625" style="135" customWidth="1"/>
    <col min="16137" max="16140" width="17.7109375" style="135" customWidth="1"/>
    <col min="16141" max="16384" width="9.140625" style="135"/>
  </cols>
  <sheetData>
    <row r="2" spans="1:13" x14ac:dyDescent="0.2">
      <c r="A2" s="383" t="s">
        <v>633</v>
      </c>
      <c r="B2" s="383"/>
    </row>
    <row r="3" spans="1:13" ht="23.25" customHeight="1" x14ac:dyDescent="0.2">
      <c r="A3" s="394" t="s">
        <v>589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136"/>
    </row>
    <row r="4" spans="1:13" ht="6" customHeight="1" x14ac:dyDescent="0.2">
      <c r="A4" s="136"/>
      <c r="B4" s="136"/>
      <c r="C4" s="136"/>
    </row>
    <row r="5" spans="1:13" ht="39.950000000000003" customHeight="1" x14ac:dyDescent="0.2">
      <c r="A5" s="57"/>
      <c r="C5" s="139"/>
      <c r="D5" s="364"/>
      <c r="E5" s="364"/>
      <c r="F5" s="400" t="s">
        <v>569</v>
      </c>
      <c r="G5" s="401"/>
      <c r="H5" s="401"/>
      <c r="I5" s="401"/>
      <c r="J5" s="401"/>
      <c r="K5" s="402"/>
      <c r="L5" s="403" t="s">
        <v>531</v>
      </c>
      <c r="M5" s="404"/>
    </row>
    <row r="6" spans="1:13" s="60" customFormat="1" ht="76.5" x14ac:dyDescent="0.25">
      <c r="A6" s="58" t="s">
        <v>63</v>
      </c>
      <c r="B6" s="58" t="s">
        <v>64</v>
      </c>
      <c r="C6" s="58" t="s">
        <v>65</v>
      </c>
      <c r="D6" s="58" t="s">
        <v>66</v>
      </c>
      <c r="E6" s="218" t="s">
        <v>431</v>
      </c>
      <c r="F6" s="59" t="s">
        <v>421</v>
      </c>
      <c r="G6" s="180" t="s">
        <v>567</v>
      </c>
      <c r="H6" s="180" t="s">
        <v>568</v>
      </c>
      <c r="I6" s="180" t="s">
        <v>426</v>
      </c>
      <c r="J6" s="180" t="s">
        <v>553</v>
      </c>
      <c r="K6" s="179" t="s">
        <v>423</v>
      </c>
      <c r="L6" s="180" t="s">
        <v>565</v>
      </c>
      <c r="M6" s="180" t="s">
        <v>427</v>
      </c>
    </row>
    <row r="7" spans="1:13" ht="4.5" customHeight="1" x14ac:dyDescent="0.2">
      <c r="G7" s="61"/>
      <c r="H7" s="61"/>
      <c r="I7" s="61"/>
      <c r="J7" s="61"/>
      <c r="L7" s="61"/>
      <c r="M7" s="61"/>
    </row>
    <row r="8" spans="1:13" ht="15" customHeight="1" x14ac:dyDescent="0.2">
      <c r="A8" s="62"/>
      <c r="B8" s="63" t="s">
        <v>67</v>
      </c>
      <c r="C8" s="64" t="s">
        <v>68</v>
      </c>
      <c r="D8" s="65">
        <f>SUM(F8:M8)</f>
        <v>0</v>
      </c>
      <c r="E8" s="65">
        <f t="shared" ref="E8:E13" si="0">SUM(F8:N8)</f>
        <v>0</v>
      </c>
      <c r="F8" s="65"/>
      <c r="G8" s="61"/>
      <c r="H8" s="61"/>
      <c r="I8" s="61"/>
      <c r="J8" s="61"/>
      <c r="K8" s="61"/>
      <c r="L8" s="61"/>
      <c r="M8" s="61"/>
    </row>
    <row r="9" spans="1:13" ht="15" customHeight="1" x14ac:dyDescent="0.2">
      <c r="A9" s="62"/>
      <c r="B9" s="63" t="s">
        <v>69</v>
      </c>
      <c r="C9" s="64" t="s">
        <v>70</v>
      </c>
      <c r="D9" s="65">
        <f t="shared" ref="D9:D72" si="1">SUM(F9:M9)</f>
        <v>26449</v>
      </c>
      <c r="E9" s="65">
        <f t="shared" si="0"/>
        <v>26449</v>
      </c>
      <c r="F9" s="65">
        <v>26449</v>
      </c>
      <c r="G9" s="61"/>
      <c r="H9" s="61"/>
      <c r="I9" s="61"/>
      <c r="J9" s="61"/>
      <c r="K9" s="61"/>
      <c r="L9" s="61"/>
      <c r="M9" s="61"/>
    </row>
    <row r="10" spans="1:13" ht="15" customHeight="1" x14ac:dyDescent="0.2">
      <c r="A10" s="62"/>
      <c r="B10" s="63" t="s">
        <v>71</v>
      </c>
      <c r="C10" s="64" t="s">
        <v>72</v>
      </c>
      <c r="D10" s="65">
        <f t="shared" si="1"/>
        <v>11259</v>
      </c>
      <c r="E10" s="65">
        <f t="shared" si="0"/>
        <v>11259</v>
      </c>
      <c r="F10" s="65">
        <v>11259</v>
      </c>
      <c r="G10" s="61"/>
      <c r="H10" s="61"/>
      <c r="I10" s="61"/>
      <c r="J10" s="61"/>
      <c r="K10" s="61"/>
      <c r="L10" s="61"/>
      <c r="M10" s="61"/>
    </row>
    <row r="11" spans="1:13" ht="15" customHeight="1" x14ac:dyDescent="0.2">
      <c r="A11" s="62"/>
      <c r="B11" s="63" t="s">
        <v>73</v>
      </c>
      <c r="C11" s="64" t="s">
        <v>74</v>
      </c>
      <c r="D11" s="65">
        <f t="shared" si="1"/>
        <v>2269</v>
      </c>
      <c r="E11" s="65">
        <f t="shared" si="0"/>
        <v>2269</v>
      </c>
      <c r="F11" s="65">
        <v>2269</v>
      </c>
      <c r="G11" s="61"/>
      <c r="H11" s="61"/>
      <c r="I11" s="61"/>
      <c r="J11" s="61"/>
      <c r="K11" s="61"/>
      <c r="L11" s="61"/>
      <c r="M11" s="61"/>
    </row>
    <row r="12" spans="1:13" ht="15" customHeight="1" x14ac:dyDescent="0.2">
      <c r="A12" s="62"/>
      <c r="B12" s="63" t="s">
        <v>75</v>
      </c>
      <c r="C12" s="64" t="s">
        <v>76</v>
      </c>
      <c r="D12" s="65">
        <f t="shared" si="1"/>
        <v>0</v>
      </c>
      <c r="E12" s="65">
        <f t="shared" si="0"/>
        <v>0</v>
      </c>
      <c r="F12" s="65"/>
      <c r="G12" s="61"/>
      <c r="H12" s="61"/>
      <c r="I12" s="61"/>
      <c r="J12" s="61"/>
      <c r="K12" s="61"/>
      <c r="L12" s="61"/>
      <c r="M12" s="61"/>
    </row>
    <row r="13" spans="1:13" ht="15" customHeight="1" x14ac:dyDescent="0.2">
      <c r="A13" s="62"/>
      <c r="B13" s="63" t="s">
        <v>77</v>
      </c>
      <c r="C13" s="64" t="s">
        <v>78</v>
      </c>
      <c r="D13" s="65">
        <f t="shared" si="1"/>
        <v>0</v>
      </c>
      <c r="E13" s="65">
        <f t="shared" si="0"/>
        <v>0</v>
      </c>
      <c r="F13" s="65"/>
      <c r="G13" s="61"/>
      <c r="H13" s="61"/>
      <c r="I13" s="61"/>
      <c r="J13" s="61"/>
      <c r="K13" s="61"/>
      <c r="L13" s="61"/>
      <c r="M13" s="61"/>
    </row>
    <row r="14" spans="1:13" ht="15" customHeight="1" x14ac:dyDescent="0.2">
      <c r="A14" s="62"/>
      <c r="B14" s="67" t="s">
        <v>79</v>
      </c>
      <c r="C14" s="68" t="s">
        <v>80</v>
      </c>
      <c r="D14" s="65">
        <f t="shared" si="1"/>
        <v>39977</v>
      </c>
      <c r="E14" s="69">
        <f t="shared" ref="E14" si="2">SUM(E8:E13)</f>
        <v>39977</v>
      </c>
      <c r="F14" s="69">
        <f t="shared" ref="F14:M14" si="3">SUM(F8:F13)</f>
        <v>39977</v>
      </c>
      <c r="G14" s="70">
        <f t="shared" si="3"/>
        <v>0</v>
      </c>
      <c r="H14" s="70">
        <f t="shared" si="3"/>
        <v>0</v>
      </c>
      <c r="I14" s="70">
        <f t="shared" si="3"/>
        <v>0</v>
      </c>
      <c r="J14" s="70">
        <f t="shared" si="3"/>
        <v>0</v>
      </c>
      <c r="K14" s="71">
        <f>SUM(K8:K13)</f>
        <v>0</v>
      </c>
      <c r="L14" s="70">
        <f>SUM(L8:L13)</f>
        <v>0</v>
      </c>
      <c r="M14" s="71">
        <f t="shared" si="3"/>
        <v>0</v>
      </c>
    </row>
    <row r="15" spans="1:13" ht="15" customHeight="1" x14ac:dyDescent="0.2">
      <c r="A15" s="62"/>
      <c r="B15" s="63" t="s">
        <v>81</v>
      </c>
      <c r="C15" s="64" t="s">
        <v>82</v>
      </c>
      <c r="D15" s="65">
        <f t="shared" si="1"/>
        <v>0</v>
      </c>
      <c r="E15" s="65">
        <f t="shared" ref="E15:E25" si="4">SUM(F15:N15)</f>
        <v>0</v>
      </c>
      <c r="F15" s="65"/>
      <c r="G15" s="61"/>
      <c r="H15" s="61"/>
      <c r="I15" s="61"/>
      <c r="J15" s="61"/>
      <c r="K15" s="61"/>
      <c r="L15" s="61"/>
      <c r="M15" s="61"/>
    </row>
    <row r="16" spans="1:13" ht="15" customHeight="1" x14ac:dyDescent="0.2">
      <c r="A16" s="62"/>
      <c r="B16" s="63" t="s">
        <v>83</v>
      </c>
      <c r="C16" s="64" t="s">
        <v>84</v>
      </c>
      <c r="D16" s="65">
        <f t="shared" si="1"/>
        <v>0</v>
      </c>
      <c r="E16" s="65">
        <f t="shared" si="4"/>
        <v>0</v>
      </c>
      <c r="F16" s="65"/>
      <c r="G16" s="61"/>
      <c r="H16" s="61"/>
      <c r="I16" s="61"/>
      <c r="J16" s="61"/>
      <c r="K16" s="61"/>
      <c r="L16" s="61"/>
      <c r="M16" s="61"/>
    </row>
    <row r="17" spans="1:13" ht="15" customHeight="1" x14ac:dyDescent="0.2">
      <c r="A17" s="62"/>
      <c r="B17" s="63" t="s">
        <v>85</v>
      </c>
      <c r="C17" s="64" t="s">
        <v>86</v>
      </c>
      <c r="D17" s="65">
        <f t="shared" si="1"/>
        <v>0</v>
      </c>
      <c r="E17" s="65">
        <f t="shared" si="4"/>
        <v>0</v>
      </c>
      <c r="F17" s="65"/>
      <c r="G17" s="61"/>
      <c r="H17" s="61"/>
      <c r="I17" s="61"/>
      <c r="J17" s="61"/>
      <c r="K17" s="61"/>
      <c r="L17" s="61"/>
      <c r="M17" s="61"/>
    </row>
    <row r="18" spans="1:13" ht="15" customHeight="1" x14ac:dyDescent="0.2">
      <c r="A18" s="62"/>
      <c r="B18" s="63" t="s">
        <v>429</v>
      </c>
      <c r="C18" s="64" t="s">
        <v>88</v>
      </c>
      <c r="D18" s="65">
        <f t="shared" si="1"/>
        <v>0</v>
      </c>
      <c r="E18" s="65">
        <f t="shared" si="4"/>
        <v>0</v>
      </c>
      <c r="F18" s="65"/>
      <c r="G18" s="61"/>
      <c r="H18" s="61"/>
      <c r="I18" s="61"/>
      <c r="J18" s="61"/>
      <c r="K18" s="61"/>
      <c r="L18" s="61"/>
      <c r="M18" s="61"/>
    </row>
    <row r="19" spans="1:13" ht="15" customHeight="1" x14ac:dyDescent="0.2">
      <c r="A19" s="62"/>
      <c r="B19" s="63" t="s">
        <v>89</v>
      </c>
      <c r="C19" s="64" t="s">
        <v>90</v>
      </c>
      <c r="D19" s="65">
        <f t="shared" si="1"/>
        <v>33918</v>
      </c>
      <c r="E19" s="65">
        <f t="shared" si="4"/>
        <v>33918</v>
      </c>
      <c r="F19" s="65">
        <v>7644</v>
      </c>
      <c r="G19" s="61">
        <v>22457</v>
      </c>
      <c r="H19" s="61"/>
      <c r="I19" s="61">
        <v>3817</v>
      </c>
      <c r="J19" s="61"/>
      <c r="K19" s="61"/>
      <c r="L19" s="61"/>
      <c r="M19" s="61"/>
    </row>
    <row r="20" spans="1:13" ht="15" customHeight="1" x14ac:dyDescent="0.2">
      <c r="A20" s="62"/>
      <c r="B20" s="67" t="s">
        <v>91</v>
      </c>
      <c r="C20" s="68" t="s">
        <v>17</v>
      </c>
      <c r="D20" s="65">
        <f t="shared" si="1"/>
        <v>73895</v>
      </c>
      <c r="E20" s="69">
        <f t="shared" si="4"/>
        <v>73895</v>
      </c>
      <c r="F20" s="70">
        <f t="shared" ref="F20:J20" si="5">SUM(F14:F19)</f>
        <v>47621</v>
      </c>
      <c r="G20" s="70">
        <f t="shared" si="5"/>
        <v>22457</v>
      </c>
      <c r="H20" s="70">
        <f t="shared" si="5"/>
        <v>0</v>
      </c>
      <c r="I20" s="70">
        <f t="shared" si="5"/>
        <v>3817</v>
      </c>
      <c r="J20" s="70">
        <f t="shared" si="5"/>
        <v>0</v>
      </c>
      <c r="K20" s="71">
        <f>SUM(K14:K19)</f>
        <v>0</v>
      </c>
      <c r="L20" s="70">
        <f>SUM(L14:L19)</f>
        <v>0</v>
      </c>
      <c r="M20" s="71">
        <f t="shared" ref="M20" si="6">SUM(M14:M19)</f>
        <v>0</v>
      </c>
    </row>
    <row r="21" spans="1:13" ht="15" customHeight="1" x14ac:dyDescent="0.2">
      <c r="A21" s="62"/>
      <c r="B21" s="63" t="s">
        <v>92</v>
      </c>
      <c r="C21" s="64" t="s">
        <v>93</v>
      </c>
      <c r="D21" s="65">
        <f t="shared" si="1"/>
        <v>0</v>
      </c>
      <c r="E21" s="65">
        <f t="shared" si="4"/>
        <v>0</v>
      </c>
      <c r="F21" s="65"/>
      <c r="G21" s="61"/>
      <c r="H21" s="61"/>
      <c r="I21" s="61"/>
      <c r="J21" s="61"/>
      <c r="K21" s="61"/>
      <c r="L21" s="61"/>
      <c r="M21" s="61"/>
    </row>
    <row r="22" spans="1:13" ht="15" customHeight="1" x14ac:dyDescent="0.2">
      <c r="A22" s="62"/>
      <c r="B22" s="63" t="s">
        <v>94</v>
      </c>
      <c r="C22" s="64" t="s">
        <v>95</v>
      </c>
      <c r="D22" s="65">
        <f t="shared" si="1"/>
        <v>0</v>
      </c>
      <c r="E22" s="65">
        <f t="shared" si="4"/>
        <v>0</v>
      </c>
      <c r="F22" s="65"/>
      <c r="G22" s="61"/>
      <c r="H22" s="61"/>
      <c r="I22" s="61"/>
      <c r="J22" s="61"/>
      <c r="K22" s="61"/>
      <c r="L22" s="61"/>
      <c r="M22" s="61"/>
    </row>
    <row r="23" spans="1:13" ht="15" customHeight="1" x14ac:dyDescent="0.2">
      <c r="A23" s="62"/>
      <c r="B23" s="63" t="s">
        <v>96</v>
      </c>
      <c r="C23" s="64" t="s">
        <v>97</v>
      </c>
      <c r="D23" s="65">
        <f t="shared" si="1"/>
        <v>0</v>
      </c>
      <c r="E23" s="65">
        <f t="shared" si="4"/>
        <v>0</v>
      </c>
      <c r="F23" s="65"/>
      <c r="G23" s="61"/>
      <c r="H23" s="61"/>
      <c r="I23" s="61"/>
      <c r="J23" s="61"/>
      <c r="K23" s="61"/>
      <c r="L23" s="61"/>
      <c r="M23" s="61"/>
    </row>
    <row r="24" spans="1:13" ht="15" customHeight="1" x14ac:dyDescent="0.2">
      <c r="A24" s="62"/>
      <c r="B24" s="63" t="s">
        <v>98</v>
      </c>
      <c r="C24" s="64" t="s">
        <v>99</v>
      </c>
      <c r="D24" s="65">
        <f t="shared" si="1"/>
        <v>0</v>
      </c>
      <c r="E24" s="65">
        <f t="shared" si="4"/>
        <v>0</v>
      </c>
      <c r="F24" s="65"/>
      <c r="G24" s="61"/>
      <c r="H24" s="61"/>
      <c r="I24" s="61"/>
      <c r="J24" s="61"/>
      <c r="K24" s="61"/>
      <c r="L24" s="61"/>
      <c r="M24" s="61"/>
    </row>
    <row r="25" spans="1:13" s="181" customFormat="1" ht="15" customHeight="1" x14ac:dyDescent="0.2">
      <c r="A25" s="62"/>
      <c r="B25" s="63" t="s">
        <v>100</v>
      </c>
      <c r="C25" s="64" t="s">
        <v>101</v>
      </c>
      <c r="D25" s="65">
        <f t="shared" si="1"/>
        <v>0</v>
      </c>
      <c r="E25" s="69">
        <f t="shared" si="4"/>
        <v>0</v>
      </c>
      <c r="F25" s="65"/>
      <c r="G25" s="61"/>
      <c r="H25" s="61"/>
      <c r="I25" s="61"/>
      <c r="J25" s="61"/>
      <c r="K25" s="61"/>
      <c r="L25" s="61"/>
      <c r="M25" s="61"/>
    </row>
    <row r="26" spans="1:13" ht="15" customHeight="1" x14ac:dyDescent="0.2">
      <c r="A26" s="62"/>
      <c r="B26" s="63" t="s">
        <v>430</v>
      </c>
      <c r="C26" s="64" t="s">
        <v>101</v>
      </c>
      <c r="D26" s="65">
        <f t="shared" si="1"/>
        <v>0</v>
      </c>
      <c r="E26" s="69">
        <f>SUM(F26:FN26)</f>
        <v>0</v>
      </c>
      <c r="F26" s="65"/>
      <c r="G26" s="61"/>
      <c r="H26" s="61"/>
      <c r="I26" s="61"/>
      <c r="J26" s="61"/>
      <c r="K26" s="61"/>
      <c r="L26" s="61"/>
      <c r="M26" s="61"/>
    </row>
    <row r="27" spans="1:13" ht="15" customHeight="1" x14ac:dyDescent="0.2">
      <c r="A27" s="62"/>
      <c r="B27" s="67" t="s">
        <v>102</v>
      </c>
      <c r="C27" s="68" t="s">
        <v>39</v>
      </c>
      <c r="D27" s="65">
        <f t="shared" si="1"/>
        <v>0</v>
      </c>
      <c r="E27" s="69">
        <f>SUM(F27:N27)</f>
        <v>0</v>
      </c>
      <c r="F27" s="70">
        <f t="shared" ref="F27:J27" si="7">SUM(F21:F26)</f>
        <v>0</v>
      </c>
      <c r="G27" s="70">
        <f t="shared" si="7"/>
        <v>0</v>
      </c>
      <c r="H27" s="70">
        <f t="shared" si="7"/>
        <v>0</v>
      </c>
      <c r="I27" s="70">
        <f t="shared" si="7"/>
        <v>0</v>
      </c>
      <c r="J27" s="70">
        <f t="shared" si="7"/>
        <v>0</v>
      </c>
      <c r="K27" s="71">
        <f>SUM(K21:K26)</f>
        <v>0</v>
      </c>
      <c r="L27" s="70">
        <f>SUM(L21:L26)</f>
        <v>0</v>
      </c>
      <c r="M27" s="71">
        <f t="shared" ref="M27" si="8">SUM(M21:M26)</f>
        <v>0</v>
      </c>
    </row>
    <row r="28" spans="1:13" ht="15" customHeight="1" x14ac:dyDescent="0.2">
      <c r="A28" s="62"/>
      <c r="B28" s="63" t="s">
        <v>103</v>
      </c>
      <c r="C28" s="64" t="s">
        <v>104</v>
      </c>
      <c r="D28" s="65">
        <f t="shared" si="1"/>
        <v>0</v>
      </c>
      <c r="E28" s="69">
        <f>SUM(F28:N28)</f>
        <v>0</v>
      </c>
      <c r="F28" s="65"/>
      <c r="G28" s="61"/>
      <c r="H28" s="61"/>
      <c r="I28" s="61"/>
      <c r="J28" s="61"/>
      <c r="K28" s="61"/>
      <c r="L28" s="61"/>
      <c r="M28" s="61"/>
    </row>
    <row r="29" spans="1:13" ht="15" customHeight="1" x14ac:dyDescent="0.2">
      <c r="A29" s="62"/>
      <c r="B29" s="63" t="s">
        <v>105</v>
      </c>
      <c r="C29" s="64" t="s">
        <v>106</v>
      </c>
      <c r="D29" s="65">
        <f t="shared" si="1"/>
        <v>0</v>
      </c>
      <c r="E29" s="69">
        <f>SUM(F29:N29)</f>
        <v>0</v>
      </c>
      <c r="F29" s="65"/>
      <c r="G29" s="61"/>
      <c r="H29" s="61"/>
      <c r="I29" s="61"/>
      <c r="J29" s="61"/>
      <c r="K29" s="61"/>
      <c r="L29" s="61"/>
      <c r="M29" s="61"/>
    </row>
    <row r="30" spans="1:13" ht="15" customHeight="1" x14ac:dyDescent="0.2">
      <c r="A30" s="62"/>
      <c r="B30" s="67" t="s">
        <v>107</v>
      </c>
      <c r="C30" s="68" t="s">
        <v>108</v>
      </c>
      <c r="D30" s="65">
        <f t="shared" si="1"/>
        <v>0</v>
      </c>
      <c r="E30" s="69">
        <f>SUM(F30:N30)</f>
        <v>0</v>
      </c>
      <c r="F30" s="70">
        <f>SUM(F28:F29)</f>
        <v>0</v>
      </c>
      <c r="G30" s="70">
        <f>SUM(G28:G29)</f>
        <v>0</v>
      </c>
      <c r="H30" s="70">
        <f>SUM(H28:H29)</f>
        <v>0</v>
      </c>
      <c r="I30" s="70"/>
      <c r="J30" s="70">
        <f>SUM(J28:J29)</f>
        <v>0</v>
      </c>
      <c r="K30" s="71">
        <f>SUM(K28:K29)</f>
        <v>0</v>
      </c>
      <c r="L30" s="70"/>
      <c r="M30" s="71">
        <f t="shared" ref="M30" si="9">SUM(M28:M29)</f>
        <v>0</v>
      </c>
    </row>
    <row r="31" spans="1:13" ht="15" customHeight="1" x14ac:dyDescent="0.2">
      <c r="A31" s="62"/>
      <c r="B31" s="63" t="s">
        <v>109</v>
      </c>
      <c r="C31" s="64" t="s">
        <v>110</v>
      </c>
      <c r="D31" s="65">
        <f t="shared" si="1"/>
        <v>0</v>
      </c>
      <c r="E31" s="69">
        <f>SUM(F31:N31)</f>
        <v>0</v>
      </c>
      <c r="F31" s="65"/>
      <c r="G31" s="61"/>
      <c r="H31" s="61"/>
      <c r="I31" s="61"/>
      <c r="J31" s="61"/>
      <c r="K31" s="61"/>
      <c r="L31" s="61"/>
      <c r="M31" s="61"/>
    </row>
    <row r="32" spans="1:13" ht="15" customHeight="1" x14ac:dyDescent="0.2">
      <c r="A32" s="62"/>
      <c r="B32" s="63" t="s">
        <v>111</v>
      </c>
      <c r="C32" s="64" t="s">
        <v>112</v>
      </c>
      <c r="D32" s="65">
        <f t="shared" si="1"/>
        <v>0</v>
      </c>
      <c r="E32" s="69">
        <f>SUM(F32:FN32)</f>
        <v>0</v>
      </c>
      <c r="F32" s="65"/>
      <c r="G32" s="61"/>
      <c r="H32" s="61"/>
      <c r="I32" s="61"/>
      <c r="J32" s="61"/>
      <c r="K32" s="61"/>
      <c r="L32" s="61"/>
      <c r="M32" s="61"/>
    </row>
    <row r="33" spans="1:13" ht="15" customHeight="1" x14ac:dyDescent="0.2">
      <c r="A33" s="62"/>
      <c r="B33" s="63" t="s">
        <v>113</v>
      </c>
      <c r="C33" s="64" t="s">
        <v>114</v>
      </c>
      <c r="D33" s="65">
        <f t="shared" si="1"/>
        <v>4500</v>
      </c>
      <c r="E33" s="69">
        <f t="shared" ref="E33:E42" si="10">SUM(F33:N33)</f>
        <v>4500</v>
      </c>
      <c r="F33" s="65">
        <v>4500</v>
      </c>
      <c r="G33" s="61"/>
      <c r="H33" s="61"/>
      <c r="I33" s="61"/>
      <c r="J33" s="61"/>
      <c r="K33" s="61"/>
      <c r="L33" s="61"/>
      <c r="M33" s="61"/>
    </row>
    <row r="34" spans="1:13" ht="15" customHeight="1" x14ac:dyDescent="0.2">
      <c r="A34" s="62"/>
      <c r="B34" s="63" t="s">
        <v>115</v>
      </c>
      <c r="C34" s="64" t="s">
        <v>116</v>
      </c>
      <c r="D34" s="65">
        <f t="shared" si="1"/>
        <v>75000</v>
      </c>
      <c r="E34" s="69">
        <f t="shared" si="10"/>
        <v>75000</v>
      </c>
      <c r="F34" s="65">
        <v>75000</v>
      </c>
      <c r="G34" s="61"/>
      <c r="H34" s="61"/>
      <c r="I34" s="61"/>
      <c r="J34" s="61"/>
      <c r="K34" s="61"/>
      <c r="L34" s="61"/>
      <c r="M34" s="61"/>
    </row>
    <row r="35" spans="1:13" ht="15" customHeight="1" x14ac:dyDescent="0.2">
      <c r="A35" s="62"/>
      <c r="B35" s="63" t="s">
        <v>117</v>
      </c>
      <c r="C35" s="64" t="s">
        <v>118</v>
      </c>
      <c r="D35" s="65">
        <f t="shared" si="1"/>
        <v>0</v>
      </c>
      <c r="E35" s="69">
        <f t="shared" si="10"/>
        <v>0</v>
      </c>
      <c r="F35" s="65"/>
      <c r="G35" s="61"/>
      <c r="H35" s="61"/>
      <c r="I35" s="61"/>
      <c r="J35" s="61"/>
      <c r="K35" s="61"/>
      <c r="L35" s="61"/>
      <c r="M35" s="61"/>
    </row>
    <row r="36" spans="1:13" ht="15" customHeight="1" x14ac:dyDescent="0.2">
      <c r="A36" s="62"/>
      <c r="B36" s="63" t="s">
        <v>119</v>
      </c>
      <c r="C36" s="64" t="s">
        <v>120</v>
      </c>
      <c r="D36" s="65">
        <f t="shared" si="1"/>
        <v>0</v>
      </c>
      <c r="E36" s="69">
        <f t="shared" si="10"/>
        <v>0</v>
      </c>
      <c r="F36" s="65"/>
      <c r="G36" s="61"/>
      <c r="H36" s="61"/>
      <c r="I36" s="61"/>
      <c r="J36" s="61"/>
      <c r="K36" s="61"/>
      <c r="L36" s="61"/>
      <c r="M36" s="61"/>
    </row>
    <row r="37" spans="1:13" ht="15" customHeight="1" x14ac:dyDescent="0.2">
      <c r="A37" s="62"/>
      <c r="B37" s="63" t="s">
        <v>121</v>
      </c>
      <c r="C37" s="64" t="s">
        <v>122</v>
      </c>
      <c r="D37" s="65">
        <f t="shared" si="1"/>
        <v>16000</v>
      </c>
      <c r="E37" s="69">
        <f t="shared" si="10"/>
        <v>16000</v>
      </c>
      <c r="F37" s="65">
        <v>16000</v>
      </c>
      <c r="G37" s="61"/>
      <c r="H37" s="61"/>
      <c r="I37" s="61"/>
      <c r="J37" s="61"/>
      <c r="K37" s="61"/>
      <c r="L37" s="61"/>
      <c r="M37" s="61"/>
    </row>
    <row r="38" spans="1:13" ht="15" customHeight="1" x14ac:dyDescent="0.2">
      <c r="A38" s="62"/>
      <c r="B38" s="63" t="s">
        <v>123</v>
      </c>
      <c r="C38" s="64" t="s">
        <v>124</v>
      </c>
      <c r="D38" s="65">
        <f t="shared" si="1"/>
        <v>0</v>
      </c>
      <c r="E38" s="69">
        <f t="shared" si="10"/>
        <v>0</v>
      </c>
      <c r="F38" s="65"/>
      <c r="G38" s="61"/>
      <c r="H38" s="61"/>
      <c r="I38" s="61"/>
      <c r="J38" s="61"/>
      <c r="K38" s="61"/>
      <c r="L38" s="61"/>
      <c r="M38" s="61"/>
    </row>
    <row r="39" spans="1:13" ht="15" customHeight="1" x14ac:dyDescent="0.2">
      <c r="A39" s="62"/>
      <c r="B39" s="67" t="s">
        <v>125</v>
      </c>
      <c r="C39" s="68" t="s">
        <v>126</v>
      </c>
      <c r="D39" s="65">
        <f t="shared" si="1"/>
        <v>95500</v>
      </c>
      <c r="E39" s="69">
        <f t="shared" si="10"/>
        <v>95500</v>
      </c>
      <c r="F39" s="69">
        <f>SUM(F31:F38)</f>
        <v>95500</v>
      </c>
      <c r="G39" s="69">
        <f t="shared" ref="G39:M39" si="11">SUM(G31:G38)</f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  <c r="K39" s="69">
        <f>SUM(K31:K38)</f>
        <v>0</v>
      </c>
      <c r="L39" s="69">
        <f>SUM(L31:L38)</f>
        <v>0</v>
      </c>
      <c r="M39" s="69">
        <f t="shared" si="11"/>
        <v>0</v>
      </c>
    </row>
    <row r="40" spans="1:13" ht="15" customHeight="1" x14ac:dyDescent="0.2">
      <c r="A40" s="62"/>
      <c r="B40" s="63" t="s">
        <v>127</v>
      </c>
      <c r="C40" s="64" t="s">
        <v>128</v>
      </c>
      <c r="D40" s="65">
        <f t="shared" si="1"/>
        <v>100</v>
      </c>
      <c r="E40" s="69">
        <f t="shared" si="10"/>
        <v>100</v>
      </c>
      <c r="F40" s="65">
        <v>100</v>
      </c>
      <c r="G40" s="61"/>
      <c r="H40" s="61"/>
      <c r="I40" s="61"/>
      <c r="J40" s="61"/>
      <c r="K40" s="61"/>
      <c r="L40" s="61"/>
      <c r="M40" s="61"/>
    </row>
    <row r="41" spans="1:13" ht="15" customHeight="1" x14ac:dyDescent="0.2">
      <c r="A41" s="62"/>
      <c r="B41" s="67" t="s">
        <v>129</v>
      </c>
      <c r="C41" s="68" t="s">
        <v>21</v>
      </c>
      <c r="D41" s="65">
        <f t="shared" si="1"/>
        <v>95600</v>
      </c>
      <c r="E41" s="69">
        <f t="shared" si="10"/>
        <v>95600</v>
      </c>
      <c r="F41" s="69">
        <f t="shared" ref="F41:M41" si="12">F30+F39+F40</f>
        <v>95600</v>
      </c>
      <c r="G41" s="69">
        <f t="shared" si="12"/>
        <v>0</v>
      </c>
      <c r="H41" s="69">
        <f t="shared" si="12"/>
        <v>0</v>
      </c>
      <c r="I41" s="69">
        <f t="shared" si="12"/>
        <v>0</v>
      </c>
      <c r="J41" s="69">
        <f t="shared" si="12"/>
        <v>0</v>
      </c>
      <c r="K41" s="69">
        <f>K30+K39+K40</f>
        <v>0</v>
      </c>
      <c r="L41" s="69">
        <f>L30+L39+L40</f>
        <v>0</v>
      </c>
      <c r="M41" s="69">
        <f t="shared" si="12"/>
        <v>0</v>
      </c>
    </row>
    <row r="42" spans="1:13" ht="15" customHeight="1" x14ac:dyDescent="0.2">
      <c r="A42" s="62"/>
      <c r="B42" s="72" t="s">
        <v>130</v>
      </c>
      <c r="C42" s="64" t="s">
        <v>131</v>
      </c>
      <c r="D42" s="65">
        <f t="shared" si="1"/>
        <v>500</v>
      </c>
      <c r="E42" s="69">
        <f t="shared" si="10"/>
        <v>500</v>
      </c>
      <c r="F42" s="65"/>
      <c r="G42" s="61">
        <v>500</v>
      </c>
      <c r="H42" s="61"/>
      <c r="I42" s="61"/>
      <c r="J42" s="61"/>
      <c r="K42" s="61"/>
      <c r="L42" s="61"/>
      <c r="M42" s="61"/>
    </row>
    <row r="43" spans="1:13" ht="15" customHeight="1" x14ac:dyDescent="0.2">
      <c r="A43" s="62"/>
      <c r="B43" s="72" t="s">
        <v>132</v>
      </c>
      <c r="C43" s="64" t="s">
        <v>133</v>
      </c>
      <c r="D43" s="65">
        <f t="shared" si="1"/>
        <v>1450</v>
      </c>
      <c r="E43" s="69">
        <f>SUM(F43:FN43)</f>
        <v>1450</v>
      </c>
      <c r="F43" s="65">
        <v>1450</v>
      </c>
      <c r="G43" s="61"/>
      <c r="H43" s="61"/>
      <c r="I43" s="61"/>
      <c r="J43" s="61"/>
      <c r="K43" s="61"/>
      <c r="L43" s="61"/>
      <c r="M43" s="61"/>
    </row>
    <row r="44" spans="1:13" ht="15" customHeight="1" x14ac:dyDescent="0.2">
      <c r="A44" s="62"/>
      <c r="B44" s="72" t="s">
        <v>134</v>
      </c>
      <c r="C44" s="64" t="s">
        <v>135</v>
      </c>
      <c r="D44" s="65">
        <f t="shared" si="1"/>
        <v>0</v>
      </c>
      <c r="E44" s="69">
        <f>SUM(G44:FN44)</f>
        <v>0</v>
      </c>
      <c r="F44" s="65"/>
      <c r="G44" s="61"/>
      <c r="H44" s="61"/>
      <c r="I44" s="61"/>
      <c r="J44" s="61"/>
      <c r="K44" s="61"/>
      <c r="L44" s="61"/>
      <c r="M44" s="61"/>
    </row>
    <row r="45" spans="1:13" ht="15" customHeight="1" x14ac:dyDescent="0.2">
      <c r="A45" s="62"/>
      <c r="B45" s="72" t="s">
        <v>136</v>
      </c>
      <c r="C45" s="64" t="s">
        <v>137</v>
      </c>
      <c r="D45" s="65">
        <f t="shared" si="1"/>
        <v>1000</v>
      </c>
      <c r="E45" s="65">
        <f>SUM(F45:M45)</f>
        <v>1000</v>
      </c>
      <c r="F45" s="65"/>
      <c r="G45" s="61"/>
      <c r="H45" s="61"/>
      <c r="I45" s="61"/>
      <c r="J45" s="61">
        <v>200</v>
      </c>
      <c r="K45" s="61">
        <v>800</v>
      </c>
      <c r="L45" s="61"/>
      <c r="M45" s="61"/>
    </row>
    <row r="46" spans="1:13" ht="15" customHeight="1" x14ac:dyDescent="0.2">
      <c r="A46" s="62"/>
      <c r="B46" s="72" t="s">
        <v>138</v>
      </c>
      <c r="C46" s="64" t="s">
        <v>139</v>
      </c>
      <c r="D46" s="65">
        <f t="shared" si="1"/>
        <v>8000</v>
      </c>
      <c r="E46" s="65">
        <f>SUM(H46:M46)</f>
        <v>8000</v>
      </c>
      <c r="F46" s="65"/>
      <c r="G46" s="61"/>
      <c r="H46" s="61"/>
      <c r="I46" s="61"/>
      <c r="J46" s="61"/>
      <c r="K46" s="61"/>
      <c r="L46" s="61">
        <v>4226</v>
      </c>
      <c r="M46" s="61">
        <v>3774</v>
      </c>
    </row>
    <row r="47" spans="1:13" ht="15" customHeight="1" x14ac:dyDescent="0.2">
      <c r="A47" s="62"/>
      <c r="B47" s="72" t="s">
        <v>140</v>
      </c>
      <c r="C47" s="64" t="s">
        <v>141</v>
      </c>
      <c r="D47" s="65">
        <f t="shared" si="1"/>
        <v>0</v>
      </c>
      <c r="E47" s="65">
        <f t="shared" ref="E47:E63" si="13">SUM(F47:N47)</f>
        <v>0</v>
      </c>
      <c r="F47" s="65"/>
      <c r="G47" s="61"/>
      <c r="H47" s="61"/>
      <c r="I47" s="61"/>
      <c r="J47" s="61"/>
      <c r="K47" s="61"/>
      <c r="L47" s="61"/>
      <c r="M47" s="61"/>
    </row>
    <row r="48" spans="1:13" ht="15" customHeight="1" x14ac:dyDescent="0.2">
      <c r="A48" s="62"/>
      <c r="B48" s="72" t="s">
        <v>142</v>
      </c>
      <c r="C48" s="64" t="s">
        <v>143</v>
      </c>
      <c r="D48" s="65">
        <f t="shared" si="1"/>
        <v>0</v>
      </c>
      <c r="E48" s="65">
        <f t="shared" si="13"/>
        <v>0</v>
      </c>
      <c r="F48" s="65"/>
      <c r="G48" s="61"/>
      <c r="H48" s="61"/>
      <c r="I48" s="61"/>
      <c r="J48" s="61"/>
      <c r="K48" s="61"/>
      <c r="L48" s="61"/>
      <c r="M48" s="61"/>
    </row>
    <row r="49" spans="1:13" ht="15" customHeight="1" x14ac:dyDescent="0.2">
      <c r="A49" s="62"/>
      <c r="B49" s="72" t="s">
        <v>6</v>
      </c>
      <c r="C49" s="64" t="s">
        <v>144</v>
      </c>
      <c r="D49" s="65">
        <f t="shared" si="1"/>
        <v>50</v>
      </c>
      <c r="E49" s="65">
        <f t="shared" si="13"/>
        <v>50</v>
      </c>
      <c r="F49" s="65">
        <v>50</v>
      </c>
      <c r="G49" s="61"/>
      <c r="H49" s="61"/>
      <c r="I49" s="61"/>
      <c r="J49" s="61"/>
      <c r="K49" s="61"/>
      <c r="L49" s="61"/>
      <c r="M49" s="61"/>
    </row>
    <row r="50" spans="1:13" ht="15" customHeight="1" x14ac:dyDescent="0.2">
      <c r="A50" s="62"/>
      <c r="B50" s="72" t="s">
        <v>145</v>
      </c>
      <c r="C50" s="64" t="s">
        <v>146</v>
      </c>
      <c r="D50" s="65">
        <f t="shared" si="1"/>
        <v>0</v>
      </c>
      <c r="E50" s="65">
        <f t="shared" si="13"/>
        <v>0</v>
      </c>
      <c r="F50" s="65"/>
      <c r="G50" s="61"/>
      <c r="H50" s="61"/>
      <c r="I50" s="61"/>
      <c r="J50" s="61"/>
      <c r="K50" s="61"/>
      <c r="L50" s="61"/>
      <c r="M50" s="61"/>
    </row>
    <row r="51" spans="1:13" ht="15" customHeight="1" x14ac:dyDescent="0.2">
      <c r="A51" s="62"/>
      <c r="B51" s="72" t="s">
        <v>147</v>
      </c>
      <c r="C51" s="64" t="s">
        <v>148</v>
      </c>
      <c r="D51" s="65">
        <f t="shared" si="1"/>
        <v>0</v>
      </c>
      <c r="E51" s="65">
        <f t="shared" si="13"/>
        <v>0</v>
      </c>
      <c r="F51" s="65"/>
      <c r="G51" s="61"/>
      <c r="H51" s="61"/>
      <c r="I51" s="61"/>
      <c r="J51" s="61"/>
      <c r="K51" s="61"/>
      <c r="L51" s="61"/>
      <c r="M51" s="61"/>
    </row>
    <row r="52" spans="1:13" ht="15" customHeight="1" x14ac:dyDescent="0.2">
      <c r="A52" s="62"/>
      <c r="B52" s="73" t="s">
        <v>149</v>
      </c>
      <c r="C52" s="68" t="s">
        <v>24</v>
      </c>
      <c r="D52" s="65">
        <f t="shared" si="1"/>
        <v>11000</v>
      </c>
      <c r="E52" s="69">
        <f t="shared" si="13"/>
        <v>11000</v>
      </c>
      <c r="F52" s="176">
        <f>SUM(F42:F51)</f>
        <v>1500</v>
      </c>
      <c r="G52" s="70">
        <f t="shared" ref="G52:M52" si="14">SUM(G42:G51)</f>
        <v>500</v>
      </c>
      <c r="H52" s="70">
        <f t="shared" si="14"/>
        <v>0</v>
      </c>
      <c r="I52" s="70">
        <f t="shared" si="14"/>
        <v>0</v>
      </c>
      <c r="J52" s="70">
        <f t="shared" si="14"/>
        <v>200</v>
      </c>
      <c r="K52" s="71">
        <f>SUM(K42:K51)</f>
        <v>800</v>
      </c>
      <c r="L52" s="70">
        <f>SUM(L42:L51)</f>
        <v>4226</v>
      </c>
      <c r="M52" s="71">
        <f t="shared" si="14"/>
        <v>3774</v>
      </c>
    </row>
    <row r="53" spans="1:13" ht="15" customHeight="1" x14ac:dyDescent="0.2">
      <c r="A53" s="62"/>
      <c r="B53" s="72" t="s">
        <v>150</v>
      </c>
      <c r="C53" s="64" t="s">
        <v>151</v>
      </c>
      <c r="D53" s="65">
        <f t="shared" si="1"/>
        <v>0</v>
      </c>
      <c r="E53" s="65">
        <f t="shared" si="13"/>
        <v>0</v>
      </c>
      <c r="F53" s="65"/>
      <c r="G53" s="65"/>
      <c r="H53" s="65"/>
      <c r="I53" s="65"/>
      <c r="J53" s="65"/>
      <c r="K53" s="65"/>
      <c r="L53" s="65"/>
      <c r="M53" s="65"/>
    </row>
    <row r="54" spans="1:13" ht="15" customHeight="1" x14ac:dyDescent="0.2">
      <c r="A54" s="62"/>
      <c r="B54" s="72" t="s">
        <v>152</v>
      </c>
      <c r="C54" s="64" t="s">
        <v>153</v>
      </c>
      <c r="D54" s="65">
        <f t="shared" si="1"/>
        <v>0</v>
      </c>
      <c r="E54" s="65">
        <f t="shared" si="13"/>
        <v>0</v>
      </c>
      <c r="F54" s="65"/>
      <c r="G54" s="65"/>
      <c r="H54" s="65"/>
      <c r="I54" s="65"/>
      <c r="J54" s="65"/>
      <c r="K54" s="65"/>
      <c r="L54" s="65"/>
      <c r="M54" s="65"/>
    </row>
    <row r="55" spans="1:13" ht="15" customHeight="1" x14ac:dyDescent="0.2">
      <c r="A55" s="62"/>
      <c r="B55" s="72" t="s">
        <v>154</v>
      </c>
      <c r="C55" s="64" t="s">
        <v>155</v>
      </c>
      <c r="D55" s="65">
        <f t="shared" si="1"/>
        <v>0</v>
      </c>
      <c r="E55" s="65">
        <f t="shared" si="13"/>
        <v>0</v>
      </c>
      <c r="F55" s="65"/>
      <c r="G55" s="61"/>
      <c r="H55" s="61"/>
      <c r="I55" s="61"/>
      <c r="J55" s="61"/>
      <c r="K55" s="65"/>
      <c r="L55" s="61"/>
      <c r="M55" s="66"/>
    </row>
    <row r="56" spans="1:13" ht="15" customHeight="1" x14ac:dyDescent="0.2">
      <c r="A56" s="62"/>
      <c r="B56" s="72" t="s">
        <v>626</v>
      </c>
      <c r="C56" s="64" t="s">
        <v>156</v>
      </c>
      <c r="D56" s="65">
        <f t="shared" si="1"/>
        <v>1420</v>
      </c>
      <c r="E56" s="65">
        <f t="shared" si="13"/>
        <v>1420</v>
      </c>
      <c r="F56" s="65">
        <v>1420</v>
      </c>
      <c r="G56" s="61"/>
      <c r="H56" s="61"/>
      <c r="I56" s="61"/>
      <c r="J56" s="61"/>
      <c r="K56" s="65"/>
      <c r="L56" s="61"/>
      <c r="M56" s="66"/>
    </row>
    <row r="57" spans="1:13" ht="15" customHeight="1" x14ac:dyDescent="0.2">
      <c r="A57" s="62"/>
      <c r="B57" s="72" t="s">
        <v>157</v>
      </c>
      <c r="C57" s="64" t="s">
        <v>158</v>
      </c>
      <c r="D57" s="65">
        <f t="shared" si="1"/>
        <v>0</v>
      </c>
      <c r="E57" s="65">
        <f t="shared" si="13"/>
        <v>0</v>
      </c>
      <c r="F57" s="65"/>
      <c r="G57" s="61"/>
      <c r="H57" s="61"/>
      <c r="I57" s="61"/>
      <c r="J57" s="61"/>
      <c r="K57" s="65"/>
      <c r="L57" s="61"/>
      <c r="M57" s="66"/>
    </row>
    <row r="58" spans="1:13" ht="15" customHeight="1" x14ac:dyDescent="0.2">
      <c r="A58" s="62"/>
      <c r="B58" s="67" t="s">
        <v>159</v>
      </c>
      <c r="C58" s="68" t="s">
        <v>43</v>
      </c>
      <c r="D58" s="65">
        <f>SUM(D53:D57)</f>
        <v>1420</v>
      </c>
      <c r="E58" s="65">
        <f>SUM(E53:E57)</f>
        <v>1420</v>
      </c>
      <c r="F58" s="69">
        <v>1420</v>
      </c>
      <c r="G58" s="70">
        <f t="shared" ref="G58:M58" si="15">SUM(G53:G57)</f>
        <v>0</v>
      </c>
      <c r="H58" s="70">
        <f t="shared" si="15"/>
        <v>0</v>
      </c>
      <c r="I58" s="70">
        <f t="shared" si="15"/>
        <v>0</v>
      </c>
      <c r="J58" s="70">
        <f t="shared" si="15"/>
        <v>0</v>
      </c>
      <c r="K58" s="71">
        <f>SUM(K53:K57)</f>
        <v>0</v>
      </c>
      <c r="L58" s="70">
        <f>SUM(L53:L57)</f>
        <v>0</v>
      </c>
      <c r="M58" s="71">
        <f t="shared" si="15"/>
        <v>0</v>
      </c>
    </row>
    <row r="59" spans="1:13" ht="15" customHeight="1" x14ac:dyDescent="0.2">
      <c r="A59" s="62"/>
      <c r="B59" s="72" t="s">
        <v>160</v>
      </c>
      <c r="C59" s="64" t="s">
        <v>161</v>
      </c>
      <c r="D59" s="65">
        <f t="shared" si="1"/>
        <v>0</v>
      </c>
      <c r="E59" s="65">
        <f t="shared" si="13"/>
        <v>0</v>
      </c>
      <c r="F59" s="65"/>
      <c r="G59" s="61"/>
      <c r="H59" s="61"/>
      <c r="I59" s="61"/>
      <c r="J59" s="61"/>
      <c r="K59" s="61"/>
      <c r="L59" s="61"/>
      <c r="M59" s="61"/>
    </row>
    <row r="60" spans="1:13" ht="15" customHeight="1" x14ac:dyDescent="0.2">
      <c r="A60" s="62"/>
      <c r="B60" s="63" t="s">
        <v>162</v>
      </c>
      <c r="C60" s="64" t="s">
        <v>163</v>
      </c>
      <c r="D60" s="65">
        <f t="shared" si="1"/>
        <v>0</v>
      </c>
      <c r="E60" s="65">
        <f t="shared" si="13"/>
        <v>0</v>
      </c>
      <c r="F60" s="65"/>
      <c r="G60" s="61"/>
      <c r="H60" s="61"/>
      <c r="I60" s="61"/>
      <c r="J60" s="61"/>
      <c r="K60" s="61"/>
      <c r="L60" s="61"/>
      <c r="M60" s="61"/>
    </row>
    <row r="61" spans="1:13" ht="15" customHeight="1" x14ac:dyDescent="0.2">
      <c r="A61" s="62"/>
      <c r="B61" s="72" t="s">
        <v>164</v>
      </c>
      <c r="C61" s="64" t="s">
        <v>165</v>
      </c>
      <c r="D61" s="65">
        <f t="shared" si="1"/>
        <v>1500</v>
      </c>
      <c r="E61" s="65">
        <f t="shared" si="13"/>
        <v>1500</v>
      </c>
      <c r="F61" s="65">
        <v>1500</v>
      </c>
      <c r="G61" s="61"/>
      <c r="H61" s="61"/>
      <c r="I61" s="61"/>
      <c r="J61" s="61"/>
      <c r="K61" s="61"/>
      <c r="L61" s="61"/>
      <c r="M61" s="61"/>
    </row>
    <row r="62" spans="1:13" s="362" customFormat="1" ht="15" customHeight="1" x14ac:dyDescent="0.2">
      <c r="A62" s="361"/>
      <c r="B62" s="67" t="s">
        <v>166</v>
      </c>
      <c r="C62" s="68" t="s">
        <v>28</v>
      </c>
      <c r="D62" s="65">
        <f t="shared" si="1"/>
        <v>1500</v>
      </c>
      <c r="E62" s="69">
        <f t="shared" si="13"/>
        <v>1500</v>
      </c>
      <c r="F62" s="69">
        <f t="shared" ref="F62:M62" si="16">SUM(F59:F61)</f>
        <v>1500</v>
      </c>
      <c r="G62" s="70">
        <f t="shared" si="16"/>
        <v>0</v>
      </c>
      <c r="H62" s="70">
        <f t="shared" si="16"/>
        <v>0</v>
      </c>
      <c r="I62" s="70">
        <f t="shared" si="16"/>
        <v>0</v>
      </c>
      <c r="J62" s="70">
        <f t="shared" si="16"/>
        <v>0</v>
      </c>
      <c r="K62" s="71">
        <f>SUM(K59:K61)</f>
        <v>0</v>
      </c>
      <c r="L62" s="70">
        <f>SUM(L59:L61)</f>
        <v>0</v>
      </c>
      <c r="M62" s="71">
        <f t="shared" si="16"/>
        <v>0</v>
      </c>
    </row>
    <row r="63" spans="1:13" ht="15" customHeight="1" x14ac:dyDescent="0.2">
      <c r="A63" s="62"/>
      <c r="B63" s="72" t="s">
        <v>383</v>
      </c>
      <c r="C63" s="64" t="s">
        <v>168</v>
      </c>
      <c r="D63" s="65">
        <f t="shared" si="1"/>
        <v>0</v>
      </c>
      <c r="E63" s="65">
        <f t="shared" si="13"/>
        <v>0</v>
      </c>
      <c r="F63" s="65"/>
      <c r="G63" s="61"/>
      <c r="H63" s="61"/>
      <c r="I63" s="61"/>
      <c r="J63" s="61"/>
      <c r="K63" s="61"/>
      <c r="L63" s="61"/>
      <c r="M63" s="61"/>
    </row>
    <row r="64" spans="1:13" s="243" customFormat="1" ht="15" customHeight="1" x14ac:dyDescent="0.2">
      <c r="A64" s="62"/>
      <c r="B64" s="72" t="s">
        <v>457</v>
      </c>
      <c r="C64" s="64" t="s">
        <v>170</v>
      </c>
      <c r="D64" s="65">
        <f t="shared" si="1"/>
        <v>0</v>
      </c>
      <c r="E64" s="65"/>
      <c r="F64" s="65"/>
      <c r="G64" s="61"/>
      <c r="H64" s="61"/>
      <c r="I64" s="61"/>
      <c r="J64" s="61"/>
      <c r="K64" s="61"/>
      <c r="L64" s="61"/>
      <c r="M64" s="61"/>
    </row>
    <row r="65" spans="1:13" s="243" customFormat="1" ht="27.75" customHeight="1" x14ac:dyDescent="0.2">
      <c r="A65" s="62"/>
      <c r="B65" s="72" t="s">
        <v>458</v>
      </c>
      <c r="C65" s="64" t="s">
        <v>172</v>
      </c>
      <c r="D65" s="65">
        <f t="shared" si="1"/>
        <v>0</v>
      </c>
      <c r="E65" s="65"/>
      <c r="F65" s="65"/>
      <c r="G65" s="61"/>
      <c r="H65" s="61"/>
      <c r="I65" s="61"/>
      <c r="J65" s="61"/>
      <c r="K65" s="61"/>
      <c r="L65" s="61"/>
      <c r="M65" s="61"/>
    </row>
    <row r="66" spans="1:13" ht="15" customHeight="1" x14ac:dyDescent="0.2">
      <c r="A66" s="62"/>
      <c r="B66" s="63" t="s">
        <v>384</v>
      </c>
      <c r="C66" s="64" t="s">
        <v>446</v>
      </c>
      <c r="D66" s="65">
        <f t="shared" si="1"/>
        <v>0</v>
      </c>
      <c r="E66" s="65">
        <f t="shared" ref="E66:E72" si="17">SUM(F66:N66)</f>
        <v>0</v>
      </c>
      <c r="F66" s="65"/>
      <c r="G66" s="61"/>
      <c r="H66" s="61"/>
      <c r="I66" s="61"/>
      <c r="J66" s="61"/>
      <c r="K66" s="61"/>
      <c r="L66" s="61"/>
      <c r="M66" s="61"/>
    </row>
    <row r="67" spans="1:13" ht="15" customHeight="1" x14ac:dyDescent="0.2">
      <c r="A67" s="62"/>
      <c r="B67" s="72" t="s">
        <v>171</v>
      </c>
      <c r="C67" s="64" t="s">
        <v>447</v>
      </c>
      <c r="D67" s="65">
        <f t="shared" si="1"/>
        <v>171444</v>
      </c>
      <c r="E67" s="65">
        <f t="shared" si="17"/>
        <v>171444</v>
      </c>
      <c r="F67" s="65">
        <v>171444</v>
      </c>
      <c r="G67" s="61"/>
      <c r="H67" s="61"/>
      <c r="I67" s="61"/>
      <c r="J67" s="85"/>
      <c r="K67" s="61"/>
      <c r="L67" s="85"/>
      <c r="M67" s="85"/>
    </row>
    <row r="68" spans="1:13" ht="15" customHeight="1" x14ac:dyDescent="0.2">
      <c r="A68" s="62"/>
      <c r="B68" s="67" t="s">
        <v>385</v>
      </c>
      <c r="C68" s="68" t="s">
        <v>46</v>
      </c>
      <c r="D68" s="65">
        <f t="shared" si="1"/>
        <v>171444</v>
      </c>
      <c r="E68" s="69">
        <f t="shared" si="17"/>
        <v>171444</v>
      </c>
      <c r="F68" s="69">
        <f>SUM(F63:F67)</f>
        <v>171444</v>
      </c>
      <c r="G68" s="70">
        <f t="shared" ref="G68:M68" si="18">SUM(G63:G67)</f>
        <v>0</v>
      </c>
      <c r="H68" s="70">
        <f t="shared" si="18"/>
        <v>0</v>
      </c>
      <c r="I68" s="70"/>
      <c r="J68" s="70">
        <f t="shared" si="18"/>
        <v>0</v>
      </c>
      <c r="K68" s="71">
        <f>SUM(K63:K67)</f>
        <v>0</v>
      </c>
      <c r="L68" s="70"/>
      <c r="M68" s="71">
        <f t="shared" si="18"/>
        <v>0</v>
      </c>
    </row>
    <row r="69" spans="1:13" ht="15" customHeight="1" x14ac:dyDescent="0.2">
      <c r="A69" s="62"/>
      <c r="B69" s="73" t="s">
        <v>174</v>
      </c>
      <c r="C69" s="68" t="s">
        <v>175</v>
      </c>
      <c r="D69" s="65">
        <f t="shared" si="1"/>
        <v>354859</v>
      </c>
      <c r="E69" s="69">
        <f t="shared" si="17"/>
        <v>354859</v>
      </c>
      <c r="F69" s="176">
        <f>F20+F41+F62+F68+F27+F52+F58</f>
        <v>319085</v>
      </c>
      <c r="G69" s="176">
        <f t="shared" ref="G69:M69" si="19">G20+G41+G62+G68+G27+G52+G58</f>
        <v>22957</v>
      </c>
      <c r="H69" s="176">
        <f t="shared" si="19"/>
        <v>0</v>
      </c>
      <c r="I69" s="176">
        <f t="shared" si="19"/>
        <v>3817</v>
      </c>
      <c r="J69" s="176">
        <f t="shared" si="19"/>
        <v>200</v>
      </c>
      <c r="K69" s="176">
        <f>K20+K41+K62+K68+K27+K52+K58</f>
        <v>800</v>
      </c>
      <c r="L69" s="176">
        <f>L20+L41+L62+L68+L27+L52+L58</f>
        <v>4226</v>
      </c>
      <c r="M69" s="176">
        <f t="shared" si="19"/>
        <v>3774</v>
      </c>
    </row>
    <row r="70" spans="1:13" ht="15" customHeight="1" x14ac:dyDescent="0.2">
      <c r="B70" s="90" t="s">
        <v>266</v>
      </c>
      <c r="C70" s="63" t="s">
        <v>267</v>
      </c>
      <c r="D70" s="65">
        <f t="shared" si="1"/>
        <v>0</v>
      </c>
      <c r="E70" s="69">
        <f t="shared" si="17"/>
        <v>0</v>
      </c>
      <c r="F70" s="61"/>
      <c r="G70" s="61"/>
      <c r="H70" s="61"/>
      <c r="I70" s="61"/>
      <c r="J70" s="61"/>
      <c r="K70" s="61"/>
      <c r="L70" s="61"/>
      <c r="M70" s="61"/>
    </row>
    <row r="71" spans="1:13" ht="15" customHeight="1" x14ac:dyDescent="0.2">
      <c r="B71" s="72" t="s">
        <v>269</v>
      </c>
      <c r="C71" s="63" t="s">
        <v>270</v>
      </c>
      <c r="D71" s="65">
        <f t="shared" si="1"/>
        <v>0</v>
      </c>
      <c r="E71" s="69">
        <f t="shared" si="17"/>
        <v>0</v>
      </c>
      <c r="F71" s="61"/>
      <c r="G71" s="61"/>
      <c r="H71" s="61"/>
      <c r="I71" s="61"/>
      <c r="J71" s="61"/>
      <c r="K71" s="61"/>
      <c r="L71" s="61"/>
      <c r="M71" s="61"/>
    </row>
    <row r="72" spans="1:13" ht="15" customHeight="1" x14ac:dyDescent="0.2">
      <c r="B72" s="90" t="s">
        <v>272</v>
      </c>
      <c r="C72" s="63" t="s">
        <v>273</v>
      </c>
      <c r="D72" s="65">
        <f t="shared" si="1"/>
        <v>0</v>
      </c>
      <c r="E72" s="69">
        <f t="shared" si="17"/>
        <v>0</v>
      </c>
      <c r="F72" s="61"/>
      <c r="G72" s="61"/>
      <c r="H72" s="61"/>
      <c r="I72" s="61"/>
      <c r="J72" s="61"/>
      <c r="K72" s="61"/>
      <c r="L72" s="61"/>
      <c r="M72" s="61"/>
    </row>
    <row r="73" spans="1:13" ht="15" customHeight="1" x14ac:dyDescent="0.2">
      <c r="B73" s="73" t="s">
        <v>275</v>
      </c>
      <c r="C73" s="67" t="s">
        <v>276</v>
      </c>
      <c r="D73" s="65">
        <f t="shared" ref="D73:D93" si="20">SUM(F73:M73)</f>
        <v>0</v>
      </c>
      <c r="E73" s="69">
        <f>SUM(E70:E72)</f>
        <v>0</v>
      </c>
      <c r="F73" s="61"/>
      <c r="G73" s="61"/>
      <c r="H73" s="61"/>
      <c r="I73" s="61"/>
      <c r="J73" s="61"/>
      <c r="K73" s="61"/>
      <c r="L73" s="61"/>
      <c r="M73" s="61"/>
    </row>
    <row r="74" spans="1:13" ht="15" customHeight="1" x14ac:dyDescent="0.2">
      <c r="B74" s="72" t="s">
        <v>278</v>
      </c>
      <c r="C74" s="63" t="s">
        <v>279</v>
      </c>
      <c r="D74" s="65">
        <f t="shared" si="20"/>
        <v>0</v>
      </c>
      <c r="E74" s="69">
        <f t="shared" ref="E74:E79" si="21">SUM(F74:N74)</f>
        <v>0</v>
      </c>
      <c r="F74" s="61"/>
      <c r="G74" s="61"/>
      <c r="H74" s="61"/>
      <c r="I74" s="61"/>
      <c r="J74" s="61"/>
      <c r="K74" s="61"/>
      <c r="L74" s="61"/>
      <c r="M74" s="61"/>
    </row>
    <row r="75" spans="1:13" ht="15" customHeight="1" x14ac:dyDescent="0.2">
      <c r="B75" s="90" t="s">
        <v>281</v>
      </c>
      <c r="C75" s="63" t="s">
        <v>282</v>
      </c>
      <c r="D75" s="65">
        <f t="shared" si="20"/>
        <v>0</v>
      </c>
      <c r="E75" s="69">
        <f t="shared" si="21"/>
        <v>0</v>
      </c>
      <c r="F75" s="61"/>
      <c r="G75" s="61"/>
      <c r="H75" s="61"/>
      <c r="I75" s="61"/>
      <c r="J75" s="61"/>
      <c r="K75" s="61"/>
      <c r="L75" s="61"/>
      <c r="M75" s="61"/>
    </row>
    <row r="76" spans="1:13" ht="15" customHeight="1" x14ac:dyDescent="0.2">
      <c r="B76" s="72" t="s">
        <v>284</v>
      </c>
      <c r="C76" s="63" t="s">
        <v>285</v>
      </c>
      <c r="D76" s="65">
        <f t="shared" si="20"/>
        <v>0</v>
      </c>
      <c r="E76" s="69">
        <f t="shared" si="21"/>
        <v>0</v>
      </c>
      <c r="F76" s="61"/>
      <c r="G76" s="61"/>
      <c r="H76" s="61"/>
      <c r="I76" s="61"/>
      <c r="J76" s="61"/>
      <c r="K76" s="61"/>
      <c r="L76" s="61"/>
      <c r="M76" s="61"/>
    </row>
    <row r="77" spans="1:13" ht="15" customHeight="1" x14ac:dyDescent="0.2">
      <c r="B77" s="90" t="s">
        <v>287</v>
      </c>
      <c r="C77" s="63" t="s">
        <v>288</v>
      </c>
      <c r="D77" s="65">
        <f t="shared" si="20"/>
        <v>0</v>
      </c>
      <c r="E77" s="69">
        <f t="shared" si="21"/>
        <v>0</v>
      </c>
      <c r="F77" s="61"/>
      <c r="G77" s="61"/>
      <c r="H77" s="61"/>
      <c r="I77" s="61"/>
      <c r="J77" s="61"/>
      <c r="K77" s="61"/>
      <c r="L77" s="61"/>
      <c r="M77" s="61"/>
    </row>
    <row r="78" spans="1:13" ht="15" customHeight="1" x14ac:dyDescent="0.2">
      <c r="B78" s="132" t="s">
        <v>290</v>
      </c>
      <c r="C78" s="67" t="s">
        <v>291</v>
      </c>
      <c r="D78" s="65">
        <f t="shared" si="20"/>
        <v>0</v>
      </c>
      <c r="E78" s="69">
        <f t="shared" si="21"/>
        <v>0</v>
      </c>
      <c r="F78" s="61"/>
      <c r="G78" s="61"/>
      <c r="H78" s="61"/>
      <c r="I78" s="61"/>
      <c r="J78" s="61"/>
      <c r="K78" s="61"/>
      <c r="L78" s="61"/>
      <c r="M78" s="61"/>
    </row>
    <row r="79" spans="1:13" ht="15" customHeight="1" x14ac:dyDescent="0.2">
      <c r="B79" s="63" t="s">
        <v>293</v>
      </c>
      <c r="C79" s="63" t="s">
        <v>294</v>
      </c>
      <c r="D79" s="65">
        <f t="shared" si="20"/>
        <v>10715</v>
      </c>
      <c r="E79" s="140">
        <f t="shared" si="21"/>
        <v>10715</v>
      </c>
      <c r="F79" s="61">
        <v>10715</v>
      </c>
      <c r="G79" s="61"/>
      <c r="H79" s="61"/>
      <c r="I79" s="61"/>
      <c r="J79" s="61"/>
      <c r="K79" s="61"/>
      <c r="L79" s="61"/>
      <c r="M79" s="61"/>
    </row>
    <row r="80" spans="1:13" ht="15" customHeight="1" x14ac:dyDescent="0.2">
      <c r="B80" s="63" t="s">
        <v>296</v>
      </c>
      <c r="C80" s="63" t="s">
        <v>297</v>
      </c>
      <c r="D80" s="65">
        <f t="shared" si="20"/>
        <v>0</v>
      </c>
      <c r="E80" s="140">
        <f>SUM(G80:N80)</f>
        <v>0</v>
      </c>
      <c r="F80" s="140"/>
      <c r="G80" s="140"/>
      <c r="H80" s="140"/>
      <c r="I80" s="140"/>
      <c r="J80" s="140"/>
      <c r="K80" s="140"/>
      <c r="L80" s="140"/>
      <c r="M80" s="140"/>
    </row>
    <row r="81" spans="1:13" s="362" customFormat="1" ht="15" customHeight="1" x14ac:dyDescent="0.2">
      <c r="A81" s="363"/>
      <c r="B81" s="67" t="s">
        <v>386</v>
      </c>
      <c r="C81" s="67" t="s">
        <v>53</v>
      </c>
      <c r="D81" s="65">
        <f t="shared" si="20"/>
        <v>10715</v>
      </c>
      <c r="E81" s="247">
        <f t="shared" ref="E81" si="22">SUM(E79:E80)</f>
        <v>10715</v>
      </c>
      <c r="F81" s="247">
        <f t="shared" ref="F81:M81" si="23">SUM(F79:F80)</f>
        <v>10715</v>
      </c>
      <c r="G81" s="247">
        <f t="shared" si="23"/>
        <v>0</v>
      </c>
      <c r="H81" s="247">
        <f t="shared" si="23"/>
        <v>0</v>
      </c>
      <c r="I81" s="247"/>
      <c r="J81" s="247">
        <f t="shared" si="23"/>
        <v>0</v>
      </c>
      <c r="K81" s="247">
        <f>SUM(K79:K80)</f>
        <v>0</v>
      </c>
      <c r="L81" s="247">
        <f>SUM(L79:L80)</f>
        <v>0</v>
      </c>
      <c r="M81" s="247">
        <f t="shared" si="23"/>
        <v>0</v>
      </c>
    </row>
    <row r="82" spans="1:13" ht="15" customHeight="1" x14ac:dyDescent="0.2">
      <c r="B82" s="90" t="s">
        <v>301</v>
      </c>
      <c r="C82" s="63" t="s">
        <v>302</v>
      </c>
      <c r="D82" s="65">
        <f t="shared" si="20"/>
        <v>0</v>
      </c>
      <c r="E82" s="140">
        <f t="shared" ref="E82:E93" si="24">SUM(F82:N82)</f>
        <v>0</v>
      </c>
      <c r="F82" s="140"/>
      <c r="G82" s="140"/>
      <c r="H82" s="140"/>
      <c r="I82" s="140"/>
      <c r="J82" s="140"/>
      <c r="K82" s="140"/>
      <c r="L82" s="140"/>
      <c r="M82" s="140"/>
    </row>
    <row r="83" spans="1:13" ht="15" customHeight="1" x14ac:dyDescent="0.2">
      <c r="B83" s="90" t="s">
        <v>304</v>
      </c>
      <c r="C83" s="63" t="s">
        <v>305</v>
      </c>
      <c r="D83" s="65">
        <f t="shared" si="20"/>
        <v>0</v>
      </c>
      <c r="E83" s="140">
        <f t="shared" si="24"/>
        <v>0</v>
      </c>
      <c r="F83" s="61"/>
      <c r="G83" s="61"/>
      <c r="H83" s="61"/>
      <c r="I83" s="61"/>
      <c r="J83" s="61"/>
      <c r="K83" s="61"/>
      <c r="L83" s="61"/>
      <c r="M83" s="61"/>
    </row>
    <row r="84" spans="1:13" ht="15" customHeight="1" x14ac:dyDescent="0.2">
      <c r="B84" s="90" t="s">
        <v>307</v>
      </c>
      <c r="C84" s="63" t="s">
        <v>32</v>
      </c>
      <c r="D84" s="65">
        <f t="shared" si="20"/>
        <v>0</v>
      </c>
      <c r="E84" s="140">
        <f t="shared" si="24"/>
        <v>0</v>
      </c>
      <c r="F84" s="61"/>
      <c r="G84" s="61"/>
      <c r="H84" s="61"/>
      <c r="I84" s="61"/>
      <c r="J84" s="61"/>
      <c r="K84" s="61"/>
      <c r="L84" s="61"/>
      <c r="M84" s="61"/>
    </row>
    <row r="85" spans="1:13" ht="15" customHeight="1" x14ac:dyDescent="0.2">
      <c r="B85" s="90" t="s">
        <v>459</v>
      </c>
      <c r="C85" s="63" t="s">
        <v>310</v>
      </c>
      <c r="D85" s="65">
        <f t="shared" si="20"/>
        <v>0</v>
      </c>
      <c r="E85" s="140">
        <f t="shared" si="24"/>
        <v>0</v>
      </c>
      <c r="F85" s="61"/>
      <c r="G85" s="61"/>
      <c r="H85" s="61"/>
      <c r="I85" s="61"/>
      <c r="J85" s="61"/>
      <c r="K85" s="61"/>
      <c r="L85" s="61"/>
      <c r="M85" s="61"/>
    </row>
    <row r="86" spans="1:13" ht="15" customHeight="1" x14ac:dyDescent="0.2">
      <c r="B86" s="72" t="s">
        <v>312</v>
      </c>
      <c r="C86" s="63" t="s">
        <v>313</v>
      </c>
      <c r="D86" s="65">
        <f t="shared" si="20"/>
        <v>0</v>
      </c>
      <c r="E86" s="140">
        <f t="shared" si="24"/>
        <v>0</v>
      </c>
      <c r="F86" s="61"/>
      <c r="G86" s="61"/>
      <c r="H86" s="61"/>
      <c r="I86" s="61"/>
      <c r="J86" s="61"/>
      <c r="K86" s="61"/>
      <c r="L86" s="61"/>
      <c r="M86" s="61"/>
    </row>
    <row r="87" spans="1:13" ht="15" customHeight="1" x14ac:dyDescent="0.2">
      <c r="B87" s="73" t="s">
        <v>387</v>
      </c>
      <c r="C87" s="67" t="s">
        <v>316</v>
      </c>
      <c r="D87" s="65">
        <f t="shared" si="20"/>
        <v>0</v>
      </c>
      <c r="E87" s="247">
        <f t="shared" si="24"/>
        <v>0</v>
      </c>
      <c r="F87" s="247">
        <f>SUM(G87:N87)</f>
        <v>0</v>
      </c>
      <c r="G87" s="247">
        <f>SUM(H87:P87)</f>
        <v>0</v>
      </c>
      <c r="H87" s="247">
        <f>SUM(J87:Q87)</f>
        <v>0</v>
      </c>
      <c r="I87" s="247"/>
      <c r="J87" s="247">
        <f>SUM(L87:R87)</f>
        <v>0</v>
      </c>
      <c r="K87" s="247">
        <f>SUM(N87:X87)</f>
        <v>0</v>
      </c>
      <c r="L87" s="247">
        <f>SUM(L81:L86)</f>
        <v>0</v>
      </c>
      <c r="M87" s="247">
        <f>SUM(N87:T87)</f>
        <v>0</v>
      </c>
    </row>
    <row r="88" spans="1:13" ht="15" customHeight="1" x14ac:dyDescent="0.2">
      <c r="B88" s="72" t="s">
        <v>318</v>
      </c>
      <c r="C88" s="63" t="s">
        <v>319</v>
      </c>
      <c r="D88" s="65">
        <f t="shared" si="20"/>
        <v>0</v>
      </c>
      <c r="E88" s="140">
        <f t="shared" si="24"/>
        <v>0</v>
      </c>
      <c r="F88" s="61"/>
      <c r="G88" s="61"/>
      <c r="H88" s="61"/>
      <c r="I88" s="61"/>
      <c r="J88" s="61"/>
      <c r="K88" s="61"/>
      <c r="L88" s="61"/>
      <c r="M88" s="61"/>
    </row>
    <row r="89" spans="1:13" ht="15" customHeight="1" x14ac:dyDescent="0.2">
      <c r="B89" s="72" t="s">
        <v>321</v>
      </c>
      <c r="C89" s="63" t="s">
        <v>322</v>
      </c>
      <c r="D89" s="65">
        <f t="shared" si="20"/>
        <v>0</v>
      </c>
      <c r="E89" s="140">
        <f t="shared" si="24"/>
        <v>0</v>
      </c>
      <c r="F89" s="61"/>
      <c r="G89" s="61"/>
      <c r="H89" s="61"/>
      <c r="I89" s="61"/>
      <c r="J89" s="61"/>
      <c r="K89" s="61"/>
      <c r="L89" s="61"/>
      <c r="M89" s="61"/>
    </row>
    <row r="90" spans="1:13" ht="15" customHeight="1" x14ac:dyDescent="0.2">
      <c r="B90" s="90" t="s">
        <v>324</v>
      </c>
      <c r="C90" s="63" t="s">
        <v>325</v>
      </c>
      <c r="D90" s="65">
        <f t="shared" si="20"/>
        <v>0</v>
      </c>
      <c r="E90" s="140">
        <f t="shared" si="24"/>
        <v>0</v>
      </c>
      <c r="F90" s="61"/>
      <c r="G90" s="61"/>
      <c r="H90" s="61"/>
      <c r="I90" s="61"/>
      <c r="J90" s="61"/>
      <c r="K90" s="61"/>
      <c r="L90" s="61"/>
      <c r="M90" s="61"/>
    </row>
    <row r="91" spans="1:13" ht="15" customHeight="1" x14ac:dyDescent="0.2">
      <c r="B91" s="90" t="s">
        <v>327</v>
      </c>
      <c r="C91" s="63" t="s">
        <v>328</v>
      </c>
      <c r="D91" s="65">
        <f t="shared" si="20"/>
        <v>0</v>
      </c>
      <c r="E91" s="140">
        <f t="shared" si="24"/>
        <v>0</v>
      </c>
      <c r="F91" s="61"/>
      <c r="G91" s="61"/>
      <c r="H91" s="61"/>
      <c r="I91" s="61"/>
      <c r="J91" s="61"/>
      <c r="K91" s="61"/>
      <c r="L91" s="61"/>
      <c r="M91" s="61"/>
    </row>
    <row r="92" spans="1:13" ht="15" customHeight="1" x14ac:dyDescent="0.2">
      <c r="B92" s="132" t="s">
        <v>388</v>
      </c>
      <c r="C92" s="67" t="s">
        <v>331</v>
      </c>
      <c r="D92" s="65">
        <f t="shared" si="20"/>
        <v>0</v>
      </c>
      <c r="E92" s="140">
        <f t="shared" si="24"/>
        <v>0</v>
      </c>
      <c r="F92" s="140">
        <f>SUM(G92:N92)</f>
        <v>0</v>
      </c>
      <c r="G92" s="140">
        <f>SUM(H92:P92)</f>
        <v>0</v>
      </c>
      <c r="H92" s="140">
        <f>SUM(J92:Q92)</f>
        <v>0</v>
      </c>
      <c r="I92" s="140"/>
      <c r="J92" s="140">
        <f>SUM(L92:R92)</f>
        <v>0</v>
      </c>
      <c r="K92" s="140">
        <f>SUM(N92:X92)</f>
        <v>0</v>
      </c>
      <c r="L92" s="140"/>
      <c r="M92" s="140">
        <f>SUM(N92:T92)</f>
        <v>0</v>
      </c>
    </row>
    <row r="93" spans="1:13" ht="15" customHeight="1" x14ac:dyDescent="0.2">
      <c r="B93" s="72" t="s">
        <v>333</v>
      </c>
      <c r="C93" s="63" t="s">
        <v>334</v>
      </c>
      <c r="D93" s="65">
        <f t="shared" si="20"/>
        <v>0</v>
      </c>
      <c r="E93" s="140">
        <f t="shared" si="24"/>
        <v>0</v>
      </c>
      <c r="F93" s="61"/>
      <c r="G93" s="61"/>
      <c r="H93" s="61"/>
      <c r="I93" s="61"/>
      <c r="J93" s="61"/>
      <c r="K93" s="61"/>
      <c r="L93" s="61"/>
      <c r="M93" s="61"/>
    </row>
    <row r="94" spans="1:13" s="362" customFormat="1" ht="15" customHeight="1" x14ac:dyDescent="0.2">
      <c r="A94" s="363"/>
      <c r="B94" s="132" t="s">
        <v>389</v>
      </c>
      <c r="C94" s="67" t="s">
        <v>57</v>
      </c>
      <c r="D94" s="65">
        <f>SUM(F94:M94)</f>
        <v>10715</v>
      </c>
      <c r="E94" s="247">
        <f>E73+E78+E81+E92+E93</f>
        <v>10715</v>
      </c>
      <c r="F94" s="247">
        <f>F73+F78+F81+F92+F93</f>
        <v>10715</v>
      </c>
      <c r="G94" s="247">
        <f t="shared" ref="G94:M94" si="25">G73+G78+G81+G92+G93</f>
        <v>0</v>
      </c>
      <c r="H94" s="247">
        <f t="shared" si="25"/>
        <v>0</v>
      </c>
      <c r="I94" s="247"/>
      <c r="J94" s="247">
        <f t="shared" si="25"/>
        <v>0</v>
      </c>
      <c r="K94" s="247">
        <f>K73+K78+K81+K92+K93</f>
        <v>0</v>
      </c>
      <c r="L94" s="247">
        <f>SUM(L87,L92)</f>
        <v>0</v>
      </c>
      <c r="M94" s="247">
        <f t="shared" si="25"/>
        <v>0</v>
      </c>
    </row>
  </sheetData>
  <mergeCells count="4">
    <mergeCell ref="A2:B2"/>
    <mergeCell ref="A3:L3"/>
    <mergeCell ref="F5:K5"/>
    <mergeCell ref="L5:M5"/>
  </mergeCells>
  <printOptions horizontalCentered="1"/>
  <pageMargins left="0.31496062992125984" right="0.31496062992125984" top="0" bottom="0" header="0.31496062992125984" footer="0.31496062992125984"/>
  <pageSetup paperSize="8" scale="39" orientation="landscape" r:id="rId1"/>
  <rowBreaks count="1" manualBreakCount="1">
    <brk id="94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100"/>
  <sheetViews>
    <sheetView tabSelected="1" zoomScale="106" zoomScaleNormal="106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49" sqref="A1:XFD49"/>
    </sheetView>
  </sheetViews>
  <sheetFormatPr defaultRowHeight="12.75" x14ac:dyDescent="0.2"/>
  <cols>
    <col min="1" max="1" width="4.28515625" style="135" customWidth="1"/>
    <col min="2" max="2" width="73.85546875" style="135" customWidth="1"/>
    <col min="3" max="3" width="7" style="95" customWidth="1"/>
    <col min="4" max="4" width="12" style="135" customWidth="1"/>
    <col min="5" max="5" width="12" style="219" customWidth="1"/>
    <col min="6" max="6" width="11.42578125" style="135" customWidth="1"/>
    <col min="7" max="7" width="11.42578125" style="173" customWidth="1"/>
    <col min="8" max="10" width="10.7109375" style="135" customWidth="1"/>
    <col min="11" max="12" width="10.7109375" style="173" customWidth="1"/>
    <col min="13" max="13" width="11.28515625" style="135" customWidth="1"/>
    <col min="14" max="23" width="10.7109375" style="135" customWidth="1"/>
    <col min="24" max="270" width="9.140625" style="135"/>
    <col min="271" max="271" width="4.28515625" style="135" customWidth="1"/>
    <col min="272" max="272" width="73.85546875" style="135" customWidth="1"/>
    <col min="273" max="273" width="7" style="135" customWidth="1"/>
    <col min="274" max="274" width="12" style="135" customWidth="1"/>
    <col min="275" max="279" width="17.7109375" style="135" customWidth="1"/>
    <col min="280" max="526" width="9.140625" style="135"/>
    <col min="527" max="527" width="4.28515625" style="135" customWidth="1"/>
    <col min="528" max="528" width="73.85546875" style="135" customWidth="1"/>
    <col min="529" max="529" width="7" style="135" customWidth="1"/>
    <col min="530" max="530" width="12" style="135" customWidth="1"/>
    <col min="531" max="535" width="17.7109375" style="135" customWidth="1"/>
    <col min="536" max="782" width="9.140625" style="135"/>
    <col min="783" max="783" width="4.28515625" style="135" customWidth="1"/>
    <col min="784" max="784" width="73.85546875" style="135" customWidth="1"/>
    <col min="785" max="785" width="7" style="135" customWidth="1"/>
    <col min="786" max="786" width="12" style="135" customWidth="1"/>
    <col min="787" max="791" width="17.7109375" style="135" customWidth="1"/>
    <col min="792" max="1038" width="9.140625" style="135"/>
    <col min="1039" max="1039" width="4.28515625" style="135" customWidth="1"/>
    <col min="1040" max="1040" width="73.85546875" style="135" customWidth="1"/>
    <col min="1041" max="1041" width="7" style="135" customWidth="1"/>
    <col min="1042" max="1042" width="12" style="135" customWidth="1"/>
    <col min="1043" max="1047" width="17.7109375" style="135" customWidth="1"/>
    <col min="1048" max="1294" width="9.140625" style="135"/>
    <col min="1295" max="1295" width="4.28515625" style="135" customWidth="1"/>
    <col min="1296" max="1296" width="73.85546875" style="135" customWidth="1"/>
    <col min="1297" max="1297" width="7" style="135" customWidth="1"/>
    <col min="1298" max="1298" width="12" style="135" customWidth="1"/>
    <col min="1299" max="1303" width="17.7109375" style="135" customWidth="1"/>
    <col min="1304" max="1550" width="9.140625" style="135"/>
    <col min="1551" max="1551" width="4.28515625" style="135" customWidth="1"/>
    <col min="1552" max="1552" width="73.85546875" style="135" customWidth="1"/>
    <col min="1553" max="1553" width="7" style="135" customWidth="1"/>
    <col min="1554" max="1554" width="12" style="135" customWidth="1"/>
    <col min="1555" max="1559" width="17.7109375" style="135" customWidth="1"/>
    <col min="1560" max="1806" width="9.140625" style="135"/>
    <col min="1807" max="1807" width="4.28515625" style="135" customWidth="1"/>
    <col min="1808" max="1808" width="73.85546875" style="135" customWidth="1"/>
    <col min="1809" max="1809" width="7" style="135" customWidth="1"/>
    <col min="1810" max="1810" width="12" style="135" customWidth="1"/>
    <col min="1811" max="1815" width="17.7109375" style="135" customWidth="1"/>
    <col min="1816" max="2062" width="9.140625" style="135"/>
    <col min="2063" max="2063" width="4.28515625" style="135" customWidth="1"/>
    <col min="2064" max="2064" width="73.85546875" style="135" customWidth="1"/>
    <col min="2065" max="2065" width="7" style="135" customWidth="1"/>
    <col min="2066" max="2066" width="12" style="135" customWidth="1"/>
    <col min="2067" max="2071" width="17.7109375" style="135" customWidth="1"/>
    <col min="2072" max="2318" width="9.140625" style="135"/>
    <col min="2319" max="2319" width="4.28515625" style="135" customWidth="1"/>
    <col min="2320" max="2320" width="73.85546875" style="135" customWidth="1"/>
    <col min="2321" max="2321" width="7" style="135" customWidth="1"/>
    <col min="2322" max="2322" width="12" style="135" customWidth="1"/>
    <col min="2323" max="2327" width="17.7109375" style="135" customWidth="1"/>
    <col min="2328" max="2574" width="9.140625" style="135"/>
    <col min="2575" max="2575" width="4.28515625" style="135" customWidth="1"/>
    <col min="2576" max="2576" width="73.85546875" style="135" customWidth="1"/>
    <col min="2577" max="2577" width="7" style="135" customWidth="1"/>
    <col min="2578" max="2578" width="12" style="135" customWidth="1"/>
    <col min="2579" max="2583" width="17.7109375" style="135" customWidth="1"/>
    <col min="2584" max="2830" width="9.140625" style="135"/>
    <col min="2831" max="2831" width="4.28515625" style="135" customWidth="1"/>
    <col min="2832" max="2832" width="73.85546875" style="135" customWidth="1"/>
    <col min="2833" max="2833" width="7" style="135" customWidth="1"/>
    <col min="2834" max="2834" width="12" style="135" customWidth="1"/>
    <col min="2835" max="2839" width="17.7109375" style="135" customWidth="1"/>
    <col min="2840" max="3086" width="9.140625" style="135"/>
    <col min="3087" max="3087" width="4.28515625" style="135" customWidth="1"/>
    <col min="3088" max="3088" width="73.85546875" style="135" customWidth="1"/>
    <col min="3089" max="3089" width="7" style="135" customWidth="1"/>
    <col min="3090" max="3090" width="12" style="135" customWidth="1"/>
    <col min="3091" max="3095" width="17.7109375" style="135" customWidth="1"/>
    <col min="3096" max="3342" width="9.140625" style="135"/>
    <col min="3343" max="3343" width="4.28515625" style="135" customWidth="1"/>
    <col min="3344" max="3344" width="73.85546875" style="135" customWidth="1"/>
    <col min="3345" max="3345" width="7" style="135" customWidth="1"/>
    <col min="3346" max="3346" width="12" style="135" customWidth="1"/>
    <col min="3347" max="3351" width="17.7109375" style="135" customWidth="1"/>
    <col min="3352" max="3598" width="9.140625" style="135"/>
    <col min="3599" max="3599" width="4.28515625" style="135" customWidth="1"/>
    <col min="3600" max="3600" width="73.85546875" style="135" customWidth="1"/>
    <col min="3601" max="3601" width="7" style="135" customWidth="1"/>
    <col min="3602" max="3602" width="12" style="135" customWidth="1"/>
    <col min="3603" max="3607" width="17.7109375" style="135" customWidth="1"/>
    <col min="3608" max="3854" width="9.140625" style="135"/>
    <col min="3855" max="3855" width="4.28515625" style="135" customWidth="1"/>
    <col min="3856" max="3856" width="73.85546875" style="135" customWidth="1"/>
    <col min="3857" max="3857" width="7" style="135" customWidth="1"/>
    <col min="3858" max="3858" width="12" style="135" customWidth="1"/>
    <col min="3859" max="3863" width="17.7109375" style="135" customWidth="1"/>
    <col min="3864" max="4110" width="9.140625" style="135"/>
    <col min="4111" max="4111" width="4.28515625" style="135" customWidth="1"/>
    <col min="4112" max="4112" width="73.85546875" style="135" customWidth="1"/>
    <col min="4113" max="4113" width="7" style="135" customWidth="1"/>
    <col min="4114" max="4114" width="12" style="135" customWidth="1"/>
    <col min="4115" max="4119" width="17.7109375" style="135" customWidth="1"/>
    <col min="4120" max="4366" width="9.140625" style="135"/>
    <col min="4367" max="4367" width="4.28515625" style="135" customWidth="1"/>
    <col min="4368" max="4368" width="73.85546875" style="135" customWidth="1"/>
    <col min="4369" max="4369" width="7" style="135" customWidth="1"/>
    <col min="4370" max="4370" width="12" style="135" customWidth="1"/>
    <col min="4371" max="4375" width="17.7109375" style="135" customWidth="1"/>
    <col min="4376" max="4622" width="9.140625" style="135"/>
    <col min="4623" max="4623" width="4.28515625" style="135" customWidth="1"/>
    <col min="4624" max="4624" width="73.85546875" style="135" customWidth="1"/>
    <col min="4625" max="4625" width="7" style="135" customWidth="1"/>
    <col min="4626" max="4626" width="12" style="135" customWidth="1"/>
    <col min="4627" max="4631" width="17.7109375" style="135" customWidth="1"/>
    <col min="4632" max="4878" width="9.140625" style="135"/>
    <col min="4879" max="4879" width="4.28515625" style="135" customWidth="1"/>
    <col min="4880" max="4880" width="73.85546875" style="135" customWidth="1"/>
    <col min="4881" max="4881" width="7" style="135" customWidth="1"/>
    <col min="4882" max="4882" width="12" style="135" customWidth="1"/>
    <col min="4883" max="4887" width="17.7109375" style="135" customWidth="1"/>
    <col min="4888" max="5134" width="9.140625" style="135"/>
    <col min="5135" max="5135" width="4.28515625" style="135" customWidth="1"/>
    <col min="5136" max="5136" width="73.85546875" style="135" customWidth="1"/>
    <col min="5137" max="5137" width="7" style="135" customWidth="1"/>
    <col min="5138" max="5138" width="12" style="135" customWidth="1"/>
    <col min="5139" max="5143" width="17.7109375" style="135" customWidth="1"/>
    <col min="5144" max="5390" width="9.140625" style="135"/>
    <col min="5391" max="5391" width="4.28515625" style="135" customWidth="1"/>
    <col min="5392" max="5392" width="73.85546875" style="135" customWidth="1"/>
    <col min="5393" max="5393" width="7" style="135" customWidth="1"/>
    <col min="5394" max="5394" width="12" style="135" customWidth="1"/>
    <col min="5395" max="5399" width="17.7109375" style="135" customWidth="1"/>
    <col min="5400" max="5646" width="9.140625" style="135"/>
    <col min="5647" max="5647" width="4.28515625" style="135" customWidth="1"/>
    <col min="5648" max="5648" width="73.85546875" style="135" customWidth="1"/>
    <col min="5649" max="5649" width="7" style="135" customWidth="1"/>
    <col min="5650" max="5650" width="12" style="135" customWidth="1"/>
    <col min="5651" max="5655" width="17.7109375" style="135" customWidth="1"/>
    <col min="5656" max="5902" width="9.140625" style="135"/>
    <col min="5903" max="5903" width="4.28515625" style="135" customWidth="1"/>
    <col min="5904" max="5904" width="73.85546875" style="135" customWidth="1"/>
    <col min="5905" max="5905" width="7" style="135" customWidth="1"/>
    <col min="5906" max="5906" width="12" style="135" customWidth="1"/>
    <col min="5907" max="5911" width="17.7109375" style="135" customWidth="1"/>
    <col min="5912" max="6158" width="9.140625" style="135"/>
    <col min="6159" max="6159" width="4.28515625" style="135" customWidth="1"/>
    <col min="6160" max="6160" width="73.85546875" style="135" customWidth="1"/>
    <col min="6161" max="6161" width="7" style="135" customWidth="1"/>
    <col min="6162" max="6162" width="12" style="135" customWidth="1"/>
    <col min="6163" max="6167" width="17.7109375" style="135" customWidth="1"/>
    <col min="6168" max="6414" width="9.140625" style="135"/>
    <col min="6415" max="6415" width="4.28515625" style="135" customWidth="1"/>
    <col min="6416" max="6416" width="73.85546875" style="135" customWidth="1"/>
    <col min="6417" max="6417" width="7" style="135" customWidth="1"/>
    <col min="6418" max="6418" width="12" style="135" customWidth="1"/>
    <col min="6419" max="6423" width="17.7109375" style="135" customWidth="1"/>
    <col min="6424" max="6670" width="9.140625" style="135"/>
    <col min="6671" max="6671" width="4.28515625" style="135" customWidth="1"/>
    <col min="6672" max="6672" width="73.85546875" style="135" customWidth="1"/>
    <col min="6673" max="6673" width="7" style="135" customWidth="1"/>
    <col min="6674" max="6674" width="12" style="135" customWidth="1"/>
    <col min="6675" max="6679" width="17.7109375" style="135" customWidth="1"/>
    <col min="6680" max="6926" width="9.140625" style="135"/>
    <col min="6927" max="6927" width="4.28515625" style="135" customWidth="1"/>
    <col min="6928" max="6928" width="73.85546875" style="135" customWidth="1"/>
    <col min="6929" max="6929" width="7" style="135" customWidth="1"/>
    <col min="6930" max="6930" width="12" style="135" customWidth="1"/>
    <col min="6931" max="6935" width="17.7109375" style="135" customWidth="1"/>
    <col min="6936" max="7182" width="9.140625" style="135"/>
    <col min="7183" max="7183" width="4.28515625" style="135" customWidth="1"/>
    <col min="7184" max="7184" width="73.85546875" style="135" customWidth="1"/>
    <col min="7185" max="7185" width="7" style="135" customWidth="1"/>
    <col min="7186" max="7186" width="12" style="135" customWidth="1"/>
    <col min="7187" max="7191" width="17.7109375" style="135" customWidth="1"/>
    <col min="7192" max="7438" width="9.140625" style="135"/>
    <col min="7439" max="7439" width="4.28515625" style="135" customWidth="1"/>
    <col min="7440" max="7440" width="73.85546875" style="135" customWidth="1"/>
    <col min="7441" max="7441" width="7" style="135" customWidth="1"/>
    <col min="7442" max="7442" width="12" style="135" customWidth="1"/>
    <col min="7443" max="7447" width="17.7109375" style="135" customWidth="1"/>
    <col min="7448" max="7694" width="9.140625" style="135"/>
    <col min="7695" max="7695" width="4.28515625" style="135" customWidth="1"/>
    <col min="7696" max="7696" width="73.85546875" style="135" customWidth="1"/>
    <col min="7697" max="7697" width="7" style="135" customWidth="1"/>
    <col min="7698" max="7698" width="12" style="135" customWidth="1"/>
    <col min="7699" max="7703" width="17.7109375" style="135" customWidth="1"/>
    <col min="7704" max="7950" width="9.140625" style="135"/>
    <col min="7951" max="7951" width="4.28515625" style="135" customWidth="1"/>
    <col min="7952" max="7952" width="73.85546875" style="135" customWidth="1"/>
    <col min="7953" max="7953" width="7" style="135" customWidth="1"/>
    <col min="7954" max="7954" width="12" style="135" customWidth="1"/>
    <col min="7955" max="7959" width="17.7109375" style="135" customWidth="1"/>
    <col min="7960" max="8206" width="9.140625" style="135"/>
    <col min="8207" max="8207" width="4.28515625" style="135" customWidth="1"/>
    <col min="8208" max="8208" width="73.85546875" style="135" customWidth="1"/>
    <col min="8209" max="8209" width="7" style="135" customWidth="1"/>
    <col min="8210" max="8210" width="12" style="135" customWidth="1"/>
    <col min="8211" max="8215" width="17.7109375" style="135" customWidth="1"/>
    <col min="8216" max="8462" width="9.140625" style="135"/>
    <col min="8463" max="8463" width="4.28515625" style="135" customWidth="1"/>
    <col min="8464" max="8464" width="73.85546875" style="135" customWidth="1"/>
    <col min="8465" max="8465" width="7" style="135" customWidth="1"/>
    <col min="8466" max="8466" width="12" style="135" customWidth="1"/>
    <col min="8467" max="8471" width="17.7109375" style="135" customWidth="1"/>
    <col min="8472" max="8718" width="9.140625" style="135"/>
    <col min="8719" max="8719" width="4.28515625" style="135" customWidth="1"/>
    <col min="8720" max="8720" width="73.85546875" style="135" customWidth="1"/>
    <col min="8721" max="8721" width="7" style="135" customWidth="1"/>
    <col min="8722" max="8722" width="12" style="135" customWidth="1"/>
    <col min="8723" max="8727" width="17.7109375" style="135" customWidth="1"/>
    <col min="8728" max="8974" width="9.140625" style="135"/>
    <col min="8975" max="8975" width="4.28515625" style="135" customWidth="1"/>
    <col min="8976" max="8976" width="73.85546875" style="135" customWidth="1"/>
    <col min="8977" max="8977" width="7" style="135" customWidth="1"/>
    <col min="8978" max="8978" width="12" style="135" customWidth="1"/>
    <col min="8979" max="8983" width="17.7109375" style="135" customWidth="1"/>
    <col min="8984" max="9230" width="9.140625" style="135"/>
    <col min="9231" max="9231" width="4.28515625" style="135" customWidth="1"/>
    <col min="9232" max="9232" width="73.85546875" style="135" customWidth="1"/>
    <col min="9233" max="9233" width="7" style="135" customWidth="1"/>
    <col min="9234" max="9234" width="12" style="135" customWidth="1"/>
    <col min="9235" max="9239" width="17.7109375" style="135" customWidth="1"/>
    <col min="9240" max="9486" width="9.140625" style="135"/>
    <col min="9487" max="9487" width="4.28515625" style="135" customWidth="1"/>
    <col min="9488" max="9488" width="73.85546875" style="135" customWidth="1"/>
    <col min="9489" max="9489" width="7" style="135" customWidth="1"/>
    <col min="9490" max="9490" width="12" style="135" customWidth="1"/>
    <col min="9491" max="9495" width="17.7109375" style="135" customWidth="1"/>
    <col min="9496" max="9742" width="9.140625" style="135"/>
    <col min="9743" max="9743" width="4.28515625" style="135" customWidth="1"/>
    <col min="9744" max="9744" width="73.85546875" style="135" customWidth="1"/>
    <col min="9745" max="9745" width="7" style="135" customWidth="1"/>
    <col min="9746" max="9746" width="12" style="135" customWidth="1"/>
    <col min="9747" max="9751" width="17.7109375" style="135" customWidth="1"/>
    <col min="9752" max="9998" width="9.140625" style="135"/>
    <col min="9999" max="9999" width="4.28515625" style="135" customWidth="1"/>
    <col min="10000" max="10000" width="73.85546875" style="135" customWidth="1"/>
    <col min="10001" max="10001" width="7" style="135" customWidth="1"/>
    <col min="10002" max="10002" width="12" style="135" customWidth="1"/>
    <col min="10003" max="10007" width="17.7109375" style="135" customWidth="1"/>
    <col min="10008" max="10254" width="9.140625" style="135"/>
    <col min="10255" max="10255" width="4.28515625" style="135" customWidth="1"/>
    <col min="10256" max="10256" width="73.85546875" style="135" customWidth="1"/>
    <col min="10257" max="10257" width="7" style="135" customWidth="1"/>
    <col min="10258" max="10258" width="12" style="135" customWidth="1"/>
    <col min="10259" max="10263" width="17.7109375" style="135" customWidth="1"/>
    <col min="10264" max="10510" width="9.140625" style="135"/>
    <col min="10511" max="10511" width="4.28515625" style="135" customWidth="1"/>
    <col min="10512" max="10512" width="73.85546875" style="135" customWidth="1"/>
    <col min="10513" max="10513" width="7" style="135" customWidth="1"/>
    <col min="10514" max="10514" width="12" style="135" customWidth="1"/>
    <col min="10515" max="10519" width="17.7109375" style="135" customWidth="1"/>
    <col min="10520" max="10766" width="9.140625" style="135"/>
    <col min="10767" max="10767" width="4.28515625" style="135" customWidth="1"/>
    <col min="10768" max="10768" width="73.85546875" style="135" customWidth="1"/>
    <col min="10769" max="10769" width="7" style="135" customWidth="1"/>
    <col min="10770" max="10770" width="12" style="135" customWidth="1"/>
    <col min="10771" max="10775" width="17.7109375" style="135" customWidth="1"/>
    <col min="10776" max="11022" width="9.140625" style="135"/>
    <col min="11023" max="11023" width="4.28515625" style="135" customWidth="1"/>
    <col min="11024" max="11024" width="73.85546875" style="135" customWidth="1"/>
    <col min="11025" max="11025" width="7" style="135" customWidth="1"/>
    <col min="11026" max="11026" width="12" style="135" customWidth="1"/>
    <col min="11027" max="11031" width="17.7109375" style="135" customWidth="1"/>
    <col min="11032" max="11278" width="9.140625" style="135"/>
    <col min="11279" max="11279" width="4.28515625" style="135" customWidth="1"/>
    <col min="11280" max="11280" width="73.85546875" style="135" customWidth="1"/>
    <col min="11281" max="11281" width="7" style="135" customWidth="1"/>
    <col min="11282" max="11282" width="12" style="135" customWidth="1"/>
    <col min="11283" max="11287" width="17.7109375" style="135" customWidth="1"/>
    <col min="11288" max="11534" width="9.140625" style="135"/>
    <col min="11535" max="11535" width="4.28515625" style="135" customWidth="1"/>
    <col min="11536" max="11536" width="73.85546875" style="135" customWidth="1"/>
    <col min="11537" max="11537" width="7" style="135" customWidth="1"/>
    <col min="11538" max="11538" width="12" style="135" customWidth="1"/>
    <col min="11539" max="11543" width="17.7109375" style="135" customWidth="1"/>
    <col min="11544" max="11790" width="9.140625" style="135"/>
    <col min="11791" max="11791" width="4.28515625" style="135" customWidth="1"/>
    <col min="11792" max="11792" width="73.85546875" style="135" customWidth="1"/>
    <col min="11793" max="11793" width="7" style="135" customWidth="1"/>
    <col min="11794" max="11794" width="12" style="135" customWidth="1"/>
    <col min="11795" max="11799" width="17.7109375" style="135" customWidth="1"/>
    <col min="11800" max="12046" width="9.140625" style="135"/>
    <col min="12047" max="12047" width="4.28515625" style="135" customWidth="1"/>
    <col min="12048" max="12048" width="73.85546875" style="135" customWidth="1"/>
    <col min="12049" max="12049" width="7" style="135" customWidth="1"/>
    <col min="12050" max="12050" width="12" style="135" customWidth="1"/>
    <col min="12051" max="12055" width="17.7109375" style="135" customWidth="1"/>
    <col min="12056" max="12302" width="9.140625" style="135"/>
    <col min="12303" max="12303" width="4.28515625" style="135" customWidth="1"/>
    <col min="12304" max="12304" width="73.85546875" style="135" customWidth="1"/>
    <col min="12305" max="12305" width="7" style="135" customWidth="1"/>
    <col min="12306" max="12306" width="12" style="135" customWidth="1"/>
    <col min="12307" max="12311" width="17.7109375" style="135" customWidth="1"/>
    <col min="12312" max="12558" width="9.140625" style="135"/>
    <col min="12559" max="12559" width="4.28515625" style="135" customWidth="1"/>
    <col min="12560" max="12560" width="73.85546875" style="135" customWidth="1"/>
    <col min="12561" max="12561" width="7" style="135" customWidth="1"/>
    <col min="12562" max="12562" width="12" style="135" customWidth="1"/>
    <col min="12563" max="12567" width="17.7109375" style="135" customWidth="1"/>
    <col min="12568" max="12814" width="9.140625" style="135"/>
    <col min="12815" max="12815" width="4.28515625" style="135" customWidth="1"/>
    <col min="12816" max="12816" width="73.85546875" style="135" customWidth="1"/>
    <col min="12817" max="12817" width="7" style="135" customWidth="1"/>
    <col min="12818" max="12818" width="12" style="135" customWidth="1"/>
    <col min="12819" max="12823" width="17.7109375" style="135" customWidth="1"/>
    <col min="12824" max="13070" width="9.140625" style="135"/>
    <col min="13071" max="13071" width="4.28515625" style="135" customWidth="1"/>
    <col min="13072" max="13072" width="73.85546875" style="135" customWidth="1"/>
    <col min="13073" max="13073" width="7" style="135" customWidth="1"/>
    <col min="13074" max="13074" width="12" style="135" customWidth="1"/>
    <col min="13075" max="13079" width="17.7109375" style="135" customWidth="1"/>
    <col min="13080" max="13326" width="9.140625" style="135"/>
    <col min="13327" max="13327" width="4.28515625" style="135" customWidth="1"/>
    <col min="13328" max="13328" width="73.85546875" style="135" customWidth="1"/>
    <col min="13329" max="13329" width="7" style="135" customWidth="1"/>
    <col min="13330" max="13330" width="12" style="135" customWidth="1"/>
    <col min="13331" max="13335" width="17.7109375" style="135" customWidth="1"/>
    <col min="13336" max="13582" width="9.140625" style="135"/>
    <col min="13583" max="13583" width="4.28515625" style="135" customWidth="1"/>
    <col min="13584" max="13584" width="73.85546875" style="135" customWidth="1"/>
    <col min="13585" max="13585" width="7" style="135" customWidth="1"/>
    <col min="13586" max="13586" width="12" style="135" customWidth="1"/>
    <col min="13587" max="13591" width="17.7109375" style="135" customWidth="1"/>
    <col min="13592" max="13838" width="9.140625" style="135"/>
    <col min="13839" max="13839" width="4.28515625" style="135" customWidth="1"/>
    <col min="13840" max="13840" width="73.85546875" style="135" customWidth="1"/>
    <col min="13841" max="13841" width="7" style="135" customWidth="1"/>
    <col min="13842" max="13842" width="12" style="135" customWidth="1"/>
    <col min="13843" max="13847" width="17.7109375" style="135" customWidth="1"/>
    <col min="13848" max="14094" width="9.140625" style="135"/>
    <col min="14095" max="14095" width="4.28515625" style="135" customWidth="1"/>
    <col min="14096" max="14096" width="73.85546875" style="135" customWidth="1"/>
    <col min="14097" max="14097" width="7" style="135" customWidth="1"/>
    <col min="14098" max="14098" width="12" style="135" customWidth="1"/>
    <col min="14099" max="14103" width="17.7109375" style="135" customWidth="1"/>
    <col min="14104" max="14350" width="9.140625" style="135"/>
    <col min="14351" max="14351" width="4.28515625" style="135" customWidth="1"/>
    <col min="14352" max="14352" width="73.85546875" style="135" customWidth="1"/>
    <col min="14353" max="14353" width="7" style="135" customWidth="1"/>
    <col min="14354" max="14354" width="12" style="135" customWidth="1"/>
    <col min="14355" max="14359" width="17.7109375" style="135" customWidth="1"/>
    <col min="14360" max="14606" width="9.140625" style="135"/>
    <col min="14607" max="14607" width="4.28515625" style="135" customWidth="1"/>
    <col min="14608" max="14608" width="73.85546875" style="135" customWidth="1"/>
    <col min="14609" max="14609" width="7" style="135" customWidth="1"/>
    <col min="14610" max="14610" width="12" style="135" customWidth="1"/>
    <col min="14611" max="14615" width="17.7109375" style="135" customWidth="1"/>
    <col min="14616" max="14862" width="9.140625" style="135"/>
    <col min="14863" max="14863" width="4.28515625" style="135" customWidth="1"/>
    <col min="14864" max="14864" width="73.85546875" style="135" customWidth="1"/>
    <col min="14865" max="14865" width="7" style="135" customWidth="1"/>
    <col min="14866" max="14866" width="12" style="135" customWidth="1"/>
    <col min="14867" max="14871" width="17.7109375" style="135" customWidth="1"/>
    <col min="14872" max="15118" width="9.140625" style="135"/>
    <col min="15119" max="15119" width="4.28515625" style="135" customWidth="1"/>
    <col min="15120" max="15120" width="73.85546875" style="135" customWidth="1"/>
    <col min="15121" max="15121" width="7" style="135" customWidth="1"/>
    <col min="15122" max="15122" width="12" style="135" customWidth="1"/>
    <col min="15123" max="15127" width="17.7109375" style="135" customWidth="1"/>
    <col min="15128" max="15374" width="9.140625" style="135"/>
    <col min="15375" max="15375" width="4.28515625" style="135" customWidth="1"/>
    <col min="15376" max="15376" width="73.85546875" style="135" customWidth="1"/>
    <col min="15377" max="15377" width="7" style="135" customWidth="1"/>
    <col min="15378" max="15378" width="12" style="135" customWidth="1"/>
    <col min="15379" max="15383" width="17.7109375" style="135" customWidth="1"/>
    <col min="15384" max="15630" width="9.140625" style="135"/>
    <col min="15631" max="15631" width="4.28515625" style="135" customWidth="1"/>
    <col min="15632" max="15632" width="73.85546875" style="135" customWidth="1"/>
    <col min="15633" max="15633" width="7" style="135" customWidth="1"/>
    <col min="15634" max="15634" width="12" style="135" customWidth="1"/>
    <col min="15635" max="15639" width="17.7109375" style="135" customWidth="1"/>
    <col min="15640" max="15886" width="9.140625" style="135"/>
    <col min="15887" max="15887" width="4.28515625" style="135" customWidth="1"/>
    <col min="15888" max="15888" width="73.85546875" style="135" customWidth="1"/>
    <col min="15889" max="15889" width="7" style="135" customWidth="1"/>
    <col min="15890" max="15890" width="12" style="135" customWidth="1"/>
    <col min="15891" max="15895" width="17.7109375" style="135" customWidth="1"/>
    <col min="15896" max="16142" width="9.140625" style="135"/>
    <col min="16143" max="16143" width="4.28515625" style="135" customWidth="1"/>
    <col min="16144" max="16144" width="73.85546875" style="135" customWidth="1"/>
    <col min="16145" max="16145" width="7" style="135" customWidth="1"/>
    <col min="16146" max="16146" width="12" style="135" customWidth="1"/>
    <col min="16147" max="16151" width="17.7109375" style="135" customWidth="1"/>
    <col min="16152" max="16384" width="9.140625" style="135"/>
  </cols>
  <sheetData>
    <row r="1" spans="1:23" ht="15" customHeight="1" x14ac:dyDescent="0.2">
      <c r="A1" s="383" t="s">
        <v>634</v>
      </c>
      <c r="B1" s="383"/>
      <c r="C1" s="383"/>
    </row>
    <row r="3" spans="1:23" s="134" customFormat="1" ht="23.25" customHeight="1" x14ac:dyDescent="0.2">
      <c r="A3" s="396" t="s">
        <v>589</v>
      </c>
      <c r="B3" s="396"/>
      <c r="C3" s="396"/>
      <c r="D3" s="396"/>
      <c r="E3" s="396"/>
      <c r="F3" s="396"/>
      <c r="G3" s="174"/>
      <c r="K3" s="172"/>
      <c r="L3" s="172"/>
    </row>
    <row r="4" spans="1:23" s="134" customFormat="1" ht="6" customHeight="1" x14ac:dyDescent="0.2">
      <c r="A4" s="137"/>
      <c r="B4" s="137"/>
      <c r="C4" s="137"/>
      <c r="D4" s="75"/>
      <c r="E4" s="75"/>
      <c r="G4" s="172"/>
      <c r="K4" s="172"/>
      <c r="L4" s="172"/>
    </row>
    <row r="5" spans="1:23" s="134" customFormat="1" x14ac:dyDescent="0.2">
      <c r="A5" s="76"/>
      <c r="C5" s="397"/>
      <c r="D5" s="397"/>
      <c r="E5" s="397"/>
      <c r="F5" s="397"/>
      <c r="G5" s="175"/>
      <c r="K5" s="172"/>
      <c r="L5" s="172"/>
    </row>
    <row r="6" spans="1:23" s="134" customFormat="1" ht="3" customHeight="1" x14ac:dyDescent="0.2">
      <c r="A6" s="76"/>
      <c r="C6" s="138"/>
      <c r="D6" s="138"/>
      <c r="E6" s="220"/>
      <c r="G6" s="172"/>
      <c r="K6" s="172"/>
      <c r="L6" s="172"/>
    </row>
    <row r="7" spans="1:23" s="78" customFormat="1" ht="97.5" customHeight="1" x14ac:dyDescent="0.2">
      <c r="A7" s="58" t="s">
        <v>63</v>
      </c>
      <c r="B7" s="58" t="s">
        <v>176</v>
      </c>
      <c r="C7" s="58" t="s">
        <v>65</v>
      </c>
      <c r="D7" s="58" t="s">
        <v>66</v>
      </c>
      <c r="E7" s="221" t="s">
        <v>431</v>
      </c>
      <c r="F7" s="179" t="s">
        <v>559</v>
      </c>
      <c r="G7" s="179" t="s">
        <v>423</v>
      </c>
      <c r="H7" s="180" t="s">
        <v>558</v>
      </c>
      <c r="I7" s="180" t="s">
        <v>425</v>
      </c>
      <c r="J7" s="180" t="s">
        <v>424</v>
      </c>
      <c r="K7" s="180" t="s">
        <v>557</v>
      </c>
      <c r="L7" s="180" t="s">
        <v>556</v>
      </c>
      <c r="M7" s="180" t="s">
        <v>426</v>
      </c>
      <c r="N7" s="180" t="s">
        <v>552</v>
      </c>
      <c r="O7" s="180" t="s">
        <v>553</v>
      </c>
      <c r="P7" s="180" t="s">
        <v>554</v>
      </c>
      <c r="Q7" s="180" t="s">
        <v>555</v>
      </c>
      <c r="R7" s="180" t="s">
        <v>560</v>
      </c>
      <c r="S7" s="180" t="s">
        <v>561</v>
      </c>
      <c r="T7" s="180" t="s">
        <v>562</v>
      </c>
      <c r="U7" s="180" t="s">
        <v>563</v>
      </c>
      <c r="V7" s="180" t="s">
        <v>564</v>
      </c>
      <c r="W7" s="180" t="s">
        <v>428</v>
      </c>
    </row>
    <row r="8" spans="1:23" s="134" customFormat="1" ht="11.25" customHeight="1" x14ac:dyDescent="0.2">
      <c r="A8" s="76"/>
      <c r="C8" s="138"/>
      <c r="D8" s="75"/>
      <c r="E8" s="75"/>
      <c r="G8" s="172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</row>
    <row r="9" spans="1:23" ht="15" customHeight="1" x14ac:dyDescent="0.2">
      <c r="A9" s="80" t="s">
        <v>7</v>
      </c>
      <c r="B9" s="67" t="s">
        <v>177</v>
      </c>
      <c r="C9" s="81" t="s">
        <v>19</v>
      </c>
      <c r="D9" s="88">
        <f t="shared" ref="D9:D49" si="0">SUM(F9:W9)</f>
        <v>52756</v>
      </c>
      <c r="E9" s="88">
        <f>SUM(F9:X9)</f>
        <v>52756</v>
      </c>
      <c r="F9" s="83">
        <v>13804</v>
      </c>
      <c r="G9" s="176">
        <v>2166</v>
      </c>
      <c r="H9" s="84"/>
      <c r="I9" s="84">
        <v>2280</v>
      </c>
      <c r="J9" s="84"/>
      <c r="K9" s="84">
        <v>18212</v>
      </c>
      <c r="L9" s="84">
        <v>8130</v>
      </c>
      <c r="M9" s="84">
        <v>3658</v>
      </c>
      <c r="N9" s="84">
        <v>2166</v>
      </c>
      <c r="O9" s="84">
        <v>2340</v>
      </c>
      <c r="P9" s="84"/>
      <c r="Q9" s="84"/>
      <c r="R9" s="84"/>
      <c r="S9" s="84"/>
      <c r="T9" s="84"/>
      <c r="U9" s="84"/>
      <c r="V9" s="84"/>
      <c r="W9" s="84"/>
    </row>
    <row r="10" spans="1:23" ht="15" customHeight="1" x14ac:dyDescent="0.2">
      <c r="A10" s="80" t="s">
        <v>5</v>
      </c>
      <c r="B10" s="67" t="s">
        <v>178</v>
      </c>
      <c r="C10" s="81" t="s">
        <v>10</v>
      </c>
      <c r="D10" s="88">
        <f t="shared" si="0"/>
        <v>10208</v>
      </c>
      <c r="E10" s="88">
        <f>SUM(F10:W10)</f>
        <v>10208</v>
      </c>
      <c r="F10" s="83">
        <v>2440</v>
      </c>
      <c r="G10" s="176">
        <v>412</v>
      </c>
      <c r="H10" s="85"/>
      <c r="I10" s="85">
        <v>433</v>
      </c>
      <c r="J10" s="85"/>
      <c r="K10" s="85">
        <v>3644</v>
      </c>
      <c r="L10" s="85">
        <v>1727</v>
      </c>
      <c r="M10" s="85">
        <v>695</v>
      </c>
      <c r="N10" s="85">
        <v>412</v>
      </c>
      <c r="O10" s="85">
        <v>445</v>
      </c>
      <c r="P10" s="85"/>
      <c r="Q10" s="85"/>
      <c r="R10" s="85"/>
      <c r="S10" s="85"/>
      <c r="T10" s="85"/>
      <c r="U10" s="85"/>
      <c r="V10" s="85"/>
      <c r="W10" s="141"/>
    </row>
    <row r="11" spans="1:23" ht="15" customHeight="1" x14ac:dyDescent="0.2">
      <c r="A11" s="80" t="s">
        <v>4</v>
      </c>
      <c r="B11" s="67" t="s">
        <v>179</v>
      </c>
      <c r="C11" s="81" t="s">
        <v>26</v>
      </c>
      <c r="D11" s="88">
        <f t="shared" si="0"/>
        <v>39256</v>
      </c>
      <c r="E11" s="88">
        <f>SUM(F11:X11)</f>
        <v>39256</v>
      </c>
      <c r="F11" s="83">
        <v>17360</v>
      </c>
      <c r="G11" s="176">
        <v>1175</v>
      </c>
      <c r="H11" s="84">
        <v>4572</v>
      </c>
      <c r="I11" s="84">
        <v>1050</v>
      </c>
      <c r="J11" s="84">
        <v>1250</v>
      </c>
      <c r="K11" s="84">
        <v>500</v>
      </c>
      <c r="L11" s="84">
        <v>2500</v>
      </c>
      <c r="M11" s="84">
        <v>2049</v>
      </c>
      <c r="N11" s="84">
        <v>620</v>
      </c>
      <c r="O11" s="84">
        <v>5480</v>
      </c>
      <c r="P11" s="84">
        <v>350</v>
      </c>
      <c r="Q11" s="84">
        <v>750</v>
      </c>
      <c r="R11" s="84">
        <v>1600</v>
      </c>
      <c r="S11" s="84"/>
      <c r="T11" s="84"/>
      <c r="U11" s="84"/>
      <c r="V11" s="84"/>
      <c r="W11" s="141"/>
    </row>
    <row r="12" spans="1:23" ht="15" customHeight="1" x14ac:dyDescent="0.2">
      <c r="A12" s="80" t="s">
        <v>3</v>
      </c>
      <c r="B12" s="73" t="s">
        <v>180</v>
      </c>
      <c r="C12" s="81" t="s">
        <v>30</v>
      </c>
      <c r="D12" s="88">
        <f t="shared" si="0"/>
        <v>4730</v>
      </c>
      <c r="E12" s="88">
        <f t="shared" ref="E12:E47" si="1">SUM(F12:W12)</f>
        <v>4730</v>
      </c>
      <c r="F12" s="83"/>
      <c r="G12" s="176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>
        <v>180</v>
      </c>
      <c r="T12" s="84">
        <v>1900</v>
      </c>
      <c r="U12" s="84">
        <v>600</v>
      </c>
      <c r="V12" s="84">
        <v>250</v>
      </c>
      <c r="W12" s="84">
        <v>1800</v>
      </c>
    </row>
    <row r="13" spans="1:23" ht="15" customHeight="1" x14ac:dyDescent="0.2">
      <c r="A13" s="86"/>
      <c r="B13" s="72" t="s">
        <v>181</v>
      </c>
      <c r="C13" s="87" t="s">
        <v>448</v>
      </c>
      <c r="D13" s="88">
        <f t="shared" si="0"/>
        <v>0</v>
      </c>
      <c r="E13" s="88">
        <f t="shared" si="1"/>
        <v>0</v>
      </c>
      <c r="F13" s="89"/>
      <c r="G13" s="178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spans="1:23" ht="15" customHeight="1" x14ac:dyDescent="0.2">
      <c r="A14" s="86"/>
      <c r="B14" s="72" t="s">
        <v>182</v>
      </c>
      <c r="C14" s="87" t="s">
        <v>485</v>
      </c>
      <c r="D14" s="88">
        <f t="shared" si="0"/>
        <v>1160</v>
      </c>
      <c r="E14" s="88">
        <f t="shared" si="1"/>
        <v>1160</v>
      </c>
      <c r="F14" s="89">
        <v>1160</v>
      </c>
      <c r="G14" s="178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</row>
    <row r="15" spans="1:23" ht="26.25" customHeight="1" x14ac:dyDescent="0.2">
      <c r="A15" s="86"/>
      <c r="B15" s="72" t="s">
        <v>183</v>
      </c>
      <c r="C15" s="87" t="s">
        <v>455</v>
      </c>
      <c r="D15" s="88">
        <f t="shared" si="0"/>
        <v>14181</v>
      </c>
      <c r="E15" s="88">
        <f t="shared" si="1"/>
        <v>14181</v>
      </c>
      <c r="F15" s="89">
        <v>14181</v>
      </c>
      <c r="G15" s="178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 spans="1:23" ht="25.5" customHeight="1" x14ac:dyDescent="0.2">
      <c r="A16" s="86"/>
      <c r="B16" s="72" t="s">
        <v>184</v>
      </c>
      <c r="C16" s="87" t="s">
        <v>456</v>
      </c>
      <c r="D16" s="88">
        <f t="shared" si="0"/>
        <v>0</v>
      </c>
      <c r="E16" s="88">
        <f t="shared" si="1"/>
        <v>0</v>
      </c>
      <c r="F16" s="89"/>
      <c r="G16" s="178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 spans="1:23" ht="23.25" customHeight="1" x14ac:dyDescent="0.2">
      <c r="A17" s="86"/>
      <c r="B17" s="72" t="s">
        <v>185</v>
      </c>
      <c r="C17" s="87" t="s">
        <v>486</v>
      </c>
      <c r="D17" s="88">
        <f t="shared" si="0"/>
        <v>0</v>
      </c>
      <c r="E17" s="88">
        <f t="shared" si="1"/>
        <v>0</v>
      </c>
      <c r="F17" s="89"/>
      <c r="G17" s="178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</row>
    <row r="18" spans="1:23" ht="24" customHeight="1" x14ac:dyDescent="0.2">
      <c r="A18" s="86"/>
      <c r="B18" s="72" t="s">
        <v>186</v>
      </c>
      <c r="C18" s="87" t="s">
        <v>461</v>
      </c>
      <c r="D18" s="88">
        <f t="shared" si="0"/>
        <v>0</v>
      </c>
      <c r="E18" s="88">
        <f t="shared" si="1"/>
        <v>0</v>
      </c>
      <c r="F18" s="89"/>
      <c r="G18" s="178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spans="1:23" ht="15" customHeight="1" x14ac:dyDescent="0.2">
      <c r="A19" s="86"/>
      <c r="B19" s="72" t="s">
        <v>187</v>
      </c>
      <c r="C19" s="87" t="s">
        <v>460</v>
      </c>
      <c r="D19" s="88">
        <f t="shared" si="0"/>
        <v>0</v>
      </c>
      <c r="E19" s="88">
        <f t="shared" si="1"/>
        <v>0</v>
      </c>
      <c r="F19" s="89"/>
      <c r="G19" s="178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spans="1:23" ht="15" customHeight="1" x14ac:dyDescent="0.2">
      <c r="A20" s="86"/>
      <c r="B20" s="72" t="s">
        <v>188</v>
      </c>
      <c r="C20" s="87" t="s">
        <v>487</v>
      </c>
      <c r="D20" s="88">
        <f t="shared" si="0"/>
        <v>0</v>
      </c>
      <c r="E20" s="88">
        <f t="shared" si="1"/>
        <v>0</v>
      </c>
      <c r="F20" s="89"/>
      <c r="G20" s="178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 spans="1:23" ht="15" customHeight="1" x14ac:dyDescent="0.2">
      <c r="A21" s="86"/>
      <c r="B21" s="90" t="s">
        <v>189</v>
      </c>
      <c r="C21" s="87" t="s">
        <v>463</v>
      </c>
      <c r="D21" s="88">
        <f t="shared" si="0"/>
        <v>0</v>
      </c>
      <c r="E21" s="88">
        <f t="shared" si="1"/>
        <v>0</v>
      </c>
      <c r="F21" s="89"/>
      <c r="G21" s="178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spans="1:23" ht="15" customHeight="1" x14ac:dyDescent="0.2">
      <c r="A22" s="86"/>
      <c r="B22" s="72" t="s">
        <v>190</v>
      </c>
      <c r="C22" s="87" t="s">
        <v>464</v>
      </c>
      <c r="D22" s="88">
        <f t="shared" si="0"/>
        <v>3380</v>
      </c>
      <c r="E22" s="88">
        <f t="shared" si="1"/>
        <v>3380</v>
      </c>
      <c r="F22" s="89">
        <v>1580</v>
      </c>
      <c r="G22" s="178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>
        <v>1800</v>
      </c>
      <c r="S22" s="85"/>
      <c r="T22" s="85"/>
      <c r="U22" s="85"/>
      <c r="V22" s="85"/>
      <c r="W22" s="85"/>
    </row>
    <row r="23" spans="1:23" ht="15" customHeight="1" x14ac:dyDescent="0.2">
      <c r="A23" s="86"/>
      <c r="B23" s="72" t="s">
        <v>391</v>
      </c>
      <c r="C23" s="87" t="s">
        <v>392</v>
      </c>
      <c r="D23" s="88">
        <f t="shared" si="0"/>
        <v>1810</v>
      </c>
      <c r="E23" s="88">
        <f t="shared" si="1"/>
        <v>1810</v>
      </c>
      <c r="F23" s="89">
        <v>1810</v>
      </c>
      <c r="G23" s="178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  <row r="24" spans="1:23" ht="15" customHeight="1" x14ac:dyDescent="0.2">
      <c r="A24" s="86"/>
      <c r="B24" s="90" t="s">
        <v>191</v>
      </c>
      <c r="C24" s="87" t="s">
        <v>465</v>
      </c>
      <c r="D24" s="88">
        <f t="shared" si="0"/>
        <v>0</v>
      </c>
      <c r="E24" s="88">
        <f t="shared" si="1"/>
        <v>0</v>
      </c>
      <c r="F24" s="89"/>
      <c r="G24" s="178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 spans="1:23" ht="15" customHeight="1" x14ac:dyDescent="0.2">
      <c r="A25" s="80" t="s">
        <v>2</v>
      </c>
      <c r="B25" s="73" t="s">
        <v>192</v>
      </c>
      <c r="C25" s="81" t="s">
        <v>34</v>
      </c>
      <c r="D25" s="88">
        <f t="shared" si="0"/>
        <v>20531</v>
      </c>
      <c r="E25" s="88">
        <f t="shared" si="1"/>
        <v>20531</v>
      </c>
      <c r="F25" s="83">
        <f>SUM(F13:F24)</f>
        <v>18731</v>
      </c>
      <c r="G25" s="176">
        <f>SUM(G13:G24)</f>
        <v>0</v>
      </c>
      <c r="H25" s="84">
        <f>SUM(H13:H24)</f>
        <v>0</v>
      </c>
      <c r="I25" s="84">
        <f>SUM(I13:I24)</f>
        <v>0</v>
      </c>
      <c r="J25" s="84">
        <f>SUM(J13:J24)</f>
        <v>0</v>
      </c>
      <c r="K25" s="84">
        <f t="shared" ref="K25:L25" si="2">SUM(K13:K24)</f>
        <v>0</v>
      </c>
      <c r="L25" s="84">
        <f t="shared" si="2"/>
        <v>0</v>
      </c>
      <c r="M25" s="84">
        <f t="shared" ref="M25:W25" si="3">SUM(M13:M24)</f>
        <v>0</v>
      </c>
      <c r="N25" s="84">
        <f t="shared" si="3"/>
        <v>0</v>
      </c>
      <c r="O25" s="84">
        <f t="shared" si="3"/>
        <v>0</v>
      </c>
      <c r="P25" s="84">
        <f t="shared" si="3"/>
        <v>0</v>
      </c>
      <c r="Q25" s="84">
        <f t="shared" si="3"/>
        <v>0</v>
      </c>
      <c r="R25" s="84">
        <f t="shared" si="3"/>
        <v>1800</v>
      </c>
      <c r="S25" s="84">
        <f t="shared" si="3"/>
        <v>0</v>
      </c>
      <c r="T25" s="84">
        <f t="shared" si="3"/>
        <v>0</v>
      </c>
      <c r="U25" s="84">
        <f t="shared" si="3"/>
        <v>0</v>
      </c>
      <c r="V25" s="84">
        <f t="shared" si="3"/>
        <v>0</v>
      </c>
      <c r="W25" s="84">
        <f t="shared" si="3"/>
        <v>0</v>
      </c>
    </row>
    <row r="26" spans="1:23" ht="15" customHeight="1" x14ac:dyDescent="0.2">
      <c r="A26" s="86"/>
      <c r="B26" s="91" t="s">
        <v>193</v>
      </c>
      <c r="C26" s="87" t="s">
        <v>466</v>
      </c>
      <c r="D26" s="88">
        <f t="shared" si="0"/>
        <v>0</v>
      </c>
      <c r="E26" s="88">
        <f t="shared" si="1"/>
        <v>0</v>
      </c>
      <c r="F26" s="89"/>
      <c r="G26" s="178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spans="1:23" ht="15" customHeight="1" x14ac:dyDescent="0.2">
      <c r="A27" s="86"/>
      <c r="B27" s="91" t="s">
        <v>194</v>
      </c>
      <c r="C27" s="87" t="s">
        <v>467</v>
      </c>
      <c r="D27" s="88">
        <f t="shared" si="0"/>
        <v>0</v>
      </c>
      <c r="E27" s="88">
        <f t="shared" si="1"/>
        <v>0</v>
      </c>
      <c r="F27" s="89"/>
      <c r="G27" s="178"/>
      <c r="H27" s="85"/>
      <c r="I27" s="85"/>
      <c r="J27" s="85"/>
      <c r="K27" s="85"/>
      <c r="L27" s="85"/>
      <c r="M27" s="141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spans="1:23" ht="15" customHeight="1" x14ac:dyDescent="0.2">
      <c r="A28" s="86"/>
      <c r="B28" s="91" t="s">
        <v>195</v>
      </c>
      <c r="C28" s="87" t="s">
        <v>468</v>
      </c>
      <c r="D28" s="88">
        <f t="shared" si="0"/>
        <v>0</v>
      </c>
      <c r="E28" s="88">
        <f t="shared" si="1"/>
        <v>0</v>
      </c>
      <c r="F28" s="89"/>
      <c r="G28" s="178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spans="1:23" ht="15" customHeight="1" x14ac:dyDescent="0.2">
      <c r="A29" s="86"/>
      <c r="B29" s="91" t="s">
        <v>196</v>
      </c>
      <c r="C29" s="87" t="s">
        <v>469</v>
      </c>
      <c r="D29" s="88">
        <f t="shared" si="0"/>
        <v>783</v>
      </c>
      <c r="E29" s="88">
        <f t="shared" si="1"/>
        <v>783</v>
      </c>
      <c r="F29" s="89"/>
      <c r="G29" s="178"/>
      <c r="H29" s="85"/>
      <c r="I29" s="85"/>
      <c r="J29" s="85"/>
      <c r="K29" s="85"/>
      <c r="L29" s="85"/>
      <c r="M29" s="85">
        <v>783</v>
      </c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spans="1:23" ht="15" customHeight="1" x14ac:dyDescent="0.2">
      <c r="A30" s="86"/>
      <c r="B30" s="92" t="s">
        <v>197</v>
      </c>
      <c r="C30" s="87" t="s">
        <v>470</v>
      </c>
      <c r="D30" s="88">
        <f t="shared" si="0"/>
        <v>0</v>
      </c>
      <c r="E30" s="88">
        <f t="shared" si="1"/>
        <v>0</v>
      </c>
      <c r="F30" s="89"/>
      <c r="G30" s="178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spans="1:23" ht="15" customHeight="1" x14ac:dyDescent="0.2">
      <c r="A31" s="86"/>
      <c r="B31" s="92" t="s">
        <v>198</v>
      </c>
      <c r="C31" s="87" t="s">
        <v>471</v>
      </c>
      <c r="D31" s="88">
        <f t="shared" si="0"/>
        <v>0</v>
      </c>
      <c r="E31" s="88">
        <f t="shared" si="1"/>
        <v>0</v>
      </c>
      <c r="F31" s="89"/>
      <c r="G31" s="178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spans="1:23" ht="15" customHeight="1" x14ac:dyDescent="0.2">
      <c r="A32" s="86"/>
      <c r="B32" s="92" t="s">
        <v>199</v>
      </c>
      <c r="C32" s="87" t="s">
        <v>472</v>
      </c>
      <c r="D32" s="88">
        <f t="shared" si="0"/>
        <v>212</v>
      </c>
      <c r="E32" s="88">
        <f t="shared" si="1"/>
        <v>212</v>
      </c>
      <c r="F32" s="89"/>
      <c r="G32" s="178"/>
      <c r="H32" s="85"/>
      <c r="I32" s="85"/>
      <c r="J32" s="85"/>
      <c r="K32" s="85"/>
      <c r="L32" s="85"/>
      <c r="M32" s="85">
        <v>212</v>
      </c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spans="1:23" ht="15" customHeight="1" x14ac:dyDescent="0.2">
      <c r="A33" s="80" t="s">
        <v>1</v>
      </c>
      <c r="B33" s="93" t="s">
        <v>200</v>
      </c>
      <c r="C33" s="81" t="s">
        <v>41</v>
      </c>
      <c r="D33" s="88">
        <f t="shared" si="0"/>
        <v>995</v>
      </c>
      <c r="E33" s="88">
        <f t="shared" si="1"/>
        <v>995</v>
      </c>
      <c r="F33" s="83">
        <f>SUM(F26:F32)</f>
        <v>0</v>
      </c>
      <c r="G33" s="84">
        <f>SUM(G26:G32)</f>
        <v>0</v>
      </c>
      <c r="H33" s="84">
        <f>SUM(H26:H32)</f>
        <v>0</v>
      </c>
      <c r="I33" s="84">
        <f>SUM(I26:I32)</f>
        <v>0</v>
      </c>
      <c r="J33" s="84">
        <f>SUM(J26:J32)</f>
        <v>0</v>
      </c>
      <c r="K33" s="84">
        <f t="shared" ref="K33:L33" si="4">SUM(K26:K32)</f>
        <v>0</v>
      </c>
      <c r="L33" s="84">
        <f t="shared" si="4"/>
        <v>0</v>
      </c>
      <c r="M33" s="84">
        <f t="shared" ref="M33:W33" si="5">SUM(M26:M32)</f>
        <v>995</v>
      </c>
      <c r="N33" s="84">
        <f t="shared" si="5"/>
        <v>0</v>
      </c>
      <c r="O33" s="84">
        <f t="shared" si="5"/>
        <v>0</v>
      </c>
      <c r="P33" s="84">
        <f t="shared" si="5"/>
        <v>0</v>
      </c>
      <c r="Q33" s="84">
        <f t="shared" si="5"/>
        <v>0</v>
      </c>
      <c r="R33" s="84">
        <f t="shared" si="5"/>
        <v>0</v>
      </c>
      <c r="S33" s="84">
        <f t="shared" si="5"/>
        <v>0</v>
      </c>
      <c r="T33" s="84">
        <f t="shared" si="5"/>
        <v>0</v>
      </c>
      <c r="U33" s="84">
        <f t="shared" si="5"/>
        <v>0</v>
      </c>
      <c r="V33" s="84">
        <f t="shared" si="5"/>
        <v>0</v>
      </c>
      <c r="W33" s="84">
        <f t="shared" si="5"/>
        <v>0</v>
      </c>
    </row>
    <row r="34" spans="1:23" ht="15" customHeight="1" x14ac:dyDescent="0.2">
      <c r="A34" s="86"/>
      <c r="B34" s="72" t="s">
        <v>201</v>
      </c>
      <c r="C34" s="81" t="s">
        <v>474</v>
      </c>
      <c r="D34" s="88">
        <f t="shared" si="0"/>
        <v>141723</v>
      </c>
      <c r="E34" s="88">
        <f t="shared" si="1"/>
        <v>141723</v>
      </c>
      <c r="F34" s="89">
        <v>95420</v>
      </c>
      <c r="G34" s="178"/>
      <c r="H34" s="85"/>
      <c r="I34" s="85"/>
      <c r="J34" s="85"/>
      <c r="K34" s="85"/>
      <c r="L34" s="85"/>
      <c r="M34" s="85">
        <v>46303</v>
      </c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spans="1:23" ht="15" customHeight="1" x14ac:dyDescent="0.2">
      <c r="A35" s="86"/>
      <c r="B35" s="72" t="s">
        <v>202</v>
      </c>
      <c r="C35" s="81" t="s">
        <v>473</v>
      </c>
      <c r="D35" s="88">
        <f t="shared" si="0"/>
        <v>0</v>
      </c>
      <c r="E35" s="88">
        <f t="shared" si="1"/>
        <v>0</v>
      </c>
      <c r="F35" s="89"/>
      <c r="G35" s="178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spans="1:23" ht="15" customHeight="1" x14ac:dyDescent="0.2">
      <c r="A36" s="86"/>
      <c r="B36" s="72" t="s">
        <v>203</v>
      </c>
      <c r="C36" s="81" t="s">
        <v>475</v>
      </c>
      <c r="D36" s="88">
        <f t="shared" si="0"/>
        <v>0</v>
      </c>
      <c r="E36" s="88">
        <f t="shared" si="1"/>
        <v>0</v>
      </c>
      <c r="F36" s="89"/>
      <c r="G36" s="178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spans="1:23" ht="15" customHeight="1" x14ac:dyDescent="0.2">
      <c r="A37" s="86"/>
      <c r="B37" s="72" t="s">
        <v>204</v>
      </c>
      <c r="C37" s="81" t="s">
        <v>476</v>
      </c>
      <c r="D37" s="88">
        <f t="shared" si="0"/>
        <v>38265</v>
      </c>
      <c r="E37" s="88">
        <f t="shared" si="1"/>
        <v>38265</v>
      </c>
      <c r="F37" s="89">
        <v>25763</v>
      </c>
      <c r="G37" s="178"/>
      <c r="H37" s="85"/>
      <c r="I37" s="85"/>
      <c r="J37" s="85"/>
      <c r="K37" s="85"/>
      <c r="L37" s="85"/>
      <c r="M37" s="85">
        <v>12502</v>
      </c>
      <c r="N37" s="85"/>
      <c r="O37" s="85"/>
      <c r="P37" s="85"/>
      <c r="Q37" s="85"/>
      <c r="R37" s="85"/>
      <c r="S37" s="85"/>
      <c r="T37" s="85"/>
      <c r="U37" s="85"/>
      <c r="V37" s="85"/>
      <c r="W37" s="85"/>
    </row>
    <row r="38" spans="1:23" ht="15" customHeight="1" x14ac:dyDescent="0.2">
      <c r="A38" s="80" t="s">
        <v>0</v>
      </c>
      <c r="B38" s="73" t="s">
        <v>205</v>
      </c>
      <c r="C38" s="81" t="s">
        <v>45</v>
      </c>
      <c r="D38" s="88">
        <f t="shared" si="0"/>
        <v>179988</v>
      </c>
      <c r="E38" s="88">
        <f t="shared" si="1"/>
        <v>179988</v>
      </c>
      <c r="F38" s="83">
        <f>SUM(F34:F37)</f>
        <v>121183</v>
      </c>
      <c r="G38" s="84">
        <f>SUM(G34:G37)</f>
        <v>0</v>
      </c>
      <c r="H38" s="84">
        <f>SUM(H34:H37)</f>
        <v>0</v>
      </c>
      <c r="I38" s="84">
        <f>SUM(I34:I37)</f>
        <v>0</v>
      </c>
      <c r="J38" s="84">
        <f>SUM(J34:J37)</f>
        <v>0</v>
      </c>
      <c r="K38" s="84">
        <f t="shared" ref="K38:L38" si="6">SUM(K34:K37)</f>
        <v>0</v>
      </c>
      <c r="L38" s="84">
        <f t="shared" si="6"/>
        <v>0</v>
      </c>
      <c r="M38" s="84">
        <f t="shared" ref="M38:W38" si="7">SUM(M34:M37)</f>
        <v>58805</v>
      </c>
      <c r="N38" s="84">
        <f t="shared" si="7"/>
        <v>0</v>
      </c>
      <c r="O38" s="84">
        <f t="shared" si="7"/>
        <v>0</v>
      </c>
      <c r="P38" s="84">
        <f t="shared" si="7"/>
        <v>0</v>
      </c>
      <c r="Q38" s="84">
        <f t="shared" si="7"/>
        <v>0</v>
      </c>
      <c r="R38" s="84">
        <f t="shared" si="7"/>
        <v>0</v>
      </c>
      <c r="S38" s="84">
        <f t="shared" si="7"/>
        <v>0</v>
      </c>
      <c r="T38" s="84">
        <f t="shared" si="7"/>
        <v>0</v>
      </c>
      <c r="U38" s="84">
        <f t="shared" si="7"/>
        <v>0</v>
      </c>
      <c r="V38" s="84">
        <f t="shared" si="7"/>
        <v>0</v>
      </c>
      <c r="W38" s="84">
        <f t="shared" si="7"/>
        <v>0</v>
      </c>
    </row>
    <row r="39" spans="1:23" ht="21" customHeight="1" x14ac:dyDescent="0.2">
      <c r="A39" s="86"/>
      <c r="B39" s="370" t="s">
        <v>206</v>
      </c>
      <c r="C39" s="87" t="s">
        <v>477</v>
      </c>
      <c r="D39" s="88">
        <f t="shared" si="0"/>
        <v>0</v>
      </c>
      <c r="E39" s="88">
        <f t="shared" si="1"/>
        <v>0</v>
      </c>
      <c r="F39" s="89"/>
      <c r="G39" s="178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 spans="1:23" ht="21" customHeight="1" x14ac:dyDescent="0.2">
      <c r="A40" s="86"/>
      <c r="B40" s="370" t="s">
        <v>207</v>
      </c>
      <c r="C40" s="87" t="s">
        <v>478</v>
      </c>
      <c r="D40" s="88">
        <f t="shared" si="0"/>
        <v>0</v>
      </c>
      <c r="E40" s="88">
        <f t="shared" si="1"/>
        <v>0</v>
      </c>
      <c r="F40" s="89"/>
      <c r="G40" s="178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</row>
    <row r="41" spans="1:23" ht="15" customHeight="1" x14ac:dyDescent="0.2">
      <c r="A41" s="86"/>
      <c r="B41" s="370" t="s">
        <v>208</v>
      </c>
      <c r="C41" s="87" t="s">
        <v>479</v>
      </c>
      <c r="D41" s="88">
        <f t="shared" si="0"/>
        <v>0</v>
      </c>
      <c r="E41" s="88">
        <f t="shared" si="1"/>
        <v>0</v>
      </c>
      <c r="F41" s="89"/>
      <c r="G41" s="178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</row>
    <row r="42" spans="1:23" ht="15" customHeight="1" x14ac:dyDescent="0.2">
      <c r="A42" s="86"/>
      <c r="B42" s="370" t="s">
        <v>209</v>
      </c>
      <c r="C42" s="87" t="s">
        <v>480</v>
      </c>
      <c r="D42" s="88">
        <f t="shared" si="0"/>
        <v>0</v>
      </c>
      <c r="E42" s="88">
        <f t="shared" si="1"/>
        <v>0</v>
      </c>
      <c r="F42" s="89"/>
      <c r="G42" s="178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pans="1:23" ht="23.25" customHeight="1" x14ac:dyDescent="0.2">
      <c r="A43" s="86"/>
      <c r="B43" s="370" t="s">
        <v>210</v>
      </c>
      <c r="C43" s="87" t="s">
        <v>481</v>
      </c>
      <c r="D43" s="88">
        <f t="shared" si="0"/>
        <v>0</v>
      </c>
      <c r="E43" s="88">
        <f t="shared" si="1"/>
        <v>0</v>
      </c>
      <c r="F43" s="89"/>
      <c r="G43" s="178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</row>
    <row r="44" spans="1:23" ht="25.5" customHeight="1" x14ac:dyDescent="0.2">
      <c r="A44" s="86"/>
      <c r="B44" s="370" t="s">
        <v>211</v>
      </c>
      <c r="C44" s="87" t="s">
        <v>482</v>
      </c>
      <c r="D44" s="88">
        <f t="shared" si="0"/>
        <v>0</v>
      </c>
      <c r="E44" s="88">
        <f t="shared" si="1"/>
        <v>0</v>
      </c>
      <c r="F44" s="89"/>
      <c r="G44" s="178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</row>
    <row r="45" spans="1:23" ht="15" customHeight="1" x14ac:dyDescent="0.2">
      <c r="A45" s="86"/>
      <c r="B45" s="72" t="s">
        <v>212</v>
      </c>
      <c r="C45" s="87" t="s">
        <v>483</v>
      </c>
      <c r="D45" s="88">
        <f t="shared" si="0"/>
        <v>0</v>
      </c>
      <c r="E45" s="88">
        <f t="shared" si="1"/>
        <v>0</v>
      </c>
      <c r="F45" s="89"/>
      <c r="G45" s="178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</row>
    <row r="46" spans="1:23" ht="15" customHeight="1" x14ac:dyDescent="0.2">
      <c r="A46" s="86"/>
      <c r="B46" s="72" t="s">
        <v>213</v>
      </c>
      <c r="C46" s="87" t="s">
        <v>488</v>
      </c>
      <c r="D46" s="88">
        <f t="shared" si="0"/>
        <v>0</v>
      </c>
      <c r="E46" s="88">
        <f t="shared" si="1"/>
        <v>0</v>
      </c>
      <c r="F46" s="89"/>
      <c r="G46" s="178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 spans="1:23" ht="15" customHeight="1" x14ac:dyDescent="0.2">
      <c r="A47" s="80" t="s">
        <v>214</v>
      </c>
      <c r="B47" s="73" t="s">
        <v>47</v>
      </c>
      <c r="C47" s="81" t="s">
        <v>48</v>
      </c>
      <c r="D47" s="88">
        <f t="shared" si="0"/>
        <v>0</v>
      </c>
      <c r="E47" s="88">
        <f t="shared" si="1"/>
        <v>0</v>
      </c>
      <c r="F47" s="83">
        <f>SUM(F39:F46)</f>
        <v>0</v>
      </c>
      <c r="G47" s="84">
        <f>SUM(G39:G46)</f>
        <v>0</v>
      </c>
      <c r="H47" s="84">
        <f>SUM(H39:H46)</f>
        <v>0</v>
      </c>
      <c r="I47" s="84">
        <f>SUM(I39:I46)</f>
        <v>0</v>
      </c>
      <c r="J47" s="84">
        <f>SUM(J39:J46)</f>
        <v>0</v>
      </c>
      <c r="K47" s="84">
        <f t="shared" ref="K47:L47" si="8">SUM(K39:K46)</f>
        <v>0</v>
      </c>
      <c r="L47" s="84">
        <f t="shared" si="8"/>
        <v>0</v>
      </c>
      <c r="M47" s="84">
        <f t="shared" ref="M47:W47" si="9">SUM(M39:M46)</f>
        <v>0</v>
      </c>
      <c r="N47" s="84">
        <f t="shared" si="9"/>
        <v>0</v>
      </c>
      <c r="O47" s="84">
        <f t="shared" si="9"/>
        <v>0</v>
      </c>
      <c r="P47" s="84">
        <f t="shared" si="9"/>
        <v>0</v>
      </c>
      <c r="Q47" s="84">
        <f t="shared" si="9"/>
        <v>0</v>
      </c>
      <c r="R47" s="84">
        <f t="shared" si="9"/>
        <v>0</v>
      </c>
      <c r="S47" s="84">
        <f t="shared" si="9"/>
        <v>0</v>
      </c>
      <c r="T47" s="84">
        <f t="shared" si="9"/>
        <v>0</v>
      </c>
      <c r="U47" s="84">
        <f t="shared" si="9"/>
        <v>0</v>
      </c>
      <c r="V47" s="84">
        <f t="shared" si="9"/>
        <v>0</v>
      </c>
      <c r="W47" s="84">
        <f t="shared" si="9"/>
        <v>0</v>
      </c>
    </row>
    <row r="48" spans="1:23" s="245" customFormat="1" ht="15" customHeight="1" x14ac:dyDescent="0.2">
      <c r="A48" s="80"/>
      <c r="B48" s="72" t="s">
        <v>340</v>
      </c>
      <c r="C48" s="63" t="s">
        <v>341</v>
      </c>
      <c r="D48" s="88">
        <f t="shared" si="0"/>
        <v>0</v>
      </c>
      <c r="E48" s="88"/>
      <c r="F48" s="88"/>
      <c r="G48" s="88">
        <f>SUM(H48:Y48)</f>
        <v>0</v>
      </c>
      <c r="H48" s="88">
        <f>SUM(I48:Z48)</f>
        <v>0</v>
      </c>
      <c r="I48" s="88">
        <f>SUM(J48:AA48)</f>
        <v>0</v>
      </c>
      <c r="J48" s="88">
        <f>SUM(K48:AB48)</f>
        <v>0</v>
      </c>
      <c r="K48" s="88">
        <f>SUM(L48:AC48)</f>
        <v>0</v>
      </c>
      <c r="L48" s="88">
        <f t="shared" ref="L48:W48" si="10">SUM(M48:AE48)</f>
        <v>0</v>
      </c>
      <c r="M48" s="88">
        <f t="shared" si="10"/>
        <v>0</v>
      </c>
      <c r="N48" s="88">
        <f t="shared" si="10"/>
        <v>0</v>
      </c>
      <c r="O48" s="88">
        <f t="shared" si="10"/>
        <v>0</v>
      </c>
      <c r="P48" s="88">
        <f t="shared" si="10"/>
        <v>0</v>
      </c>
      <c r="Q48" s="88">
        <f t="shared" si="10"/>
        <v>0</v>
      </c>
      <c r="R48" s="88">
        <f t="shared" si="10"/>
        <v>0</v>
      </c>
      <c r="S48" s="88">
        <f t="shared" si="10"/>
        <v>0</v>
      </c>
      <c r="T48" s="88">
        <f t="shared" si="10"/>
        <v>0</v>
      </c>
      <c r="U48" s="88">
        <f t="shared" si="10"/>
        <v>0</v>
      </c>
      <c r="V48" s="88">
        <f t="shared" si="10"/>
        <v>0</v>
      </c>
      <c r="W48" s="88">
        <f t="shared" si="10"/>
        <v>0</v>
      </c>
    </row>
    <row r="49" spans="1:23" ht="15" customHeight="1" x14ac:dyDescent="0.2">
      <c r="A49" s="94"/>
      <c r="B49" s="93" t="s">
        <v>215</v>
      </c>
      <c r="C49" s="81" t="s">
        <v>493</v>
      </c>
      <c r="D49" s="88">
        <f t="shared" si="0"/>
        <v>308464</v>
      </c>
      <c r="E49" s="88">
        <f>SUM(F49:W49)</f>
        <v>308464</v>
      </c>
      <c r="F49" s="83">
        <f>F9+F10+F11+F12+F25+F33+F38+F47+F48</f>
        <v>173518</v>
      </c>
      <c r="G49" s="83">
        <f>G9+G10+G11+G12+G25+G33+G38+G47</f>
        <v>3753</v>
      </c>
      <c r="H49" s="84">
        <f t="shared" ref="H49:W49" si="11">H9+H10+H11+H12+H25+H33+H38+H47</f>
        <v>4572</v>
      </c>
      <c r="I49" s="84">
        <f t="shared" si="11"/>
        <v>3763</v>
      </c>
      <c r="J49" s="84">
        <f t="shared" si="11"/>
        <v>1250</v>
      </c>
      <c r="K49" s="84">
        <f t="shared" si="11"/>
        <v>22356</v>
      </c>
      <c r="L49" s="84">
        <f t="shared" si="11"/>
        <v>12357</v>
      </c>
      <c r="M49" s="84">
        <f t="shared" si="11"/>
        <v>66202</v>
      </c>
      <c r="N49" s="84">
        <f t="shared" si="11"/>
        <v>3198</v>
      </c>
      <c r="O49" s="84">
        <f t="shared" si="11"/>
        <v>8265</v>
      </c>
      <c r="P49" s="84">
        <f t="shared" si="11"/>
        <v>350</v>
      </c>
      <c r="Q49" s="84">
        <f t="shared" si="11"/>
        <v>750</v>
      </c>
      <c r="R49" s="84">
        <f t="shared" si="11"/>
        <v>3400</v>
      </c>
      <c r="S49" s="84">
        <f t="shared" si="11"/>
        <v>180</v>
      </c>
      <c r="T49" s="84">
        <f t="shared" si="11"/>
        <v>1900</v>
      </c>
      <c r="U49" s="84">
        <f t="shared" si="11"/>
        <v>600</v>
      </c>
      <c r="V49" s="84">
        <f t="shared" si="11"/>
        <v>250</v>
      </c>
      <c r="W49" s="84">
        <f t="shared" si="11"/>
        <v>1800</v>
      </c>
    </row>
    <row r="50" spans="1:23" x14ac:dyDescent="0.2">
      <c r="D50" s="34">
        <f>D9+D10+D11+D12+D25+D33+D38+D47</f>
        <v>308464</v>
      </c>
      <c r="E50" s="34">
        <f>E9+E10+E11+E12+E25+E33+E38+E47+F48</f>
        <v>308464</v>
      </c>
      <c r="F50" s="34">
        <f t="shared" ref="F50:H50" si="12">F9+F10+F11+F25+F33+F38+F47</f>
        <v>173518</v>
      </c>
      <c r="G50" s="34">
        <f t="shared" si="12"/>
        <v>3753</v>
      </c>
      <c r="H50" s="34">
        <f t="shared" si="12"/>
        <v>4572</v>
      </c>
      <c r="I50" s="34">
        <f>I9+I10+I11+I25+I33+I38+I47</f>
        <v>3763</v>
      </c>
      <c r="J50" s="34">
        <f>J9+J10+J11+J25+J33+J38+J47</f>
        <v>1250</v>
      </c>
      <c r="K50" s="371">
        <f t="shared" ref="K50:W50" si="13">K9+K10+K11+K25+K33+K38+K47</f>
        <v>22356</v>
      </c>
      <c r="L50" s="371">
        <f t="shared" si="13"/>
        <v>12357</v>
      </c>
      <c r="M50" s="34">
        <f t="shared" si="13"/>
        <v>66202</v>
      </c>
      <c r="N50" s="34">
        <f t="shared" si="13"/>
        <v>3198</v>
      </c>
      <c r="O50" s="34">
        <f t="shared" si="13"/>
        <v>8265</v>
      </c>
      <c r="P50" s="34">
        <f t="shared" si="13"/>
        <v>350</v>
      </c>
      <c r="Q50" s="34">
        <f t="shared" si="13"/>
        <v>750</v>
      </c>
      <c r="R50" s="34">
        <f t="shared" si="13"/>
        <v>3400</v>
      </c>
      <c r="S50" s="34">
        <f t="shared" si="13"/>
        <v>0</v>
      </c>
      <c r="T50" s="34">
        <f t="shared" si="13"/>
        <v>0</v>
      </c>
      <c r="U50" s="34">
        <f t="shared" si="13"/>
        <v>0</v>
      </c>
      <c r="V50" s="34">
        <f t="shared" si="13"/>
        <v>0</v>
      </c>
      <c r="W50" s="34">
        <f t="shared" si="13"/>
        <v>0</v>
      </c>
    </row>
    <row r="54" spans="1:23" ht="15" customHeight="1" x14ac:dyDescent="0.2">
      <c r="A54" s="405" t="s">
        <v>643</v>
      </c>
      <c r="B54" s="405"/>
      <c r="C54" s="405"/>
    </row>
    <row r="56" spans="1:23" ht="39.950000000000003" customHeight="1" x14ac:dyDescent="0.2">
      <c r="F56" s="403" t="s">
        <v>531</v>
      </c>
      <c r="G56" s="406"/>
      <c r="H56" s="404"/>
      <c r="I56" s="369"/>
      <c r="K56" s="135"/>
      <c r="L56" s="135"/>
    </row>
    <row r="57" spans="1:23" ht="72" x14ac:dyDescent="0.2">
      <c r="A57" s="58" t="s">
        <v>63</v>
      </c>
      <c r="B57" s="58" t="s">
        <v>176</v>
      </c>
      <c r="C57" s="58" t="s">
        <v>65</v>
      </c>
      <c r="D57" s="58" t="s">
        <v>66</v>
      </c>
      <c r="E57" s="221" t="s">
        <v>431</v>
      </c>
      <c r="F57" s="180" t="s">
        <v>422</v>
      </c>
      <c r="G57" s="180" t="s">
        <v>565</v>
      </c>
      <c r="H57" s="180" t="s">
        <v>566</v>
      </c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</row>
    <row r="58" spans="1:23" x14ac:dyDescent="0.2">
      <c r="A58" s="76"/>
      <c r="B58" s="134"/>
      <c r="C58" s="138"/>
      <c r="D58" s="79"/>
      <c r="E58" s="71"/>
      <c r="F58" s="79"/>
      <c r="G58" s="79"/>
      <c r="H58" s="79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</row>
    <row r="59" spans="1:23" x14ac:dyDescent="0.2">
      <c r="A59" s="80" t="s">
        <v>7</v>
      </c>
      <c r="B59" s="67" t="s">
        <v>177</v>
      </c>
      <c r="C59" s="81" t="s">
        <v>19</v>
      </c>
      <c r="D59" s="88">
        <f>SUM(F59:H59)</f>
        <v>35042</v>
      </c>
      <c r="E59" s="71">
        <f t="shared" ref="E59:E62" si="14">SUM(F59:H59)</f>
        <v>35042</v>
      </c>
      <c r="F59" s="141">
        <v>27860</v>
      </c>
      <c r="G59" s="141">
        <v>3795</v>
      </c>
      <c r="H59" s="141">
        <v>3387</v>
      </c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</row>
    <row r="60" spans="1:23" x14ac:dyDescent="0.2">
      <c r="A60" s="80" t="s">
        <v>5</v>
      </c>
      <c r="B60" s="67" t="s">
        <v>178</v>
      </c>
      <c r="C60" s="81" t="s">
        <v>10</v>
      </c>
      <c r="D60" s="88">
        <f t="shared" ref="D60:D97" si="15">SUM(F60:H60)</f>
        <v>6445</v>
      </c>
      <c r="E60" s="71">
        <f t="shared" si="14"/>
        <v>6445</v>
      </c>
      <c r="F60" s="85">
        <v>5217</v>
      </c>
      <c r="G60" s="85">
        <v>649</v>
      </c>
      <c r="H60" s="84">
        <v>579</v>
      </c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</row>
    <row r="61" spans="1:23" x14ac:dyDescent="0.2">
      <c r="A61" s="80" t="s">
        <v>4</v>
      </c>
      <c r="B61" s="67" t="s">
        <v>179</v>
      </c>
      <c r="C61" s="81" t="s">
        <v>26</v>
      </c>
      <c r="D61" s="88">
        <f t="shared" si="15"/>
        <v>15623</v>
      </c>
      <c r="E61" s="71">
        <f t="shared" si="14"/>
        <v>15623</v>
      </c>
      <c r="F61" s="84">
        <v>3554</v>
      </c>
      <c r="G61" s="84">
        <v>6375</v>
      </c>
      <c r="H61" s="84">
        <v>5694</v>
      </c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</row>
    <row r="62" spans="1:23" x14ac:dyDescent="0.2">
      <c r="A62" s="80" t="s">
        <v>3</v>
      </c>
      <c r="B62" s="73" t="s">
        <v>180</v>
      </c>
      <c r="C62" s="81" t="s">
        <v>30</v>
      </c>
      <c r="D62" s="88">
        <f t="shared" si="15"/>
        <v>0</v>
      </c>
      <c r="E62" s="71">
        <f t="shared" si="14"/>
        <v>0</v>
      </c>
      <c r="F62" s="84"/>
      <c r="G62" s="84"/>
      <c r="H62" s="84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</row>
    <row r="63" spans="1:23" x14ac:dyDescent="0.2">
      <c r="A63" s="86"/>
      <c r="B63" s="72" t="s">
        <v>181</v>
      </c>
      <c r="C63" s="87" t="s">
        <v>489</v>
      </c>
      <c r="D63" s="88">
        <f t="shared" si="15"/>
        <v>0</v>
      </c>
      <c r="E63" s="88">
        <f t="shared" ref="E63:E97" si="16">SUM(F63:H63)</f>
        <v>0</v>
      </c>
      <c r="F63" s="85"/>
      <c r="G63" s="85"/>
      <c r="H63" s="85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</row>
    <row r="64" spans="1:23" x14ac:dyDescent="0.2">
      <c r="A64" s="86"/>
      <c r="B64" s="72" t="s">
        <v>182</v>
      </c>
      <c r="C64" s="87" t="s">
        <v>485</v>
      </c>
      <c r="D64" s="88">
        <f t="shared" si="15"/>
        <v>0</v>
      </c>
      <c r="E64" s="88">
        <f t="shared" si="16"/>
        <v>0</v>
      </c>
      <c r="F64" s="85"/>
      <c r="G64" s="85"/>
      <c r="H64" s="85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</row>
    <row r="65" spans="1:19" ht="15" customHeight="1" x14ac:dyDescent="0.2">
      <c r="A65" s="86"/>
      <c r="B65" s="72" t="s">
        <v>183</v>
      </c>
      <c r="C65" s="87" t="s">
        <v>455</v>
      </c>
      <c r="D65" s="88">
        <f t="shared" si="15"/>
        <v>0</v>
      </c>
      <c r="E65" s="88">
        <f t="shared" si="16"/>
        <v>0</v>
      </c>
      <c r="F65" s="85"/>
      <c r="G65" s="85"/>
      <c r="H65" s="85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</row>
    <row r="66" spans="1:19" ht="15" customHeight="1" x14ac:dyDescent="0.2">
      <c r="A66" s="86"/>
      <c r="B66" s="72" t="s">
        <v>184</v>
      </c>
      <c r="C66" s="87" t="s">
        <v>456</v>
      </c>
      <c r="D66" s="88">
        <f t="shared" si="15"/>
        <v>0</v>
      </c>
      <c r="E66" s="88">
        <f t="shared" si="16"/>
        <v>0</v>
      </c>
      <c r="F66" s="85"/>
      <c r="G66" s="85"/>
      <c r="H66" s="85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</row>
    <row r="67" spans="1:19" ht="15" customHeight="1" x14ac:dyDescent="0.2">
      <c r="A67" s="86"/>
      <c r="B67" s="72" t="s">
        <v>185</v>
      </c>
      <c r="C67" s="87" t="s">
        <v>486</v>
      </c>
      <c r="D67" s="88">
        <f t="shared" si="15"/>
        <v>0</v>
      </c>
      <c r="E67" s="88">
        <f t="shared" si="16"/>
        <v>0</v>
      </c>
      <c r="F67" s="85"/>
      <c r="G67" s="85"/>
      <c r="H67" s="85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</row>
    <row r="68" spans="1:19" ht="15" customHeight="1" x14ac:dyDescent="0.2">
      <c r="A68" s="86"/>
      <c r="B68" s="72" t="s">
        <v>186</v>
      </c>
      <c r="C68" s="87" t="s">
        <v>461</v>
      </c>
      <c r="D68" s="88">
        <f t="shared" si="15"/>
        <v>0</v>
      </c>
      <c r="E68" s="88">
        <f t="shared" si="16"/>
        <v>0</v>
      </c>
      <c r="F68" s="85"/>
      <c r="G68" s="85"/>
      <c r="H68" s="85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</row>
    <row r="69" spans="1:19" ht="15" customHeight="1" x14ac:dyDescent="0.2">
      <c r="A69" s="86"/>
      <c r="B69" s="72" t="s">
        <v>187</v>
      </c>
      <c r="C69" s="87" t="s">
        <v>460</v>
      </c>
      <c r="D69" s="88">
        <f t="shared" si="15"/>
        <v>0</v>
      </c>
      <c r="E69" s="88">
        <f t="shared" si="16"/>
        <v>0</v>
      </c>
      <c r="F69" s="85"/>
      <c r="G69" s="85"/>
      <c r="H69" s="85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</row>
    <row r="70" spans="1:19" ht="15" customHeight="1" x14ac:dyDescent="0.2">
      <c r="A70" s="86"/>
      <c r="B70" s="72" t="s">
        <v>188</v>
      </c>
      <c r="C70" s="87" t="s">
        <v>462</v>
      </c>
      <c r="D70" s="88">
        <f t="shared" si="15"/>
        <v>0</v>
      </c>
      <c r="E70" s="88">
        <f t="shared" si="16"/>
        <v>0</v>
      </c>
      <c r="F70" s="85"/>
      <c r="G70" s="85"/>
      <c r="H70" s="85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</row>
    <row r="71" spans="1:19" ht="15" customHeight="1" x14ac:dyDescent="0.2">
      <c r="A71" s="86"/>
      <c r="B71" s="90" t="s">
        <v>189</v>
      </c>
      <c r="C71" s="87" t="s">
        <v>464</v>
      </c>
      <c r="D71" s="88">
        <f t="shared" si="15"/>
        <v>0</v>
      </c>
      <c r="E71" s="88">
        <f t="shared" si="16"/>
        <v>0</v>
      </c>
      <c r="F71" s="85"/>
      <c r="G71" s="85"/>
      <c r="H71" s="85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</row>
    <row r="72" spans="1:19" ht="15" customHeight="1" x14ac:dyDescent="0.2">
      <c r="A72" s="86"/>
      <c r="B72" s="72" t="s">
        <v>190</v>
      </c>
      <c r="C72" s="87" t="s">
        <v>392</v>
      </c>
      <c r="D72" s="88">
        <f t="shared" si="15"/>
        <v>0</v>
      </c>
      <c r="E72" s="88">
        <f t="shared" si="16"/>
        <v>0</v>
      </c>
      <c r="F72" s="85"/>
      <c r="G72" s="85"/>
      <c r="H72" s="85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</row>
    <row r="73" spans="1:19" ht="15" customHeight="1" x14ac:dyDescent="0.2">
      <c r="A73" s="86"/>
      <c r="B73" s="90" t="s">
        <v>191</v>
      </c>
      <c r="C73" s="87" t="s">
        <v>465</v>
      </c>
      <c r="D73" s="88">
        <f t="shared" si="15"/>
        <v>0</v>
      </c>
      <c r="E73" s="88">
        <f t="shared" si="16"/>
        <v>0</v>
      </c>
      <c r="F73" s="85"/>
      <c r="G73" s="85"/>
      <c r="H73" s="85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</row>
    <row r="74" spans="1:19" ht="15" customHeight="1" x14ac:dyDescent="0.2">
      <c r="A74" s="80" t="s">
        <v>2</v>
      </c>
      <c r="B74" s="73" t="s">
        <v>192</v>
      </c>
      <c r="C74" s="81" t="s">
        <v>34</v>
      </c>
      <c r="D74" s="88">
        <f t="shared" si="15"/>
        <v>0</v>
      </c>
      <c r="E74" s="88">
        <f t="shared" si="16"/>
        <v>0</v>
      </c>
      <c r="F74" s="84">
        <f t="shared" ref="F74:G74" si="17">SUM(F63:F73)</f>
        <v>0</v>
      </c>
      <c r="G74" s="84">
        <f t="shared" si="17"/>
        <v>0</v>
      </c>
      <c r="H74" s="84">
        <f t="shared" ref="H74" si="18">SUM(H63:H73)</f>
        <v>0</v>
      </c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</row>
    <row r="75" spans="1:19" ht="15" customHeight="1" x14ac:dyDescent="0.2">
      <c r="A75" s="86"/>
      <c r="B75" s="91" t="s">
        <v>193</v>
      </c>
      <c r="C75" s="87" t="s">
        <v>466</v>
      </c>
      <c r="D75" s="88">
        <f t="shared" si="15"/>
        <v>0</v>
      </c>
      <c r="E75" s="88">
        <f t="shared" si="16"/>
        <v>0</v>
      </c>
      <c r="F75" s="85"/>
      <c r="G75" s="85"/>
      <c r="H75" s="85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</row>
    <row r="76" spans="1:19" ht="15" customHeight="1" x14ac:dyDescent="0.2">
      <c r="A76" s="86"/>
      <c r="B76" s="91" t="s">
        <v>194</v>
      </c>
      <c r="C76" s="87" t="s">
        <v>467</v>
      </c>
      <c r="D76" s="88">
        <f t="shared" si="15"/>
        <v>0</v>
      </c>
      <c r="E76" s="88">
        <f t="shared" si="16"/>
        <v>0</v>
      </c>
      <c r="F76" s="85"/>
      <c r="G76" s="85"/>
      <c r="H76" s="85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</row>
    <row r="77" spans="1:19" ht="15" customHeight="1" x14ac:dyDescent="0.2">
      <c r="A77" s="86"/>
      <c r="B77" s="91" t="s">
        <v>195</v>
      </c>
      <c r="C77" s="87" t="s">
        <v>468</v>
      </c>
      <c r="D77" s="88">
        <f t="shared" si="15"/>
        <v>0</v>
      </c>
      <c r="E77" s="88">
        <f t="shared" si="16"/>
        <v>0</v>
      </c>
      <c r="F77" s="85"/>
      <c r="G77" s="85"/>
      <c r="H77" s="85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</row>
    <row r="78" spans="1:19" ht="15" customHeight="1" x14ac:dyDescent="0.2">
      <c r="A78" s="86"/>
      <c r="B78" s="91" t="s">
        <v>196</v>
      </c>
      <c r="C78" s="87" t="s">
        <v>469</v>
      </c>
      <c r="D78" s="88">
        <f t="shared" si="15"/>
        <v>0</v>
      </c>
      <c r="E78" s="88">
        <f t="shared" si="16"/>
        <v>0</v>
      </c>
      <c r="F78" s="85"/>
      <c r="G78" s="85"/>
      <c r="H78" s="85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</row>
    <row r="79" spans="1:19" ht="15" customHeight="1" x14ac:dyDescent="0.2">
      <c r="A79" s="86"/>
      <c r="B79" s="92" t="s">
        <v>197</v>
      </c>
      <c r="C79" s="87" t="s">
        <v>470</v>
      </c>
      <c r="D79" s="88">
        <f t="shared" si="15"/>
        <v>0</v>
      </c>
      <c r="E79" s="88">
        <f t="shared" si="16"/>
        <v>0</v>
      </c>
      <c r="F79" s="85"/>
      <c r="G79" s="85"/>
      <c r="H79" s="85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</row>
    <row r="80" spans="1:19" ht="15" customHeight="1" x14ac:dyDescent="0.2">
      <c r="A80" s="86"/>
      <c r="B80" s="92" t="s">
        <v>198</v>
      </c>
      <c r="C80" s="87" t="s">
        <v>471</v>
      </c>
      <c r="D80" s="88">
        <f t="shared" si="15"/>
        <v>0</v>
      </c>
      <c r="E80" s="88">
        <f t="shared" si="16"/>
        <v>0</v>
      </c>
      <c r="F80" s="85"/>
      <c r="G80" s="85"/>
      <c r="H80" s="85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</row>
    <row r="81" spans="1:19" ht="15" customHeight="1" x14ac:dyDescent="0.2">
      <c r="A81" s="86"/>
      <c r="B81" s="92" t="s">
        <v>199</v>
      </c>
      <c r="C81" s="87" t="s">
        <v>472</v>
      </c>
      <c r="D81" s="88">
        <f t="shared" si="15"/>
        <v>0</v>
      </c>
      <c r="E81" s="88">
        <f t="shared" si="16"/>
        <v>0</v>
      </c>
      <c r="F81" s="85"/>
      <c r="G81" s="85"/>
      <c r="H81" s="85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</row>
    <row r="82" spans="1:19" ht="15" customHeight="1" x14ac:dyDescent="0.2">
      <c r="A82" s="80" t="s">
        <v>1</v>
      </c>
      <c r="B82" s="93" t="s">
        <v>200</v>
      </c>
      <c r="C82" s="81" t="s">
        <v>41</v>
      </c>
      <c r="D82" s="88">
        <f t="shared" si="15"/>
        <v>0</v>
      </c>
      <c r="E82" s="88">
        <f t="shared" si="16"/>
        <v>0</v>
      </c>
      <c r="F82" s="84">
        <f>SUM(F75:F81)</f>
        <v>0</v>
      </c>
      <c r="G82" s="84">
        <f t="shared" ref="G82" si="19">SUM(G75:G81)</f>
        <v>0</v>
      </c>
      <c r="H82" s="84">
        <f t="shared" ref="H82" si="20">SUM(H75:H81)</f>
        <v>0</v>
      </c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</row>
    <row r="83" spans="1:19" ht="15" customHeight="1" x14ac:dyDescent="0.2">
      <c r="A83" s="86"/>
      <c r="B83" s="72" t="s">
        <v>201</v>
      </c>
      <c r="C83" s="81" t="s">
        <v>474</v>
      </c>
      <c r="D83" s="88">
        <f t="shared" si="15"/>
        <v>0</v>
      </c>
      <c r="E83" s="88">
        <f t="shared" si="16"/>
        <v>0</v>
      </c>
      <c r="F83" s="85"/>
      <c r="G83" s="85"/>
      <c r="H83" s="85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</row>
    <row r="84" spans="1:19" ht="15" customHeight="1" x14ac:dyDescent="0.2">
      <c r="A84" s="86"/>
      <c r="B84" s="72" t="s">
        <v>202</v>
      </c>
      <c r="C84" s="81" t="s">
        <v>473</v>
      </c>
      <c r="D84" s="88">
        <f t="shared" si="15"/>
        <v>0</v>
      </c>
      <c r="E84" s="88">
        <f t="shared" si="16"/>
        <v>0</v>
      </c>
      <c r="F84" s="85"/>
      <c r="G84" s="85"/>
      <c r="H84" s="85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</row>
    <row r="85" spans="1:19" ht="15" customHeight="1" x14ac:dyDescent="0.2">
      <c r="A85" s="86"/>
      <c r="B85" s="72" t="s">
        <v>203</v>
      </c>
      <c r="C85" s="81" t="s">
        <v>475</v>
      </c>
      <c r="D85" s="88">
        <f t="shared" si="15"/>
        <v>0</v>
      </c>
      <c r="E85" s="88">
        <f t="shared" si="16"/>
        <v>0</v>
      </c>
      <c r="F85" s="85"/>
      <c r="G85" s="85"/>
      <c r="H85" s="85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</row>
    <row r="86" spans="1:19" ht="15" customHeight="1" x14ac:dyDescent="0.2">
      <c r="A86" s="86"/>
      <c r="B86" s="72" t="s">
        <v>204</v>
      </c>
      <c r="C86" s="81" t="s">
        <v>476</v>
      </c>
      <c r="D86" s="88">
        <f t="shared" si="15"/>
        <v>0</v>
      </c>
      <c r="E86" s="88">
        <f t="shared" si="16"/>
        <v>0</v>
      </c>
      <c r="F86" s="85"/>
      <c r="G86" s="85"/>
      <c r="H86" s="85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</row>
    <row r="87" spans="1:19" ht="15" customHeight="1" x14ac:dyDescent="0.2">
      <c r="A87" s="80" t="s">
        <v>0</v>
      </c>
      <c r="B87" s="73" t="s">
        <v>205</v>
      </c>
      <c r="C87" s="81" t="s">
        <v>45</v>
      </c>
      <c r="D87" s="88">
        <f t="shared" si="15"/>
        <v>0</v>
      </c>
      <c r="E87" s="88">
        <f t="shared" si="16"/>
        <v>0</v>
      </c>
      <c r="F87" s="84">
        <f>SUM(F83:F86)</f>
        <v>0</v>
      </c>
      <c r="G87" s="84">
        <f t="shared" ref="G87" si="21">SUM(G83:G86)</f>
        <v>0</v>
      </c>
      <c r="H87" s="84">
        <f t="shared" ref="H87" si="22">SUM(H83:H86)</f>
        <v>0</v>
      </c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</row>
    <row r="88" spans="1:19" ht="15" customHeight="1" x14ac:dyDescent="0.2">
      <c r="A88" s="86"/>
      <c r="B88" s="72" t="s">
        <v>206</v>
      </c>
      <c r="C88" s="87" t="s">
        <v>477</v>
      </c>
      <c r="D88" s="88">
        <f t="shared" si="15"/>
        <v>0</v>
      </c>
      <c r="E88" s="88">
        <f t="shared" si="16"/>
        <v>0</v>
      </c>
      <c r="F88" s="85"/>
      <c r="G88" s="85"/>
      <c r="H88" s="85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</row>
    <row r="89" spans="1:19" ht="15" customHeight="1" x14ac:dyDescent="0.2">
      <c r="A89" s="86"/>
      <c r="B89" s="72" t="s">
        <v>207</v>
      </c>
      <c r="C89" s="87" t="s">
        <v>478</v>
      </c>
      <c r="D89" s="88">
        <f t="shared" si="15"/>
        <v>0</v>
      </c>
      <c r="E89" s="88">
        <f t="shared" si="16"/>
        <v>0</v>
      </c>
      <c r="F89" s="85"/>
      <c r="G89" s="85"/>
      <c r="H89" s="85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</row>
    <row r="90" spans="1:19" ht="15" customHeight="1" x14ac:dyDescent="0.2">
      <c r="A90" s="86"/>
      <c r="B90" s="72" t="s">
        <v>208</v>
      </c>
      <c r="C90" s="87" t="s">
        <v>479</v>
      </c>
      <c r="D90" s="88">
        <f t="shared" si="15"/>
        <v>0</v>
      </c>
      <c r="E90" s="88">
        <f t="shared" si="16"/>
        <v>0</v>
      </c>
      <c r="F90" s="85"/>
      <c r="G90" s="85"/>
      <c r="H90" s="85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</row>
    <row r="91" spans="1:19" ht="15" customHeight="1" x14ac:dyDescent="0.2">
      <c r="A91" s="86"/>
      <c r="B91" s="72" t="s">
        <v>209</v>
      </c>
      <c r="C91" s="87" t="s">
        <v>480</v>
      </c>
      <c r="D91" s="88">
        <f t="shared" si="15"/>
        <v>0</v>
      </c>
      <c r="E91" s="88">
        <f t="shared" si="16"/>
        <v>0</v>
      </c>
      <c r="F91" s="85"/>
      <c r="G91" s="85"/>
      <c r="H91" s="85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</row>
    <row r="92" spans="1:19" ht="15" customHeight="1" x14ac:dyDescent="0.2">
      <c r="A92" s="86"/>
      <c r="B92" s="72" t="s">
        <v>210</v>
      </c>
      <c r="C92" s="87" t="s">
        <v>481</v>
      </c>
      <c r="D92" s="88">
        <f t="shared" si="15"/>
        <v>0</v>
      </c>
      <c r="E92" s="88">
        <f t="shared" si="16"/>
        <v>0</v>
      </c>
      <c r="F92" s="85"/>
      <c r="G92" s="85"/>
      <c r="H92" s="85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</row>
    <row r="93" spans="1:19" ht="15" customHeight="1" x14ac:dyDescent="0.2">
      <c r="A93" s="86"/>
      <c r="B93" s="72" t="s">
        <v>211</v>
      </c>
      <c r="C93" s="87" t="s">
        <v>482</v>
      </c>
      <c r="D93" s="88">
        <f t="shared" si="15"/>
        <v>0</v>
      </c>
      <c r="E93" s="88">
        <f t="shared" si="16"/>
        <v>0</v>
      </c>
      <c r="F93" s="85"/>
      <c r="G93" s="85"/>
      <c r="H93" s="85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</row>
    <row r="94" spans="1:19" ht="15" customHeight="1" x14ac:dyDescent="0.2">
      <c r="A94" s="86"/>
      <c r="B94" s="72" t="s">
        <v>212</v>
      </c>
      <c r="C94" s="87" t="s">
        <v>483</v>
      </c>
      <c r="D94" s="88">
        <f t="shared" si="15"/>
        <v>0</v>
      </c>
      <c r="E94" s="88">
        <f t="shared" si="16"/>
        <v>0</v>
      </c>
      <c r="F94" s="85"/>
      <c r="G94" s="85"/>
      <c r="H94" s="85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</row>
    <row r="95" spans="1:19" ht="15" customHeight="1" x14ac:dyDescent="0.2">
      <c r="A95" s="86"/>
      <c r="B95" s="72" t="s">
        <v>213</v>
      </c>
      <c r="C95" s="87" t="s">
        <v>488</v>
      </c>
      <c r="D95" s="88">
        <f t="shared" si="15"/>
        <v>0</v>
      </c>
      <c r="E95" s="88">
        <f t="shared" si="16"/>
        <v>0</v>
      </c>
      <c r="F95" s="85"/>
      <c r="G95" s="85"/>
      <c r="H95" s="85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</row>
    <row r="96" spans="1:19" ht="15" customHeight="1" x14ac:dyDescent="0.2">
      <c r="A96" s="80" t="s">
        <v>214</v>
      </c>
      <c r="B96" s="73" t="s">
        <v>47</v>
      </c>
      <c r="C96" s="81" t="s">
        <v>48</v>
      </c>
      <c r="D96" s="88">
        <f t="shared" si="15"/>
        <v>0</v>
      </c>
      <c r="E96" s="88">
        <f t="shared" si="16"/>
        <v>0</v>
      </c>
      <c r="F96" s="84">
        <f>SUM(F88:F95)</f>
        <v>0</v>
      </c>
      <c r="G96" s="84">
        <f t="shared" ref="G96" si="23">SUM(G88:G95)</f>
        <v>0</v>
      </c>
      <c r="H96" s="84">
        <f t="shared" ref="H96" si="24">SUM(H88:H95)</f>
        <v>0</v>
      </c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</row>
    <row r="97" spans="1:19" ht="15" customHeight="1" x14ac:dyDescent="0.2">
      <c r="A97" s="94"/>
      <c r="B97" s="93" t="s">
        <v>215</v>
      </c>
      <c r="C97" s="81" t="s">
        <v>216</v>
      </c>
      <c r="D97" s="88">
        <f t="shared" si="15"/>
        <v>57110</v>
      </c>
      <c r="E97" s="88">
        <f t="shared" si="16"/>
        <v>57110</v>
      </c>
      <c r="F97" s="372">
        <f>SUM(F96,F87,F82,F74,F58:F61)</f>
        <v>36631</v>
      </c>
      <c r="G97" s="372">
        <f>SUM(G96,G87,G82,G74,G58:G61)</f>
        <v>10819</v>
      </c>
      <c r="H97" s="372">
        <f>SUM(H96,H87,H82,H74,H58:H61)</f>
        <v>9660</v>
      </c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</row>
    <row r="98" spans="1:19" x14ac:dyDescent="0.2">
      <c r="D98" s="34"/>
      <c r="E98" s="34"/>
      <c r="H98" s="34"/>
      <c r="M98" s="34" t="e">
        <f>F97+#REF!+#REF!+#REF!+G97+H97</f>
        <v>#REF!</v>
      </c>
      <c r="P98" s="34" t="e">
        <f>#REF!+#REF!+#REF!</f>
        <v>#REF!</v>
      </c>
    </row>
    <row r="100" spans="1:19" x14ac:dyDescent="0.2">
      <c r="M100" s="34"/>
    </row>
  </sheetData>
  <mergeCells count="5">
    <mergeCell ref="A1:C1"/>
    <mergeCell ref="A3:F3"/>
    <mergeCell ref="C5:F5"/>
    <mergeCell ref="A54:C54"/>
    <mergeCell ref="F56:H56"/>
  </mergeCells>
  <printOptions horizontalCentered="1" verticalCentered="1"/>
  <pageMargins left="0" right="0" top="0" bottom="0" header="0.51181102362204722" footer="0.51181102362204722"/>
  <pageSetup paperSize="8"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25"/>
  <sheetViews>
    <sheetView workbookViewId="0">
      <selection activeCell="A2" sqref="A2:E2"/>
    </sheetView>
  </sheetViews>
  <sheetFormatPr defaultRowHeight="12.75" x14ac:dyDescent="0.2"/>
  <cols>
    <col min="1" max="1" width="73.7109375" style="260" customWidth="1"/>
    <col min="2" max="3" width="17.7109375" style="260" customWidth="1"/>
    <col min="4" max="4" width="17.7109375" style="96" customWidth="1"/>
    <col min="5" max="256" width="9.140625" style="96"/>
    <col min="257" max="257" width="73.7109375" style="96" customWidth="1"/>
    <col min="258" max="260" width="17.7109375" style="96" customWidth="1"/>
    <col min="261" max="512" width="9.140625" style="96"/>
    <col min="513" max="513" width="73.7109375" style="96" customWidth="1"/>
    <col min="514" max="516" width="17.7109375" style="96" customWidth="1"/>
    <col min="517" max="768" width="9.140625" style="96"/>
    <col min="769" max="769" width="73.7109375" style="96" customWidth="1"/>
    <col min="770" max="772" width="17.7109375" style="96" customWidth="1"/>
    <col min="773" max="1024" width="9.140625" style="96"/>
    <col min="1025" max="1025" width="73.7109375" style="96" customWidth="1"/>
    <col min="1026" max="1028" width="17.7109375" style="96" customWidth="1"/>
    <col min="1029" max="1280" width="9.140625" style="96"/>
    <col min="1281" max="1281" width="73.7109375" style="96" customWidth="1"/>
    <col min="1282" max="1284" width="17.7109375" style="96" customWidth="1"/>
    <col min="1285" max="1536" width="9.140625" style="96"/>
    <col min="1537" max="1537" width="73.7109375" style="96" customWidth="1"/>
    <col min="1538" max="1540" width="17.7109375" style="96" customWidth="1"/>
    <col min="1541" max="1792" width="9.140625" style="96"/>
    <col min="1793" max="1793" width="73.7109375" style="96" customWidth="1"/>
    <col min="1794" max="1796" width="17.7109375" style="96" customWidth="1"/>
    <col min="1797" max="2048" width="9.140625" style="96"/>
    <col min="2049" max="2049" width="73.7109375" style="96" customWidth="1"/>
    <col min="2050" max="2052" width="17.7109375" style="96" customWidth="1"/>
    <col min="2053" max="2304" width="9.140625" style="96"/>
    <col min="2305" max="2305" width="73.7109375" style="96" customWidth="1"/>
    <col min="2306" max="2308" width="17.7109375" style="96" customWidth="1"/>
    <col min="2309" max="2560" width="9.140625" style="96"/>
    <col min="2561" max="2561" width="73.7109375" style="96" customWidth="1"/>
    <col min="2562" max="2564" width="17.7109375" style="96" customWidth="1"/>
    <col min="2565" max="2816" width="9.140625" style="96"/>
    <col min="2817" max="2817" width="73.7109375" style="96" customWidth="1"/>
    <col min="2818" max="2820" width="17.7109375" style="96" customWidth="1"/>
    <col min="2821" max="3072" width="9.140625" style="96"/>
    <col min="3073" max="3073" width="73.7109375" style="96" customWidth="1"/>
    <col min="3074" max="3076" width="17.7109375" style="96" customWidth="1"/>
    <col min="3077" max="3328" width="9.140625" style="96"/>
    <col min="3329" max="3329" width="73.7109375" style="96" customWidth="1"/>
    <col min="3330" max="3332" width="17.7109375" style="96" customWidth="1"/>
    <col min="3333" max="3584" width="9.140625" style="96"/>
    <col min="3585" max="3585" width="73.7109375" style="96" customWidth="1"/>
    <col min="3586" max="3588" width="17.7109375" style="96" customWidth="1"/>
    <col min="3589" max="3840" width="9.140625" style="96"/>
    <col min="3841" max="3841" width="73.7109375" style="96" customWidth="1"/>
    <col min="3842" max="3844" width="17.7109375" style="96" customWidth="1"/>
    <col min="3845" max="4096" width="9.140625" style="96"/>
    <col min="4097" max="4097" width="73.7109375" style="96" customWidth="1"/>
    <col min="4098" max="4100" width="17.7109375" style="96" customWidth="1"/>
    <col min="4101" max="4352" width="9.140625" style="96"/>
    <col min="4353" max="4353" width="73.7109375" style="96" customWidth="1"/>
    <col min="4354" max="4356" width="17.7109375" style="96" customWidth="1"/>
    <col min="4357" max="4608" width="9.140625" style="96"/>
    <col min="4609" max="4609" width="73.7109375" style="96" customWidth="1"/>
    <col min="4610" max="4612" width="17.7109375" style="96" customWidth="1"/>
    <col min="4613" max="4864" width="9.140625" style="96"/>
    <col min="4865" max="4865" width="73.7109375" style="96" customWidth="1"/>
    <col min="4866" max="4868" width="17.7109375" style="96" customWidth="1"/>
    <col min="4869" max="5120" width="9.140625" style="96"/>
    <col min="5121" max="5121" width="73.7109375" style="96" customWidth="1"/>
    <col min="5122" max="5124" width="17.7109375" style="96" customWidth="1"/>
    <col min="5125" max="5376" width="9.140625" style="96"/>
    <col min="5377" max="5377" width="73.7109375" style="96" customWidth="1"/>
    <col min="5378" max="5380" width="17.7109375" style="96" customWidth="1"/>
    <col min="5381" max="5632" width="9.140625" style="96"/>
    <col min="5633" max="5633" width="73.7109375" style="96" customWidth="1"/>
    <col min="5634" max="5636" width="17.7109375" style="96" customWidth="1"/>
    <col min="5637" max="5888" width="9.140625" style="96"/>
    <col min="5889" max="5889" width="73.7109375" style="96" customWidth="1"/>
    <col min="5890" max="5892" width="17.7109375" style="96" customWidth="1"/>
    <col min="5893" max="6144" width="9.140625" style="96"/>
    <col min="6145" max="6145" width="73.7109375" style="96" customWidth="1"/>
    <col min="6146" max="6148" width="17.7109375" style="96" customWidth="1"/>
    <col min="6149" max="6400" width="9.140625" style="96"/>
    <col min="6401" max="6401" width="73.7109375" style="96" customWidth="1"/>
    <col min="6402" max="6404" width="17.7109375" style="96" customWidth="1"/>
    <col min="6405" max="6656" width="9.140625" style="96"/>
    <col min="6657" max="6657" width="73.7109375" style="96" customWidth="1"/>
    <col min="6658" max="6660" width="17.7109375" style="96" customWidth="1"/>
    <col min="6661" max="6912" width="9.140625" style="96"/>
    <col min="6913" max="6913" width="73.7109375" style="96" customWidth="1"/>
    <col min="6914" max="6916" width="17.7109375" style="96" customWidth="1"/>
    <col min="6917" max="7168" width="9.140625" style="96"/>
    <col min="7169" max="7169" width="73.7109375" style="96" customWidth="1"/>
    <col min="7170" max="7172" width="17.7109375" style="96" customWidth="1"/>
    <col min="7173" max="7424" width="9.140625" style="96"/>
    <col min="7425" max="7425" width="73.7109375" style="96" customWidth="1"/>
    <col min="7426" max="7428" width="17.7109375" style="96" customWidth="1"/>
    <col min="7429" max="7680" width="9.140625" style="96"/>
    <col min="7681" max="7681" width="73.7109375" style="96" customWidth="1"/>
    <col min="7682" max="7684" width="17.7109375" style="96" customWidth="1"/>
    <col min="7685" max="7936" width="9.140625" style="96"/>
    <col min="7937" max="7937" width="73.7109375" style="96" customWidth="1"/>
    <col min="7938" max="7940" width="17.7109375" style="96" customWidth="1"/>
    <col min="7941" max="8192" width="9.140625" style="96"/>
    <col min="8193" max="8193" width="73.7109375" style="96" customWidth="1"/>
    <col min="8194" max="8196" width="17.7109375" style="96" customWidth="1"/>
    <col min="8197" max="8448" width="9.140625" style="96"/>
    <col min="8449" max="8449" width="73.7109375" style="96" customWidth="1"/>
    <col min="8450" max="8452" width="17.7109375" style="96" customWidth="1"/>
    <col min="8453" max="8704" width="9.140625" style="96"/>
    <col min="8705" max="8705" width="73.7109375" style="96" customWidth="1"/>
    <col min="8706" max="8708" width="17.7109375" style="96" customWidth="1"/>
    <col min="8709" max="8960" width="9.140625" style="96"/>
    <col min="8961" max="8961" width="73.7109375" style="96" customWidth="1"/>
    <col min="8962" max="8964" width="17.7109375" style="96" customWidth="1"/>
    <col min="8965" max="9216" width="9.140625" style="96"/>
    <col min="9217" max="9217" width="73.7109375" style="96" customWidth="1"/>
    <col min="9218" max="9220" width="17.7109375" style="96" customWidth="1"/>
    <col min="9221" max="9472" width="9.140625" style="96"/>
    <col min="9473" max="9473" width="73.7109375" style="96" customWidth="1"/>
    <col min="9474" max="9476" width="17.7109375" style="96" customWidth="1"/>
    <col min="9477" max="9728" width="9.140625" style="96"/>
    <col min="9729" max="9729" width="73.7109375" style="96" customWidth="1"/>
    <col min="9730" max="9732" width="17.7109375" style="96" customWidth="1"/>
    <col min="9733" max="9984" width="9.140625" style="96"/>
    <col min="9985" max="9985" width="73.7109375" style="96" customWidth="1"/>
    <col min="9986" max="9988" width="17.7109375" style="96" customWidth="1"/>
    <col min="9989" max="10240" width="9.140625" style="96"/>
    <col min="10241" max="10241" width="73.7109375" style="96" customWidth="1"/>
    <col min="10242" max="10244" width="17.7109375" style="96" customWidth="1"/>
    <col min="10245" max="10496" width="9.140625" style="96"/>
    <col min="10497" max="10497" width="73.7109375" style="96" customWidth="1"/>
    <col min="10498" max="10500" width="17.7109375" style="96" customWidth="1"/>
    <col min="10501" max="10752" width="9.140625" style="96"/>
    <col min="10753" max="10753" width="73.7109375" style="96" customWidth="1"/>
    <col min="10754" max="10756" width="17.7109375" style="96" customWidth="1"/>
    <col min="10757" max="11008" width="9.140625" style="96"/>
    <col min="11009" max="11009" width="73.7109375" style="96" customWidth="1"/>
    <col min="11010" max="11012" width="17.7109375" style="96" customWidth="1"/>
    <col min="11013" max="11264" width="9.140625" style="96"/>
    <col min="11265" max="11265" width="73.7109375" style="96" customWidth="1"/>
    <col min="11266" max="11268" width="17.7109375" style="96" customWidth="1"/>
    <col min="11269" max="11520" width="9.140625" style="96"/>
    <col min="11521" max="11521" width="73.7109375" style="96" customWidth="1"/>
    <col min="11522" max="11524" width="17.7109375" style="96" customWidth="1"/>
    <col min="11525" max="11776" width="9.140625" style="96"/>
    <col min="11777" max="11777" width="73.7109375" style="96" customWidth="1"/>
    <col min="11778" max="11780" width="17.7109375" style="96" customWidth="1"/>
    <col min="11781" max="12032" width="9.140625" style="96"/>
    <col min="12033" max="12033" width="73.7109375" style="96" customWidth="1"/>
    <col min="12034" max="12036" width="17.7109375" style="96" customWidth="1"/>
    <col min="12037" max="12288" width="9.140625" style="96"/>
    <col min="12289" max="12289" width="73.7109375" style="96" customWidth="1"/>
    <col min="12290" max="12292" width="17.7109375" style="96" customWidth="1"/>
    <col min="12293" max="12544" width="9.140625" style="96"/>
    <col min="12545" max="12545" width="73.7109375" style="96" customWidth="1"/>
    <col min="12546" max="12548" width="17.7109375" style="96" customWidth="1"/>
    <col min="12549" max="12800" width="9.140625" style="96"/>
    <col min="12801" max="12801" width="73.7109375" style="96" customWidth="1"/>
    <col min="12802" max="12804" width="17.7109375" style="96" customWidth="1"/>
    <col min="12805" max="13056" width="9.140625" style="96"/>
    <col min="13057" max="13057" width="73.7109375" style="96" customWidth="1"/>
    <col min="13058" max="13060" width="17.7109375" style="96" customWidth="1"/>
    <col min="13061" max="13312" width="9.140625" style="96"/>
    <col min="13313" max="13313" width="73.7109375" style="96" customWidth="1"/>
    <col min="13314" max="13316" width="17.7109375" style="96" customWidth="1"/>
    <col min="13317" max="13568" width="9.140625" style="96"/>
    <col min="13569" max="13569" width="73.7109375" style="96" customWidth="1"/>
    <col min="13570" max="13572" width="17.7109375" style="96" customWidth="1"/>
    <col min="13573" max="13824" width="9.140625" style="96"/>
    <col min="13825" max="13825" width="73.7109375" style="96" customWidth="1"/>
    <col min="13826" max="13828" width="17.7109375" style="96" customWidth="1"/>
    <col min="13829" max="14080" width="9.140625" style="96"/>
    <col min="14081" max="14081" width="73.7109375" style="96" customWidth="1"/>
    <col min="14082" max="14084" width="17.7109375" style="96" customWidth="1"/>
    <col min="14085" max="14336" width="9.140625" style="96"/>
    <col min="14337" max="14337" width="73.7109375" style="96" customWidth="1"/>
    <col min="14338" max="14340" width="17.7109375" style="96" customWidth="1"/>
    <col min="14341" max="14592" width="9.140625" style="96"/>
    <col min="14593" max="14593" width="73.7109375" style="96" customWidth="1"/>
    <col min="14594" max="14596" width="17.7109375" style="96" customWidth="1"/>
    <col min="14597" max="14848" width="9.140625" style="96"/>
    <col min="14849" max="14849" width="73.7109375" style="96" customWidth="1"/>
    <col min="14850" max="14852" width="17.7109375" style="96" customWidth="1"/>
    <col min="14853" max="15104" width="9.140625" style="96"/>
    <col min="15105" max="15105" width="73.7109375" style="96" customWidth="1"/>
    <col min="15106" max="15108" width="17.7109375" style="96" customWidth="1"/>
    <col min="15109" max="15360" width="9.140625" style="96"/>
    <col min="15361" max="15361" width="73.7109375" style="96" customWidth="1"/>
    <col min="15362" max="15364" width="17.7109375" style="96" customWidth="1"/>
    <col min="15365" max="15616" width="9.140625" style="96"/>
    <col min="15617" max="15617" width="73.7109375" style="96" customWidth="1"/>
    <col min="15618" max="15620" width="17.7109375" style="96" customWidth="1"/>
    <col min="15621" max="15872" width="9.140625" style="96"/>
    <col min="15873" max="15873" width="73.7109375" style="96" customWidth="1"/>
    <col min="15874" max="15876" width="17.7109375" style="96" customWidth="1"/>
    <col min="15877" max="16128" width="9.140625" style="96"/>
    <col min="16129" max="16129" width="73.7109375" style="96" customWidth="1"/>
    <col min="16130" max="16132" width="17.7109375" style="96" customWidth="1"/>
    <col min="16133" max="16384" width="9.140625" style="96"/>
  </cols>
  <sheetData>
    <row r="1" spans="1:5" ht="15" x14ac:dyDescent="0.2">
      <c r="C1" s="407"/>
      <c r="D1" s="407"/>
    </row>
    <row r="2" spans="1:5" ht="14.25" x14ac:dyDescent="0.2">
      <c r="A2" s="408" t="s">
        <v>635</v>
      </c>
      <c r="B2" s="409"/>
      <c r="C2" s="409"/>
      <c r="D2" s="409"/>
      <c r="E2" s="409"/>
    </row>
    <row r="3" spans="1:5" ht="66" customHeight="1" x14ac:dyDescent="0.2">
      <c r="A3" s="410" t="s">
        <v>590</v>
      </c>
      <c r="B3" s="410"/>
      <c r="C3" s="410"/>
    </row>
    <row r="4" spans="1:5" ht="11.25" customHeight="1" x14ac:dyDescent="0.2">
      <c r="A4" s="261"/>
      <c r="B4" s="261"/>
      <c r="C4" s="411" t="s">
        <v>217</v>
      </c>
      <c r="D4" s="411"/>
    </row>
    <row r="5" spans="1:5" ht="15.75" x14ac:dyDescent="0.25">
      <c r="A5" s="262" t="s">
        <v>515</v>
      </c>
      <c r="B5" s="262" t="s">
        <v>516</v>
      </c>
      <c r="C5" s="263" t="s">
        <v>517</v>
      </c>
      <c r="D5" s="264" t="s">
        <v>518</v>
      </c>
    </row>
    <row r="6" spans="1:5" ht="54.75" customHeight="1" x14ac:dyDescent="0.2">
      <c r="A6" s="263" t="s">
        <v>620</v>
      </c>
      <c r="B6" s="367">
        <v>30183</v>
      </c>
      <c r="C6" s="368">
        <v>4539</v>
      </c>
      <c r="D6" s="368">
        <v>25644</v>
      </c>
    </row>
    <row r="7" spans="1:5" ht="54.75" customHeight="1" x14ac:dyDescent="0.2">
      <c r="A7" s="263" t="s">
        <v>621</v>
      </c>
      <c r="B7" s="367">
        <v>59800</v>
      </c>
      <c r="C7" s="367"/>
      <c r="D7" s="367">
        <v>59800</v>
      </c>
    </row>
    <row r="8" spans="1:5" ht="101.25" customHeight="1" x14ac:dyDescent="0.2">
      <c r="A8" s="263" t="s">
        <v>622</v>
      </c>
      <c r="B8" s="367">
        <v>86000</v>
      </c>
      <c r="C8" s="367"/>
      <c r="D8" s="367">
        <v>86000</v>
      </c>
    </row>
    <row r="9" spans="1:5" ht="6" customHeight="1" x14ac:dyDescent="0.2">
      <c r="A9" s="268"/>
      <c r="B9" s="265"/>
      <c r="C9" s="266"/>
      <c r="D9" s="267"/>
    </row>
    <row r="10" spans="1:5" ht="42" customHeight="1" x14ac:dyDescent="0.2">
      <c r="A10" s="269"/>
      <c r="B10" s="270">
        <f>SUM(B6:B9)</f>
        <v>175983</v>
      </c>
      <c r="C10" s="270">
        <f t="shared" ref="C10:D10" si="0">SUM(C6:C9)</f>
        <v>4539</v>
      </c>
      <c r="D10" s="270">
        <f t="shared" si="0"/>
        <v>171444</v>
      </c>
    </row>
    <row r="11" spans="1:5" x14ac:dyDescent="0.2">
      <c r="A11" s="269"/>
      <c r="B11" s="269"/>
      <c r="C11" s="269"/>
    </row>
    <row r="12" spans="1:5" x14ac:dyDescent="0.2">
      <c r="A12" s="269"/>
      <c r="B12" s="269"/>
      <c r="C12" s="269"/>
    </row>
    <row r="13" spans="1:5" x14ac:dyDescent="0.2">
      <c r="A13" s="269"/>
      <c r="B13" s="269"/>
      <c r="C13" s="269"/>
    </row>
    <row r="14" spans="1:5" x14ac:dyDescent="0.2">
      <c r="A14" s="269"/>
      <c r="B14" s="269"/>
      <c r="C14" s="269"/>
    </row>
    <row r="15" spans="1:5" x14ac:dyDescent="0.2">
      <c r="A15" s="269"/>
      <c r="B15" s="269"/>
      <c r="C15" s="269"/>
    </row>
    <row r="16" spans="1:5" x14ac:dyDescent="0.2">
      <c r="A16" s="269"/>
      <c r="B16" s="269"/>
      <c r="C16" s="269"/>
    </row>
    <row r="17" spans="1:3" x14ac:dyDescent="0.2">
      <c r="A17" s="269"/>
      <c r="B17" s="269"/>
      <c r="C17" s="269"/>
    </row>
    <row r="18" spans="1:3" x14ac:dyDescent="0.2">
      <c r="A18" s="269"/>
      <c r="B18" s="269"/>
      <c r="C18" s="269"/>
    </row>
    <row r="19" spans="1:3" x14ac:dyDescent="0.2">
      <c r="A19" s="269"/>
      <c r="B19" s="269"/>
      <c r="C19" s="269"/>
    </row>
    <row r="20" spans="1:3" x14ac:dyDescent="0.2">
      <c r="A20" s="269"/>
      <c r="B20" s="269"/>
      <c r="C20" s="269"/>
    </row>
    <row r="21" spans="1:3" x14ac:dyDescent="0.2">
      <c r="A21" s="269"/>
      <c r="B21" s="269"/>
      <c r="C21" s="269"/>
    </row>
    <row r="22" spans="1:3" x14ac:dyDescent="0.2">
      <c r="A22" s="269"/>
      <c r="B22" s="269"/>
      <c r="C22" s="269"/>
    </row>
    <row r="23" spans="1:3" x14ac:dyDescent="0.2">
      <c r="A23" s="269"/>
      <c r="B23" s="269"/>
      <c r="C23" s="269"/>
    </row>
    <row r="24" spans="1:3" x14ac:dyDescent="0.2">
      <c r="A24" s="269"/>
      <c r="B24" s="269"/>
      <c r="C24" s="269"/>
    </row>
    <row r="25" spans="1:3" x14ac:dyDescent="0.2">
      <c r="A25" s="269"/>
      <c r="B25" s="269"/>
      <c r="C25" s="269"/>
    </row>
  </sheetData>
  <mergeCells count="4">
    <mergeCell ref="C1:D1"/>
    <mergeCell ref="A2:E2"/>
    <mergeCell ref="A3:C3"/>
    <mergeCell ref="C4:D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34"/>
  <sheetViews>
    <sheetView workbookViewId="0">
      <selection activeCell="A14" sqref="A14"/>
    </sheetView>
  </sheetViews>
  <sheetFormatPr defaultRowHeight="12.75" x14ac:dyDescent="0.2"/>
  <cols>
    <col min="1" max="1" width="67.85546875" style="271" customWidth="1"/>
    <col min="2" max="2" width="17.28515625" style="289" customWidth="1"/>
    <col min="3" max="3" width="13.5703125" style="289" customWidth="1"/>
    <col min="4" max="4" width="12.140625" style="272" customWidth="1"/>
    <col min="5" max="6" width="8.5703125" style="272" customWidth="1"/>
    <col min="7" max="256" width="9.140625" style="271"/>
    <col min="257" max="257" width="67.85546875" style="271" customWidth="1"/>
    <col min="258" max="258" width="22" style="271" customWidth="1"/>
    <col min="259" max="259" width="65.7109375" style="271" customWidth="1"/>
    <col min="260" max="260" width="12.140625" style="271" customWidth="1"/>
    <col min="261" max="262" width="8.5703125" style="271" customWidth="1"/>
    <col min="263" max="512" width="9.140625" style="271"/>
    <col min="513" max="513" width="67.85546875" style="271" customWidth="1"/>
    <col min="514" max="514" width="22" style="271" customWidth="1"/>
    <col min="515" max="515" width="65.7109375" style="271" customWidth="1"/>
    <col min="516" max="516" width="12.140625" style="271" customWidth="1"/>
    <col min="517" max="518" width="8.5703125" style="271" customWidth="1"/>
    <col min="519" max="768" width="9.140625" style="271"/>
    <col min="769" max="769" width="67.85546875" style="271" customWidth="1"/>
    <col min="770" max="770" width="22" style="271" customWidth="1"/>
    <col min="771" max="771" width="65.7109375" style="271" customWidth="1"/>
    <col min="772" max="772" width="12.140625" style="271" customWidth="1"/>
    <col min="773" max="774" width="8.5703125" style="271" customWidth="1"/>
    <col min="775" max="1024" width="9.140625" style="271"/>
    <col min="1025" max="1025" width="67.85546875" style="271" customWidth="1"/>
    <col min="1026" max="1026" width="22" style="271" customWidth="1"/>
    <col min="1027" max="1027" width="65.7109375" style="271" customWidth="1"/>
    <col min="1028" max="1028" width="12.140625" style="271" customWidth="1"/>
    <col min="1029" max="1030" width="8.5703125" style="271" customWidth="1"/>
    <col min="1031" max="1280" width="9.140625" style="271"/>
    <col min="1281" max="1281" width="67.85546875" style="271" customWidth="1"/>
    <col min="1282" max="1282" width="22" style="271" customWidth="1"/>
    <col min="1283" max="1283" width="65.7109375" style="271" customWidth="1"/>
    <col min="1284" max="1284" width="12.140625" style="271" customWidth="1"/>
    <col min="1285" max="1286" width="8.5703125" style="271" customWidth="1"/>
    <col min="1287" max="1536" width="9.140625" style="271"/>
    <col min="1537" max="1537" width="67.85546875" style="271" customWidth="1"/>
    <col min="1538" max="1538" width="22" style="271" customWidth="1"/>
    <col min="1539" max="1539" width="65.7109375" style="271" customWidth="1"/>
    <col min="1540" max="1540" width="12.140625" style="271" customWidth="1"/>
    <col min="1541" max="1542" width="8.5703125" style="271" customWidth="1"/>
    <col min="1543" max="1792" width="9.140625" style="271"/>
    <col min="1793" max="1793" width="67.85546875" style="271" customWidth="1"/>
    <col min="1794" max="1794" width="22" style="271" customWidth="1"/>
    <col min="1795" max="1795" width="65.7109375" style="271" customWidth="1"/>
    <col min="1796" max="1796" width="12.140625" style="271" customWidth="1"/>
    <col min="1797" max="1798" width="8.5703125" style="271" customWidth="1"/>
    <col min="1799" max="2048" width="9.140625" style="271"/>
    <col min="2049" max="2049" width="67.85546875" style="271" customWidth="1"/>
    <col min="2050" max="2050" width="22" style="271" customWidth="1"/>
    <col min="2051" max="2051" width="65.7109375" style="271" customWidth="1"/>
    <col min="2052" max="2052" width="12.140625" style="271" customWidth="1"/>
    <col min="2053" max="2054" width="8.5703125" style="271" customWidth="1"/>
    <col min="2055" max="2304" width="9.140625" style="271"/>
    <col min="2305" max="2305" width="67.85546875" style="271" customWidth="1"/>
    <col min="2306" max="2306" width="22" style="271" customWidth="1"/>
    <col min="2307" max="2307" width="65.7109375" style="271" customWidth="1"/>
    <col min="2308" max="2308" width="12.140625" style="271" customWidth="1"/>
    <col min="2309" max="2310" width="8.5703125" style="271" customWidth="1"/>
    <col min="2311" max="2560" width="9.140625" style="271"/>
    <col min="2561" max="2561" width="67.85546875" style="271" customWidth="1"/>
    <col min="2562" max="2562" width="22" style="271" customWidth="1"/>
    <col min="2563" max="2563" width="65.7109375" style="271" customWidth="1"/>
    <col min="2564" max="2564" width="12.140625" style="271" customWidth="1"/>
    <col min="2565" max="2566" width="8.5703125" style="271" customWidth="1"/>
    <col min="2567" max="2816" width="9.140625" style="271"/>
    <col min="2817" max="2817" width="67.85546875" style="271" customWidth="1"/>
    <col min="2818" max="2818" width="22" style="271" customWidth="1"/>
    <col min="2819" max="2819" width="65.7109375" style="271" customWidth="1"/>
    <col min="2820" max="2820" width="12.140625" style="271" customWidth="1"/>
    <col min="2821" max="2822" width="8.5703125" style="271" customWidth="1"/>
    <col min="2823" max="3072" width="9.140625" style="271"/>
    <col min="3073" max="3073" width="67.85546875" style="271" customWidth="1"/>
    <col min="3074" max="3074" width="22" style="271" customWidth="1"/>
    <col min="3075" max="3075" width="65.7109375" style="271" customWidth="1"/>
    <col min="3076" max="3076" width="12.140625" style="271" customWidth="1"/>
    <col min="3077" max="3078" width="8.5703125" style="271" customWidth="1"/>
    <col min="3079" max="3328" width="9.140625" style="271"/>
    <col min="3329" max="3329" width="67.85546875" style="271" customWidth="1"/>
    <col min="3330" max="3330" width="22" style="271" customWidth="1"/>
    <col min="3331" max="3331" width="65.7109375" style="271" customWidth="1"/>
    <col min="3332" max="3332" width="12.140625" style="271" customWidth="1"/>
    <col min="3333" max="3334" width="8.5703125" style="271" customWidth="1"/>
    <col min="3335" max="3584" width="9.140625" style="271"/>
    <col min="3585" max="3585" width="67.85546875" style="271" customWidth="1"/>
    <col min="3586" max="3586" width="22" style="271" customWidth="1"/>
    <col min="3587" max="3587" width="65.7109375" style="271" customWidth="1"/>
    <col min="3588" max="3588" width="12.140625" style="271" customWidth="1"/>
    <col min="3589" max="3590" width="8.5703125" style="271" customWidth="1"/>
    <col min="3591" max="3840" width="9.140625" style="271"/>
    <col min="3841" max="3841" width="67.85546875" style="271" customWidth="1"/>
    <col min="3842" max="3842" width="22" style="271" customWidth="1"/>
    <col min="3843" max="3843" width="65.7109375" style="271" customWidth="1"/>
    <col min="3844" max="3844" width="12.140625" style="271" customWidth="1"/>
    <col min="3845" max="3846" width="8.5703125" style="271" customWidth="1"/>
    <col min="3847" max="4096" width="9.140625" style="271"/>
    <col min="4097" max="4097" width="67.85546875" style="271" customWidth="1"/>
    <col min="4098" max="4098" width="22" style="271" customWidth="1"/>
    <col min="4099" max="4099" width="65.7109375" style="271" customWidth="1"/>
    <col min="4100" max="4100" width="12.140625" style="271" customWidth="1"/>
    <col min="4101" max="4102" width="8.5703125" style="271" customWidth="1"/>
    <col min="4103" max="4352" width="9.140625" style="271"/>
    <col min="4353" max="4353" width="67.85546875" style="271" customWidth="1"/>
    <col min="4354" max="4354" width="22" style="271" customWidth="1"/>
    <col min="4355" max="4355" width="65.7109375" style="271" customWidth="1"/>
    <col min="4356" max="4356" width="12.140625" style="271" customWidth="1"/>
    <col min="4357" max="4358" width="8.5703125" style="271" customWidth="1"/>
    <col min="4359" max="4608" width="9.140625" style="271"/>
    <col min="4609" max="4609" width="67.85546875" style="271" customWidth="1"/>
    <col min="4610" max="4610" width="22" style="271" customWidth="1"/>
    <col min="4611" max="4611" width="65.7109375" style="271" customWidth="1"/>
    <col min="4612" max="4612" width="12.140625" style="271" customWidth="1"/>
    <col min="4613" max="4614" width="8.5703125" style="271" customWidth="1"/>
    <col min="4615" max="4864" width="9.140625" style="271"/>
    <col min="4865" max="4865" width="67.85546875" style="271" customWidth="1"/>
    <col min="4866" max="4866" width="22" style="271" customWidth="1"/>
    <col min="4867" max="4867" width="65.7109375" style="271" customWidth="1"/>
    <col min="4868" max="4868" width="12.140625" style="271" customWidth="1"/>
    <col min="4869" max="4870" width="8.5703125" style="271" customWidth="1"/>
    <col min="4871" max="5120" width="9.140625" style="271"/>
    <col min="5121" max="5121" width="67.85546875" style="271" customWidth="1"/>
    <col min="5122" max="5122" width="22" style="271" customWidth="1"/>
    <col min="5123" max="5123" width="65.7109375" style="271" customWidth="1"/>
    <col min="5124" max="5124" width="12.140625" style="271" customWidth="1"/>
    <col min="5125" max="5126" width="8.5703125" style="271" customWidth="1"/>
    <col min="5127" max="5376" width="9.140625" style="271"/>
    <col min="5377" max="5377" width="67.85546875" style="271" customWidth="1"/>
    <col min="5378" max="5378" width="22" style="271" customWidth="1"/>
    <col min="5379" max="5379" width="65.7109375" style="271" customWidth="1"/>
    <col min="5380" max="5380" width="12.140625" style="271" customWidth="1"/>
    <col min="5381" max="5382" width="8.5703125" style="271" customWidth="1"/>
    <col min="5383" max="5632" width="9.140625" style="271"/>
    <col min="5633" max="5633" width="67.85546875" style="271" customWidth="1"/>
    <col min="5634" max="5634" width="22" style="271" customWidth="1"/>
    <col min="5635" max="5635" width="65.7109375" style="271" customWidth="1"/>
    <col min="5636" max="5636" width="12.140625" style="271" customWidth="1"/>
    <col min="5637" max="5638" width="8.5703125" style="271" customWidth="1"/>
    <col min="5639" max="5888" width="9.140625" style="271"/>
    <col min="5889" max="5889" width="67.85546875" style="271" customWidth="1"/>
    <col min="5890" max="5890" width="22" style="271" customWidth="1"/>
    <col min="5891" max="5891" width="65.7109375" style="271" customWidth="1"/>
    <col min="5892" max="5892" width="12.140625" style="271" customWidth="1"/>
    <col min="5893" max="5894" width="8.5703125" style="271" customWidth="1"/>
    <col min="5895" max="6144" width="9.140625" style="271"/>
    <col min="6145" max="6145" width="67.85546875" style="271" customWidth="1"/>
    <col min="6146" max="6146" width="22" style="271" customWidth="1"/>
    <col min="6147" max="6147" width="65.7109375" style="271" customWidth="1"/>
    <col min="6148" max="6148" width="12.140625" style="271" customWidth="1"/>
    <col min="6149" max="6150" width="8.5703125" style="271" customWidth="1"/>
    <col min="6151" max="6400" width="9.140625" style="271"/>
    <col min="6401" max="6401" width="67.85546875" style="271" customWidth="1"/>
    <col min="6402" max="6402" width="22" style="271" customWidth="1"/>
    <col min="6403" max="6403" width="65.7109375" style="271" customWidth="1"/>
    <col min="6404" max="6404" width="12.140625" style="271" customWidth="1"/>
    <col min="6405" max="6406" width="8.5703125" style="271" customWidth="1"/>
    <col min="6407" max="6656" width="9.140625" style="271"/>
    <col min="6657" max="6657" width="67.85546875" style="271" customWidth="1"/>
    <col min="6658" max="6658" width="22" style="271" customWidth="1"/>
    <col min="6659" max="6659" width="65.7109375" style="271" customWidth="1"/>
    <col min="6660" max="6660" width="12.140625" style="271" customWidth="1"/>
    <col min="6661" max="6662" width="8.5703125" style="271" customWidth="1"/>
    <col min="6663" max="6912" width="9.140625" style="271"/>
    <col min="6913" max="6913" width="67.85546875" style="271" customWidth="1"/>
    <col min="6914" max="6914" width="22" style="271" customWidth="1"/>
    <col min="6915" max="6915" width="65.7109375" style="271" customWidth="1"/>
    <col min="6916" max="6916" width="12.140625" style="271" customWidth="1"/>
    <col min="6917" max="6918" width="8.5703125" style="271" customWidth="1"/>
    <col min="6919" max="7168" width="9.140625" style="271"/>
    <col min="7169" max="7169" width="67.85546875" style="271" customWidth="1"/>
    <col min="7170" max="7170" width="22" style="271" customWidth="1"/>
    <col min="7171" max="7171" width="65.7109375" style="271" customWidth="1"/>
    <col min="7172" max="7172" width="12.140625" style="271" customWidth="1"/>
    <col min="7173" max="7174" width="8.5703125" style="271" customWidth="1"/>
    <col min="7175" max="7424" width="9.140625" style="271"/>
    <col min="7425" max="7425" width="67.85546875" style="271" customWidth="1"/>
    <col min="7426" max="7426" width="22" style="271" customWidth="1"/>
    <col min="7427" max="7427" width="65.7109375" style="271" customWidth="1"/>
    <col min="7428" max="7428" width="12.140625" style="271" customWidth="1"/>
    <col min="7429" max="7430" width="8.5703125" style="271" customWidth="1"/>
    <col min="7431" max="7680" width="9.140625" style="271"/>
    <col min="7681" max="7681" width="67.85546875" style="271" customWidth="1"/>
    <col min="7682" max="7682" width="22" style="271" customWidth="1"/>
    <col min="7683" max="7683" width="65.7109375" style="271" customWidth="1"/>
    <col min="7684" max="7684" width="12.140625" style="271" customWidth="1"/>
    <col min="7685" max="7686" width="8.5703125" style="271" customWidth="1"/>
    <col min="7687" max="7936" width="9.140625" style="271"/>
    <col min="7937" max="7937" width="67.85546875" style="271" customWidth="1"/>
    <col min="7938" max="7938" width="22" style="271" customWidth="1"/>
    <col min="7939" max="7939" width="65.7109375" style="271" customWidth="1"/>
    <col min="7940" max="7940" width="12.140625" style="271" customWidth="1"/>
    <col min="7941" max="7942" width="8.5703125" style="271" customWidth="1"/>
    <col min="7943" max="8192" width="9.140625" style="271"/>
    <col min="8193" max="8193" width="67.85546875" style="271" customWidth="1"/>
    <col min="8194" max="8194" width="22" style="271" customWidth="1"/>
    <col min="8195" max="8195" width="65.7109375" style="271" customWidth="1"/>
    <col min="8196" max="8196" width="12.140625" style="271" customWidth="1"/>
    <col min="8197" max="8198" width="8.5703125" style="271" customWidth="1"/>
    <col min="8199" max="8448" width="9.140625" style="271"/>
    <col min="8449" max="8449" width="67.85546875" style="271" customWidth="1"/>
    <col min="8450" max="8450" width="22" style="271" customWidth="1"/>
    <col min="8451" max="8451" width="65.7109375" style="271" customWidth="1"/>
    <col min="8452" max="8452" width="12.140625" style="271" customWidth="1"/>
    <col min="8453" max="8454" width="8.5703125" style="271" customWidth="1"/>
    <col min="8455" max="8704" width="9.140625" style="271"/>
    <col min="8705" max="8705" width="67.85546875" style="271" customWidth="1"/>
    <col min="8706" max="8706" width="22" style="271" customWidth="1"/>
    <col min="8707" max="8707" width="65.7109375" style="271" customWidth="1"/>
    <col min="8708" max="8708" width="12.140625" style="271" customWidth="1"/>
    <col min="8709" max="8710" width="8.5703125" style="271" customWidth="1"/>
    <col min="8711" max="8960" width="9.140625" style="271"/>
    <col min="8961" max="8961" width="67.85546875" style="271" customWidth="1"/>
    <col min="8962" max="8962" width="22" style="271" customWidth="1"/>
    <col min="8963" max="8963" width="65.7109375" style="271" customWidth="1"/>
    <col min="8964" max="8964" width="12.140625" style="271" customWidth="1"/>
    <col min="8965" max="8966" width="8.5703125" style="271" customWidth="1"/>
    <col min="8967" max="9216" width="9.140625" style="271"/>
    <col min="9217" max="9217" width="67.85546875" style="271" customWidth="1"/>
    <col min="9218" max="9218" width="22" style="271" customWidth="1"/>
    <col min="9219" max="9219" width="65.7109375" style="271" customWidth="1"/>
    <col min="9220" max="9220" width="12.140625" style="271" customWidth="1"/>
    <col min="9221" max="9222" width="8.5703125" style="271" customWidth="1"/>
    <col min="9223" max="9472" width="9.140625" style="271"/>
    <col min="9473" max="9473" width="67.85546875" style="271" customWidth="1"/>
    <col min="9474" max="9474" width="22" style="271" customWidth="1"/>
    <col min="9475" max="9475" width="65.7109375" style="271" customWidth="1"/>
    <col min="9476" max="9476" width="12.140625" style="271" customWidth="1"/>
    <col min="9477" max="9478" width="8.5703125" style="271" customWidth="1"/>
    <col min="9479" max="9728" width="9.140625" style="271"/>
    <col min="9729" max="9729" width="67.85546875" style="271" customWidth="1"/>
    <col min="9730" max="9730" width="22" style="271" customWidth="1"/>
    <col min="9731" max="9731" width="65.7109375" style="271" customWidth="1"/>
    <col min="9732" max="9732" width="12.140625" style="271" customWidth="1"/>
    <col min="9733" max="9734" width="8.5703125" style="271" customWidth="1"/>
    <col min="9735" max="9984" width="9.140625" style="271"/>
    <col min="9985" max="9985" width="67.85546875" style="271" customWidth="1"/>
    <col min="9986" max="9986" width="22" style="271" customWidth="1"/>
    <col min="9987" max="9987" width="65.7109375" style="271" customWidth="1"/>
    <col min="9988" max="9988" width="12.140625" style="271" customWidth="1"/>
    <col min="9989" max="9990" width="8.5703125" style="271" customWidth="1"/>
    <col min="9991" max="10240" width="9.140625" style="271"/>
    <col min="10241" max="10241" width="67.85546875" style="271" customWidth="1"/>
    <col min="10242" max="10242" width="22" style="271" customWidth="1"/>
    <col min="10243" max="10243" width="65.7109375" style="271" customWidth="1"/>
    <col min="10244" max="10244" width="12.140625" style="271" customWidth="1"/>
    <col min="10245" max="10246" width="8.5703125" style="271" customWidth="1"/>
    <col min="10247" max="10496" width="9.140625" style="271"/>
    <col min="10497" max="10497" width="67.85546875" style="271" customWidth="1"/>
    <col min="10498" max="10498" width="22" style="271" customWidth="1"/>
    <col min="10499" max="10499" width="65.7109375" style="271" customWidth="1"/>
    <col min="10500" max="10500" width="12.140625" style="271" customWidth="1"/>
    <col min="10501" max="10502" width="8.5703125" style="271" customWidth="1"/>
    <col min="10503" max="10752" width="9.140625" style="271"/>
    <col min="10753" max="10753" width="67.85546875" style="271" customWidth="1"/>
    <col min="10754" max="10754" width="22" style="271" customWidth="1"/>
    <col min="10755" max="10755" width="65.7109375" style="271" customWidth="1"/>
    <col min="10756" max="10756" width="12.140625" style="271" customWidth="1"/>
    <col min="10757" max="10758" width="8.5703125" style="271" customWidth="1"/>
    <col min="10759" max="11008" width="9.140625" style="271"/>
    <col min="11009" max="11009" width="67.85546875" style="271" customWidth="1"/>
    <col min="11010" max="11010" width="22" style="271" customWidth="1"/>
    <col min="11011" max="11011" width="65.7109375" style="271" customWidth="1"/>
    <col min="11012" max="11012" width="12.140625" style="271" customWidth="1"/>
    <col min="11013" max="11014" width="8.5703125" style="271" customWidth="1"/>
    <col min="11015" max="11264" width="9.140625" style="271"/>
    <col min="11265" max="11265" width="67.85546875" style="271" customWidth="1"/>
    <col min="11266" max="11266" width="22" style="271" customWidth="1"/>
    <col min="11267" max="11267" width="65.7109375" style="271" customWidth="1"/>
    <col min="11268" max="11268" width="12.140625" style="271" customWidth="1"/>
    <col min="11269" max="11270" width="8.5703125" style="271" customWidth="1"/>
    <col min="11271" max="11520" width="9.140625" style="271"/>
    <col min="11521" max="11521" width="67.85546875" style="271" customWidth="1"/>
    <col min="11522" max="11522" width="22" style="271" customWidth="1"/>
    <col min="11523" max="11523" width="65.7109375" style="271" customWidth="1"/>
    <col min="11524" max="11524" width="12.140625" style="271" customWidth="1"/>
    <col min="11525" max="11526" width="8.5703125" style="271" customWidth="1"/>
    <col min="11527" max="11776" width="9.140625" style="271"/>
    <col min="11777" max="11777" width="67.85546875" style="271" customWidth="1"/>
    <col min="11778" max="11778" width="22" style="271" customWidth="1"/>
    <col min="11779" max="11779" width="65.7109375" style="271" customWidth="1"/>
    <col min="11780" max="11780" width="12.140625" style="271" customWidth="1"/>
    <col min="11781" max="11782" width="8.5703125" style="271" customWidth="1"/>
    <col min="11783" max="12032" width="9.140625" style="271"/>
    <col min="12033" max="12033" width="67.85546875" style="271" customWidth="1"/>
    <col min="12034" max="12034" width="22" style="271" customWidth="1"/>
    <col min="12035" max="12035" width="65.7109375" style="271" customWidth="1"/>
    <col min="12036" max="12036" width="12.140625" style="271" customWidth="1"/>
    <col min="12037" max="12038" width="8.5703125" style="271" customWidth="1"/>
    <col min="12039" max="12288" width="9.140625" style="271"/>
    <col min="12289" max="12289" width="67.85546875" style="271" customWidth="1"/>
    <col min="12290" max="12290" width="22" style="271" customWidth="1"/>
    <col min="12291" max="12291" width="65.7109375" style="271" customWidth="1"/>
    <col min="12292" max="12292" width="12.140625" style="271" customWidth="1"/>
    <col min="12293" max="12294" width="8.5703125" style="271" customWidth="1"/>
    <col min="12295" max="12544" width="9.140625" style="271"/>
    <col min="12545" max="12545" width="67.85546875" style="271" customWidth="1"/>
    <col min="12546" max="12546" width="22" style="271" customWidth="1"/>
    <col min="12547" max="12547" width="65.7109375" style="271" customWidth="1"/>
    <col min="12548" max="12548" width="12.140625" style="271" customWidth="1"/>
    <col min="12549" max="12550" width="8.5703125" style="271" customWidth="1"/>
    <col min="12551" max="12800" width="9.140625" style="271"/>
    <col min="12801" max="12801" width="67.85546875" style="271" customWidth="1"/>
    <col min="12802" max="12802" width="22" style="271" customWidth="1"/>
    <col min="12803" max="12803" width="65.7109375" style="271" customWidth="1"/>
    <col min="12804" max="12804" width="12.140625" style="271" customWidth="1"/>
    <col min="12805" max="12806" width="8.5703125" style="271" customWidth="1"/>
    <col min="12807" max="13056" width="9.140625" style="271"/>
    <col min="13057" max="13057" width="67.85546875" style="271" customWidth="1"/>
    <col min="13058" max="13058" width="22" style="271" customWidth="1"/>
    <col min="13059" max="13059" width="65.7109375" style="271" customWidth="1"/>
    <col min="13060" max="13060" width="12.140625" style="271" customWidth="1"/>
    <col min="13061" max="13062" width="8.5703125" style="271" customWidth="1"/>
    <col min="13063" max="13312" width="9.140625" style="271"/>
    <col min="13313" max="13313" width="67.85546875" style="271" customWidth="1"/>
    <col min="13314" max="13314" width="22" style="271" customWidth="1"/>
    <col min="13315" max="13315" width="65.7109375" style="271" customWidth="1"/>
    <col min="13316" max="13316" width="12.140625" style="271" customWidth="1"/>
    <col min="13317" max="13318" width="8.5703125" style="271" customWidth="1"/>
    <col min="13319" max="13568" width="9.140625" style="271"/>
    <col min="13569" max="13569" width="67.85546875" style="271" customWidth="1"/>
    <col min="13570" max="13570" width="22" style="271" customWidth="1"/>
    <col min="13571" max="13571" width="65.7109375" style="271" customWidth="1"/>
    <col min="13572" max="13572" width="12.140625" style="271" customWidth="1"/>
    <col min="13573" max="13574" width="8.5703125" style="271" customWidth="1"/>
    <col min="13575" max="13824" width="9.140625" style="271"/>
    <col min="13825" max="13825" width="67.85546875" style="271" customWidth="1"/>
    <col min="13826" max="13826" width="22" style="271" customWidth="1"/>
    <col min="13827" max="13827" width="65.7109375" style="271" customWidth="1"/>
    <col min="13828" max="13828" width="12.140625" style="271" customWidth="1"/>
    <col min="13829" max="13830" width="8.5703125" style="271" customWidth="1"/>
    <col min="13831" max="14080" width="9.140625" style="271"/>
    <col min="14081" max="14081" width="67.85546875" style="271" customWidth="1"/>
    <col min="14082" max="14082" width="22" style="271" customWidth="1"/>
    <col min="14083" max="14083" width="65.7109375" style="271" customWidth="1"/>
    <col min="14084" max="14084" width="12.140625" style="271" customWidth="1"/>
    <col min="14085" max="14086" width="8.5703125" style="271" customWidth="1"/>
    <col min="14087" max="14336" width="9.140625" style="271"/>
    <col min="14337" max="14337" width="67.85546875" style="271" customWidth="1"/>
    <col min="14338" max="14338" width="22" style="271" customWidth="1"/>
    <col min="14339" max="14339" width="65.7109375" style="271" customWidth="1"/>
    <col min="14340" max="14340" width="12.140625" style="271" customWidth="1"/>
    <col min="14341" max="14342" width="8.5703125" style="271" customWidth="1"/>
    <col min="14343" max="14592" width="9.140625" style="271"/>
    <col min="14593" max="14593" width="67.85546875" style="271" customWidth="1"/>
    <col min="14594" max="14594" width="22" style="271" customWidth="1"/>
    <col min="14595" max="14595" width="65.7109375" style="271" customWidth="1"/>
    <col min="14596" max="14596" width="12.140625" style="271" customWidth="1"/>
    <col min="14597" max="14598" width="8.5703125" style="271" customWidth="1"/>
    <col min="14599" max="14848" width="9.140625" style="271"/>
    <col min="14849" max="14849" width="67.85546875" style="271" customWidth="1"/>
    <col min="14850" max="14850" width="22" style="271" customWidth="1"/>
    <col min="14851" max="14851" width="65.7109375" style="271" customWidth="1"/>
    <col min="14852" max="14852" width="12.140625" style="271" customWidth="1"/>
    <col min="14853" max="14854" width="8.5703125" style="271" customWidth="1"/>
    <col min="14855" max="15104" width="9.140625" style="271"/>
    <col min="15105" max="15105" width="67.85546875" style="271" customWidth="1"/>
    <col min="15106" max="15106" width="22" style="271" customWidth="1"/>
    <col min="15107" max="15107" width="65.7109375" style="271" customWidth="1"/>
    <col min="15108" max="15108" width="12.140625" style="271" customWidth="1"/>
    <col min="15109" max="15110" width="8.5703125" style="271" customWidth="1"/>
    <col min="15111" max="15360" width="9.140625" style="271"/>
    <col min="15361" max="15361" width="67.85546875" style="271" customWidth="1"/>
    <col min="15362" max="15362" width="22" style="271" customWidth="1"/>
    <col min="15363" max="15363" width="65.7109375" style="271" customWidth="1"/>
    <col min="15364" max="15364" width="12.140625" style="271" customWidth="1"/>
    <col min="15365" max="15366" width="8.5703125" style="271" customWidth="1"/>
    <col min="15367" max="15616" width="9.140625" style="271"/>
    <col min="15617" max="15617" width="67.85546875" style="271" customWidth="1"/>
    <col min="15618" max="15618" width="22" style="271" customWidth="1"/>
    <col min="15619" max="15619" width="65.7109375" style="271" customWidth="1"/>
    <col min="15620" max="15620" width="12.140625" style="271" customWidth="1"/>
    <col min="15621" max="15622" width="8.5703125" style="271" customWidth="1"/>
    <col min="15623" max="15872" width="9.140625" style="271"/>
    <col min="15873" max="15873" width="67.85546875" style="271" customWidth="1"/>
    <col min="15874" max="15874" width="22" style="271" customWidth="1"/>
    <col min="15875" max="15875" width="65.7109375" style="271" customWidth="1"/>
    <col min="15876" max="15876" width="12.140625" style="271" customWidth="1"/>
    <col min="15877" max="15878" width="8.5703125" style="271" customWidth="1"/>
    <col min="15879" max="16128" width="9.140625" style="271"/>
    <col min="16129" max="16129" width="67.85546875" style="271" customWidth="1"/>
    <col min="16130" max="16130" width="22" style="271" customWidth="1"/>
    <col min="16131" max="16131" width="65.7109375" style="271" customWidth="1"/>
    <col min="16132" max="16132" width="12.140625" style="271" customWidth="1"/>
    <col min="16133" max="16134" width="8.5703125" style="271" customWidth="1"/>
    <col min="16135" max="16384" width="9.140625" style="271"/>
  </cols>
  <sheetData>
    <row r="1" spans="1:6" ht="15" x14ac:dyDescent="0.2">
      <c r="B1" s="407"/>
      <c r="C1" s="407"/>
    </row>
    <row r="2" spans="1:6" ht="14.25" x14ac:dyDescent="0.2">
      <c r="A2" s="412" t="s">
        <v>636</v>
      </c>
      <c r="B2" s="413"/>
      <c r="C2" s="413"/>
      <c r="D2" s="413"/>
      <c r="E2" s="413"/>
    </row>
    <row r="3" spans="1:6" ht="34.5" customHeight="1" x14ac:dyDescent="0.2">
      <c r="A3" s="414" t="s">
        <v>519</v>
      </c>
      <c r="B3" s="414"/>
      <c r="C3" s="273"/>
      <c r="D3" s="274"/>
      <c r="E3" s="274"/>
      <c r="F3" s="274"/>
    </row>
    <row r="4" spans="1:6" ht="16.5" customHeight="1" thickBot="1" x14ac:dyDescent="0.25">
      <c r="A4" s="275"/>
      <c r="B4" s="276" t="s">
        <v>217</v>
      </c>
      <c r="C4" s="273"/>
      <c r="D4" s="274"/>
      <c r="E4" s="274"/>
      <c r="F4" s="274"/>
    </row>
    <row r="5" spans="1:6" ht="48.75" customHeight="1" thickTop="1" thickBot="1" x14ac:dyDescent="0.25">
      <c r="A5" s="277" t="s">
        <v>520</v>
      </c>
      <c r="B5" s="278" t="s">
        <v>585</v>
      </c>
      <c r="C5" s="279" t="s">
        <v>586</v>
      </c>
      <c r="D5" s="280"/>
      <c r="E5" s="280"/>
      <c r="F5" s="280"/>
    </row>
    <row r="6" spans="1:6" ht="15" thickTop="1" x14ac:dyDescent="0.2">
      <c r="A6" s="281" t="s">
        <v>625</v>
      </c>
      <c r="B6" s="282">
        <v>5000</v>
      </c>
      <c r="C6" s="283"/>
      <c r="D6" s="284"/>
      <c r="E6" s="284"/>
      <c r="F6" s="284"/>
    </row>
    <row r="7" spans="1:6" ht="14.25" x14ac:dyDescent="0.2">
      <c r="A7" s="281"/>
      <c r="B7" s="282"/>
      <c r="C7" s="285"/>
    </row>
    <row r="8" spans="1:6" ht="14.25" x14ac:dyDescent="0.2">
      <c r="A8" s="281"/>
      <c r="B8" s="282"/>
      <c r="C8" s="285"/>
    </row>
    <row r="9" spans="1:6" ht="14.25" x14ac:dyDescent="0.2">
      <c r="A9" s="281"/>
      <c r="B9" s="282"/>
      <c r="C9" s="285"/>
    </row>
    <row r="10" spans="1:6" ht="14.25" x14ac:dyDescent="0.2">
      <c r="A10" s="281"/>
      <c r="B10" s="282"/>
      <c r="C10" s="285"/>
    </row>
    <row r="11" spans="1:6" ht="14.25" x14ac:dyDescent="0.2">
      <c r="A11" s="281"/>
      <c r="B11" s="282"/>
      <c r="C11" s="285"/>
    </row>
    <row r="12" spans="1:6" ht="14.25" x14ac:dyDescent="0.2">
      <c r="A12" s="281"/>
      <c r="B12" s="282"/>
      <c r="C12" s="285"/>
    </row>
    <row r="13" spans="1:6" ht="14.25" x14ac:dyDescent="0.2">
      <c r="A13" s="281"/>
      <c r="B13" s="282"/>
      <c r="C13" s="285"/>
    </row>
    <row r="14" spans="1:6" ht="14.25" x14ac:dyDescent="0.2">
      <c r="A14" s="281"/>
      <c r="B14" s="282"/>
      <c r="C14" s="285"/>
    </row>
    <row r="15" spans="1:6" ht="14.25" x14ac:dyDescent="0.2">
      <c r="A15" s="281"/>
      <c r="B15" s="282"/>
      <c r="C15" s="285"/>
    </row>
    <row r="16" spans="1:6" ht="14.25" x14ac:dyDescent="0.2">
      <c r="A16" s="281"/>
      <c r="B16" s="282"/>
      <c r="C16" s="285"/>
    </row>
    <row r="17" spans="1:3" ht="14.25" x14ac:dyDescent="0.2">
      <c r="A17" s="281"/>
      <c r="B17" s="282"/>
      <c r="C17" s="285"/>
    </row>
    <row r="18" spans="1:3" ht="14.25" x14ac:dyDescent="0.2">
      <c r="A18" s="281"/>
      <c r="B18" s="282"/>
      <c r="C18" s="285"/>
    </row>
    <row r="19" spans="1:3" ht="14.25" x14ac:dyDescent="0.2">
      <c r="A19" s="281"/>
      <c r="B19" s="282"/>
      <c r="C19" s="285"/>
    </row>
    <row r="20" spans="1:3" ht="14.25" x14ac:dyDescent="0.2">
      <c r="A20" s="281"/>
      <c r="B20" s="282"/>
      <c r="C20" s="285"/>
    </row>
    <row r="21" spans="1:3" ht="14.25" x14ac:dyDescent="0.2">
      <c r="A21" s="281"/>
      <c r="B21" s="282"/>
      <c r="C21" s="285"/>
    </row>
    <row r="22" spans="1:3" ht="14.25" x14ac:dyDescent="0.2">
      <c r="A22" s="281"/>
      <c r="B22" s="282"/>
      <c r="C22" s="285"/>
    </row>
    <row r="23" spans="1:3" ht="14.25" x14ac:dyDescent="0.2">
      <c r="A23" s="281"/>
      <c r="B23" s="282"/>
      <c r="C23" s="285"/>
    </row>
    <row r="24" spans="1:3" ht="14.25" x14ac:dyDescent="0.2">
      <c r="A24" s="281"/>
      <c r="B24" s="282"/>
      <c r="C24" s="285"/>
    </row>
    <row r="25" spans="1:3" ht="14.25" x14ac:dyDescent="0.2">
      <c r="A25" s="281"/>
      <c r="B25" s="282"/>
      <c r="C25" s="285"/>
    </row>
    <row r="26" spans="1:3" ht="14.25" x14ac:dyDescent="0.2">
      <c r="A26" s="281"/>
      <c r="B26" s="282"/>
      <c r="C26" s="285"/>
    </row>
    <row r="27" spans="1:3" ht="14.25" x14ac:dyDescent="0.2">
      <c r="A27" s="281"/>
      <c r="B27" s="282"/>
      <c r="C27" s="285"/>
    </row>
    <row r="28" spans="1:3" ht="14.25" x14ac:dyDescent="0.2">
      <c r="A28" s="281"/>
      <c r="B28" s="282"/>
      <c r="C28" s="285"/>
    </row>
    <row r="29" spans="1:3" ht="14.25" x14ac:dyDescent="0.2">
      <c r="A29" s="281"/>
      <c r="B29" s="282"/>
      <c r="C29" s="285"/>
    </row>
    <row r="30" spans="1:3" ht="14.25" x14ac:dyDescent="0.2">
      <c r="A30" s="281"/>
      <c r="B30" s="282"/>
      <c r="C30" s="285"/>
    </row>
    <row r="31" spans="1:3" ht="14.25" x14ac:dyDescent="0.2">
      <c r="A31" s="281"/>
      <c r="B31" s="282"/>
      <c r="C31" s="285"/>
    </row>
    <row r="32" spans="1:3" ht="15" thickBot="1" x14ac:dyDescent="0.25">
      <c r="A32" s="281"/>
      <c r="B32" s="282"/>
      <c r="C32" s="285"/>
    </row>
    <row r="33" spans="1:3" ht="24" customHeight="1" thickTop="1" thickBot="1" x14ac:dyDescent="0.25">
      <c r="A33" s="286"/>
      <c r="B33" s="287">
        <f>SUM(B6:B32)</f>
        <v>5000</v>
      </c>
      <c r="C33" s="288">
        <f>SUM(C6:C32)</f>
        <v>0</v>
      </c>
    </row>
    <row r="34" spans="1:3" ht="13.5" thickTop="1" x14ac:dyDescent="0.2"/>
  </sheetData>
  <mergeCells count="3">
    <mergeCell ref="B1:C1"/>
    <mergeCell ref="A2:E2"/>
    <mergeCell ref="A3:B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11</vt:i4>
      </vt:variant>
    </vt:vector>
  </HeadingPairs>
  <TitlesOfParts>
    <vt:vector size="27" baseType="lpstr">
      <vt:lpstr>1.mell.önk.mérleg</vt:lpstr>
      <vt:lpstr>2.mell.Bevétel</vt:lpstr>
      <vt:lpstr>3.mell.Kiadás </vt:lpstr>
      <vt:lpstr>4.mell.Finansz.bevét</vt:lpstr>
      <vt:lpstr>5. mell.Finansz.kiadás</vt:lpstr>
      <vt:lpstr>6. mell.Bevétel cofog</vt:lpstr>
      <vt:lpstr>7.mell.Kiadás cofog</vt:lpstr>
      <vt:lpstr>8.melléklet eu.beruházások </vt:lpstr>
      <vt:lpstr>9.melléklet önk.saját beruh.</vt:lpstr>
      <vt:lpstr>10.mell.létszám</vt:lpstr>
      <vt:lpstr>11.mell.állami</vt:lpstr>
      <vt:lpstr>12.melléklet saját bevétele </vt:lpstr>
      <vt:lpstr>13.mell.többéves kihatás</vt:lpstr>
      <vt:lpstr>14. melléklet tartalékok</vt:lpstr>
      <vt:lpstr>15.melléklet előirányzat felh.</vt:lpstr>
      <vt:lpstr>Munka1</vt:lpstr>
      <vt:lpstr>'1.mell.önk.mérleg'!Nyomtatási_terület</vt:lpstr>
      <vt:lpstr>'11.mell.állami'!Nyomtatási_terület</vt:lpstr>
      <vt:lpstr>'12.melléklet saját bevétele '!Nyomtatási_terület</vt:lpstr>
      <vt:lpstr>'13.mell.többéves kihatás'!Nyomtatási_terület</vt:lpstr>
      <vt:lpstr>'14. melléklet tartalékok'!Nyomtatási_terület</vt:lpstr>
      <vt:lpstr>'15.melléklet előirányzat felh.'!Nyomtatási_terület</vt:lpstr>
      <vt:lpstr>'5. mell.Finansz.kiadás'!Nyomtatási_terület</vt:lpstr>
      <vt:lpstr>'6. mell.Bevétel cofog'!Nyomtatási_terület</vt:lpstr>
      <vt:lpstr>'7.mell.Kiadás cofog'!Nyomtatási_terület</vt:lpstr>
      <vt:lpstr>'8.melléklet eu.beruházások '!Nyomtatási_terület</vt:lpstr>
      <vt:lpstr>'9.melléklet önk.saját beruh.'!Nyomtatási_terület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Börcs-Bajnok Csilla</dc:creator>
  <cp:lastModifiedBy>user</cp:lastModifiedBy>
  <cp:lastPrinted>2018-03-08T15:41:48Z</cp:lastPrinted>
  <dcterms:created xsi:type="dcterms:W3CDTF">2015-01-12T10:17:55Z</dcterms:created>
  <dcterms:modified xsi:type="dcterms:W3CDTF">2018-03-08T15:42:16Z</dcterms:modified>
</cp:coreProperties>
</file>