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2120" windowHeight="9030" tabRatio="601" firstSheet="3" activeTab="4"/>
  </bookViews>
  <sheets>
    <sheet name="1.Bev-kiad." sheetId="1" r:id="rId1"/>
    <sheet name="2.Működés" sheetId="2" r:id="rId2"/>
    <sheet name="3.Felh." sheetId="3" r:id="rId3"/>
    <sheet name="4.Bev.szakfel." sheetId="4" r:id="rId4"/>
    <sheet name="5.Kiad. szakfel." sheetId="5" r:id="rId5"/>
    <sheet name="jogalkotás" sheetId="6" r:id="rId6"/>
    <sheet name="községgazd." sheetId="7" r:id="rId7"/>
    <sheet name="szoc. ell." sheetId="8" r:id="rId8"/>
    <sheet name="6.Átadott pénzeszk." sheetId="9" r:id="rId9"/>
    <sheet name="7.pénzmaradvány" sheetId="10" r:id="rId10"/>
    <sheet name="8.vagyon" sheetId="11" r:id="rId11"/>
    <sheet name="9-10. Többéves,adósság" sheetId="12" r:id="rId12"/>
  </sheets>
  <externalReferences>
    <externalReference r:id="rId15"/>
    <externalReference r:id="rId16"/>
    <externalReference r:id="rId17"/>
  </externalReferences>
  <definedNames>
    <definedName name="beruh">'[1]4.1. táj.'!#REF!</definedName>
    <definedName name="intézmények" localSheetId="11">'[2]4.1. táj.'!#REF!</definedName>
    <definedName name="intézmények">'[2]4.1. táj.'!#REF!</definedName>
    <definedName name="_xlnm.Print_Titles" localSheetId="3">'4.Bev.szakfel.'!$A:$A,'4.Bev.szakfel.'!$1:$4</definedName>
    <definedName name="_xlnm.Print_Titles" localSheetId="4">'5.Kiad. szakfel.'!$A:$A,'5.Kiad. szakfel.'!$1:$8</definedName>
    <definedName name="_xlnm.Print_Area" localSheetId="0">'1.Bev-kiad.'!$A$1:$E$67</definedName>
    <definedName name="_xlnm.Print_Area" localSheetId="1">'2.Működés'!$A$1:$F$82</definedName>
    <definedName name="_xlnm.Print_Area" localSheetId="2">'3.Felh.'!$A$1:$F$41</definedName>
    <definedName name="_xlnm.Print_Area" localSheetId="3">'4.Bev.szakfel.'!$A$1:$Q$67</definedName>
    <definedName name="_xlnm.Print_Area" localSheetId="4">'5.Kiad. szakfel.'!$A$1:$P$89</definedName>
    <definedName name="_xlnm.Print_Area" localSheetId="8">'6.Átadott pénzeszk.'!$A$1:$E$37</definedName>
    <definedName name="_xlnm.Print_Area" localSheetId="10">'8.vagyon'!$A$1:$F$46</definedName>
    <definedName name="_xlnm.Print_Area" localSheetId="11">'9-10. Többéves,adósság'!$A$1:$H$29</definedName>
    <definedName name="_xlnm.Print_Area" localSheetId="5">'jogalkotás'!$A$1:$E$48</definedName>
    <definedName name="_xlnm.Print_Area" localSheetId="6">'községgazd.'!$A$1:$F$58</definedName>
    <definedName name="_xlnm.Print_Area" localSheetId="7">'szoc. ell.'!$A$1:$E$80</definedName>
    <definedName name="Z_ABF21C5C_6078_4D03_96DF_78390D4F8F84_.wvu.Cols" localSheetId="8" hidden="1">'6.Átadott pénzeszk.'!#REF!,'6.Átadott pénzeszk.'!$HT:$IV</definedName>
    <definedName name="Z_ABF21C5C_6078_4D03_96DF_78390D4F8F84_.wvu.FilterData" localSheetId="0" hidden="1">'1.Bev-kiad.'!$A$1:$A$38</definedName>
    <definedName name="Z_ABF21C5C_6078_4D03_96DF_78390D4F8F84_.wvu.FilterData" localSheetId="1" hidden="1">'2.Működés'!$A$1:$A$81</definedName>
    <definedName name="Z_ABF21C5C_6078_4D03_96DF_78390D4F8F84_.wvu.PrintArea" localSheetId="0" hidden="1">'1.Bev-kiad.'!$A$1:$A$67</definedName>
    <definedName name="Z_ABF21C5C_6078_4D03_96DF_78390D4F8F84_.wvu.PrintArea" localSheetId="1" hidden="1">'2.Működés'!$A$1:$A$82</definedName>
    <definedName name="Z_ABF21C5C_6078_4D03_96DF_78390D4F8F84_.wvu.PrintArea" localSheetId="2" hidden="1">'3.Felh.'!$A$1:$A$41</definedName>
    <definedName name="Z_ABF21C5C_6078_4D03_96DF_78390D4F8F84_.wvu.PrintArea" localSheetId="8" hidden="1">'6.Átadott pénzeszk.'!$A$1:$B$35</definedName>
    <definedName name="Z_ABF21C5C_6078_4D03_96DF_78390D4F8F84_.wvu.Rows" localSheetId="0" hidden="1">'1.Bev-kiad.'!#REF!</definedName>
    <definedName name="Z_ABF21C5C_6078_4D03_96DF_78390D4F8F84_.wvu.Rows" localSheetId="1" hidden="1">'2.Működés'!$2:$2,'2.Működés'!$14:$16,'2.Működés'!#REF!,'2.Működés'!#REF!,'2.Működés'!#REF!,'2.Működés'!$47:$48,'2.Működés'!#REF!,'2.Működés'!#REF!,'2.Működés'!$84:$84</definedName>
    <definedName name="Z_ABF21C5C_6078_4D03_96DF_78390D4F8F84_.wvu.Rows" localSheetId="2" hidden="1">'3.Felh.'!#REF!,'3.Felh.'!#REF!,'3.Felh.'!#REF!,'3.Felh.'!#REF!</definedName>
    <definedName name="Z_ABF21C5C_6078_4D03_96DF_78390D4F8F84_.wvu.Rows" localSheetId="8" hidden="1">'6.Átadott pénzeszk.'!#REF!,'6.Átadott pénzeszk.'!#REF!,'6.Átadott pénzeszk.'!#REF!,'6.Átadott pénzeszk.'!#REF!,'6.Átadott pénzeszk.'!#REF!</definedName>
  </definedNames>
  <calcPr fullCalcOnLoad="1"/>
</workbook>
</file>

<file path=xl/sharedStrings.xml><?xml version="1.0" encoding="utf-8"?>
<sst xmlns="http://schemas.openxmlformats.org/spreadsheetml/2006/main" count="752" uniqueCount="540">
  <si>
    <t xml:space="preserve">                                                                                              </t>
  </si>
  <si>
    <t>ezer Ft-ban</t>
  </si>
  <si>
    <t>I. Működési bevételek</t>
  </si>
  <si>
    <t xml:space="preserve">      1. Intézményi működési bevételek</t>
  </si>
  <si>
    <t xml:space="preserve">           2.1. Helyi adók</t>
  </si>
  <si>
    <t>II. Támogatások</t>
  </si>
  <si>
    <t xml:space="preserve">       1. Tárgyi eszközök, immateriális javak értékesítése</t>
  </si>
  <si>
    <t xml:space="preserve">       2. Önkormányzatok sajátos felhalmozási és tőkebevételei</t>
  </si>
  <si>
    <t xml:space="preserve">       3. Pénzügyi befektetések bevételei</t>
  </si>
  <si>
    <t xml:space="preserve">       1. Működési célú pénzeszköz átvétel</t>
  </si>
  <si>
    <t xml:space="preserve">       2. Felhalmozási célú pénzeszköz átvétel</t>
  </si>
  <si>
    <t>Bevételek mindösszesen</t>
  </si>
  <si>
    <t xml:space="preserve">F i n a n s z í r o z á s i   k i a d á s o k </t>
  </si>
  <si>
    <t xml:space="preserve">     1. Helyi adók</t>
  </si>
  <si>
    <t xml:space="preserve">           Építményadó</t>
  </si>
  <si>
    <t xml:space="preserve">           Telekadó</t>
  </si>
  <si>
    <t xml:space="preserve">           Iparűzési adó</t>
  </si>
  <si>
    <t xml:space="preserve">           Kommunális adó</t>
  </si>
  <si>
    <t>Dologi kiadások</t>
  </si>
  <si>
    <t>Dologi kiadások összesen</t>
  </si>
  <si>
    <t xml:space="preserve">     Villamos áram</t>
  </si>
  <si>
    <t xml:space="preserve">     Áfa</t>
  </si>
  <si>
    <t>Személyi jellegű kiadások összesen</t>
  </si>
  <si>
    <t xml:space="preserve">     Áramdíj</t>
  </si>
  <si>
    <t xml:space="preserve">     Telefon</t>
  </si>
  <si>
    <t xml:space="preserve">     Víz- és csatornadíj</t>
  </si>
  <si>
    <t>841 402 Közvilágítási feladatok</t>
  </si>
  <si>
    <t>889 921 Szociális étkeztetés</t>
  </si>
  <si>
    <t xml:space="preserve">     Kifizetői adó</t>
  </si>
  <si>
    <t xml:space="preserve">       3. Egyéb finanszírozás bevételei</t>
  </si>
  <si>
    <t>Működési célú bevételek mindösszesen</t>
  </si>
  <si>
    <t>Működési célú kiadások mindösszesen</t>
  </si>
  <si>
    <t>Felhalmozási célú bevételek mindösszesen</t>
  </si>
  <si>
    <t>Felhalmozási célú kiadások mindösszesen</t>
  </si>
  <si>
    <t>Létszám</t>
  </si>
  <si>
    <t>Önkormányzat</t>
  </si>
  <si>
    <t xml:space="preserve"> </t>
  </si>
  <si>
    <t xml:space="preserve">      2. Pótlék, bírság</t>
  </si>
  <si>
    <t xml:space="preserve">I. Önkormányzat működési kiadásai  </t>
  </si>
  <si>
    <t xml:space="preserve">       1. Működési célú hitel (éven belüli likvid hitel)</t>
  </si>
  <si>
    <r>
      <t xml:space="preserve">     1. Állami feladatfinanszírozás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(működés, ágazati fel.-ok tám.-a)</t>
    </r>
  </si>
  <si>
    <r>
      <t xml:space="preserve">     3. Egyéb bevételek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(szabálysértési, környezetvédelmi bírság, stb.)</t>
    </r>
  </si>
  <si>
    <t xml:space="preserve">     1. Önkormányzatok sajátos felhalmozási és tőkebevételei </t>
  </si>
  <si>
    <t xml:space="preserve">     3. Fejlesztési célú támogatások</t>
  </si>
  <si>
    <t xml:space="preserve">     4. Pénzügyi befektetések bevétele</t>
  </si>
  <si>
    <t xml:space="preserve">           1.1. Állami feladatfinanaszírozás</t>
  </si>
  <si>
    <t xml:space="preserve">           1.3. Egyéb bevételek </t>
  </si>
  <si>
    <t xml:space="preserve">           2.2. Bírságok, pótlékok, egyéb sajátos bevételek</t>
  </si>
  <si>
    <t xml:space="preserve">           2.3. Egyéb sajátos működési bevételek</t>
  </si>
  <si>
    <t xml:space="preserve">      1. Központi alrendszer kapcsolataiból származó bevételek</t>
  </si>
  <si>
    <t>I. Európai Uniós források</t>
  </si>
  <si>
    <t>II. Hazai források</t>
  </si>
  <si>
    <t>2013. évi eredeti előirányzat</t>
  </si>
  <si>
    <t>2013. évi eredeti  előirányzat</t>
  </si>
  <si>
    <t>II. Felújítások</t>
  </si>
  <si>
    <t xml:space="preserve">      2. Hazai támogatásból, saját forrásból megvalósuló felújítások</t>
  </si>
  <si>
    <t>IV. Felhalmozási célú céltartalék</t>
  </si>
  <si>
    <t xml:space="preserve">    1. Többcélú kistérségi társulásnak és költségvetési szerveinek</t>
  </si>
  <si>
    <t xml:space="preserve">    1. Vállalkozásoknak</t>
  </si>
  <si>
    <t xml:space="preserve">    2. Háztartartásoknak </t>
  </si>
  <si>
    <t xml:space="preserve">     2. Felhalmozási célú pénzeszközátvétel</t>
  </si>
  <si>
    <t>I. Beruházások</t>
  </si>
  <si>
    <t xml:space="preserve">      1. Európai Uniós támogatásból megvalósuló beruházások</t>
  </si>
  <si>
    <t xml:space="preserve">      2. Hazai támogatásból, saját forrásból megvalósuló beruházások</t>
  </si>
  <si>
    <t>I. Intézményi működési bevételek</t>
  </si>
  <si>
    <t xml:space="preserve">           Igazgatási szolgáltatások bevétele     </t>
  </si>
  <si>
    <t xml:space="preserve">           Felügyeleti jellegű tevékenység díjbevételel            </t>
  </si>
  <si>
    <t xml:space="preserve">           Bírságból származó bevételek        </t>
  </si>
  <si>
    <t xml:space="preserve">    1. Hatósági jogkörhöz köthető működési bevétel</t>
  </si>
  <si>
    <t xml:space="preserve">     2. Intézményi működéshez kapcsolódó egyéb bevételek</t>
  </si>
  <si>
    <t xml:space="preserve">     3. Intézmények egyéb sajátos bevételei</t>
  </si>
  <si>
    <t xml:space="preserve">            Kötbér, egyéb kártérítés bevételei</t>
  </si>
  <si>
    <t xml:space="preserve">            Egyéb sajátos bevételek</t>
  </si>
  <si>
    <t xml:space="preserve">     4. Továbbszámlázott szolgáltatások bevételei</t>
  </si>
  <si>
    <t xml:space="preserve">     5. Kamatbevételek</t>
  </si>
  <si>
    <t xml:space="preserve">     6. Áfa bevételek, visszatérülések</t>
  </si>
  <si>
    <t xml:space="preserve">           Áru- és készletértékesítés bevétele</t>
  </si>
  <si>
    <t xml:space="preserve">           Szolgáltatások bevétele</t>
  </si>
  <si>
    <r>
      <t xml:space="preserve">           Egyéb sajátos bevételek </t>
    </r>
    <r>
      <rPr>
        <sz val="8"/>
        <rFont val="Times New Roman"/>
        <family val="1"/>
      </rPr>
      <t>(intézményi ellátási díj, közterület használat)</t>
    </r>
  </si>
  <si>
    <t xml:space="preserve">      3. Egyéb sajátos működési bevételek</t>
  </si>
  <si>
    <t xml:space="preserve">        862 231 Foglalkozás-egészségügyi alapellátás</t>
  </si>
  <si>
    <t xml:space="preserve">        862 301 Fogorvosi alapellátás</t>
  </si>
  <si>
    <t>91.</t>
  </si>
  <si>
    <t>93.</t>
  </si>
  <si>
    <t>46.</t>
  </si>
  <si>
    <t>981.</t>
  </si>
  <si>
    <t>941.</t>
  </si>
  <si>
    <t>Személyi juttatás</t>
  </si>
  <si>
    <t>51-52.</t>
  </si>
  <si>
    <t>53.</t>
  </si>
  <si>
    <t>58.</t>
  </si>
  <si>
    <t>37.</t>
  </si>
  <si>
    <t>38.</t>
  </si>
  <si>
    <t>Szak-
feladatok</t>
  </si>
  <si>
    <t>Önkorm.-i jogalkotás</t>
  </si>
  <si>
    <t>Közvilágítás</t>
  </si>
  <si>
    <t>Közfoglalkoztatás</t>
  </si>
  <si>
    <t>Szociális étkeztetés</t>
  </si>
  <si>
    <t>Szakfeladat megnevezése</t>
  </si>
  <si>
    <t>54-57.</t>
  </si>
  <si>
    <t>Beruházás</t>
  </si>
  <si>
    <t>Felújítás</t>
  </si>
  <si>
    <t>Feladat
finanszírozás</t>
  </si>
  <si>
    <t>Munkaadót erhelő jár., szoc. hozzájárulási adó</t>
  </si>
  <si>
    <t>Óvodai nevelés</t>
  </si>
  <si>
    <t>Étkeztetés iskola</t>
  </si>
  <si>
    <t>Pénzügyi Gondnokság műk.</t>
  </si>
  <si>
    <t>Háziorvosi ügyelet</t>
  </si>
  <si>
    <t>Laboratórium</t>
  </si>
  <si>
    <t>Kistérségi TV</t>
  </si>
  <si>
    <t>Belső ellenőrzés</t>
  </si>
  <si>
    <t>Fogorvosi alapellátás</t>
  </si>
  <si>
    <t>Fizikoterápiás szolgáltatás</t>
  </si>
  <si>
    <t>Foglalkozás-egészségügy</t>
  </si>
  <si>
    <t>910 502 Közművelődési intézmények működtetése</t>
  </si>
  <si>
    <t xml:space="preserve">           Kulturális feladatok támogatása</t>
  </si>
  <si>
    <t xml:space="preserve">           Működés általános támogatása (hivatali működtetés, településüzemeltetés)</t>
  </si>
  <si>
    <t>Kistérségi Társulás</t>
  </si>
  <si>
    <t>Államigazgatási feladatok</t>
  </si>
  <si>
    <t>841 403 Város és községgazdálkodás</t>
  </si>
  <si>
    <t xml:space="preserve">910 123 Könyvtári szolgáltatások  </t>
  </si>
  <si>
    <t>960 302 Köztemető fenntartás és működtetés</t>
  </si>
  <si>
    <t xml:space="preserve">     Képviselők tiszteletdíja</t>
  </si>
  <si>
    <t xml:space="preserve">     Tisztítószerek beszerzése</t>
  </si>
  <si>
    <t xml:space="preserve">     Gáz</t>
  </si>
  <si>
    <t xml:space="preserve">     Áram</t>
  </si>
  <si>
    <t xml:space="preserve">     Postaköltség</t>
  </si>
  <si>
    <t xml:space="preserve">     Szemétszállítás</t>
  </si>
  <si>
    <t xml:space="preserve">     Bankköltség</t>
  </si>
  <si>
    <t xml:space="preserve">     Hajtó- és kenőanyag</t>
  </si>
  <si>
    <t>Községgazdálkodás összesen</t>
  </si>
  <si>
    <t>Temető fenntartás összesen</t>
  </si>
  <si>
    <t>Közvilágítás összesen</t>
  </si>
  <si>
    <t xml:space="preserve">     Villamosenergia</t>
  </si>
  <si>
    <t xml:space="preserve">     Karbantartás</t>
  </si>
  <si>
    <t xml:space="preserve">     Falunap</t>
  </si>
  <si>
    <t xml:space="preserve">     Szociális hozzájárulási adó</t>
  </si>
  <si>
    <t xml:space="preserve">         Munka és tűzvédelmi társulás</t>
  </si>
  <si>
    <t>Önkormányzati költségvetési bevételek - kiadások</t>
  </si>
  <si>
    <t xml:space="preserve">K ö l t s é g v e t é s i   b e v é t e l e k </t>
  </si>
  <si>
    <t xml:space="preserve">      2. Önkormányzat sajátos működési bevételei (közhatalmi bevételek)</t>
  </si>
  <si>
    <t xml:space="preserve">           1.6. Működési célú támogatás államháztartáson belülről</t>
  </si>
  <si>
    <t xml:space="preserve">           1.7. Normatív állami támogatások (2012-ig)</t>
  </si>
  <si>
    <t xml:space="preserve">           1.8. Felhalmozási célú támogatások államháztartáson belülről</t>
  </si>
  <si>
    <t xml:space="preserve">           1.9. Egyéb központi támogatás, 
           normatív kötött felhasználású tám. (2012-ig)</t>
  </si>
  <si>
    <t>Költségvetési bevételek összesen</t>
  </si>
  <si>
    <t xml:space="preserve">K ö l t s é g v e t é s i   k i a d á s o k </t>
  </si>
  <si>
    <t xml:space="preserve">I. Működési kiadások </t>
  </si>
  <si>
    <r>
      <t xml:space="preserve">      </t>
    </r>
    <r>
      <rPr>
        <sz val="10"/>
        <rFont val="Times New Roman"/>
        <family val="1"/>
      </rPr>
      <t>1. Önkormányzat működési kiadásai</t>
    </r>
  </si>
  <si>
    <t xml:space="preserve"> II. Felhalmozási kiadások </t>
  </si>
  <si>
    <t xml:space="preserve">        1. Beruházások</t>
  </si>
  <si>
    <t xml:space="preserve">        2. Felújítások</t>
  </si>
  <si>
    <t xml:space="preserve">        3. Fejlesztési célú támogatásértékű kiadások, pénzeszközátadások</t>
  </si>
  <si>
    <t>III. Tartalékok</t>
  </si>
  <si>
    <t xml:space="preserve">         1. Általános tartalék</t>
  </si>
  <si>
    <t xml:space="preserve">         2. Céltartalék</t>
  </si>
  <si>
    <t>IV. Év végi tervezett pénzmaradvány</t>
  </si>
  <si>
    <t>Költségvetési kiadások összesen</t>
  </si>
  <si>
    <t>Költségvetési egyenleg</t>
  </si>
  <si>
    <t xml:space="preserve">F i n a n s z í r o z á s i   b e v é t e l e k </t>
  </si>
  <si>
    <t>I. Költségvetési hiány belső finanszírozására szolgáló eszközök</t>
  </si>
  <si>
    <t>II. Költségvetési hiány külső finanszírozására szolgáló eszközök</t>
  </si>
  <si>
    <t xml:space="preserve">       2. Felhalmozási célú hitel, kötvénykibocsátás</t>
  </si>
  <si>
    <t>Költségvetési bevételek mindösszesen</t>
  </si>
  <si>
    <t xml:space="preserve">         1. Működési célú hitel törlesztés</t>
  </si>
  <si>
    <t xml:space="preserve">         2. Felhalmozási célú hitel törlesztés</t>
  </si>
  <si>
    <t xml:space="preserve">         3. Egyéb finanszírozás kiadásai</t>
  </si>
  <si>
    <t xml:space="preserve">         Folyószámla hitel törlesztés (2012-ig)</t>
  </si>
  <si>
    <t>Költségvetési kiadások mindösszesen</t>
  </si>
  <si>
    <t>Működési célú költségvetési bevételek - kiadások</t>
  </si>
  <si>
    <t xml:space="preserve">M ű k ö d é s i  c é l ú  b e v é t e l e k </t>
  </si>
  <si>
    <t xml:space="preserve">            Bérleti és lízingdíj bevételek                                                </t>
  </si>
  <si>
    <t>II. Önkormányzat sajátos működési bevételei (közhatalmi bevételek)</t>
  </si>
  <si>
    <t xml:space="preserve">                Hivatali működés támogatása</t>
  </si>
  <si>
    <t xml:space="preserve">              Oktatás, szociális ellátás támogatása</t>
  </si>
  <si>
    <t xml:space="preserve">              Szociális ellátások igénylése kapcsán kapott állami támogatás</t>
  </si>
  <si>
    <r>
      <t xml:space="preserve">     2. Átengedett közhatalmi bevételek </t>
    </r>
    <r>
      <rPr>
        <sz val="8"/>
        <rFont val="Times New Roman"/>
        <family val="1"/>
      </rPr>
      <t xml:space="preserve">(átengedett központi adók, gépjárműadó 40%-a) </t>
    </r>
  </si>
  <si>
    <t xml:space="preserve">     5. Működési célú támogatás államháztartáson belülről</t>
  </si>
  <si>
    <t xml:space="preserve">          1. Társadalombiztosítástól</t>
  </si>
  <si>
    <t xml:space="preserve">          2. Fejezeti kezelésű előirányzatból (Munkaügyi központ)</t>
  </si>
  <si>
    <t>Működési célú bevételek összesen</t>
  </si>
  <si>
    <t>M ű k ö d é s i  c é l ú  k i a d á s o k</t>
  </si>
  <si>
    <t xml:space="preserve">     1. Személyi jellegű kiadások</t>
  </si>
  <si>
    <t xml:space="preserve">     2. Munkáltatót terhelő kiadások</t>
  </si>
  <si>
    <t xml:space="preserve">     3. Dologi kiadások</t>
  </si>
  <si>
    <t xml:space="preserve">     4. Ellátottak pénzbeni juttatásai</t>
  </si>
  <si>
    <t xml:space="preserve">     5. Egyéb működési célú kiadások</t>
  </si>
  <si>
    <t>II. Tartalékok</t>
  </si>
  <si>
    <t xml:space="preserve">     1. Általános tartalék</t>
  </si>
  <si>
    <t xml:space="preserve">     2. Céltartalék</t>
  </si>
  <si>
    <t xml:space="preserve">     3. Év végi tervezett működési célú pénzmaradvány</t>
  </si>
  <si>
    <t>Működési célú kiadások összesen</t>
  </si>
  <si>
    <t>Költségvetési működési egyenleg (költségvetési hiány)</t>
  </si>
  <si>
    <t>F i n a n s z í r o z á s i   b e v é t e l e k</t>
  </si>
  <si>
    <t xml:space="preserve">     2. Elvárt működőképesség megőrzését szolgáló bevétel</t>
  </si>
  <si>
    <t xml:space="preserve">       2. Egyéb finanszírozás bevételei</t>
  </si>
  <si>
    <t>I. Működési célú hitel törlesztés</t>
  </si>
  <si>
    <t>Felhalmozási célú költségvetési bevételek - kiadások</t>
  </si>
  <si>
    <t>F e l h a l m o z á s i   c é l ú   b e v é t e l e k</t>
  </si>
  <si>
    <t>Felhalmozási célú bevételek összesen</t>
  </si>
  <si>
    <t xml:space="preserve">F e l h a l m o z á s i   c é l ú   k i a d á s o k </t>
  </si>
  <si>
    <t xml:space="preserve">      1. Európai Uniós támogatásból megvalósuló felújítások</t>
  </si>
  <si>
    <t>III.  Egyéb felhalmozási célú kiadások</t>
  </si>
  <si>
    <t>Felhalmozási célú kiadások összesen</t>
  </si>
  <si>
    <t>Költségvetési felhalmozási egyenleg</t>
  </si>
  <si>
    <t xml:space="preserve">     1. Előző évi felhalmozási célú pénzmaradvány igénybevétele</t>
  </si>
  <si>
    <t xml:space="preserve">     2. Elvárt bevétel</t>
  </si>
  <si>
    <t xml:space="preserve">       1. Felhalmozási célú hitel, kötvénykibocsátás</t>
  </si>
  <si>
    <t>I. Felhalmozási célú hitel törlesztés</t>
  </si>
  <si>
    <t>2013. évi eredeti előirányzat (kiemelt előirányzatok)</t>
  </si>
  <si>
    <t>Működési célú bevételek</t>
  </si>
  <si>
    <t>Felhalmozási célú bevételek</t>
  </si>
  <si>
    <t>Intézményi működési bevételek</t>
  </si>
  <si>
    <t>Sajátos működési bevételek (közhatalmi bevételek)</t>
  </si>
  <si>
    <t>Központi alrendszerből származó bevételek</t>
  </si>
  <si>
    <t>Működési célú átvett pénzeszköz</t>
  </si>
  <si>
    <t>Működési célú támogatás államháztartáson belülről</t>
  </si>
  <si>
    <t>Működési célú pénz
maradvány</t>
  </si>
  <si>
    <t>Sajátos felhalmozási bevételek</t>
  </si>
  <si>
    <t>Felhalmozási célú pénzeszköz átvétel</t>
  </si>
  <si>
    <t>Felhalmozási  célú támogatás államháztartáson belülről</t>
  </si>
  <si>
    <t>Felhalmozási célú pénz
maradvány</t>
  </si>
  <si>
    <t>Egyéb állami támogatás</t>
  </si>
  <si>
    <t>Önkormányzatok elszámolásai</t>
  </si>
  <si>
    <t>Kötelező önk.-i feladatok</t>
  </si>
  <si>
    <t>Családsegítés, gyermekjóléti fel.</t>
  </si>
  <si>
    <t>Házi segítségnyújtás</t>
  </si>
  <si>
    <t>Étkeztetés PÜG</t>
  </si>
  <si>
    <t>Ápolási díj méltányossági alapon</t>
  </si>
  <si>
    <t>Átmeneti segély</t>
  </si>
  <si>
    <t>Temetési segély</t>
  </si>
  <si>
    <t>Rendkívüli gyermekvéd. támogatás</t>
  </si>
  <si>
    <t>Rendszeres szoc.segély, FHT</t>
  </si>
  <si>
    <t>Lakásfenntartási támogatás</t>
  </si>
  <si>
    <t>Nem kötelező önkormányzati feladatok</t>
  </si>
  <si>
    <t>Jelzőrendszeres házi segítségnyújtás</t>
  </si>
  <si>
    <t>Civil szervezetek támogatása</t>
  </si>
  <si>
    <t>Önkormányzat/
intézmények/feladatok</t>
  </si>
  <si>
    <t>Működési célú kiadások</t>
  </si>
  <si>
    <t>Működési célú kiadások mind
összesen</t>
  </si>
  <si>
    <t>Felhalmozási célú kiadások</t>
  </si>
  <si>
    <t>Ellátottak pénzbeni juttatásai</t>
  </si>
  <si>
    <t>Egyéb működési célú kiadások</t>
  </si>
  <si>
    <t>Egyéb felhalmozási célú kiadás</t>
  </si>
  <si>
    <t>Kötelező önkormányzati feladatok</t>
  </si>
  <si>
    <t>Községgazdálkodás</t>
  </si>
  <si>
    <t>Köztemető fenntartás</t>
  </si>
  <si>
    <t>Közutak, hidak fenntartása</t>
  </si>
  <si>
    <t>Közös hivatali átadás</t>
  </si>
  <si>
    <t>Közművelődési intézmények m.</t>
  </si>
  <si>
    <t>Könyvtári szolg.</t>
  </si>
  <si>
    <t>Étkeztetés PÜG konyha</t>
  </si>
  <si>
    <t xml:space="preserve">     Polgármester illetménye</t>
  </si>
  <si>
    <t xml:space="preserve">     Alpolgármester tiszteletdija</t>
  </si>
  <si>
    <t xml:space="preserve">     Polgármester cafeteria</t>
  </si>
  <si>
    <t>Munkaadót terhelő járulék</t>
  </si>
  <si>
    <t xml:space="preserve">     Kis értékű tárgyi eszköz</t>
  </si>
  <si>
    <t xml:space="preserve">     Egyéb anyag</t>
  </si>
  <si>
    <t xml:space="preserve">     Internet szolgáltatás</t>
  </si>
  <si>
    <t xml:space="preserve">     Gázdij</t>
  </si>
  <si>
    <t xml:space="preserve">     Karbantartás, kisjavítás</t>
  </si>
  <si>
    <t xml:space="preserve">     Belföldi kiküldetés</t>
  </si>
  <si>
    <t xml:space="preserve">     Reprezentáció</t>
  </si>
  <si>
    <t xml:space="preserve">     Továbbszámlázott kiadások</t>
  </si>
  <si>
    <t xml:space="preserve">     Egyéb különféle dologi kiadás</t>
  </si>
  <si>
    <t xml:space="preserve">     Biztosítási díj</t>
  </si>
  <si>
    <t xml:space="preserve">     Különféle adók, díjak, pályázati díj</t>
  </si>
  <si>
    <t xml:space="preserve">     Felsőfokú oktatásban részesülők támogatása</t>
  </si>
  <si>
    <t xml:space="preserve">     Középfokú oktatásban részesülők támogatása</t>
  </si>
  <si>
    <t>Igazgatási kiadás összesen</t>
  </si>
  <si>
    <t xml:space="preserve">     Alapilletmény</t>
  </si>
  <si>
    <t xml:space="preserve">     Étkezési hozzájárulás </t>
  </si>
  <si>
    <t xml:space="preserve">     Részmunkaidős foglalkoztatás</t>
  </si>
  <si>
    <t xml:space="preserve">     Táppénz hozzájárulás</t>
  </si>
  <si>
    <t xml:space="preserve">     Eszközbeszerzés</t>
  </si>
  <si>
    <t xml:space="preserve">     Hóeltakaritás</t>
  </si>
  <si>
    <t xml:space="preserve">     Villamos energia</t>
  </si>
  <si>
    <t xml:space="preserve">     Egyéb üzemeltetési költség</t>
  </si>
  <si>
    <t xml:space="preserve">     Szociális étkeztetés</t>
  </si>
  <si>
    <t xml:space="preserve">           </t>
  </si>
  <si>
    <t xml:space="preserve"> Szociális ellátások</t>
  </si>
  <si>
    <t>Szociális ellátások összesen</t>
  </si>
  <si>
    <t>889 928 Falugondoki és tanyagondnoki szolgálat</t>
  </si>
  <si>
    <t xml:space="preserve">     Közalkalmazottak illetménye </t>
  </si>
  <si>
    <t xml:space="preserve">     Étkezési hozzájárulás</t>
  </si>
  <si>
    <t xml:space="preserve">     Hajtó- és kenőanyagok</t>
  </si>
  <si>
    <t xml:space="preserve">     Egyéb üzemeltetés, fenntartás (gépjármű)</t>
  </si>
  <si>
    <t xml:space="preserve">     Oktatás, továbbképzés</t>
  </si>
  <si>
    <t xml:space="preserve">     Biztosítási díjak</t>
  </si>
  <si>
    <t>Falugondnoki szolgálat összesen</t>
  </si>
  <si>
    <t>Művelődési ház, könyvtár</t>
  </si>
  <si>
    <t xml:space="preserve">     Étkezési utalvány</t>
  </si>
  <si>
    <t>Személyi juttatás összesen</t>
  </si>
  <si>
    <t>Munkaadókat terhelő járulék</t>
  </si>
  <si>
    <r>
      <t xml:space="preserve">     </t>
    </r>
    <r>
      <rPr>
        <sz val="10"/>
        <rFont val="Arial"/>
        <family val="2"/>
      </rPr>
      <t>Könyv beszerzés</t>
    </r>
  </si>
  <si>
    <t xml:space="preserve">     Egyéb készletek</t>
  </si>
  <si>
    <t xml:space="preserve">     Egyéb kiadások </t>
  </si>
  <si>
    <t>I. Működési célú támogatásértékű kiadások</t>
  </si>
  <si>
    <t xml:space="preserve">        869 042 Gyermekorvos</t>
  </si>
  <si>
    <t xml:space="preserve">         Sportegyesület</t>
  </si>
  <si>
    <t xml:space="preserve">         Bálványosért Alapítvány</t>
  </si>
  <si>
    <t xml:space="preserve">841 112 Önkormányzati jogalkotás </t>
  </si>
  <si>
    <r>
      <t xml:space="preserve">                      </t>
    </r>
    <r>
      <rPr>
        <b/>
        <i/>
        <u val="single"/>
        <sz val="14"/>
        <rFont val="Times New Roman"/>
        <family val="1"/>
      </rPr>
      <t xml:space="preserve">Bálványos Község Önkormányzatának </t>
    </r>
  </si>
  <si>
    <r>
      <t xml:space="preserve">                                      </t>
    </r>
    <r>
      <rPr>
        <b/>
        <i/>
        <u val="single"/>
        <sz val="14"/>
        <rFont val="Times New Roman"/>
        <family val="1"/>
      </rPr>
      <t xml:space="preserve">Bálványos Község Önkormányzatának </t>
    </r>
  </si>
  <si>
    <t>Bálványos Község Önkormányzatának 2013. évi bevételei szakfeladatonként, kiemelt előirányzatonként</t>
  </si>
  <si>
    <t>Bálványos Község Önkormányzatának 2013. évi kiadásai szakfeladatonként, kiemelt előirányzatonként</t>
  </si>
  <si>
    <t xml:space="preserve">                Település üzemeltetés</t>
  </si>
  <si>
    <t xml:space="preserve">                Egyéb kötelező önkormányzati feladatok támogatása</t>
  </si>
  <si>
    <r>
      <t xml:space="preserve">     4. Központosított előirányzat </t>
    </r>
    <r>
      <rPr>
        <sz val="10"/>
        <rFont val="Times New Roman"/>
        <family val="1"/>
      </rPr>
      <t>(</t>
    </r>
    <r>
      <rPr>
        <sz val="8"/>
        <rFont val="Times New Roman"/>
        <family val="1"/>
      </rPr>
      <t>lakott külterület)</t>
    </r>
  </si>
  <si>
    <t>Működési célú kiadások, pénzeszközátadások</t>
  </si>
  <si>
    <t>Működési célú támogatások, pénzeszközátadások összesen</t>
  </si>
  <si>
    <t>II. Pénzeszközátadások államháztartáson kívülre</t>
  </si>
  <si>
    <t>522 110 Közutak,hidak üzemeltetése, fenntartása</t>
  </si>
  <si>
    <t xml:space="preserve">     Út karbantartás</t>
  </si>
  <si>
    <t>Közutak, hidak fenntartása összesen</t>
  </si>
  <si>
    <t>890 442 Közfoglalkoztatás</t>
  </si>
  <si>
    <t xml:space="preserve">     Munkaadót terhelő járulék</t>
  </si>
  <si>
    <t>Közfoglalkoztatás összesen</t>
  </si>
  <si>
    <t>Falugondnoki szolgálat</t>
  </si>
  <si>
    <t>882 129 Egyéb önkormányzati eseti pénzbeni ellátás</t>
  </si>
  <si>
    <t>Egyéb önkormányzati eseti ell.</t>
  </si>
  <si>
    <t>Gyermekorvos</t>
  </si>
  <si>
    <t xml:space="preserve">     1. Előző évi működési célú pénzmaradvány igénybevétele</t>
  </si>
  <si>
    <t>Ellátottak pénzbeni juttatása</t>
  </si>
  <si>
    <t xml:space="preserve">     Polgármester költségátalánya</t>
  </si>
  <si>
    <t xml:space="preserve">     3. Fejlesztési célú pénzmaradvány igénybevétele</t>
  </si>
  <si>
    <r>
      <t xml:space="preserve">           1.2. Átengedett közhatalmi bevételek </t>
    </r>
    <r>
      <rPr>
        <sz val="8"/>
        <rFont val="Times New Roman"/>
        <family val="1"/>
      </rPr>
      <t>(gépjárműadó 40%-a)</t>
    </r>
  </si>
  <si>
    <r>
      <t xml:space="preserve">           1.4. Központosított előirányzat (</t>
    </r>
    <r>
      <rPr>
        <sz val="8"/>
        <rFont val="Times New Roman"/>
        <family val="1"/>
      </rPr>
      <t>lakott külterület után járó állami támogatás)</t>
    </r>
  </si>
  <si>
    <t>Város és községgazdálkodás</t>
  </si>
  <si>
    <t>Beszámítás összege</t>
  </si>
  <si>
    <t>Közművelődési könyvtár</t>
  </si>
  <si>
    <t>2013.évi módosított előirányzat</t>
  </si>
  <si>
    <t xml:space="preserve">     Egészségügyi hozzájárulás</t>
  </si>
  <si>
    <t xml:space="preserve">     Egyéb befizetési kötelezettség</t>
  </si>
  <si>
    <t xml:space="preserve">     Egészségügyi hozzájárulási adó</t>
  </si>
  <si>
    <r>
      <t xml:space="preserve">     </t>
    </r>
    <r>
      <rPr>
        <sz val="10"/>
        <rFont val="Arial CE"/>
        <family val="0"/>
      </rPr>
      <t>Irodaszer, nyomtatvány</t>
    </r>
  </si>
  <si>
    <t xml:space="preserve">     Számítástechnikai szolgáltatás</t>
  </si>
  <si>
    <t>Időskoruak járadéka</t>
  </si>
  <si>
    <t>Függő átfutó kiadás</t>
  </si>
  <si>
    <t>Nem lakóingatlan bérbeadása</t>
  </si>
  <si>
    <t>Köztemetés</t>
  </si>
  <si>
    <t>Egyéb eseti önk.pénzbeli ellátás</t>
  </si>
  <si>
    <t>2013. évi módosított előirányzat</t>
  </si>
  <si>
    <t xml:space="preserve">     6. Függő, átfutó kiadás</t>
  </si>
  <si>
    <t>882 113 Lakásfenntartási támogatás</t>
  </si>
  <si>
    <t>882 112 Időskoruak járadéka</t>
  </si>
  <si>
    <t>882 122 Átmeneti segély</t>
  </si>
  <si>
    <t>882 123 Temetési segély</t>
  </si>
  <si>
    <t>882 115 Ápolási díj alanyi jogon</t>
  </si>
  <si>
    <t>Függő, átfutó kiadás</t>
  </si>
  <si>
    <t xml:space="preserve">          Szerkezetátalakítási tartalék</t>
  </si>
  <si>
    <t xml:space="preserve">          3. Működési célú támogatásértékű bevétel helyi önkormányzatoktól és költségvetési szerveitől</t>
  </si>
  <si>
    <t xml:space="preserve">           2.4. Egyéb birság</t>
  </si>
  <si>
    <t xml:space="preserve">           2.5. Egyéb közhatalmi bevétel</t>
  </si>
  <si>
    <t xml:space="preserve">           2.6. Igazgatási szolgáltatási díj</t>
  </si>
  <si>
    <t xml:space="preserve">    Függő, átfutó kiadás</t>
  </si>
  <si>
    <t xml:space="preserve">     Állomámyba nem tartozók juttatatásai</t>
  </si>
  <si>
    <t xml:space="preserve">     Ingatlan értékbecslés</t>
  </si>
  <si>
    <t xml:space="preserve">     Alkalmi munkavállalók juttatásai</t>
  </si>
  <si>
    <r>
      <t xml:space="preserve">    </t>
    </r>
    <r>
      <rPr>
        <sz val="10"/>
        <rFont val="Arial CE"/>
        <family val="0"/>
      </rPr>
      <t xml:space="preserve"> EKHO</t>
    </r>
  </si>
  <si>
    <t xml:space="preserve">     Internet</t>
  </si>
  <si>
    <t xml:space="preserve">     Út árok fenntartás</t>
  </si>
  <si>
    <t>882 124 Rendkivüli gyermekvédelmi támogatás</t>
  </si>
  <si>
    <t>882 202 Közgyógyellátás</t>
  </si>
  <si>
    <t xml:space="preserve">     Egyéb dologi kiadás</t>
  </si>
  <si>
    <t>Rendkivüli gyermekvédelmi t.</t>
  </si>
  <si>
    <t>Közgyógyellátás</t>
  </si>
  <si>
    <t>Szociális segély</t>
  </si>
  <si>
    <t>III.  Tartós részesedés osztalék</t>
  </si>
  <si>
    <t>IV. Központi alrendszer kapcsolataiból származó bevételek</t>
  </si>
  <si>
    <t>V. Működési célú átvett pénzeszköz</t>
  </si>
  <si>
    <t>IV. Felhalmozási és tőke jellegű bevételek</t>
  </si>
  <si>
    <t>V. Véglegesen átvett pénzeszközök</t>
  </si>
  <si>
    <t>VI. Támogatási kölcsönök visszatérülése,
értékpapírok értékesítésének bevétele</t>
  </si>
  <si>
    <r>
      <t xml:space="preserve">                                      </t>
    </r>
    <r>
      <rPr>
        <b/>
        <i/>
        <u val="single"/>
        <sz val="14"/>
        <rFont val="Times New Roman"/>
        <family val="1"/>
      </rPr>
      <t xml:space="preserve"> Bálványos Község Önkormányzatának </t>
    </r>
  </si>
  <si>
    <t>Telj. %</t>
  </si>
  <si>
    <t>Telj.%</t>
  </si>
  <si>
    <t>III.Tartós részesedés, osztalék</t>
  </si>
  <si>
    <t xml:space="preserve">    3. Civil szervezeteknek</t>
  </si>
  <si>
    <t xml:space="preserve">            Óvodai nevelés</t>
  </si>
  <si>
    <t xml:space="preserve">            Családsegítés, gyermekjóléti feladatok</t>
  </si>
  <si>
    <t xml:space="preserve">            Házi segítségnyújtás</t>
  </si>
  <si>
    <t xml:space="preserve">            Jelzőrendszeres házi segítségnyújtás</t>
  </si>
  <si>
    <t xml:space="preserve">            Háziorvosi ügyeleti ellátás</t>
  </si>
  <si>
    <t xml:space="preserve">            Kistérségi TV</t>
  </si>
  <si>
    <t xml:space="preserve">            Egészségügyi laboratóriumi szolgáltatás</t>
  </si>
  <si>
    <t xml:space="preserve">            Pénzügyi Gondnokság konyha működtetés </t>
  </si>
  <si>
    <t xml:space="preserve">            Kistérségi Társulás tagdíj (500 Ft/fő)</t>
  </si>
  <si>
    <t xml:space="preserve">            Belső ellenőrzés</t>
  </si>
  <si>
    <t xml:space="preserve">            TKT Nefela tagdíj</t>
  </si>
  <si>
    <t xml:space="preserve">            Pénzügyi Gondnokság iroda működtetés (200e szoc.-ra +746e ovi, étk.-re)</t>
  </si>
  <si>
    <t xml:space="preserve">    2. Közös önkormányzati hivatalnak</t>
  </si>
  <si>
    <t xml:space="preserve">        Közös hivatal működésére kapott állami támogatás átadás</t>
  </si>
  <si>
    <t>Teljesítés
2013.12.31.</t>
  </si>
  <si>
    <r>
      <t xml:space="preserve">                                                </t>
    </r>
    <r>
      <rPr>
        <b/>
        <i/>
        <u val="single"/>
        <sz val="14"/>
        <rFont val="Times New Roman"/>
        <family val="1"/>
      </rPr>
      <t>2014. évi összevont mérlege</t>
    </r>
  </si>
  <si>
    <r>
      <t xml:space="preserve">                   </t>
    </r>
    <r>
      <rPr>
        <b/>
        <i/>
        <u val="single"/>
        <sz val="14"/>
        <rFont val="Times New Roman"/>
        <family val="1"/>
      </rPr>
      <t>2014. évi működési célú bevételei és kiadásai</t>
    </r>
  </si>
  <si>
    <r>
      <t xml:space="preserve">                             </t>
    </r>
    <r>
      <rPr>
        <b/>
        <i/>
        <u val="single"/>
        <sz val="14"/>
        <rFont val="Times New Roman"/>
        <family val="1"/>
      </rPr>
      <t>2014. évi felhalmozási célú bevételei és kiadásai</t>
    </r>
  </si>
  <si>
    <r>
      <t xml:space="preserve">                                          </t>
    </r>
    <r>
      <rPr>
        <b/>
        <i/>
        <u val="single"/>
        <sz val="14"/>
        <rFont val="Times New Roman"/>
        <family val="1"/>
      </rPr>
      <t xml:space="preserve">Bálványos Község Önkormányzata </t>
    </r>
  </si>
  <si>
    <t xml:space="preserve">     Egyéb sajátos juttatások</t>
  </si>
  <si>
    <t xml:space="preserve">     Reklám, propaganda </t>
  </si>
  <si>
    <t xml:space="preserve">     Keresetkiegészítés</t>
  </si>
  <si>
    <t xml:space="preserve">     Egyéb sajátos juttatás</t>
  </si>
  <si>
    <r>
      <t xml:space="preserve">     Egyéb üzemeltetés, fenntartás </t>
    </r>
    <r>
      <rPr>
        <sz val="8"/>
        <rFont val="Arial CE"/>
        <family val="0"/>
      </rPr>
      <t>(ebből játszótéri eszközök jav. 151e)</t>
    </r>
  </si>
  <si>
    <t>882 111 Rendszeres szociális segély, FHT</t>
  </si>
  <si>
    <t xml:space="preserve">     Munkáltatói szja</t>
  </si>
  <si>
    <t xml:space="preserve">     Különféle adók, díjak</t>
  </si>
  <si>
    <t xml:space="preserve">     Dologi kiadások (munkáltatói szja)</t>
  </si>
  <si>
    <t xml:space="preserve">     Állományba nem tartozó megbízási díj</t>
  </si>
  <si>
    <t xml:space="preserve">     Könyvtáros juttatása</t>
  </si>
  <si>
    <t xml:space="preserve">     Alkalmi munkavállalók juttatása</t>
  </si>
  <si>
    <t xml:space="preserve">     EKHO</t>
  </si>
  <si>
    <t xml:space="preserve">         Nefela</t>
  </si>
  <si>
    <t xml:space="preserve">         Dél-Balatoni Vizitársulat</t>
  </si>
  <si>
    <t xml:space="preserve">         Balatonföldvári Kistérségi Turisztikai Egyesület</t>
  </si>
  <si>
    <t xml:space="preserve">      4.  Egyéb bírság</t>
  </si>
  <si>
    <t xml:space="preserve">      5. Egyéb közhatalmi bevétel</t>
  </si>
  <si>
    <t xml:space="preserve">      6. Igazgatási szolgáltatási díj</t>
  </si>
  <si>
    <t xml:space="preserve">           Gép, berendezés vásárlás</t>
  </si>
  <si>
    <t xml:space="preserve">     Személyi jellegű kiadások (3 fő + 2 fő téli 4 hónapra)</t>
  </si>
  <si>
    <t>Működési célú kiadások szakfeladatonként</t>
  </si>
  <si>
    <t xml:space="preserve">     Tisztítószer beszerzés</t>
  </si>
  <si>
    <t>Háziorvosi alapellátás</t>
  </si>
  <si>
    <t>882 115 Ápolási díj méltányossági alapon</t>
  </si>
  <si>
    <t>882 116 Ápolási díj</t>
  </si>
  <si>
    <t>882203 Köztemetés</t>
  </si>
  <si>
    <t>862 110 Háziorvosi alapellátás</t>
  </si>
  <si>
    <r>
      <t xml:space="preserve">                                      </t>
    </r>
    <r>
      <rPr>
        <b/>
        <i/>
        <u val="single"/>
        <sz val="14"/>
        <rFont val="Times New Roman"/>
        <family val="1"/>
      </rPr>
      <t>2013. évi egyéb működési célú kiadásai</t>
    </r>
  </si>
  <si>
    <t>teljesítés 12.31.</t>
  </si>
  <si>
    <t>2013. évi módosított  előirányzat</t>
  </si>
  <si>
    <t>Háziorvosi  alapellátás</t>
  </si>
  <si>
    <t>Kistérségi Tv</t>
  </si>
  <si>
    <t>Közfoglalkozattás</t>
  </si>
  <si>
    <t>Egészségügyi laboratóriumi sz.</t>
  </si>
  <si>
    <t>Előző évi maradvány visszafiz.</t>
  </si>
  <si>
    <t>Különféle elszámolás</t>
  </si>
  <si>
    <t>teljesítés12.31.</t>
  </si>
  <si>
    <t xml:space="preserve">         Bálványos Község Önkormányzata</t>
  </si>
  <si>
    <t xml:space="preserve">                   PÉNZMARADVÁNY-KIMUTATÁS           </t>
  </si>
  <si>
    <t xml:space="preserve"> Ezer forintban</t>
  </si>
  <si>
    <t>MEGNEVEZÉS</t>
  </si>
  <si>
    <t>Sorszám</t>
  </si>
  <si>
    <t>Előző</t>
  </si>
  <si>
    <t>Tárgy-</t>
  </si>
  <si>
    <t>Év</t>
  </si>
  <si>
    <t>A költségvetési bankszámlák záróegyenlegei</t>
  </si>
  <si>
    <t>Pénztárak és betétkönyvek záróegyenlegei</t>
  </si>
  <si>
    <t>Záró pénzkészlet (01+02)</t>
  </si>
  <si>
    <t>Költségvetési aktív kiegyenlítő elszámolások záróegyenlege</t>
  </si>
  <si>
    <r>
      <t>Passzív kiegyenlítő elszámolások záróegyenlege     (</t>
    </r>
    <r>
      <rPr>
        <sz val="9.5"/>
        <rFont val="Symbol"/>
        <family val="1"/>
      </rPr>
      <t>-</t>
    </r>
    <r>
      <rPr>
        <sz val="9.5"/>
        <rFont val="Arial"/>
        <family val="2"/>
      </rPr>
      <t>)</t>
    </r>
  </si>
  <si>
    <t>Költségvetési aktív átfutó elszámolások záróegyenlege</t>
  </si>
  <si>
    <r>
      <t>Passzív átfutó elszámolások záróegyenlege             (</t>
    </r>
    <r>
      <rPr>
        <sz val="9.5"/>
        <rFont val="Symbol"/>
        <family val="1"/>
      </rPr>
      <t>-</t>
    </r>
    <r>
      <rPr>
        <sz val="9.5"/>
        <rFont val="Arial"/>
        <family val="2"/>
      </rPr>
      <t>)</t>
    </r>
  </si>
  <si>
    <t>Aktív függő elszámolások záróegyenlege</t>
  </si>
  <si>
    <r>
      <t>Passzív függő elszámolások záróegyenlege             (</t>
    </r>
    <r>
      <rPr>
        <sz val="9.5"/>
        <rFont val="Symbol"/>
        <family val="1"/>
      </rPr>
      <t>-</t>
    </r>
    <r>
      <rPr>
        <sz val="9.5"/>
        <rFont val="Arial"/>
        <family val="2"/>
      </rPr>
      <t>)</t>
    </r>
  </si>
  <si>
    <t>Egyéb aktív és passzív pénzügyi elszámolások összesen   (04-05+06-07+08-09)</t>
  </si>
  <si>
    <r>
      <t xml:space="preserve">Előző évben (években) képzett tartalékok maradványa                     ( </t>
    </r>
    <r>
      <rPr>
        <sz val="9.5"/>
        <rFont val="Symbol"/>
        <family val="1"/>
      </rPr>
      <t>-</t>
    </r>
    <r>
      <rPr>
        <sz val="9.5"/>
        <rFont val="Arial"/>
        <family val="2"/>
      </rPr>
      <t>)</t>
    </r>
  </si>
  <si>
    <t>Vállalkozási tevékenység pénzforgalmi eredménye    (-)</t>
  </si>
  <si>
    <r>
      <t>Tárgyévi helyesbített pénzmaradvány</t>
    </r>
    <r>
      <rPr>
        <sz val="9.5"/>
        <rFont val="Arial"/>
        <family val="2"/>
      </rPr>
      <t xml:space="preserve"> (03</t>
    </r>
    <r>
      <rPr>
        <sz val="9.5"/>
        <rFont val="Symbol"/>
        <family val="1"/>
      </rPr>
      <t>±</t>
    </r>
    <r>
      <rPr>
        <sz val="9.5"/>
        <rFont val="Arial"/>
        <family val="2"/>
      </rPr>
      <t>10-11-12)</t>
    </r>
  </si>
  <si>
    <r>
      <t xml:space="preserve">Intézményi költségvetési befizetés többlettámogatás miatt  </t>
    </r>
    <r>
      <rPr>
        <sz val="9.5"/>
        <rFont val="Arial"/>
        <family val="2"/>
      </rPr>
      <t>(</t>
    </r>
    <r>
      <rPr>
        <sz val="9.5"/>
        <rFont val="Symbol"/>
        <family val="1"/>
      </rPr>
      <t>±</t>
    </r>
    <r>
      <rPr>
        <sz val="9.5"/>
        <rFont val="Arial"/>
        <family val="2"/>
      </rPr>
      <t>)</t>
    </r>
  </si>
  <si>
    <r>
      <t>Költségvetési befizetés többlettámogatás miatt        (</t>
    </r>
    <r>
      <rPr>
        <sz val="9.5"/>
        <rFont val="Symbol"/>
        <family val="1"/>
      </rPr>
      <t>±</t>
    </r>
    <r>
      <rPr>
        <sz val="9.5"/>
        <rFont val="Arial"/>
        <family val="2"/>
      </rPr>
      <t>)</t>
    </r>
  </si>
  <si>
    <r>
      <t xml:space="preserve">Költségvetési kiutalás kiutalatlan intézményi támogatás miatt </t>
    </r>
    <r>
      <rPr>
        <sz val="9.5"/>
        <rFont val="Arial"/>
        <family val="2"/>
      </rPr>
      <t>(</t>
    </r>
    <r>
      <rPr>
        <sz val="9.5"/>
        <rFont val="Symbol"/>
        <family val="1"/>
      </rPr>
      <t>±</t>
    </r>
    <r>
      <rPr>
        <sz val="9.5"/>
        <rFont val="Arial"/>
        <family val="2"/>
      </rPr>
      <t>)</t>
    </r>
  </si>
  <si>
    <r>
      <t>Költségvetési kiutalás kiutalatlan támogatás miatt    (</t>
    </r>
    <r>
      <rPr>
        <sz val="9.5"/>
        <rFont val="Symbol"/>
        <family val="1"/>
      </rPr>
      <t>±</t>
    </r>
    <r>
      <rPr>
        <sz val="9.5"/>
        <rFont val="Arial"/>
        <family val="2"/>
      </rPr>
      <t>)</t>
    </r>
  </si>
  <si>
    <r>
      <t>Pénzmaradványt terhelő elvonások                          (</t>
    </r>
    <r>
      <rPr>
        <sz val="9.5"/>
        <rFont val="Symbol"/>
        <family val="1"/>
      </rPr>
      <t>±</t>
    </r>
    <r>
      <rPr>
        <sz val="9.5"/>
        <rFont val="Arial"/>
        <family val="2"/>
      </rPr>
      <t>)</t>
    </r>
  </si>
  <si>
    <r>
      <t>Költségvetési pénzmaradvány</t>
    </r>
    <r>
      <rPr>
        <sz val="9.5"/>
        <rFont val="Arial"/>
        <family val="2"/>
      </rPr>
      <t xml:space="preserve"> (13</t>
    </r>
    <r>
      <rPr>
        <sz val="9.5"/>
        <rFont val="Symbol"/>
        <family val="1"/>
      </rPr>
      <t>±</t>
    </r>
    <r>
      <rPr>
        <sz val="9.5"/>
        <rFont val="Arial"/>
        <family val="2"/>
      </rPr>
      <t>14</t>
    </r>
    <r>
      <rPr>
        <sz val="9.5"/>
        <rFont val="Symbol"/>
        <family val="1"/>
      </rPr>
      <t>±</t>
    </r>
    <r>
      <rPr>
        <sz val="9.5"/>
        <rFont val="Arial"/>
        <family val="2"/>
      </rPr>
      <t>15</t>
    </r>
    <r>
      <rPr>
        <sz val="9.5"/>
        <rFont val="Symbol"/>
        <family val="1"/>
      </rPr>
      <t>±</t>
    </r>
    <r>
      <rPr>
        <sz val="9.5"/>
        <rFont val="Arial"/>
        <family val="2"/>
      </rPr>
      <t>16</t>
    </r>
    <r>
      <rPr>
        <sz val="9.5"/>
        <rFont val="Symbol"/>
        <family val="1"/>
      </rPr>
      <t>±</t>
    </r>
    <r>
      <rPr>
        <sz val="9.5"/>
        <rFont val="Arial"/>
        <family val="2"/>
      </rPr>
      <t>17</t>
    </r>
    <r>
      <rPr>
        <sz val="9.5"/>
        <rFont val="Symbol"/>
        <family val="1"/>
      </rPr>
      <t>±</t>
    </r>
    <r>
      <rPr>
        <sz val="9.5"/>
        <rFont val="Arial"/>
        <family val="2"/>
      </rPr>
      <t>18)</t>
    </r>
  </si>
  <si>
    <t>A vállalkozási tevékenység eredményéből alaptevékenység ellátására felhasznált összeg</t>
  </si>
  <si>
    <r>
      <t>Költségvetési pénzmaradványt külön jogszabály alapján módosító tétel                                                          (</t>
    </r>
    <r>
      <rPr>
        <sz val="9.5"/>
        <rFont val="Symbol"/>
        <family val="1"/>
      </rPr>
      <t>±</t>
    </r>
    <r>
      <rPr>
        <sz val="9.5"/>
        <rFont val="Arial"/>
        <family val="2"/>
      </rPr>
      <t>)</t>
    </r>
  </si>
  <si>
    <r>
      <t>Módosított pénzmaradvány</t>
    </r>
    <r>
      <rPr>
        <sz val="9.5"/>
        <rFont val="Arial"/>
        <family val="2"/>
      </rPr>
      <t xml:space="preserve"> (19+20</t>
    </r>
    <r>
      <rPr>
        <sz val="9.5"/>
        <rFont val="Symbol"/>
        <family val="1"/>
      </rPr>
      <t>±</t>
    </r>
    <r>
      <rPr>
        <sz val="9.5"/>
        <rFont val="Arial"/>
        <family val="2"/>
      </rPr>
      <t>21)</t>
    </r>
  </si>
  <si>
    <t>(ezer Ft-ban)</t>
  </si>
  <si>
    <t>Befektetett eszközök</t>
  </si>
  <si>
    <t>"0"-ra leírt</t>
  </si>
  <si>
    <t>Immateriális javak</t>
  </si>
  <si>
    <t>Tárgyi eszközök</t>
  </si>
  <si>
    <t xml:space="preserve">   Ingatlanok és kapcs. vagyoni é.j.</t>
  </si>
  <si>
    <t xml:space="preserve">   Gépek, berendezések</t>
  </si>
  <si>
    <t xml:space="preserve">   Járművek</t>
  </si>
  <si>
    <t xml:space="preserve">   Beruházások, felújítások</t>
  </si>
  <si>
    <t>Befektetett pénzügyi eszközök</t>
  </si>
  <si>
    <t xml:space="preserve">    Részvények</t>
  </si>
  <si>
    <t xml:space="preserve">    Adott kölcsönök</t>
  </si>
  <si>
    <t>Befektetett eszközök összesen</t>
  </si>
  <si>
    <t xml:space="preserve">Forgóeszközök </t>
  </si>
  <si>
    <t>Készletek</t>
  </si>
  <si>
    <t>Követelések</t>
  </si>
  <si>
    <t>Értékpapírok</t>
  </si>
  <si>
    <t>Pénzeszközök</t>
  </si>
  <si>
    <t>Egyéb aktív pénzügyi elszámolások</t>
  </si>
  <si>
    <t>Forgóeszközök összesen</t>
  </si>
  <si>
    <t>Eszközök mindösszesen:</t>
  </si>
  <si>
    <t>Források</t>
  </si>
  <si>
    <t>Saját tőke</t>
  </si>
  <si>
    <t xml:space="preserve">     Tartós tőke</t>
  </si>
  <si>
    <t xml:space="preserve">     Tőkeváltozás</t>
  </si>
  <si>
    <t>Tartalékok</t>
  </si>
  <si>
    <t>Kötelezettségek</t>
  </si>
  <si>
    <t xml:space="preserve">   Hosszú lejáratú kötelezettségek</t>
  </si>
  <si>
    <t xml:space="preserve">   Rövid lejáratú kötelezettségek</t>
  </si>
  <si>
    <t xml:space="preserve">   Egyéb passzív pénzügyi elszámolások</t>
  </si>
  <si>
    <t>Források összesen</t>
  </si>
  <si>
    <t>2013. év</t>
  </si>
  <si>
    <t xml:space="preserve">Könyv szerinti bruttó érték                 2013.01.01.     2013.12.31. </t>
  </si>
  <si>
    <t>Könyv szerinti nettó érték 2013.01.01.    2013.12.31.</t>
  </si>
  <si>
    <t>2013.12.31.</t>
  </si>
  <si>
    <t>2013.01.01.</t>
  </si>
  <si>
    <r>
      <t xml:space="preserve">   </t>
    </r>
    <r>
      <rPr>
        <sz val="10"/>
        <rFont val="Arial CE"/>
        <family val="0"/>
      </rPr>
      <t>Költségvetési passzív átfutó elszámolás</t>
    </r>
  </si>
  <si>
    <t>2013.01.01</t>
  </si>
  <si>
    <r>
      <t xml:space="preserve">          4. </t>
    </r>
    <r>
      <rPr>
        <b/>
        <sz val="10"/>
        <rFont val="Times New Roman"/>
        <family val="1"/>
      </rPr>
      <t>Egyéb működési célú költségvetési támogatás (bérkompenzáció ebből 338e)</t>
    </r>
  </si>
  <si>
    <t xml:space="preserve">          ÖNHIKI</t>
  </si>
  <si>
    <t xml:space="preserve">           1.5. Helyi önkormányzatok kiegészítő állami támogatása</t>
  </si>
  <si>
    <r>
      <t xml:space="preserve">                                                </t>
    </r>
    <r>
      <rPr>
        <b/>
        <i/>
        <u val="single"/>
        <sz val="12"/>
        <rFont val="Arial CE"/>
        <family val="2"/>
      </rPr>
      <t>több éves kihatással járó feladatai</t>
    </r>
  </si>
  <si>
    <t xml:space="preserve">                      ezer Ft-ban</t>
  </si>
  <si>
    <t>Többéves kihatással járó feladatok</t>
  </si>
  <si>
    <t>Összes kiadás</t>
  </si>
  <si>
    <t>1. Beruházások</t>
  </si>
  <si>
    <t>2. Felújítások</t>
  </si>
  <si>
    <t>-</t>
  </si>
  <si>
    <t>3. Egyéb felhalmozási kiadások</t>
  </si>
  <si>
    <t>Összesen</t>
  </si>
  <si>
    <t>2013. évi adósságot keletkeztető ügyleteiből eredő fizetési kötelezettségek</t>
  </si>
  <si>
    <t>Adósságot keletkeztető ügylet
(kiadás)
Stabilitási tv. 3.§ (1) bek.</t>
  </si>
  <si>
    <t>Felvétel éve</t>
  </si>
  <si>
    <t>Összege</t>
  </si>
  <si>
    <t>Futamidő (fizetési kötelezettség)</t>
  </si>
  <si>
    <t>Adósságot keletkeztető ügyletnél figyelembe veendő bevételek (Stabilitási tv. 45.§ (1) a., 10.§ (3) bek. szerint)</t>
  </si>
  <si>
    <t>Várható saját bevételek</t>
  </si>
  <si>
    <r>
      <t xml:space="preserve">                                              </t>
    </r>
    <r>
      <rPr>
        <b/>
        <i/>
        <u val="single"/>
        <sz val="12"/>
        <rFont val="Arial CE"/>
        <family val="0"/>
      </rPr>
      <t xml:space="preserve">Bálványos Község </t>
    </r>
    <r>
      <rPr>
        <b/>
        <i/>
        <u val="single"/>
        <sz val="12"/>
        <rFont val="Arial CE"/>
        <family val="2"/>
      </rPr>
      <t xml:space="preserve">Önkormányzatának </t>
    </r>
  </si>
  <si>
    <r>
      <t xml:space="preserve">                                               </t>
    </r>
    <r>
      <rPr>
        <b/>
        <i/>
        <u val="single"/>
        <sz val="12"/>
        <rFont val="Arial CE"/>
        <family val="0"/>
      </rPr>
      <t xml:space="preserve">Bálványos Község </t>
    </r>
    <r>
      <rPr>
        <b/>
        <i/>
        <u val="single"/>
        <sz val="12"/>
        <rFont val="Arial CE"/>
        <family val="2"/>
      </rPr>
      <t xml:space="preserve">Önkormányzatának </t>
    </r>
  </si>
  <si>
    <t xml:space="preserve">                      Bálványos Község Önkormányzat vagyona - 2013. 12.31.</t>
  </si>
  <si>
    <t>VI. Függő, átfutó bevétel</t>
  </si>
  <si>
    <t xml:space="preserve">1. melléklet a 3/2014.(IV.11.) önkormányzati rendelethez </t>
  </si>
  <si>
    <t xml:space="preserve">2. melléklet a 3/2014.(IV.11.) önkormányzati rendelethez   </t>
  </si>
  <si>
    <t xml:space="preserve">3. melléklet  a 3/2014.(IV.11.) önkormányzati rendelethez </t>
  </si>
  <si>
    <t xml:space="preserve">4.  melléklet a 3/2014.(IV.11.) önkormányzati rendelethez </t>
  </si>
  <si>
    <t>5. melléklet a 3/2014.(IV.11.) önkormányzati rendelethez</t>
  </si>
  <si>
    <t>5.1. melléklet a 3/2014.(IV.11.) önkormányzati rendelethez</t>
  </si>
  <si>
    <t>5.2. melléklet a 3/2014.(IV.11.) önkormányzati rendelethez</t>
  </si>
  <si>
    <t>5.3. melléklet a 3/2014.(IV.11.) önkormányzati rendelethez</t>
  </si>
  <si>
    <t xml:space="preserve">6. melléklet a 3/2014.(IV.11.) önkormányzati rendelethez </t>
  </si>
  <si>
    <t>7. melléklet a 3/2014.(IV.11.) önkormányzati rendelethez</t>
  </si>
  <si>
    <t>8. melléklet a 3/2014.(IV.11.) önkormányzati rendelethez</t>
  </si>
  <si>
    <t>9. melléklet a 3/2014.(IV.11.) önkormányzati rendelethez</t>
  </si>
  <si>
    <t>10. melléklet a 3/2014.(IV.11.) önkormányzati rendelethez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</si>
</sst>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\ &quot;EURO&quot;;\-#,##0\ &quot;EURO&quot;"/>
    <numFmt numFmtId="171" formatCode="#,##0\ &quot;EURO&quot;;[Red]\-#,##0\ &quot;EURO&quot;"/>
    <numFmt numFmtId="172" formatCode="#,##0.00\ &quot;EURO&quot;;\-#,##0.00\ &quot;EURO&quot;"/>
    <numFmt numFmtId="173" formatCode="#,##0.00\ &quot;EURO&quot;;[Red]\-#,##0.00\ &quot;EURO&quot;"/>
    <numFmt numFmtId="174" formatCode="_-* #,##0\ &quot;EURO&quot;_-;\-* #,##0\ &quot;EURO&quot;_-;_-* &quot;-&quot;\ &quot;EURO&quot;_-;_-@_-"/>
    <numFmt numFmtId="175" formatCode="_-* #,##0\ _E_U_R_O_-;\-* #,##0\ _E_U_R_O_-;_-* &quot;-&quot;\ _E_U_R_O_-;_-@_-"/>
    <numFmt numFmtId="176" formatCode="_-* #,##0.00\ &quot;EURO&quot;_-;\-* #,##0.00\ &quot;EURO&quot;_-;_-* &quot;-&quot;??\ &quot;EURO&quot;_-;_-@_-"/>
    <numFmt numFmtId="177" formatCode="_-* #,##0.00\ _E_U_R_O_-;\-* #,##0.00\ _E_U_R_O_-;_-* &quot;-&quot;??\ _E_U_R_O_-;_-@_-"/>
    <numFmt numFmtId="178" formatCode="#,##0.0"/>
    <numFmt numFmtId="179" formatCode="#,##0\ &quot;Ft&quot;"/>
    <numFmt numFmtId="180" formatCode="#,##0_ ;\-#,##0\ "/>
    <numFmt numFmtId="181" formatCode="#,##0;[Red]#,##0"/>
    <numFmt numFmtId="182" formatCode="#,##0.0\ &quot;Ft&quot;"/>
    <numFmt numFmtId="183" formatCode="_-* #,##0.0\ _F_t_-;\-* #,##0.0\ _F_t_-;_-* &quot;-&quot;??\ _F_t_-;_-@_-"/>
    <numFmt numFmtId="184" formatCode="_-* #,##0\ _F_t_-;\-* #,##0\ _F_t_-;_-* &quot;-&quot;??\ _F_t_-;_-@_-"/>
  </numFmts>
  <fonts count="8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4"/>
      <name val="Times New Roman"/>
      <family val="1"/>
    </font>
    <font>
      <sz val="14"/>
      <name val="Arial CE"/>
      <family val="0"/>
    </font>
    <font>
      <sz val="9"/>
      <name val="Times New Roman"/>
      <family val="1"/>
    </font>
    <font>
      <sz val="8"/>
      <name val="Arial CE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4"/>
      <name val="Times New Roman"/>
      <family val="1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11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b/>
      <sz val="13.5"/>
      <name val="Arial"/>
      <family val="2"/>
    </font>
    <font>
      <sz val="12"/>
      <name val="Arial"/>
      <family val="2"/>
    </font>
    <font>
      <sz val="11.5"/>
      <name val="Arial"/>
      <family val="2"/>
    </font>
    <font>
      <sz val="9.5"/>
      <name val="Arial"/>
      <family val="2"/>
    </font>
    <font>
      <sz val="8.5"/>
      <name val="Arial"/>
      <family val="2"/>
    </font>
    <font>
      <sz val="10.5"/>
      <name val="Arial"/>
      <family val="2"/>
    </font>
    <font>
      <b/>
      <sz val="11.5"/>
      <name val="Arial"/>
      <family val="2"/>
    </font>
    <font>
      <sz val="9.5"/>
      <name val="Symbol"/>
      <family val="1"/>
    </font>
    <font>
      <sz val="11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12"/>
      <name val="Arial CE"/>
      <family val="2"/>
    </font>
    <font>
      <b/>
      <i/>
      <sz val="14"/>
      <name val="Arial CE"/>
      <family val="2"/>
    </font>
    <font>
      <b/>
      <i/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0" fillId="34" borderId="0" xfId="0" applyFill="1" applyAlignment="1">
      <alignment/>
    </xf>
    <xf numFmtId="0" fontId="10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0" xfId="0" applyFont="1" applyFill="1" applyAlignment="1">
      <alignment/>
    </xf>
    <xf numFmtId="0" fontId="10" fillId="34" borderId="0" xfId="0" applyFont="1" applyFill="1" applyAlignment="1">
      <alignment horizontal="right"/>
    </xf>
    <xf numFmtId="3" fontId="3" fillId="0" borderId="10" xfId="0" applyNumberFormat="1" applyFont="1" applyBorder="1" applyAlignment="1">
      <alignment/>
    </xf>
    <xf numFmtId="0" fontId="8" fillId="35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6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6" fillId="36" borderId="10" xfId="0" applyNumberFormat="1" applyFont="1" applyFill="1" applyBorder="1" applyAlignment="1">
      <alignment horizontal="center" vertical="center" wrapText="1"/>
    </xf>
    <xf numFmtId="3" fontId="18" fillId="36" borderId="13" xfId="0" applyNumberFormat="1" applyFont="1" applyFill="1" applyBorder="1" applyAlignment="1">
      <alignment horizontal="center" vertical="center" wrapText="1"/>
    </xf>
    <xf numFmtId="3" fontId="18" fillId="36" borderId="14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6" fillId="36" borderId="10" xfId="0" applyNumberFormat="1" applyFont="1" applyFill="1" applyBorder="1" applyAlignment="1">
      <alignment horizontal="center" vertical="center" wrapText="1"/>
    </xf>
    <xf numFmtId="3" fontId="18" fillId="36" borderId="14" xfId="0" applyNumberFormat="1" applyFont="1" applyFill="1" applyBorder="1" applyAlignment="1">
      <alignment horizontal="center" vertical="center"/>
    </xf>
    <xf numFmtId="3" fontId="6" fillId="0" borderId="10" xfId="42" applyNumberFormat="1" applyFont="1" applyFill="1" applyBorder="1" applyAlignment="1">
      <alignment horizontal="right" vertical="center"/>
    </xf>
    <xf numFmtId="3" fontId="3" fillId="0" borderId="10" xfId="42" applyNumberFormat="1" applyFont="1" applyBorder="1" applyAlignment="1">
      <alignment horizontal="right" vertical="center"/>
    </xf>
    <xf numFmtId="3" fontId="3" fillId="0" borderId="10" xfId="42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3" fontId="6" fillId="34" borderId="0" xfId="0" applyNumberFormat="1" applyFont="1" applyFill="1" applyAlignment="1">
      <alignment horizontal="center" vertical="center"/>
    </xf>
    <xf numFmtId="3" fontId="18" fillId="34" borderId="0" xfId="0" applyNumberFormat="1" applyFont="1" applyFill="1" applyAlignment="1">
      <alignment horizontal="center" vertical="center"/>
    </xf>
    <xf numFmtId="3" fontId="6" fillId="34" borderId="0" xfId="0" applyNumberFormat="1" applyFont="1" applyFill="1" applyAlignment="1">
      <alignment horizontal="right" vertical="center"/>
    </xf>
    <xf numFmtId="0" fontId="12" fillId="34" borderId="0" xfId="0" applyFont="1" applyFill="1" applyAlignment="1">
      <alignment vertical="center"/>
    </xf>
    <xf numFmtId="3" fontId="12" fillId="34" borderId="0" xfId="0" applyNumberFormat="1" applyFont="1" applyFill="1" applyAlignment="1">
      <alignment horizontal="center" vertical="center"/>
    </xf>
    <xf numFmtId="3" fontId="13" fillId="34" borderId="0" xfId="0" applyNumberFormat="1" applyFont="1" applyFill="1" applyAlignment="1">
      <alignment horizontal="center" vertical="center"/>
    </xf>
    <xf numFmtId="3" fontId="12" fillId="34" borderId="0" xfId="0" applyNumberFormat="1" applyFont="1" applyFill="1" applyAlignment="1">
      <alignment horizontal="right" vertical="center"/>
    </xf>
    <xf numFmtId="3" fontId="15" fillId="34" borderId="0" xfId="0" applyNumberFormat="1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3" fontId="3" fillId="34" borderId="0" xfId="0" applyNumberFormat="1" applyFont="1" applyFill="1" applyBorder="1" applyAlignment="1">
      <alignment vertical="center"/>
    </xf>
    <xf numFmtId="3" fontId="3" fillId="34" borderId="0" xfId="0" applyNumberFormat="1" applyFont="1" applyFill="1" applyAlignment="1">
      <alignment vertical="center"/>
    </xf>
    <xf numFmtId="3" fontId="10" fillId="34" borderId="0" xfId="0" applyNumberFormat="1" applyFont="1" applyFill="1" applyAlignment="1">
      <alignment horizontal="right" vertical="center"/>
    </xf>
    <xf numFmtId="3" fontId="17" fillId="0" borderId="10" xfId="0" applyNumberFormat="1" applyFont="1" applyBorder="1" applyAlignment="1">
      <alignment horizontal="left" vertical="center"/>
    </xf>
    <xf numFmtId="3" fontId="17" fillId="0" borderId="10" xfId="0" applyNumberFormat="1" applyFont="1" applyFill="1" applyBorder="1" applyAlignment="1">
      <alignment horizontal="left" vertical="center"/>
    </xf>
    <xf numFmtId="3" fontId="17" fillId="0" borderId="10" xfId="0" applyNumberFormat="1" applyFont="1" applyBorder="1" applyAlignment="1">
      <alignment horizontal="left" vertical="center" wrapText="1"/>
    </xf>
    <xf numFmtId="3" fontId="17" fillId="0" borderId="15" xfId="0" applyNumberFormat="1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3" fontId="6" fillId="35" borderId="16" xfId="0" applyNumberFormat="1" applyFont="1" applyFill="1" applyBorder="1" applyAlignment="1">
      <alignment vertical="center"/>
    </xf>
    <xf numFmtId="3" fontId="6" fillId="35" borderId="16" xfId="0" applyNumberFormat="1" applyFont="1" applyFill="1" applyBorder="1" applyAlignment="1">
      <alignment horizontal="left" vertical="center"/>
    </xf>
    <xf numFmtId="3" fontId="17" fillId="35" borderId="16" xfId="0" applyNumberFormat="1" applyFont="1" applyFill="1" applyBorder="1" applyAlignment="1">
      <alignment horizontal="left" vertical="center"/>
    </xf>
    <xf numFmtId="3" fontId="6" fillId="35" borderId="16" xfId="42" applyNumberFormat="1" applyFont="1" applyFill="1" applyBorder="1" applyAlignment="1">
      <alignment horizontal="right" vertical="center"/>
    </xf>
    <xf numFmtId="3" fontId="6" fillId="35" borderId="16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horizontal="right" vertical="center"/>
    </xf>
    <xf numFmtId="0" fontId="8" fillId="34" borderId="0" xfId="0" applyFont="1" applyFill="1" applyAlignment="1">
      <alignment horizontal="center"/>
    </xf>
    <xf numFmtId="0" fontId="10" fillId="34" borderId="0" xfId="0" applyFont="1" applyFill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0" fillId="0" borderId="16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8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22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0" borderId="19" xfId="0" applyFont="1" applyBorder="1" applyAlignment="1">
      <alignment/>
    </xf>
    <xf numFmtId="0" fontId="22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22" fillId="0" borderId="0" xfId="0" applyFont="1" applyBorder="1" applyAlignment="1">
      <alignment/>
    </xf>
    <xf numFmtId="0" fontId="0" fillId="0" borderId="18" xfId="0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12" xfId="0" applyFont="1" applyBorder="1" applyAlignment="1">
      <alignment wrapText="1"/>
    </xf>
    <xf numFmtId="0" fontId="8" fillId="35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8" fillId="37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/>
    </xf>
    <xf numFmtId="0" fontId="8" fillId="37" borderId="11" xfId="0" applyFont="1" applyFill="1" applyBorder="1" applyAlignment="1">
      <alignment horizontal="center" wrapText="1"/>
    </xf>
    <xf numFmtId="0" fontId="8" fillId="38" borderId="11" xfId="0" applyFont="1" applyFill="1" applyBorder="1" applyAlignment="1">
      <alignment horizontal="center" wrapText="1"/>
    </xf>
    <xf numFmtId="3" fontId="18" fillId="36" borderId="20" xfId="0" applyNumberFormat="1" applyFont="1" applyFill="1" applyBorder="1" applyAlignment="1">
      <alignment vertical="center" wrapText="1"/>
    </xf>
    <xf numFmtId="3" fontId="18" fillId="36" borderId="14" xfId="0" applyNumberFormat="1" applyFont="1" applyFill="1" applyBorder="1" applyAlignment="1">
      <alignment vertical="center" wrapText="1"/>
    </xf>
    <xf numFmtId="3" fontId="6" fillId="0" borderId="16" xfId="0" applyNumberFormat="1" applyFont="1" applyFill="1" applyBorder="1" applyAlignment="1">
      <alignment horizontal="left" vertical="center"/>
    </xf>
    <xf numFmtId="3" fontId="17" fillId="0" borderId="21" xfId="0" applyNumberFormat="1" applyFont="1" applyFill="1" applyBorder="1" applyAlignment="1">
      <alignment horizontal="left" vertical="center"/>
    </xf>
    <xf numFmtId="3" fontId="3" fillId="0" borderId="16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17" fillId="0" borderId="12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left"/>
    </xf>
    <xf numFmtId="3" fontId="6" fillId="36" borderId="12" xfId="0" applyNumberFormat="1" applyFont="1" applyFill="1" applyBorder="1" applyAlignment="1">
      <alignment horizontal="center" vertical="center" wrapText="1"/>
    </xf>
    <xf numFmtId="3" fontId="18" fillId="36" borderId="20" xfId="0" applyNumberFormat="1" applyFont="1" applyFill="1" applyBorder="1" applyAlignment="1">
      <alignment horizontal="center" vertical="center"/>
    </xf>
    <xf numFmtId="3" fontId="18" fillId="36" borderId="14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6" fillId="35" borderId="10" xfId="42" applyNumberFormat="1" applyFont="1" applyFill="1" applyBorder="1" applyAlignment="1">
      <alignment horizontal="right" vertical="center"/>
    </xf>
    <xf numFmtId="3" fontId="6" fillId="35" borderId="10" xfId="42" applyNumberFormat="1" applyFont="1" applyFill="1" applyBorder="1" applyAlignment="1">
      <alignment horizontal="right" vertical="center"/>
    </xf>
    <xf numFmtId="3" fontId="3" fillId="0" borderId="10" xfId="42" applyNumberFormat="1" applyFont="1" applyBorder="1" applyAlignment="1">
      <alignment vertical="center"/>
    </xf>
    <xf numFmtId="3" fontId="25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36" borderId="11" xfId="0" applyFont="1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/>
    </xf>
    <xf numFmtId="3" fontId="27" fillId="0" borderId="17" xfId="0" applyNumberFormat="1" applyFont="1" applyFill="1" applyBorder="1" applyAlignment="1">
      <alignment horizontal="left" vertical="center"/>
    </xf>
    <xf numFmtId="3" fontId="28" fillId="0" borderId="18" xfId="0" applyNumberFormat="1" applyFont="1" applyFill="1" applyBorder="1" applyAlignment="1">
      <alignment horizontal="left" vertical="center"/>
    </xf>
    <xf numFmtId="3" fontId="27" fillId="0" borderId="18" xfId="0" applyNumberFormat="1" applyFont="1" applyFill="1" applyBorder="1" applyAlignment="1">
      <alignment horizontal="left" vertical="center"/>
    </xf>
    <xf numFmtId="0" fontId="17" fillId="34" borderId="0" xfId="0" applyFont="1" applyFill="1" applyAlignment="1">
      <alignment horizontal="right"/>
    </xf>
    <xf numFmtId="0" fontId="11" fillId="33" borderId="0" xfId="0" applyFont="1" applyFill="1" applyAlignment="1">
      <alignment horizontal="right"/>
    </xf>
    <xf numFmtId="0" fontId="4" fillId="0" borderId="11" xfId="0" applyFont="1" applyFill="1" applyBorder="1" applyAlignment="1">
      <alignment horizontal="left" vertical="center"/>
    </xf>
    <xf numFmtId="0" fontId="4" fillId="37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7" fillId="0" borderId="18" xfId="0" applyFont="1" applyBorder="1" applyAlignment="1">
      <alignment/>
    </xf>
    <xf numFmtId="3" fontId="25" fillId="0" borderId="1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0" fontId="3" fillId="0" borderId="23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4" fillId="36" borderId="25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22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33" borderId="23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6" fillId="0" borderId="23" xfId="0" applyFont="1" applyFill="1" applyBorder="1" applyAlignment="1">
      <alignment horizontal="right" vertical="center" wrapText="1"/>
    </xf>
    <xf numFmtId="0" fontId="7" fillId="0" borderId="23" xfId="0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7" fillId="0" borderId="23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/>
    </xf>
    <xf numFmtId="3" fontId="23" fillId="0" borderId="24" xfId="0" applyNumberFormat="1" applyFont="1" applyBorder="1" applyAlignment="1">
      <alignment horizontal="right"/>
    </xf>
    <xf numFmtId="0" fontId="11" fillId="34" borderId="0" xfId="0" applyFont="1" applyFill="1" applyAlignment="1">
      <alignment horizontal="right"/>
    </xf>
    <xf numFmtId="3" fontId="0" fillId="0" borderId="16" xfId="0" applyNumberFormat="1" applyBorder="1" applyAlignment="1">
      <alignment/>
    </xf>
    <xf numFmtId="3" fontId="17" fillId="39" borderId="12" xfId="0" applyNumberFormat="1" applyFont="1" applyFill="1" applyBorder="1" applyAlignment="1">
      <alignment vertical="center" wrapText="1"/>
    </xf>
    <xf numFmtId="3" fontId="3" fillId="39" borderId="10" xfId="42" applyNumberFormat="1" applyFont="1" applyFill="1" applyBorder="1" applyAlignment="1">
      <alignment horizontal="right" vertical="center"/>
    </xf>
    <xf numFmtId="3" fontId="6" fillId="39" borderId="10" xfId="42" applyNumberFormat="1" applyFont="1" applyFill="1" applyBorder="1" applyAlignment="1">
      <alignment horizontal="right" vertical="center"/>
    </xf>
    <xf numFmtId="3" fontId="6" fillId="39" borderId="10" xfId="42" applyNumberFormat="1" applyFont="1" applyFill="1" applyBorder="1" applyAlignment="1">
      <alignment horizontal="right" vertical="center"/>
    </xf>
    <xf numFmtId="3" fontId="6" fillId="39" borderId="16" xfId="0" applyNumberFormat="1" applyFont="1" applyFill="1" applyBorder="1" applyAlignment="1">
      <alignment vertical="center"/>
    </xf>
    <xf numFmtId="3" fontId="17" fillId="39" borderId="10" xfId="0" applyNumberFormat="1" applyFont="1" applyFill="1" applyBorder="1" applyAlignment="1">
      <alignment horizontal="left" vertical="center"/>
    </xf>
    <xf numFmtId="3" fontId="3" fillId="39" borderId="10" xfId="42" applyNumberFormat="1" applyFont="1" applyFill="1" applyBorder="1" applyAlignment="1">
      <alignment vertical="center"/>
    </xf>
    <xf numFmtId="3" fontId="6" fillId="35" borderId="21" xfId="0" applyNumberFormat="1" applyFont="1" applyFill="1" applyBorder="1" applyAlignment="1">
      <alignment horizontal="left" vertical="center"/>
    </xf>
    <xf numFmtId="3" fontId="17" fillId="40" borderId="10" xfId="0" applyNumberFormat="1" applyFont="1" applyFill="1" applyBorder="1" applyAlignment="1">
      <alignment horizontal="left" vertical="center"/>
    </xf>
    <xf numFmtId="3" fontId="3" fillId="40" borderId="10" xfId="42" applyNumberFormat="1" applyFont="1" applyFill="1" applyBorder="1" applyAlignment="1">
      <alignment horizontal="right" vertical="center"/>
    </xf>
    <xf numFmtId="3" fontId="3" fillId="40" borderId="10" xfId="42" applyNumberFormat="1" applyFont="1" applyFill="1" applyBorder="1" applyAlignment="1">
      <alignment vertical="center"/>
    </xf>
    <xf numFmtId="3" fontId="6" fillId="40" borderId="10" xfId="42" applyNumberFormat="1" applyFont="1" applyFill="1" applyBorder="1" applyAlignment="1">
      <alignment horizontal="right" vertical="center"/>
    </xf>
    <xf numFmtId="3" fontId="6" fillId="40" borderId="10" xfId="42" applyNumberFormat="1" applyFont="1" applyFill="1" applyBorder="1" applyAlignment="1">
      <alignment horizontal="right" vertical="center"/>
    </xf>
    <xf numFmtId="3" fontId="17" fillId="41" borderId="21" xfId="0" applyNumberFormat="1" applyFont="1" applyFill="1" applyBorder="1" applyAlignment="1">
      <alignment horizontal="left" vertical="center"/>
    </xf>
    <xf numFmtId="3" fontId="6" fillId="41" borderId="16" xfId="42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3" fontId="6" fillId="0" borderId="2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6" fillId="0" borderId="23" xfId="0" applyNumberFormat="1" applyFont="1" applyBorder="1" applyAlignment="1">
      <alignment horizontal="right"/>
    </xf>
    <xf numFmtId="3" fontId="20" fillId="0" borderId="23" xfId="0" applyNumberFormat="1" applyFont="1" applyBorder="1" applyAlignment="1">
      <alignment horizontal="right"/>
    </xf>
    <xf numFmtId="3" fontId="24" fillId="0" borderId="23" xfId="0" applyNumberFormat="1" applyFont="1" applyBorder="1" applyAlignment="1">
      <alignment horizontal="right"/>
    </xf>
    <xf numFmtId="3" fontId="6" fillId="0" borderId="23" xfId="0" applyNumberFormat="1" applyFont="1" applyFill="1" applyBorder="1" applyAlignment="1">
      <alignment horizontal="right"/>
    </xf>
    <xf numFmtId="3" fontId="8" fillId="38" borderId="25" xfId="0" applyNumberFormat="1" applyFont="1" applyFill="1" applyBorder="1" applyAlignment="1">
      <alignment horizontal="center" wrapText="1"/>
    </xf>
    <xf numFmtId="3" fontId="8" fillId="0" borderId="26" xfId="0" applyNumberFormat="1" applyFont="1" applyFill="1" applyBorder="1" applyAlignment="1">
      <alignment horizontal="right" wrapText="1"/>
    </xf>
    <xf numFmtId="3" fontId="4" fillId="0" borderId="23" xfId="0" applyNumberFormat="1" applyFont="1" applyFill="1" applyBorder="1" applyAlignment="1">
      <alignment horizontal="right" wrapText="1"/>
    </xf>
    <xf numFmtId="3" fontId="3" fillId="0" borderId="23" xfId="0" applyNumberFormat="1" applyFont="1" applyFill="1" applyBorder="1" applyAlignment="1">
      <alignment horizontal="right" wrapText="1"/>
    </xf>
    <xf numFmtId="3" fontId="6" fillId="0" borderId="23" xfId="0" applyNumberFormat="1" applyFont="1" applyFill="1" applyBorder="1" applyAlignment="1">
      <alignment horizontal="right" wrapText="1"/>
    </xf>
    <xf numFmtId="3" fontId="8" fillId="0" borderId="23" xfId="0" applyNumberFormat="1" applyFont="1" applyFill="1" applyBorder="1" applyAlignment="1">
      <alignment horizontal="right" wrapText="1"/>
    </xf>
    <xf numFmtId="3" fontId="3" fillId="0" borderId="2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4" fillId="0" borderId="26" xfId="0" applyNumberFormat="1" applyFont="1" applyFill="1" applyBorder="1" applyAlignment="1">
      <alignment horizontal="right" vertical="center"/>
    </xf>
    <xf numFmtId="3" fontId="20" fillId="0" borderId="23" xfId="0" applyNumberFormat="1" applyFont="1" applyFill="1" applyBorder="1" applyAlignment="1">
      <alignment horizontal="right"/>
    </xf>
    <xf numFmtId="3" fontId="20" fillId="0" borderId="23" xfId="0" applyNumberFormat="1" applyFont="1" applyBorder="1" applyAlignment="1">
      <alignment/>
    </xf>
    <xf numFmtId="3" fontId="8" fillId="0" borderId="26" xfId="0" applyNumberFormat="1" applyFont="1" applyFill="1" applyBorder="1" applyAlignment="1">
      <alignment horizontal="right"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3" fontId="12" fillId="0" borderId="23" xfId="0" applyNumberFormat="1" applyFont="1" applyFill="1" applyBorder="1" applyAlignment="1">
      <alignment vertical="center" wrapText="1"/>
    </xf>
    <xf numFmtId="3" fontId="3" fillId="0" borderId="23" xfId="0" applyNumberFormat="1" applyFont="1" applyFill="1" applyBorder="1" applyAlignment="1">
      <alignment vertical="center" wrapText="1"/>
    </xf>
    <xf numFmtId="3" fontId="4" fillId="0" borderId="23" xfId="0" applyNumberFormat="1" applyFont="1" applyFill="1" applyBorder="1" applyAlignment="1">
      <alignment vertical="center" wrapText="1"/>
    </xf>
    <xf numFmtId="3" fontId="4" fillId="0" borderId="24" xfId="0" applyNumberFormat="1" applyFont="1" applyFill="1" applyBorder="1" applyAlignment="1">
      <alignment vertical="center" wrapText="1"/>
    </xf>
    <xf numFmtId="3" fontId="3" fillId="0" borderId="24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8" fillId="34" borderId="26" xfId="0" applyFont="1" applyFill="1" applyBorder="1" applyAlignment="1">
      <alignment horizontal="center" vertical="center" wrapText="1"/>
    </xf>
    <xf numFmtId="3" fontId="5" fillId="0" borderId="23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5" fillId="0" borderId="23" xfId="0" applyNumberFormat="1" applyFont="1" applyFill="1" applyBorder="1" applyAlignment="1">
      <alignment vertical="center" wrapText="1"/>
    </xf>
    <xf numFmtId="3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/>
    </xf>
    <xf numFmtId="3" fontId="17" fillId="34" borderId="10" xfId="0" applyNumberFormat="1" applyFont="1" applyFill="1" applyBorder="1" applyAlignment="1">
      <alignment horizontal="left" vertical="center"/>
    </xf>
    <xf numFmtId="3" fontId="3" fillId="0" borderId="21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/>
    </xf>
    <xf numFmtId="3" fontId="18" fillId="0" borderId="23" xfId="0" applyNumberFormat="1" applyFont="1" applyBorder="1" applyAlignment="1">
      <alignment/>
    </xf>
    <xf numFmtId="0" fontId="20" fillId="0" borderId="27" xfId="0" applyFont="1" applyBorder="1" applyAlignment="1">
      <alignment/>
    </xf>
    <xf numFmtId="3" fontId="20" fillId="0" borderId="28" xfId="0" applyNumberFormat="1" applyFont="1" applyBorder="1" applyAlignment="1">
      <alignment/>
    </xf>
    <xf numFmtId="3" fontId="80" fillId="34" borderId="10" xfId="0" applyNumberFormat="1" applyFont="1" applyFill="1" applyBorder="1" applyAlignment="1">
      <alignment/>
    </xf>
    <xf numFmtId="3" fontId="3" fillId="34" borderId="10" xfId="42" applyNumberFormat="1" applyFont="1" applyFill="1" applyBorder="1" applyAlignment="1">
      <alignment horizontal="right" vertical="center"/>
    </xf>
    <xf numFmtId="3" fontId="6" fillId="34" borderId="10" xfId="42" applyNumberFormat="1" applyFont="1" applyFill="1" applyBorder="1" applyAlignment="1">
      <alignment horizontal="right" vertical="center"/>
    </xf>
    <xf numFmtId="3" fontId="6" fillId="34" borderId="10" xfId="42" applyNumberFormat="1" applyFont="1" applyFill="1" applyBorder="1" applyAlignment="1">
      <alignment horizontal="right" vertical="center"/>
    </xf>
    <xf numFmtId="3" fontId="6" fillId="34" borderId="16" xfId="0" applyNumberFormat="1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 horizontal="right"/>
    </xf>
    <xf numFmtId="3" fontId="7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3" fontId="6" fillId="37" borderId="10" xfId="42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3" fontId="24" fillId="34" borderId="10" xfId="0" applyNumberFormat="1" applyFont="1" applyFill="1" applyBorder="1" applyAlignment="1">
      <alignment horizontal="right"/>
    </xf>
    <xf numFmtId="0" fontId="4" fillId="36" borderId="22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3" fontId="5" fillId="0" borderId="26" xfId="0" applyNumberFormat="1" applyFont="1" applyBorder="1" applyAlignment="1">
      <alignment/>
    </xf>
    <xf numFmtId="3" fontId="8" fillId="35" borderId="22" xfId="0" applyNumberFormat="1" applyFont="1" applyFill="1" applyBorder="1" applyAlignment="1">
      <alignment horizontal="right"/>
    </xf>
    <xf numFmtId="3" fontId="8" fillId="35" borderId="29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3" fontId="5" fillId="0" borderId="16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20" fillId="0" borderId="12" xfId="0" applyNumberFormat="1" applyFont="1" applyBorder="1" applyAlignment="1">
      <alignment/>
    </xf>
    <xf numFmtId="3" fontId="4" fillId="0" borderId="26" xfId="0" applyNumberFormat="1" applyFont="1" applyFill="1" applyBorder="1" applyAlignment="1">
      <alignment vertical="center" wrapText="1"/>
    </xf>
    <xf numFmtId="3" fontId="8" fillId="37" borderId="22" xfId="0" applyNumberFormat="1" applyFont="1" applyFill="1" applyBorder="1" applyAlignment="1">
      <alignment horizontal="right" vertical="center" wrapText="1"/>
    </xf>
    <xf numFmtId="3" fontId="8" fillId="37" borderId="22" xfId="0" applyNumberFormat="1" applyFont="1" applyFill="1" applyBorder="1" applyAlignment="1">
      <alignment wrapText="1"/>
    </xf>
    <xf numFmtId="0" fontId="4" fillId="36" borderId="11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right" vertical="center"/>
    </xf>
    <xf numFmtId="3" fontId="6" fillId="0" borderId="24" xfId="0" applyNumberFormat="1" applyFont="1" applyBorder="1" applyAlignment="1">
      <alignment/>
    </xf>
    <xf numFmtId="0" fontId="6" fillId="0" borderId="12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 wrapText="1"/>
    </xf>
    <xf numFmtId="3" fontId="8" fillId="37" borderId="22" xfId="0" applyNumberFormat="1" applyFont="1" applyFill="1" applyBorder="1" applyAlignment="1">
      <alignment horizontal="right" wrapText="1"/>
    </xf>
    <xf numFmtId="3" fontId="8" fillId="37" borderId="29" xfId="0" applyNumberFormat="1" applyFont="1" applyFill="1" applyBorder="1" applyAlignment="1">
      <alignment horizontal="right" wrapText="1"/>
    </xf>
    <xf numFmtId="3" fontId="8" fillId="37" borderId="22" xfId="0" applyNumberFormat="1" applyFont="1" applyFill="1" applyBorder="1" applyAlignment="1">
      <alignment horizontal="center" wrapText="1"/>
    </xf>
    <xf numFmtId="3" fontId="8" fillId="37" borderId="29" xfId="0" applyNumberFormat="1" applyFont="1" applyFill="1" applyBorder="1" applyAlignment="1">
      <alignment horizontal="center" wrapText="1"/>
    </xf>
    <xf numFmtId="3" fontId="11" fillId="0" borderId="0" xfId="0" applyNumberFormat="1" applyFont="1" applyAlignment="1">
      <alignment/>
    </xf>
    <xf numFmtId="3" fontId="23" fillId="0" borderId="12" xfId="0" applyNumberFormat="1" applyFont="1" applyBorder="1" applyAlignment="1">
      <alignment horizontal="right"/>
    </xf>
    <xf numFmtId="3" fontId="22" fillId="33" borderId="22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3" fontId="4" fillId="37" borderId="29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3" fontId="3" fillId="0" borderId="24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left" vertical="center"/>
    </xf>
    <xf numFmtId="3" fontId="6" fillId="0" borderId="26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horizontal="right" vertical="center" wrapText="1"/>
    </xf>
    <xf numFmtId="3" fontId="4" fillId="0" borderId="29" xfId="0" applyNumberFormat="1" applyFont="1" applyFill="1" applyBorder="1" applyAlignment="1">
      <alignment horizontal="right" vertical="center" wrapText="1"/>
    </xf>
    <xf numFmtId="3" fontId="0" fillId="0" borderId="12" xfId="0" applyNumberFormat="1" applyBorder="1" applyAlignment="1">
      <alignment/>
    </xf>
    <xf numFmtId="3" fontId="7" fillId="33" borderId="24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22" xfId="0" applyFont="1" applyFill="1" applyBorder="1" applyAlignment="1">
      <alignment horizontal="right" vertical="center" wrapText="1"/>
    </xf>
    <xf numFmtId="3" fontId="22" fillId="0" borderId="22" xfId="0" applyNumberFormat="1" applyFont="1" applyBorder="1" applyAlignment="1">
      <alignment horizontal="right"/>
    </xf>
    <xf numFmtId="3" fontId="22" fillId="34" borderId="29" xfId="0" applyNumberFormat="1" applyFont="1" applyFill="1" applyBorder="1" applyAlignment="1">
      <alignment horizontal="right"/>
    </xf>
    <xf numFmtId="3" fontId="4" fillId="34" borderId="29" xfId="0" applyNumberFormat="1" applyFont="1" applyFill="1" applyBorder="1" applyAlignment="1">
      <alignment/>
    </xf>
    <xf numFmtId="0" fontId="0" fillId="0" borderId="30" xfId="0" applyBorder="1" applyAlignment="1">
      <alignment/>
    </xf>
    <xf numFmtId="3" fontId="0" fillId="0" borderId="21" xfId="0" applyNumberFormat="1" applyBorder="1" applyAlignment="1">
      <alignment/>
    </xf>
    <xf numFmtId="0" fontId="3" fillId="0" borderId="23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6" fillId="34" borderId="1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3" fontId="12" fillId="0" borderId="10" xfId="0" applyNumberFormat="1" applyFont="1" applyFill="1" applyBorder="1" applyAlignment="1">
      <alignment vertical="center" wrapText="1"/>
    </xf>
    <xf numFmtId="0" fontId="7" fillId="0" borderId="16" xfId="0" applyFont="1" applyBorder="1" applyAlignment="1">
      <alignment/>
    </xf>
    <xf numFmtId="3" fontId="8" fillId="37" borderId="29" xfId="0" applyNumberFormat="1" applyFont="1" applyFill="1" applyBorder="1" applyAlignment="1">
      <alignment/>
    </xf>
    <xf numFmtId="3" fontId="3" fillId="34" borderId="31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3" fontId="3" fillId="0" borderId="24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4" fillId="0" borderId="25" xfId="0" applyFont="1" applyBorder="1" applyAlignment="1">
      <alignment/>
    </xf>
    <xf numFmtId="3" fontId="0" fillId="34" borderId="10" xfId="0" applyNumberFormat="1" applyFont="1" applyFill="1" applyBorder="1" applyAlignment="1">
      <alignment horizontal="right"/>
    </xf>
    <xf numFmtId="3" fontId="3" fillId="34" borderId="23" xfId="0" applyNumberFormat="1" applyFont="1" applyFill="1" applyBorder="1" applyAlignment="1">
      <alignment horizontal="right" vertical="center" wrapText="1"/>
    </xf>
    <xf numFmtId="3" fontId="6" fillId="34" borderId="23" xfId="0" applyNumberFormat="1" applyFont="1" applyFill="1" applyBorder="1" applyAlignment="1">
      <alignment horizontal="right" vertical="center" wrapText="1"/>
    </xf>
    <xf numFmtId="3" fontId="0" fillId="34" borderId="10" xfId="0" applyNumberFormat="1" applyFont="1" applyFill="1" applyBorder="1" applyAlignment="1">
      <alignment/>
    </xf>
    <xf numFmtId="3" fontId="4" fillId="34" borderId="29" xfId="0" applyNumberFormat="1" applyFont="1" applyFill="1" applyBorder="1" applyAlignment="1">
      <alignment horizontal="right" vertical="center" wrapText="1"/>
    </xf>
    <xf numFmtId="3" fontId="6" fillId="34" borderId="16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/>
    </xf>
    <xf numFmtId="3" fontId="17" fillId="41" borderId="12" xfId="0" applyNumberFormat="1" applyFont="1" applyFill="1" applyBorder="1" applyAlignment="1">
      <alignment vertical="center" wrapText="1"/>
    </xf>
    <xf numFmtId="3" fontId="17" fillId="34" borderId="12" xfId="0" applyNumberFormat="1" applyFont="1" applyFill="1" applyBorder="1" applyAlignment="1">
      <alignment vertical="center" wrapText="1"/>
    </xf>
    <xf numFmtId="3" fontId="3" fillId="34" borderId="10" xfId="42" applyNumberFormat="1" applyFont="1" applyFill="1" applyBorder="1" applyAlignment="1">
      <alignment vertical="center"/>
    </xf>
    <xf numFmtId="3" fontId="17" fillId="0" borderId="12" xfId="0" applyNumberFormat="1" applyFont="1" applyFill="1" applyBorder="1" applyAlignment="1">
      <alignment horizontal="left" vertical="center"/>
    </xf>
    <xf numFmtId="3" fontId="3" fillId="34" borderId="23" xfId="0" applyNumberFormat="1" applyFont="1" applyFill="1" applyBorder="1" applyAlignment="1">
      <alignment horizontal="right"/>
    </xf>
    <xf numFmtId="3" fontId="11" fillId="34" borderId="0" xfId="0" applyNumberFormat="1" applyFont="1" applyFill="1" applyBorder="1" applyAlignment="1">
      <alignment/>
    </xf>
    <xf numFmtId="0" fontId="0" fillId="38" borderId="29" xfId="0" applyFont="1" applyFill="1" applyBorder="1" applyAlignment="1">
      <alignment/>
    </xf>
    <xf numFmtId="3" fontId="6" fillId="37" borderId="16" xfId="0" applyNumberFormat="1" applyFont="1" applyFill="1" applyBorder="1" applyAlignment="1">
      <alignment vertical="center"/>
    </xf>
    <xf numFmtId="3" fontId="22" fillId="34" borderId="32" xfId="0" applyNumberFormat="1" applyFont="1" applyFill="1" applyBorder="1" applyAlignment="1">
      <alignment/>
    </xf>
    <xf numFmtId="3" fontId="22" fillId="34" borderId="29" xfId="0" applyNumberFormat="1" applyFont="1" applyFill="1" applyBorder="1" applyAlignment="1">
      <alignment/>
    </xf>
    <xf numFmtId="3" fontId="0" fillId="34" borderId="16" xfId="0" applyNumberFormat="1" applyFill="1" applyBorder="1" applyAlignment="1">
      <alignment/>
    </xf>
    <xf numFmtId="0" fontId="4" fillId="34" borderId="29" xfId="0" applyFont="1" applyFill="1" applyBorder="1" applyAlignment="1">
      <alignment horizontal="right" vertical="center" wrapText="1"/>
    </xf>
    <xf numFmtId="0" fontId="7" fillId="34" borderId="29" xfId="0" applyFont="1" applyFill="1" applyBorder="1" applyAlignment="1">
      <alignment/>
    </xf>
    <xf numFmtId="0" fontId="4" fillId="0" borderId="32" xfId="0" applyFont="1" applyBorder="1" applyAlignment="1">
      <alignment/>
    </xf>
    <xf numFmtId="0" fontId="0" fillId="0" borderId="32" xfId="0" applyBorder="1" applyAlignment="1">
      <alignment/>
    </xf>
    <xf numFmtId="0" fontId="29" fillId="34" borderId="33" xfId="0" applyFont="1" applyFill="1" applyBorder="1" applyAlignment="1">
      <alignment/>
    </xf>
    <xf numFmtId="3" fontId="4" fillId="34" borderId="32" xfId="0" applyNumberFormat="1" applyFont="1" applyFill="1" applyBorder="1" applyAlignment="1">
      <alignment/>
    </xf>
    <xf numFmtId="3" fontId="22" fillId="33" borderId="25" xfId="0" applyNumberFormat="1" applyFont="1" applyFill="1" applyBorder="1" applyAlignment="1">
      <alignment horizontal="right"/>
    </xf>
    <xf numFmtId="3" fontId="22" fillId="34" borderId="32" xfId="0" applyNumberFormat="1" applyFont="1" applyFill="1" applyBorder="1" applyAlignment="1">
      <alignment horizontal="right"/>
    </xf>
    <xf numFmtId="0" fontId="33" fillId="0" borderId="0" xfId="0" applyFont="1" applyAlignment="1">
      <alignment horizontal="right"/>
    </xf>
    <xf numFmtId="0" fontId="0" fillId="0" borderId="0" xfId="0" applyAlignment="1">
      <alignment/>
    </xf>
    <xf numFmtId="0" fontId="31" fillId="0" borderId="0" xfId="0" applyFont="1" applyAlignment="1">
      <alignment horizontal="center" vertical="top"/>
    </xf>
    <xf numFmtId="0" fontId="32" fillId="0" borderId="0" xfId="0" applyFont="1" applyAlignment="1">
      <alignment/>
    </xf>
    <xf numFmtId="0" fontId="33" fillId="0" borderId="34" xfId="0" applyFont="1" applyBorder="1" applyAlignment="1">
      <alignment horizontal="center" vertical="top"/>
    </xf>
    <xf numFmtId="0" fontId="33" fillId="0" borderId="35" xfId="0" applyFont="1" applyBorder="1" applyAlignment="1">
      <alignment horizontal="center" vertical="top"/>
    </xf>
    <xf numFmtId="0" fontId="33" fillId="0" borderId="14" xfId="0" applyFont="1" applyBorder="1" applyAlignment="1">
      <alignment horizontal="center" vertical="top"/>
    </xf>
    <xf numFmtId="0" fontId="33" fillId="0" borderId="36" xfId="0" applyFont="1" applyBorder="1" applyAlignment="1">
      <alignment horizontal="center" vertical="top"/>
    </xf>
    <xf numFmtId="0" fontId="34" fillId="0" borderId="37" xfId="0" applyFont="1" applyBorder="1" applyAlignment="1">
      <alignment horizontal="center" vertical="top"/>
    </xf>
    <xf numFmtId="0" fontId="34" fillId="0" borderId="34" xfId="0" applyFont="1" applyBorder="1" applyAlignment="1">
      <alignment horizontal="center" vertical="top"/>
    </xf>
    <xf numFmtId="0" fontId="34" fillId="0" borderId="35" xfId="0" applyFont="1" applyBorder="1" applyAlignment="1">
      <alignment horizontal="center" vertical="top"/>
    </xf>
    <xf numFmtId="0" fontId="33" fillId="0" borderId="18" xfId="0" applyFont="1" applyBorder="1" applyAlignment="1">
      <alignment vertical="top"/>
    </xf>
    <xf numFmtId="0" fontId="35" fillId="0" borderId="10" xfId="0" applyFont="1" applyBorder="1" applyAlignment="1">
      <alignment horizontal="center" vertical="top"/>
    </xf>
    <xf numFmtId="3" fontId="32" fillId="0" borderId="38" xfId="0" applyNumberFormat="1" applyFont="1" applyBorder="1" applyAlignment="1">
      <alignment horizontal="right" vertical="top"/>
    </xf>
    <xf numFmtId="0" fontId="32" fillId="0" borderId="38" xfId="0" applyFont="1" applyBorder="1" applyAlignment="1">
      <alignment horizontal="right" vertical="top"/>
    </xf>
    <xf numFmtId="0" fontId="31" fillId="0" borderId="39" xfId="0" applyFont="1" applyBorder="1" applyAlignment="1">
      <alignment horizontal="right" vertical="top"/>
    </xf>
    <xf numFmtId="0" fontId="32" fillId="0" borderId="39" xfId="0" applyFont="1" applyBorder="1" applyAlignment="1">
      <alignment horizontal="right" vertical="top"/>
    </xf>
    <xf numFmtId="3" fontId="38" fillId="0" borderId="39" xfId="0" applyNumberFormat="1" applyFont="1" applyBorder="1" applyAlignment="1">
      <alignment horizontal="right" vertical="top"/>
    </xf>
    <xf numFmtId="0" fontId="40" fillId="0" borderId="18" xfId="0" applyFont="1" applyBorder="1" applyAlignment="1">
      <alignment vertical="top"/>
    </xf>
    <xf numFmtId="0" fontId="38" fillId="0" borderId="39" xfId="0" applyFont="1" applyBorder="1" applyAlignment="1">
      <alignment horizontal="right" vertical="top"/>
    </xf>
    <xf numFmtId="0" fontId="33" fillId="0" borderId="19" xfId="0" applyFont="1" applyBorder="1" applyAlignment="1">
      <alignment vertical="top"/>
    </xf>
    <xf numFmtId="0" fontId="35" fillId="0" borderId="12" xfId="0" applyFont="1" applyBorder="1" applyAlignment="1">
      <alignment horizontal="center" vertical="top"/>
    </xf>
    <xf numFmtId="0" fontId="31" fillId="0" borderId="40" xfId="0" applyFont="1" applyBorder="1" applyAlignment="1">
      <alignment horizontal="right" vertical="top"/>
    </xf>
    <xf numFmtId="0" fontId="39" fillId="0" borderId="11" xfId="0" applyFont="1" applyBorder="1" applyAlignment="1">
      <alignment vertical="top"/>
    </xf>
    <xf numFmtId="0" fontId="35" fillId="0" borderId="22" xfId="0" applyFont="1" applyBorder="1" applyAlignment="1">
      <alignment horizontal="center" vertical="top"/>
    </xf>
    <xf numFmtId="0" fontId="36" fillId="0" borderId="29" xfId="0" applyFont="1" applyFill="1" applyBorder="1" applyAlignment="1">
      <alignment horizontal="right" vertical="top"/>
    </xf>
    <xf numFmtId="0" fontId="41" fillId="0" borderId="0" xfId="0" applyFont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23" fillId="35" borderId="11" xfId="0" applyFont="1" applyFill="1" applyBorder="1" applyAlignment="1">
      <alignment horizontal="center"/>
    </xf>
    <xf numFmtId="3" fontId="7" fillId="0" borderId="17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23" fillId="0" borderId="1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0" fillId="33" borderId="0" xfId="0" applyNumberFormat="1" applyFill="1" applyAlignment="1">
      <alignment/>
    </xf>
    <xf numFmtId="3" fontId="23" fillId="35" borderId="42" xfId="0" applyNumberFormat="1" applyFont="1" applyFill="1" applyBorder="1" applyAlignment="1">
      <alignment/>
    </xf>
    <xf numFmtId="3" fontId="23" fillId="35" borderId="43" xfId="0" applyNumberFormat="1" applyFont="1" applyFill="1" applyBorder="1" applyAlignment="1">
      <alignment/>
    </xf>
    <xf numFmtId="3" fontId="29" fillId="35" borderId="22" xfId="0" applyNumberFormat="1" applyFont="1" applyFill="1" applyBorder="1" applyAlignment="1">
      <alignment horizontal="center"/>
    </xf>
    <xf numFmtId="49" fontId="7" fillId="35" borderId="22" xfId="0" applyNumberFormat="1" applyFont="1" applyFill="1" applyBorder="1" applyAlignment="1">
      <alignment horizontal="center"/>
    </xf>
    <xf numFmtId="49" fontId="7" fillId="35" borderId="29" xfId="0" applyNumberFormat="1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0" borderId="41" xfId="0" applyNumberFormat="1" applyBorder="1" applyAlignment="1">
      <alignment/>
    </xf>
    <xf numFmtId="3" fontId="7" fillId="33" borderId="18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7" fillId="33" borderId="19" xfId="0" applyNumberFormat="1" applyFon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23" fillId="33" borderId="11" xfId="0" applyNumberFormat="1" applyFont="1" applyFill="1" applyBorder="1" applyAlignment="1">
      <alignment/>
    </xf>
    <xf numFmtId="3" fontId="23" fillId="33" borderId="22" xfId="0" applyNumberFormat="1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3" fontId="22" fillId="33" borderId="44" xfId="0" applyNumberFormat="1" applyFont="1" applyFill="1" applyBorder="1" applyAlignment="1">
      <alignment/>
    </xf>
    <xf numFmtId="3" fontId="23" fillId="33" borderId="44" xfId="0" applyNumberFormat="1" applyFont="1" applyFill="1" applyBorder="1" applyAlignment="1">
      <alignment/>
    </xf>
    <xf numFmtId="3" fontId="23" fillId="0" borderId="44" xfId="0" applyNumberFormat="1" applyFont="1" applyBorder="1" applyAlignment="1">
      <alignment/>
    </xf>
    <xf numFmtId="3" fontId="22" fillId="0" borderId="44" xfId="0" applyNumberFormat="1" applyFont="1" applyBorder="1" applyAlignment="1">
      <alignment/>
    </xf>
    <xf numFmtId="3" fontId="7" fillId="33" borderId="37" xfId="0" applyNumberFormat="1" applyFont="1" applyFill="1" applyBorder="1" applyAlignment="1">
      <alignment/>
    </xf>
    <xf numFmtId="3" fontId="7" fillId="33" borderId="34" xfId="0" applyNumberFormat="1" applyFont="1" applyFill="1" applyBorder="1" applyAlignment="1">
      <alignment/>
    </xf>
    <xf numFmtId="3" fontId="7" fillId="0" borderId="35" xfId="0" applyNumberFormat="1" applyFont="1" applyBorder="1" applyAlignment="1">
      <alignment/>
    </xf>
    <xf numFmtId="3" fontId="0" fillId="33" borderId="18" xfId="0" applyNumberFormat="1" applyFont="1" applyFill="1" applyBorder="1" applyAlignment="1">
      <alignment horizontal="left"/>
    </xf>
    <xf numFmtId="3" fontId="0" fillId="0" borderId="38" xfId="0" applyNumberFormat="1" applyFont="1" applyBorder="1" applyAlignment="1">
      <alignment horizontal="right"/>
    </xf>
    <xf numFmtId="3" fontId="7" fillId="33" borderId="10" xfId="0" applyNumberFormat="1" applyFont="1" applyFill="1" applyBorder="1" applyAlignment="1">
      <alignment/>
    </xf>
    <xf numFmtId="3" fontId="7" fillId="33" borderId="39" xfId="0" applyNumberFormat="1" applyFon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45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0" borderId="36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42" fillId="33" borderId="44" xfId="0" applyNumberFormat="1" applyFont="1" applyFill="1" applyBorder="1" applyAlignment="1">
      <alignment/>
    </xf>
    <xf numFmtId="3" fontId="43" fillId="33" borderId="0" xfId="0" applyNumberFormat="1" applyFont="1" applyFill="1" applyAlignment="1">
      <alignment/>
    </xf>
    <xf numFmtId="0" fontId="7" fillId="35" borderId="25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8" fillId="35" borderId="46" xfId="0" applyNumberFormat="1" applyFont="1" applyFill="1" applyBorder="1" applyAlignment="1">
      <alignment horizontal="right"/>
    </xf>
    <xf numFmtId="3" fontId="8" fillId="35" borderId="47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vertical="center" wrapText="1"/>
    </xf>
    <xf numFmtId="0" fontId="8" fillId="35" borderId="48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0" fontId="8" fillId="38" borderId="16" xfId="0" applyFont="1" applyFill="1" applyBorder="1" applyAlignment="1">
      <alignment horizontal="center" vertical="center" wrapText="1"/>
    </xf>
    <xf numFmtId="3" fontId="8" fillId="38" borderId="16" xfId="0" applyNumberFormat="1" applyFont="1" applyFill="1" applyBorder="1" applyAlignment="1">
      <alignment horizontal="center" vertical="center" wrapText="1"/>
    </xf>
    <xf numFmtId="3" fontId="3" fillId="34" borderId="24" xfId="0" applyNumberFormat="1" applyFont="1" applyFill="1" applyBorder="1" applyAlignment="1">
      <alignment horizontal="right" vertical="center" wrapText="1"/>
    </xf>
    <xf numFmtId="3" fontId="0" fillId="34" borderId="12" xfId="0" applyNumberFormat="1" applyFont="1" applyFill="1" applyBorder="1" applyAlignment="1">
      <alignment/>
    </xf>
    <xf numFmtId="0" fontId="4" fillId="36" borderId="48" xfId="0" applyFont="1" applyFill="1" applyBorder="1" applyAlignment="1">
      <alignment horizontal="center" vertical="center"/>
    </xf>
    <xf numFmtId="0" fontId="4" fillId="36" borderId="46" xfId="0" applyFont="1" applyFill="1" applyBorder="1" applyAlignment="1">
      <alignment horizontal="center" vertical="center" wrapText="1"/>
    </xf>
    <xf numFmtId="0" fontId="4" fillId="37" borderId="47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/>
    </xf>
    <xf numFmtId="3" fontId="4" fillId="37" borderId="22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0" fillId="34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23" fillId="36" borderId="11" xfId="0" applyFont="1" applyFill="1" applyBorder="1" applyAlignment="1">
      <alignment horizontal="center" vertical="center" wrapText="1"/>
    </xf>
    <xf numFmtId="3" fontId="23" fillId="36" borderId="22" xfId="0" applyNumberFormat="1" applyFont="1" applyFill="1" applyBorder="1" applyAlignment="1">
      <alignment horizontal="center" vertical="center" wrapText="1"/>
    </xf>
    <xf numFmtId="3" fontId="23" fillId="36" borderId="29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/>
    </xf>
    <xf numFmtId="0" fontId="0" fillId="35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35" borderId="22" xfId="0" applyNumberFormat="1" applyFont="1" applyFill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33" borderId="0" xfId="0" applyNumberFormat="1" applyFill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 horizontal="right"/>
    </xf>
    <xf numFmtId="0" fontId="7" fillId="37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41" fillId="0" borderId="0" xfId="0" applyNumberFormat="1" applyFont="1" applyAlignment="1">
      <alignment/>
    </xf>
    <xf numFmtId="0" fontId="41" fillId="0" borderId="0" xfId="0" applyFont="1" applyAlignment="1">
      <alignment/>
    </xf>
    <xf numFmtId="3" fontId="8" fillId="37" borderId="29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3" fontId="17" fillId="0" borderId="12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horizontal="left" vertical="center" wrapText="1"/>
    </xf>
    <xf numFmtId="3" fontId="2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right"/>
    </xf>
    <xf numFmtId="3" fontId="3" fillId="34" borderId="30" xfId="0" applyNumberFormat="1" applyFont="1" applyFill="1" applyBorder="1" applyAlignment="1">
      <alignment horizontal="right" vertical="center"/>
    </xf>
    <xf numFmtId="3" fontId="3" fillId="34" borderId="27" xfId="0" applyNumberFormat="1" applyFont="1" applyFill="1" applyBorder="1" applyAlignment="1">
      <alignment horizontal="right" vertical="center"/>
    </xf>
    <xf numFmtId="3" fontId="3" fillId="34" borderId="15" xfId="0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0" fontId="10" fillId="34" borderId="0" xfId="0" applyFont="1" applyFill="1" applyAlignment="1">
      <alignment horizontal="right" vertical="center"/>
    </xf>
    <xf numFmtId="0" fontId="21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3" fontId="6" fillId="36" borderId="49" xfId="0" applyNumberFormat="1" applyFont="1" applyFill="1" applyBorder="1" applyAlignment="1">
      <alignment horizontal="center" vertical="center" wrapText="1"/>
    </xf>
    <xf numFmtId="3" fontId="6" fillId="36" borderId="50" xfId="0" applyNumberFormat="1" applyFont="1" applyFill="1" applyBorder="1" applyAlignment="1">
      <alignment horizontal="center" vertical="center" wrapText="1"/>
    </xf>
    <xf numFmtId="3" fontId="6" fillId="36" borderId="51" xfId="0" applyNumberFormat="1" applyFont="1" applyFill="1" applyBorder="1" applyAlignment="1">
      <alignment horizontal="center" vertical="center" wrapText="1"/>
    </xf>
    <xf numFmtId="3" fontId="6" fillId="36" borderId="46" xfId="0" applyNumberFormat="1" applyFont="1" applyFill="1" applyBorder="1" applyAlignment="1">
      <alignment horizontal="center" vertical="center" wrapText="1"/>
    </xf>
    <xf numFmtId="3" fontId="6" fillId="36" borderId="21" xfId="0" applyNumberFormat="1" applyFont="1" applyFill="1" applyBorder="1" applyAlignment="1">
      <alignment horizontal="center" vertical="center" wrapText="1"/>
    </xf>
    <xf numFmtId="3" fontId="6" fillId="36" borderId="52" xfId="0" applyNumberFormat="1" applyFont="1" applyFill="1" applyBorder="1" applyAlignment="1">
      <alignment horizontal="center" vertical="center" wrapText="1"/>
    </xf>
    <xf numFmtId="3" fontId="6" fillId="36" borderId="5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6" fillId="36" borderId="54" xfId="0" applyNumberFormat="1" applyFont="1" applyFill="1" applyBorder="1" applyAlignment="1">
      <alignment horizontal="center" vertical="center"/>
    </xf>
    <xf numFmtId="3" fontId="6" fillId="36" borderId="35" xfId="0" applyNumberFormat="1" applyFont="1" applyFill="1" applyBorder="1" applyAlignment="1">
      <alignment horizontal="center" vertical="center"/>
    </xf>
    <xf numFmtId="3" fontId="6" fillId="36" borderId="23" xfId="0" applyNumberFormat="1" applyFont="1" applyFill="1" applyBorder="1" applyAlignment="1">
      <alignment horizontal="center" vertical="center" wrapText="1"/>
    </xf>
    <xf numFmtId="3" fontId="6" fillId="36" borderId="55" xfId="0" applyNumberFormat="1" applyFont="1" applyFill="1" applyBorder="1" applyAlignment="1">
      <alignment horizontal="center" vertical="center" wrapText="1"/>
    </xf>
    <xf numFmtId="3" fontId="6" fillId="36" borderId="31" xfId="0" applyNumberFormat="1" applyFont="1" applyFill="1" applyBorder="1" applyAlignment="1">
      <alignment horizontal="center" vertical="center" wrapText="1"/>
    </xf>
    <xf numFmtId="3" fontId="6" fillId="36" borderId="10" xfId="0" applyNumberFormat="1" applyFont="1" applyFill="1" applyBorder="1" applyAlignment="1">
      <alignment horizontal="center" vertical="center" wrapText="1"/>
    </xf>
    <xf numFmtId="3" fontId="20" fillId="36" borderId="40" xfId="0" applyNumberFormat="1" applyFont="1" applyFill="1" applyBorder="1" applyAlignment="1">
      <alignment horizontal="center" vertical="center" wrapText="1"/>
    </xf>
    <xf numFmtId="3" fontId="20" fillId="36" borderId="56" xfId="0" applyNumberFormat="1" applyFont="1" applyFill="1" applyBorder="1" applyAlignment="1">
      <alignment horizontal="center" vertical="center" wrapText="1"/>
    </xf>
    <xf numFmtId="3" fontId="20" fillId="36" borderId="57" xfId="0" applyNumberFormat="1" applyFont="1" applyFill="1" applyBorder="1" applyAlignment="1">
      <alignment horizontal="center" vertical="center" wrapText="1"/>
    </xf>
    <xf numFmtId="3" fontId="6" fillId="36" borderId="12" xfId="0" applyNumberFormat="1" applyFont="1" applyFill="1" applyBorder="1" applyAlignment="1">
      <alignment horizontal="center" vertical="center" wrapText="1"/>
    </xf>
    <xf numFmtId="3" fontId="6" fillId="36" borderId="16" xfId="0" applyNumberFormat="1" applyFont="1" applyFill="1" applyBorder="1" applyAlignment="1">
      <alignment horizontal="center" vertical="center" wrapText="1"/>
    </xf>
    <xf numFmtId="3" fontId="18" fillId="36" borderId="20" xfId="0" applyNumberFormat="1" applyFont="1" applyFill="1" applyBorder="1" applyAlignment="1">
      <alignment horizontal="center" vertical="center" wrapText="1"/>
    </xf>
    <xf numFmtId="3" fontId="18" fillId="36" borderId="13" xfId="0" applyNumberFormat="1" applyFont="1" applyFill="1" applyBorder="1" applyAlignment="1">
      <alignment horizontal="center" vertical="center" wrapText="1"/>
    </xf>
    <xf numFmtId="3" fontId="6" fillId="36" borderId="24" xfId="0" applyNumberFormat="1" applyFont="1" applyFill="1" applyBorder="1" applyAlignment="1">
      <alignment horizontal="center" vertical="center" wrapText="1"/>
    </xf>
    <xf numFmtId="3" fontId="6" fillId="36" borderId="30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6" fillId="37" borderId="47" xfId="0" applyFont="1" applyFill="1" applyBorder="1" applyAlignment="1">
      <alignment horizontal="center" vertical="center"/>
    </xf>
    <xf numFmtId="0" fontId="6" fillId="37" borderId="56" xfId="0" applyFont="1" applyFill="1" applyBorder="1" applyAlignment="1">
      <alignment horizontal="center" vertical="center"/>
    </xf>
    <xf numFmtId="0" fontId="6" fillId="37" borderId="57" xfId="0" applyFont="1" applyFill="1" applyBorder="1" applyAlignment="1">
      <alignment horizontal="center" vertical="center"/>
    </xf>
    <xf numFmtId="3" fontId="6" fillId="36" borderId="23" xfId="0" applyNumberFormat="1" applyFont="1" applyFill="1" applyBorder="1" applyAlignment="1">
      <alignment horizontal="center" vertical="center" wrapText="1"/>
    </xf>
    <xf numFmtId="3" fontId="6" fillId="36" borderId="55" xfId="0" applyNumberFormat="1" applyFont="1" applyFill="1" applyBorder="1" applyAlignment="1">
      <alignment horizontal="center" vertical="center" wrapText="1"/>
    </xf>
    <xf numFmtId="3" fontId="6" fillId="36" borderId="31" xfId="0" applyNumberFormat="1" applyFont="1" applyFill="1" applyBorder="1" applyAlignment="1">
      <alignment horizontal="center" vertical="center" wrapText="1"/>
    </xf>
    <xf numFmtId="3" fontId="6" fillId="36" borderId="20" xfId="0" applyNumberFormat="1" applyFont="1" applyFill="1" applyBorder="1" applyAlignment="1">
      <alignment horizontal="center" vertical="center" wrapText="1"/>
    </xf>
    <xf numFmtId="3" fontId="6" fillId="36" borderId="12" xfId="0" applyNumberFormat="1" applyFont="1" applyFill="1" applyBorder="1" applyAlignment="1">
      <alignment horizontal="center" vertical="center" wrapText="1"/>
    </xf>
    <xf numFmtId="3" fontId="6" fillId="36" borderId="52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6" fillId="36" borderId="37" xfId="0" applyNumberFormat="1" applyFont="1" applyFill="1" applyBorder="1" applyAlignment="1">
      <alignment horizontal="center" vertical="center" wrapText="1"/>
    </xf>
    <xf numFmtId="3" fontId="6" fillId="36" borderId="18" xfId="0" applyNumberFormat="1" applyFont="1" applyFill="1" applyBorder="1" applyAlignment="1">
      <alignment horizontal="center" vertical="center" wrapText="1"/>
    </xf>
    <xf numFmtId="3" fontId="6" fillId="36" borderId="45" xfId="0" applyNumberFormat="1" applyFont="1" applyFill="1" applyBorder="1" applyAlignment="1">
      <alignment horizontal="center" vertical="center" wrapText="1"/>
    </xf>
    <xf numFmtId="3" fontId="6" fillId="36" borderId="34" xfId="0" applyNumberFormat="1" applyFont="1" applyFill="1" applyBorder="1" applyAlignment="1">
      <alignment horizontal="center" vertical="center"/>
    </xf>
    <xf numFmtId="3" fontId="6" fillId="36" borderId="54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37" xfId="0" applyFont="1" applyBorder="1" applyAlignment="1">
      <alignment horizontal="center" vertical="top"/>
    </xf>
    <xf numFmtId="0" fontId="32" fillId="0" borderId="45" xfId="0" applyFont="1" applyBorder="1" applyAlignment="1">
      <alignment horizontal="center" vertical="top"/>
    </xf>
    <xf numFmtId="0" fontId="33" fillId="0" borderId="34" xfId="0" applyFont="1" applyBorder="1" applyAlignment="1">
      <alignment horizontal="center" vertical="top"/>
    </xf>
    <xf numFmtId="0" fontId="33" fillId="0" borderId="14" xfId="0" applyFont="1" applyBorder="1" applyAlignment="1">
      <alignment horizontal="center" vertical="top"/>
    </xf>
    <xf numFmtId="0" fontId="33" fillId="0" borderId="18" xfId="0" applyFont="1" applyBorder="1" applyAlignment="1">
      <alignment vertical="top"/>
    </xf>
    <xf numFmtId="0" fontId="35" fillId="0" borderId="10" xfId="0" applyFont="1" applyBorder="1" applyAlignment="1">
      <alignment horizontal="center" vertical="top"/>
    </xf>
    <xf numFmtId="3" fontId="36" fillId="0" borderId="38" xfId="0" applyNumberFormat="1" applyFont="1" applyFill="1" applyBorder="1" applyAlignment="1">
      <alignment horizontal="right" vertical="top"/>
    </xf>
    <xf numFmtId="0" fontId="36" fillId="0" borderId="38" xfId="0" applyFont="1" applyFill="1" applyBorder="1" applyAlignment="1">
      <alignment horizontal="right" vertical="top"/>
    </xf>
    <xf numFmtId="0" fontId="36" fillId="0" borderId="39" xfId="0" applyFont="1" applyBorder="1" applyAlignment="1">
      <alignment horizontal="right" vertical="top"/>
    </xf>
    <xf numFmtId="0" fontId="32" fillId="0" borderId="39" xfId="0" applyFont="1" applyBorder="1" applyAlignment="1">
      <alignment horizontal="right" vertical="top"/>
    </xf>
    <xf numFmtId="0" fontId="39" fillId="0" borderId="18" xfId="0" applyFont="1" applyBorder="1" applyAlignment="1">
      <alignment vertical="top"/>
    </xf>
    <xf numFmtId="0" fontId="36" fillId="0" borderId="39" xfId="0" applyFont="1" applyFill="1" applyBorder="1" applyAlignment="1">
      <alignment horizontal="right" vertical="top"/>
    </xf>
    <xf numFmtId="0" fontId="32" fillId="0" borderId="39" xfId="0" applyFont="1" applyFill="1" applyBorder="1" applyAlignment="1">
      <alignment horizontal="right" vertical="top"/>
    </xf>
    <xf numFmtId="0" fontId="7" fillId="35" borderId="25" xfId="0" applyFont="1" applyFill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 wrapText="1"/>
    </xf>
    <xf numFmtId="0" fontId="0" fillId="35" borderId="58" xfId="0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36" borderId="24" xfId="0" applyFont="1" applyFill="1" applyBorder="1" applyAlignment="1">
      <alignment horizontal="center" vertical="center" wrapText="1"/>
    </xf>
    <xf numFmtId="0" fontId="23" fillId="36" borderId="59" xfId="0" applyFont="1" applyFill="1" applyBorder="1" applyAlignment="1">
      <alignment horizontal="center" vertical="center" wrapText="1"/>
    </xf>
    <xf numFmtId="0" fontId="23" fillId="36" borderId="30" xfId="0" applyFont="1" applyFill="1" applyBorder="1" applyAlignment="1">
      <alignment horizontal="center" vertical="center" wrapText="1"/>
    </xf>
    <xf numFmtId="0" fontId="23" fillId="36" borderId="28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23" fillId="36" borderId="27" xfId="0" applyFont="1" applyFill="1" applyBorder="1" applyAlignment="1">
      <alignment horizontal="center" vertical="center" wrapText="1"/>
    </xf>
    <xf numFmtId="0" fontId="23" fillId="36" borderId="26" xfId="0" applyFont="1" applyFill="1" applyBorder="1" applyAlignment="1">
      <alignment horizontal="center" vertical="center" wrapText="1"/>
    </xf>
    <xf numFmtId="0" fontId="23" fillId="36" borderId="60" xfId="0" applyFont="1" applyFill="1" applyBorder="1" applyAlignment="1">
      <alignment horizontal="center" vertical="center" wrapText="1"/>
    </xf>
    <xf numFmtId="0" fontId="23" fillId="36" borderId="15" xfId="0" applyFont="1" applyFill="1" applyBorder="1" applyAlignment="1">
      <alignment horizontal="center" vertical="center" wrapText="1"/>
    </xf>
    <xf numFmtId="3" fontId="23" fillId="37" borderId="55" xfId="0" applyNumberFormat="1" applyFont="1" applyFill="1" applyBorder="1" applyAlignment="1">
      <alignment horizontal="center" vertical="center" wrapText="1"/>
    </xf>
    <xf numFmtId="3" fontId="23" fillId="3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4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3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al_KARSZJ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1924050</xdr:colOff>
      <xdr:row>17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24050" y="313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46;nkorm&#225;nyzat_2012.07.16-t&#243;l\A%20k&#246;lts&#233;gvet&#233;s%202013\Balatonf&#246;ldv&#225;r,%20hivatal\v&#233;gleges%20Bf&#246;ldv&#225;r%2002.18\02%20k&#246;lts&#233;gvet&#233;s%20Bf&#246;ldv&#225;r%202013%20II.%20fordul&#243;%20v&#233;gle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Bev-kiad. "/>
      <sheetName val="2.Működés  "/>
      <sheetName val="3.Felh."/>
      <sheetName val="4.Bev.szakfel."/>
      <sheetName val="5.Kiad. szakfel."/>
      <sheetName val="5.1.finanszírozás"/>
      <sheetName val="6.1.Önk.szakfel.1."/>
      <sheetName val="6.2.Önk.szakfel.2."/>
      <sheetName val="6.3.Önk.szakfel.3."/>
      <sheetName val="7.1.Hiv.szakfel.1."/>
      <sheetName val="7.2.Hiv.szakfel.2."/>
      <sheetName val="8.Közösségi Ház"/>
      <sheetName val="9.1.GAMESZ szakfel.1."/>
      <sheetName val="9.2. GAMESZ szakfel.2."/>
      <sheetName val="7-8.Többéves,hitel"/>
      <sheetName val="9.Likviditás"/>
      <sheetName val="10. Átadott pénzeszk."/>
    </sheetNames>
    <sheetDataSet>
      <sheetData sheetId="1">
        <row r="80">
          <cell r="B80">
            <v>0</v>
          </cell>
        </row>
      </sheetData>
      <sheetData sheetId="2">
        <row r="63">
          <cell r="B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5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63.375" style="0" customWidth="1"/>
    <col min="2" max="2" width="14.125" style="0" customWidth="1"/>
    <col min="3" max="3" width="12.375" style="0" bestFit="1" customWidth="1"/>
    <col min="4" max="4" width="12.625" style="0" customWidth="1"/>
    <col min="5" max="5" width="6.75390625" style="127" customWidth="1"/>
  </cols>
  <sheetData>
    <row r="1" spans="1:48" ht="18.75">
      <c r="A1" s="21"/>
      <c r="B1" s="22"/>
      <c r="C1" s="22"/>
      <c r="D1" s="22" t="s">
        <v>527</v>
      </c>
      <c r="E1" s="12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9.5">
      <c r="A2" s="31" t="s">
        <v>374</v>
      </c>
      <c r="B2" s="19"/>
      <c r="C2" s="19"/>
      <c r="D2" s="19"/>
      <c r="E2" s="12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9.5">
      <c r="A3" s="31" t="s">
        <v>394</v>
      </c>
      <c r="B3" s="19"/>
      <c r="C3" s="19"/>
      <c r="D3" s="19"/>
      <c r="E3" s="12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3.5" thickBot="1">
      <c r="A4" s="19"/>
      <c r="B4" s="22"/>
      <c r="C4" s="22"/>
      <c r="D4" s="22" t="s">
        <v>1</v>
      </c>
      <c r="E4" s="12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50.25" customHeight="1" thickBot="1">
      <c r="A5" s="156" t="s">
        <v>138</v>
      </c>
      <c r="B5" s="286" t="s">
        <v>52</v>
      </c>
      <c r="C5" s="287" t="s">
        <v>331</v>
      </c>
      <c r="D5" s="288" t="s">
        <v>393</v>
      </c>
      <c r="E5" s="291" t="s">
        <v>375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23.25" customHeight="1">
      <c r="A6" s="117" t="s">
        <v>139</v>
      </c>
      <c r="B6" s="241"/>
      <c r="C6" s="241"/>
      <c r="D6" s="249"/>
      <c r="E6" s="12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8" customHeight="1">
      <c r="A7" s="94" t="s">
        <v>2</v>
      </c>
      <c r="B7" s="242">
        <f>SUM(B8+B9)</f>
        <v>10500</v>
      </c>
      <c r="C7" s="242">
        <f>SUM(C8+C9)</f>
        <v>12700</v>
      </c>
      <c r="D7" s="12">
        <f>SUM(D8+D9)</f>
        <v>14452</v>
      </c>
      <c r="E7" s="290">
        <f>(D7/B7)*100</f>
        <v>137.63809523809525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3.5" customHeight="1">
      <c r="A8" s="27" t="s">
        <v>3</v>
      </c>
      <c r="B8" s="216">
        <f>SUM('2.Működés'!B8)</f>
        <v>2200</v>
      </c>
      <c r="C8" s="216">
        <f>SUM('2.Működés'!C8)</f>
        <v>2200</v>
      </c>
      <c r="D8" s="270">
        <v>2691</v>
      </c>
      <c r="E8" s="290">
        <f>(D8/B8)*100</f>
        <v>122.31818181818181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3.5" customHeight="1">
      <c r="A9" s="27" t="s">
        <v>140</v>
      </c>
      <c r="B9" s="243">
        <f>SUM(B10:B12)</f>
        <v>8300</v>
      </c>
      <c r="C9" s="243">
        <f>SUM(C10:C12)</f>
        <v>10500</v>
      </c>
      <c r="D9" s="289">
        <f>SUM(D10:D15)</f>
        <v>11761</v>
      </c>
      <c r="E9" s="290">
        <f>(D9/B9)*100</f>
        <v>141.69879518072287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3.5" customHeight="1">
      <c r="A10" s="16" t="s">
        <v>4</v>
      </c>
      <c r="B10" s="215">
        <f>SUM('2.Működés'!B25)</f>
        <v>8300</v>
      </c>
      <c r="C10" s="215">
        <v>10500</v>
      </c>
      <c r="D10" s="23">
        <v>11400</v>
      </c>
      <c r="E10" s="290">
        <f>(D10/B10)*100</f>
        <v>137.34939759036143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3.5" customHeight="1">
      <c r="A11" s="16" t="s">
        <v>47</v>
      </c>
      <c r="B11" s="215">
        <f>SUM('2.Működés'!B30)</f>
        <v>0</v>
      </c>
      <c r="C11" s="215">
        <f>SUM('2.Működés'!C30)</f>
        <v>0</v>
      </c>
      <c r="D11" s="16">
        <v>329</v>
      </c>
      <c r="E11" s="290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3.5" customHeight="1">
      <c r="A12" s="16" t="s">
        <v>48</v>
      </c>
      <c r="B12" s="215">
        <f>SUM('2.Működés'!B31)</f>
        <v>0</v>
      </c>
      <c r="C12" s="215">
        <f>SUM('2.Működés'!C31)</f>
        <v>0</v>
      </c>
      <c r="D12" s="16"/>
      <c r="E12" s="29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13.5" customHeight="1">
      <c r="A13" s="16" t="s">
        <v>352</v>
      </c>
      <c r="B13" s="215"/>
      <c r="C13" s="215"/>
      <c r="D13" s="16"/>
      <c r="E13" s="29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3.5" customHeight="1">
      <c r="A14" s="16" t="s">
        <v>353</v>
      </c>
      <c r="B14" s="215"/>
      <c r="C14" s="215"/>
      <c r="D14" s="16">
        <v>32</v>
      </c>
      <c r="E14" s="29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3.5" customHeight="1">
      <c r="A15" s="16" t="s">
        <v>354</v>
      </c>
      <c r="B15" s="215"/>
      <c r="C15" s="215"/>
      <c r="D15" s="16"/>
      <c r="E15" s="29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8" customHeight="1">
      <c r="A16" s="94" t="s">
        <v>5</v>
      </c>
      <c r="B16" s="242">
        <f>SUM(B17)</f>
        <v>33608</v>
      </c>
      <c r="C16" s="242">
        <f>SUM(C17)</f>
        <v>36934</v>
      </c>
      <c r="D16" s="278">
        <f>SUM(D17)</f>
        <v>36996</v>
      </c>
      <c r="E16" s="290">
        <f>(D16/B16)*100</f>
        <v>110.080933111164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5.75" customHeight="1">
      <c r="A17" s="27" t="s">
        <v>49</v>
      </c>
      <c r="B17" s="243">
        <f>SUM(B18:B23)</f>
        <v>33608</v>
      </c>
      <c r="C17" s="243">
        <f>SUM(C18:C23)</f>
        <v>36934</v>
      </c>
      <c r="D17" s="279">
        <f>SUM(D18:D23)</f>
        <v>36996</v>
      </c>
      <c r="E17" s="290">
        <f>(D17/B17)*100</f>
        <v>110.080933111164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3.5" customHeight="1">
      <c r="A18" s="16" t="s">
        <v>45</v>
      </c>
      <c r="B18" s="215">
        <f>SUM('2.Működés'!B37)</f>
        <v>31200</v>
      </c>
      <c r="C18" s="215">
        <v>32446</v>
      </c>
      <c r="D18" s="280">
        <v>32447</v>
      </c>
      <c r="E18" s="290">
        <f>(D18/B18)*100</f>
        <v>103.99679487179488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3.5" customHeight="1">
      <c r="A19" s="16" t="s">
        <v>326</v>
      </c>
      <c r="B19" s="215">
        <f>SUM('2.Működés'!B47)</f>
        <v>800</v>
      </c>
      <c r="C19" s="215">
        <f>SUM('2.Működés'!C47)</f>
        <v>800</v>
      </c>
      <c r="D19" s="277">
        <v>833</v>
      </c>
      <c r="E19" s="290">
        <f>(D19/B19)*100</f>
        <v>104.125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3.5" customHeight="1">
      <c r="A20" s="16" t="s">
        <v>46</v>
      </c>
      <c r="B20" s="215"/>
      <c r="C20" s="215"/>
      <c r="D20" s="277">
        <v>32</v>
      </c>
      <c r="E20" s="29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3.5" customHeight="1">
      <c r="A21" s="16" t="s">
        <v>327</v>
      </c>
      <c r="B21" s="215">
        <f>SUM('2.Működés'!B49)</f>
        <v>8</v>
      </c>
      <c r="C21" s="215">
        <v>8</v>
      </c>
      <c r="D21" s="277">
        <v>37</v>
      </c>
      <c r="E21" s="29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3.5" customHeight="1">
      <c r="A22" s="16" t="s">
        <v>506</v>
      </c>
      <c r="B22" s="215"/>
      <c r="C22" s="215">
        <v>1264</v>
      </c>
      <c r="D22" s="277">
        <v>1264</v>
      </c>
      <c r="E22" s="29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3.5" customHeight="1">
      <c r="A23" s="16" t="s">
        <v>141</v>
      </c>
      <c r="B23" s="215">
        <f>SUM('2.Működés'!B50)</f>
        <v>1600</v>
      </c>
      <c r="C23" s="215">
        <v>2416</v>
      </c>
      <c r="D23" s="280">
        <v>2383</v>
      </c>
      <c r="E23" s="290">
        <f>(D23/B23)*100</f>
        <v>148.9375</v>
      </c>
      <c r="G23" s="2"/>
      <c r="H23" s="2"/>
      <c r="I23" s="2"/>
      <c r="J23" s="1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3.5" customHeight="1" hidden="1">
      <c r="A24" s="16" t="s">
        <v>142</v>
      </c>
      <c r="B24" s="215"/>
      <c r="C24" s="215"/>
      <c r="D24" s="16"/>
      <c r="E24" s="290" t="e">
        <f>(D24/B24)*100</f>
        <v>#DIV/0!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13.5" customHeight="1" hidden="1">
      <c r="A25" s="16" t="s">
        <v>143</v>
      </c>
      <c r="B25" s="215"/>
      <c r="C25" s="215"/>
      <c r="D25" s="16"/>
      <c r="E25" s="290" t="e">
        <f>(D25/B25)*100</f>
        <v>#DIV/0!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25.5" customHeight="1" hidden="1">
      <c r="A26" s="118" t="s">
        <v>144</v>
      </c>
      <c r="B26" s="215"/>
      <c r="C26" s="215"/>
      <c r="D26" s="16"/>
      <c r="E26" s="290" t="e">
        <f>(D26/B26)*100</f>
        <v>#DIV/0!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20.25" customHeight="1">
      <c r="A27" s="95" t="s">
        <v>377</v>
      </c>
      <c r="B27" s="215"/>
      <c r="C27" s="215"/>
      <c r="D27" s="16">
        <v>5</v>
      </c>
      <c r="E27" s="29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18" customHeight="1">
      <c r="A28" s="36" t="s">
        <v>371</v>
      </c>
      <c r="B28" s="244">
        <v>0</v>
      </c>
      <c r="C28" s="244">
        <v>0</v>
      </c>
      <c r="D28" s="16"/>
      <c r="E28" s="29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s="119" customFormat="1" ht="13.5" customHeight="1">
      <c r="A29" s="16" t="s">
        <v>6</v>
      </c>
      <c r="B29" s="177"/>
      <c r="C29" s="177"/>
      <c r="D29" s="16"/>
      <c r="E29" s="29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s="119" customFormat="1" ht="13.5" customHeight="1">
      <c r="A30" s="16" t="s">
        <v>7</v>
      </c>
      <c r="B30" s="215"/>
      <c r="C30" s="215"/>
      <c r="D30" s="16"/>
      <c r="E30" s="29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s="119" customFormat="1" ht="13.5" customHeight="1">
      <c r="A31" s="16" t="s">
        <v>8</v>
      </c>
      <c r="B31" s="215">
        <v>0</v>
      </c>
      <c r="C31" s="215">
        <v>0</v>
      </c>
      <c r="D31" s="16"/>
      <c r="E31" s="29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18" customHeight="1">
      <c r="A32" s="36" t="s">
        <v>372</v>
      </c>
      <c r="B32" s="245">
        <f>SUM(B33:B34)</f>
        <v>0</v>
      </c>
      <c r="C32" s="245">
        <f>SUM(C33:C34)</f>
        <v>0</v>
      </c>
      <c r="D32" s="14">
        <f>SUM(D33:D34)</f>
        <v>18</v>
      </c>
      <c r="E32" s="29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s="119" customFormat="1" ht="13.5" customHeight="1">
      <c r="A33" s="16" t="s">
        <v>9</v>
      </c>
      <c r="B33" s="215"/>
      <c r="C33" s="215"/>
      <c r="D33" s="16">
        <v>18</v>
      </c>
      <c r="E33" s="29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s="119" customFormat="1" ht="13.5" customHeight="1">
      <c r="A34" s="16" t="s">
        <v>10</v>
      </c>
      <c r="B34" s="215">
        <f>SUM('3.Felh.'!B8)</f>
        <v>0</v>
      </c>
      <c r="C34" s="215">
        <f>SUM('3.Felh.'!C8)</f>
        <v>0</v>
      </c>
      <c r="D34" s="16"/>
      <c r="E34" s="29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29.25" customHeight="1">
      <c r="A35" s="120" t="s">
        <v>373</v>
      </c>
      <c r="B35" s="246">
        <v>0</v>
      </c>
      <c r="C35" s="36">
        <v>0</v>
      </c>
      <c r="D35" s="16"/>
      <c r="E35" s="290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5" customHeight="1" thickBot="1">
      <c r="A36" s="120" t="s">
        <v>355</v>
      </c>
      <c r="B36" s="292"/>
      <c r="C36" s="292"/>
      <c r="D36" s="293">
        <v>373</v>
      </c>
      <c r="E36" s="29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23.25" customHeight="1" thickBot="1">
      <c r="A37" s="121" t="s">
        <v>145</v>
      </c>
      <c r="B37" s="295">
        <f>SUM(B7+B16+B28+B32+B35)</f>
        <v>44108</v>
      </c>
      <c r="C37" s="295">
        <f>SUM(C7+C16+C28+C32+C35)</f>
        <v>49634</v>
      </c>
      <c r="D37" s="296">
        <f>SUM(D7+D16+D27+D28+D32+D35+D36)</f>
        <v>51844</v>
      </c>
      <c r="E37" s="290">
        <f>(D37/B37)*100</f>
        <v>117.53876847737372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20.25" customHeight="1">
      <c r="A38" s="122" t="s">
        <v>146</v>
      </c>
      <c r="B38" s="183"/>
      <c r="C38" s="294"/>
      <c r="D38" s="249"/>
      <c r="E38" s="290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16.5" customHeight="1">
      <c r="A39" s="123" t="s">
        <v>147</v>
      </c>
      <c r="B39" s="216">
        <f>SUM(B40:B40)</f>
        <v>53076</v>
      </c>
      <c r="C39" s="216">
        <f>SUM(C40:C40)</f>
        <v>56906</v>
      </c>
      <c r="D39" s="13">
        <f>SUM(D40:D40)</f>
        <v>54205</v>
      </c>
      <c r="E39" s="290">
        <f>(D39/B39)*100</f>
        <v>102.12713844298742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2.75">
      <c r="A40" s="27" t="s">
        <v>148</v>
      </c>
      <c r="B40" s="215">
        <f>SUM('2.Működés'!B59)</f>
        <v>53076</v>
      </c>
      <c r="C40" s="250">
        <v>56906</v>
      </c>
      <c r="D40" s="23">
        <v>54205</v>
      </c>
      <c r="E40" s="290">
        <f>(D40/B40)*100</f>
        <v>102.12713844298742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16.5" customHeight="1">
      <c r="A41" s="36" t="s">
        <v>149</v>
      </c>
      <c r="B41" s="216">
        <f>SUM(B42:B44)</f>
        <v>0</v>
      </c>
      <c r="C41" s="216">
        <f>SUM(C42:C44)</f>
        <v>230</v>
      </c>
      <c r="D41" s="13">
        <f>SUM(D42:D44)</f>
        <v>230</v>
      </c>
      <c r="E41" s="290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s="119" customFormat="1" ht="13.5" customHeight="1">
      <c r="A42" s="16" t="s">
        <v>150</v>
      </c>
      <c r="B42" s="215">
        <f>SUM('3.Felh.'!B17)</f>
        <v>0</v>
      </c>
      <c r="C42" s="215">
        <v>230</v>
      </c>
      <c r="D42" s="16">
        <v>230</v>
      </c>
      <c r="E42" s="29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s="119" customFormat="1" ht="13.5" customHeight="1">
      <c r="A43" s="16" t="s">
        <v>151</v>
      </c>
      <c r="B43" s="215">
        <f>SUM('3.Felh.'!B22)</f>
        <v>0</v>
      </c>
      <c r="C43" s="215"/>
      <c r="D43" s="16"/>
      <c r="E43" s="290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s="119" customFormat="1" ht="13.5" customHeight="1">
      <c r="A44" s="16" t="s">
        <v>152</v>
      </c>
      <c r="B44" s="215">
        <f>SUM('3.Felh.'!B26)</f>
        <v>0</v>
      </c>
      <c r="C44" s="242"/>
      <c r="D44" s="16"/>
      <c r="E44" s="290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s="5" customFormat="1" ht="13.5" customHeight="1">
      <c r="A45" s="124" t="s">
        <v>153</v>
      </c>
      <c r="B45" s="214">
        <f>SUM(B46:B47)</f>
        <v>10900</v>
      </c>
      <c r="C45" s="214">
        <f>SUM(C46:C47)</f>
        <v>6198</v>
      </c>
      <c r="D45" s="26">
        <f>SUM(D46:D47)</f>
        <v>0</v>
      </c>
      <c r="E45" s="290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ht="13.5" customHeight="1">
      <c r="A46" s="37" t="s">
        <v>154</v>
      </c>
      <c r="B46" s="215">
        <f>SUM('2.Működés'!B66)</f>
        <v>1500</v>
      </c>
      <c r="C46" s="215"/>
      <c r="D46" s="16"/>
      <c r="E46" s="290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3.5" customHeight="1">
      <c r="A47" s="37" t="s">
        <v>155</v>
      </c>
      <c r="B47" s="215">
        <f>SUM('3.Felh.'!B28)</f>
        <v>9400</v>
      </c>
      <c r="C47" s="215">
        <v>6198</v>
      </c>
      <c r="D47" s="16"/>
      <c r="E47" s="290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7.25" customHeight="1">
      <c r="A48" s="125" t="s">
        <v>156</v>
      </c>
      <c r="B48" s="247"/>
      <c r="C48" s="215"/>
      <c r="D48" s="16"/>
      <c r="E48" s="290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6.5" customHeight="1" thickBot="1">
      <c r="A49" s="125"/>
      <c r="B49" s="247"/>
      <c r="C49" s="247">
        <f>SUM('2.Működés'!C78)</f>
        <v>0</v>
      </c>
      <c r="D49" s="25"/>
      <c r="E49" s="290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23.25" customHeight="1" thickBot="1">
      <c r="A50" s="476" t="s">
        <v>157</v>
      </c>
      <c r="B50" s="470">
        <f>SUM(B39+B41+B45+B48)</f>
        <v>63976</v>
      </c>
      <c r="C50" s="470">
        <f>SUM(C39+C41+C45+C48)</f>
        <v>63334</v>
      </c>
      <c r="D50" s="471">
        <f>SUM(D39+D41+D45+D48)</f>
        <v>54435</v>
      </c>
      <c r="E50" s="290">
        <f>(D50/B50)*100</f>
        <v>85.08659497311491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ht="21" customHeight="1" thickBot="1">
      <c r="A51" s="478" t="s">
        <v>158</v>
      </c>
      <c r="B51" s="479">
        <f>SUM(B37-B50)</f>
        <v>-19868</v>
      </c>
      <c r="C51" s="479">
        <f>SUM(C37-C50)</f>
        <v>-13700</v>
      </c>
      <c r="D51" s="480"/>
      <c r="E51" s="290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21" customHeight="1">
      <c r="A52" s="97" t="s">
        <v>159</v>
      </c>
      <c r="B52" s="477">
        <f>SUM(B53)</f>
        <v>19868</v>
      </c>
      <c r="C52" s="477">
        <f>SUM(C53)</f>
        <v>13700</v>
      </c>
      <c r="D52" s="477">
        <f>SUM(D53)</f>
        <v>2828</v>
      </c>
      <c r="E52" s="290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16.5" customHeight="1">
      <c r="A53" s="123" t="s">
        <v>160</v>
      </c>
      <c r="B53" s="472">
        <f>SUM(B54:B56)</f>
        <v>19868</v>
      </c>
      <c r="C53" s="472">
        <f>SUM(C54:C56)</f>
        <v>13700</v>
      </c>
      <c r="D53" s="472">
        <f>SUM(D54:D56)</f>
        <v>2828</v>
      </c>
      <c r="E53" s="290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ht="15" customHeight="1">
      <c r="A54" s="126" t="s">
        <v>322</v>
      </c>
      <c r="B54" s="473">
        <v>4300</v>
      </c>
      <c r="C54" s="28">
        <v>4300</v>
      </c>
      <c r="D54" s="469">
        <v>2828</v>
      </c>
      <c r="E54" s="290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 ht="17.25" customHeight="1">
      <c r="A55" s="297" t="s">
        <v>194</v>
      </c>
      <c r="B55" s="474">
        <f>SUM('2.Működés'!B75)</f>
        <v>6168</v>
      </c>
      <c r="C55" s="475"/>
      <c r="D55" s="469"/>
      <c r="E55" s="290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ht="17.25" customHeight="1">
      <c r="A56" s="126" t="s">
        <v>325</v>
      </c>
      <c r="B56" s="175">
        <f>SUM('3.Felh.'!B33)</f>
        <v>9400</v>
      </c>
      <c r="C56" s="215">
        <v>9400</v>
      </c>
      <c r="D56" s="16"/>
      <c r="E56" s="290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ht="16.5" customHeight="1">
      <c r="A57" s="36" t="s">
        <v>161</v>
      </c>
      <c r="B57" s="245">
        <f>SUM(B58:B60)</f>
        <v>0</v>
      </c>
      <c r="C57" s="215">
        <v>0</v>
      </c>
      <c r="D57" s="16"/>
      <c r="E57" s="290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ht="13.5" customHeight="1">
      <c r="A58" s="16" t="s">
        <v>39</v>
      </c>
      <c r="B58" s="215">
        <v>0</v>
      </c>
      <c r="C58" s="215">
        <v>0</v>
      </c>
      <c r="D58" s="16"/>
      <c r="E58" s="290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 ht="13.5" customHeight="1">
      <c r="A59" s="16" t="s">
        <v>162</v>
      </c>
      <c r="B59" s="177">
        <v>0</v>
      </c>
      <c r="C59" s="245"/>
      <c r="D59" s="16"/>
      <c r="E59" s="290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ht="13.5" customHeight="1" thickBot="1">
      <c r="A60" s="25" t="s">
        <v>29</v>
      </c>
      <c r="B60" s="248">
        <v>0</v>
      </c>
      <c r="C60" s="247"/>
      <c r="D60" s="25"/>
      <c r="E60" s="290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 ht="25.5" customHeight="1" thickBot="1">
      <c r="A61" s="121" t="s">
        <v>163</v>
      </c>
      <c r="B61" s="295">
        <f>SUM(B37+B52)</f>
        <v>63976</v>
      </c>
      <c r="C61" s="295">
        <f>SUM(C37+C52)</f>
        <v>63334</v>
      </c>
      <c r="D61" s="296">
        <f>SUM(D37+D52+D51)</f>
        <v>54672</v>
      </c>
      <c r="E61" s="290">
        <f>(D61/B61)*100</f>
        <v>85.45704639239715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 ht="20.25" customHeight="1">
      <c r="A62" s="97" t="s">
        <v>12</v>
      </c>
      <c r="B62" s="301">
        <f>SUM('[3]2.Működés  '!B80+'[3]3.Felh.'!B63)</f>
        <v>0</v>
      </c>
      <c r="C62" s="302">
        <v>0</v>
      </c>
      <c r="D62" s="249"/>
      <c r="E62" s="290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 ht="13.5" customHeight="1">
      <c r="A63" s="16" t="s">
        <v>164</v>
      </c>
      <c r="B63" s="298">
        <v>0</v>
      </c>
      <c r="C63" s="285">
        <v>0</v>
      </c>
      <c r="D63" s="16"/>
      <c r="E63" s="29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5" ht="12.75">
      <c r="A64" s="16" t="s">
        <v>165</v>
      </c>
      <c r="B64" s="298">
        <v>0</v>
      </c>
      <c r="C64" s="3">
        <v>0</v>
      </c>
      <c r="D64" s="3"/>
      <c r="E64" s="290"/>
    </row>
    <row r="65" spans="1:5" ht="13.5" thickBot="1">
      <c r="A65" s="16" t="s">
        <v>166</v>
      </c>
      <c r="B65" s="299"/>
      <c r="C65" s="3"/>
      <c r="D65" s="3"/>
      <c r="E65" s="290"/>
    </row>
    <row r="66" spans="1:5" ht="13.5" hidden="1" thickBot="1">
      <c r="A66" s="25" t="s">
        <v>167</v>
      </c>
      <c r="B66" s="300"/>
      <c r="C66" s="114"/>
      <c r="D66" s="114"/>
      <c r="E66" s="290" t="e">
        <f>(D66/B66)*100</f>
        <v>#DIV/0!</v>
      </c>
    </row>
    <row r="67" spans="1:48" s="7" customFormat="1" ht="24" customHeight="1" thickBot="1">
      <c r="A67" s="24" t="s">
        <v>168</v>
      </c>
      <c r="B67" s="295">
        <f>SUM(B50)</f>
        <v>63976</v>
      </c>
      <c r="C67" s="295">
        <f>SUM(C50)</f>
        <v>63334</v>
      </c>
      <c r="D67" s="296">
        <f>SUM(D50)</f>
        <v>54435</v>
      </c>
      <c r="E67" s="290">
        <f>(D67/B67)*100</f>
        <v>85.08659497311491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2:48" ht="15.75" customHeight="1">
      <c r="B68" s="7"/>
      <c r="C68" s="6"/>
      <c r="D68" s="6"/>
      <c r="E68" s="12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3:48" ht="15.75" customHeight="1">
      <c r="C69" s="6"/>
      <c r="D69" s="6"/>
      <c r="E69" s="128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3:48" ht="15.75" customHeight="1">
      <c r="C70" s="6"/>
      <c r="D70" s="6"/>
      <c r="E70" s="128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3:48" ht="15.75" customHeight="1">
      <c r="C71" s="6"/>
      <c r="D71" s="6"/>
      <c r="E71" s="12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3:48" ht="15.75" customHeight="1">
      <c r="C72" s="6"/>
      <c r="D72" s="6"/>
      <c r="E72" s="128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3:48" ht="15.75" customHeight="1">
      <c r="C73" s="2"/>
      <c r="D73" s="2"/>
      <c r="E73" s="128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1:48" ht="15.75" customHeight="1">
      <c r="A74" s="2"/>
      <c r="B74" s="2"/>
      <c r="C74" s="2"/>
      <c r="D74" s="2"/>
      <c r="E74" s="128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1:48" ht="15.75" customHeight="1">
      <c r="A75" s="2"/>
      <c r="B75" s="2"/>
      <c r="C75" s="2"/>
      <c r="D75" s="2"/>
      <c r="E75" s="128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15.75" customHeight="1">
      <c r="A76" s="2"/>
      <c r="B76" s="2"/>
      <c r="C76" s="2"/>
      <c r="D76" s="2"/>
      <c r="E76" s="12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5.75" customHeight="1">
      <c r="A77" s="2"/>
      <c r="B77" s="2"/>
      <c r="C77" s="2"/>
      <c r="D77" s="2"/>
      <c r="E77" s="128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5.75" customHeight="1">
      <c r="A78" s="2"/>
      <c r="B78" s="2"/>
      <c r="C78" s="2"/>
      <c r="D78" s="2"/>
      <c r="E78" s="128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15.75" customHeight="1">
      <c r="A79" s="2"/>
      <c r="B79" s="2"/>
      <c r="C79" s="2"/>
      <c r="D79" s="2"/>
      <c r="E79" s="128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15.75" customHeight="1">
      <c r="A80" s="2"/>
      <c r="B80" s="2"/>
      <c r="C80" s="2"/>
      <c r="D80" s="2"/>
      <c r="E80" s="128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15.75" customHeight="1">
      <c r="A81" s="2"/>
      <c r="B81" s="2"/>
      <c r="C81" s="2"/>
      <c r="D81" s="2"/>
      <c r="E81" s="128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15.75" customHeight="1">
      <c r="A82" s="2"/>
      <c r="B82" s="2"/>
      <c r="C82" s="2"/>
      <c r="D82" s="2"/>
      <c r="E82" s="128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5.75" customHeight="1">
      <c r="A83" s="2"/>
      <c r="B83" s="2"/>
      <c r="C83" s="2"/>
      <c r="D83" s="2"/>
      <c r="E83" s="128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5.75" customHeight="1">
      <c r="A84" s="2"/>
      <c r="B84" s="2"/>
      <c r="C84" s="2"/>
      <c r="D84" s="2"/>
      <c r="E84" s="128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15.75" customHeight="1">
      <c r="A85" s="2"/>
      <c r="B85" s="2"/>
      <c r="C85" s="2"/>
      <c r="D85" s="2"/>
      <c r="E85" s="128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5.75" customHeight="1">
      <c r="A86" s="2"/>
      <c r="B86" s="2"/>
      <c r="C86" s="2"/>
      <c r="D86" s="2"/>
      <c r="E86" s="128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15.75" customHeight="1">
      <c r="A87" s="2"/>
      <c r="B87" s="2"/>
      <c r="C87" s="2"/>
      <c r="D87" s="2"/>
      <c r="E87" s="128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5.75" customHeight="1">
      <c r="A88" s="2"/>
      <c r="B88" s="2"/>
      <c r="C88" s="2"/>
      <c r="D88" s="2"/>
      <c r="E88" s="128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5.75" customHeight="1">
      <c r="A89" s="2"/>
      <c r="B89" s="2"/>
      <c r="C89" s="2"/>
      <c r="D89" s="2"/>
      <c r="E89" s="128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5.75" customHeight="1">
      <c r="A90" s="2"/>
      <c r="B90" s="2"/>
      <c r="C90" s="2"/>
      <c r="D90" s="2"/>
      <c r="E90" s="128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5.75" customHeight="1">
      <c r="A91" s="2"/>
      <c r="B91" s="2"/>
      <c r="C91" s="2"/>
      <c r="D91" s="2"/>
      <c r="E91" s="128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5.75" customHeight="1">
      <c r="A92" s="2"/>
      <c r="B92" s="2"/>
      <c r="C92" s="2"/>
      <c r="D92" s="2"/>
      <c r="E92" s="128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15.75" customHeight="1">
      <c r="A93" s="2"/>
      <c r="B93" s="2"/>
      <c r="C93" s="2"/>
      <c r="D93" s="2"/>
      <c r="E93" s="128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15.75" customHeight="1">
      <c r="A94" s="2"/>
      <c r="B94" s="2"/>
      <c r="C94" s="2"/>
      <c r="D94" s="2"/>
      <c r="E94" s="128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15.75" customHeight="1">
      <c r="A95" s="2"/>
      <c r="B95" s="2"/>
      <c r="C95" s="2"/>
      <c r="D95" s="2"/>
      <c r="E95" s="128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15.75" customHeight="1">
      <c r="A96" s="2"/>
      <c r="B96" s="2"/>
      <c r="C96" s="2"/>
      <c r="D96" s="2"/>
      <c r="E96" s="128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15.75" customHeight="1">
      <c r="A97" s="2"/>
      <c r="B97" s="2"/>
      <c r="C97" s="2"/>
      <c r="D97" s="2"/>
      <c r="E97" s="128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15.75" customHeight="1">
      <c r="A98" s="2"/>
      <c r="B98" s="2"/>
      <c r="C98" s="2"/>
      <c r="D98" s="2"/>
      <c r="E98" s="128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5.75" customHeight="1">
      <c r="A99" s="2"/>
      <c r="B99" s="2"/>
      <c r="C99" s="2"/>
      <c r="D99" s="2"/>
      <c r="E99" s="128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5.75" customHeight="1">
      <c r="A100" s="2"/>
      <c r="B100" s="2"/>
      <c r="C100" s="2"/>
      <c r="D100" s="2"/>
      <c r="E100" s="128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15.75" customHeight="1">
      <c r="A101" s="2"/>
      <c r="B101" s="2"/>
      <c r="C101" s="2"/>
      <c r="D101" s="2"/>
      <c r="E101" s="128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15.75" customHeight="1">
      <c r="A102" s="2"/>
      <c r="B102" s="2"/>
      <c r="C102" s="2"/>
      <c r="D102" s="2"/>
      <c r="E102" s="128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15.75" customHeight="1">
      <c r="A103" s="2"/>
      <c r="B103" s="2"/>
      <c r="C103" s="2"/>
      <c r="D103" s="2"/>
      <c r="E103" s="128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15.75" customHeight="1">
      <c r="A104" s="2"/>
      <c r="B104" s="2"/>
      <c r="C104" s="2"/>
      <c r="D104" s="2"/>
      <c r="E104" s="128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ht="15.75" customHeight="1">
      <c r="A105" s="2"/>
      <c r="B105" s="2"/>
      <c r="C105" s="2"/>
      <c r="D105" s="2"/>
      <c r="E105" s="128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t="15.75" customHeight="1">
      <c r="A106" s="2"/>
      <c r="B106" s="2"/>
      <c r="C106" s="2"/>
      <c r="D106" s="2"/>
      <c r="E106" s="128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ht="15.75" customHeight="1">
      <c r="A107" s="2"/>
      <c r="B107" s="2"/>
      <c r="C107" s="2"/>
      <c r="D107" s="2"/>
      <c r="E107" s="128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ht="15.75" customHeight="1">
      <c r="A108" s="2"/>
      <c r="B108" s="2"/>
      <c r="C108" s="2"/>
      <c r="D108" s="2"/>
      <c r="E108" s="128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ht="15.75" customHeight="1">
      <c r="A109" s="2"/>
      <c r="B109" s="2"/>
      <c r="C109" s="2"/>
      <c r="D109" s="2"/>
      <c r="E109" s="128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 ht="15.75" customHeight="1">
      <c r="A110" s="2"/>
      <c r="B110" s="2"/>
      <c r="C110" s="2"/>
      <c r="D110" s="2"/>
      <c r="E110" s="128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 ht="15.75" customHeight="1">
      <c r="A111" s="2"/>
      <c r="B111" s="2"/>
      <c r="C111" s="2"/>
      <c r="D111" s="2"/>
      <c r="E111" s="128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ht="15.75" customHeight="1">
      <c r="A112" s="2"/>
      <c r="B112" s="2"/>
      <c r="C112" s="2"/>
      <c r="D112" s="2"/>
      <c r="E112" s="128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:48" ht="15.75" customHeight="1">
      <c r="A113" s="2"/>
      <c r="B113" s="2"/>
      <c r="C113" s="2"/>
      <c r="D113" s="2"/>
      <c r="E113" s="128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ht="15.75" customHeight="1">
      <c r="A114" s="2"/>
      <c r="B114" s="2"/>
      <c r="C114" s="2"/>
      <c r="D114" s="2"/>
      <c r="E114" s="128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:48" ht="15.75" customHeight="1">
      <c r="A115" s="2"/>
      <c r="B115" s="2"/>
      <c r="C115" s="2"/>
      <c r="D115" s="2"/>
      <c r="E115" s="128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ht="15.75" customHeight="1">
      <c r="A116" s="2"/>
      <c r="B116" s="2"/>
      <c r="C116" s="2"/>
      <c r="D116" s="2"/>
      <c r="E116" s="128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ht="15.75" customHeight="1">
      <c r="A117" s="2"/>
      <c r="B117" s="2"/>
      <c r="C117" s="2"/>
      <c r="D117" s="2"/>
      <c r="E117" s="128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ht="15.75" customHeight="1">
      <c r="A118" s="2"/>
      <c r="B118" s="2"/>
      <c r="C118" s="2"/>
      <c r="D118" s="2"/>
      <c r="E118" s="128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ht="15.75" customHeight="1">
      <c r="A119" s="2"/>
      <c r="B119" s="2"/>
      <c r="C119" s="2"/>
      <c r="D119" s="2"/>
      <c r="E119" s="128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15.75" customHeight="1">
      <c r="A120" s="2"/>
      <c r="B120" s="2"/>
      <c r="C120" s="2"/>
      <c r="D120" s="2"/>
      <c r="E120" s="128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ht="15.75" customHeight="1">
      <c r="A121" s="2"/>
      <c r="B121" s="2"/>
      <c r="C121" s="2"/>
      <c r="D121" s="2"/>
      <c r="E121" s="128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ht="15.75" customHeight="1">
      <c r="A122" s="2"/>
      <c r="B122" s="2"/>
      <c r="C122" s="2"/>
      <c r="D122" s="2"/>
      <c r="E122" s="128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ht="15.75" customHeight="1">
      <c r="A123" s="2"/>
      <c r="B123" s="2"/>
      <c r="C123" s="2"/>
      <c r="D123" s="2"/>
      <c r="E123" s="128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ht="15.75" customHeight="1">
      <c r="A124" s="2"/>
      <c r="B124" s="2"/>
      <c r="C124" s="2"/>
      <c r="D124" s="2"/>
      <c r="E124" s="128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15.75" customHeight="1">
      <c r="A125" s="2"/>
      <c r="B125" s="2"/>
      <c r="C125" s="2"/>
      <c r="D125" s="2"/>
      <c r="E125" s="128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ht="15.75" customHeight="1">
      <c r="A126" s="2"/>
      <c r="B126" s="2"/>
      <c r="C126" s="2"/>
      <c r="D126" s="2"/>
      <c r="E126" s="128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 ht="15.75" customHeight="1">
      <c r="A127" s="2"/>
      <c r="B127" s="2"/>
      <c r="C127" s="2"/>
      <c r="D127" s="2"/>
      <c r="E127" s="128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ht="15.75" customHeight="1">
      <c r="A128" s="2"/>
      <c r="B128" s="2"/>
      <c r="C128" s="2"/>
      <c r="D128" s="2"/>
      <c r="E128" s="128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ht="15.75" customHeight="1">
      <c r="A129" s="2"/>
      <c r="B129" s="2"/>
      <c r="C129" s="2"/>
      <c r="D129" s="2"/>
      <c r="E129" s="128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 ht="15.75" customHeight="1">
      <c r="A130" s="2"/>
      <c r="B130" s="2"/>
      <c r="C130" s="2"/>
      <c r="D130" s="2"/>
      <c r="E130" s="128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:48" ht="15.75" customHeight="1">
      <c r="A131" s="2"/>
      <c r="B131" s="2"/>
      <c r="C131" s="2"/>
      <c r="D131" s="2"/>
      <c r="E131" s="128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:48" ht="15.75" customHeight="1">
      <c r="A132" s="2"/>
      <c r="B132" s="2"/>
      <c r="C132" s="2"/>
      <c r="D132" s="2"/>
      <c r="E132" s="128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:48" ht="15.75" customHeight="1">
      <c r="A133" s="2"/>
      <c r="B133" s="2"/>
      <c r="C133" s="2"/>
      <c r="D133" s="2"/>
      <c r="E133" s="128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:48" ht="15.75" customHeight="1">
      <c r="A134" s="2"/>
      <c r="B134" s="2"/>
      <c r="C134" s="2"/>
      <c r="D134" s="2"/>
      <c r="E134" s="128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 ht="15.75" customHeight="1">
      <c r="A135" s="2"/>
      <c r="B135" s="2"/>
      <c r="C135" s="2"/>
      <c r="D135" s="2"/>
      <c r="E135" s="128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 ht="15.75" customHeight="1">
      <c r="A136" s="2"/>
      <c r="B136" s="2"/>
      <c r="C136" s="2"/>
      <c r="D136" s="2"/>
      <c r="E136" s="128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:48" ht="15.75" customHeight="1">
      <c r="A137" s="2"/>
      <c r="B137" s="2"/>
      <c r="C137" s="2"/>
      <c r="D137" s="2"/>
      <c r="E137" s="128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 ht="15.75" customHeight="1">
      <c r="A138" s="2"/>
      <c r="B138" s="2"/>
      <c r="C138" s="2"/>
      <c r="D138" s="2"/>
      <c r="E138" s="128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:48" ht="15.75" customHeight="1">
      <c r="A139" s="2"/>
      <c r="B139" s="2"/>
      <c r="C139" s="2"/>
      <c r="D139" s="2"/>
      <c r="E139" s="128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:48" ht="15.75" customHeight="1">
      <c r="A140" s="2"/>
      <c r="B140" s="2"/>
      <c r="C140" s="2"/>
      <c r="D140" s="2"/>
      <c r="E140" s="128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:48" ht="15.75" customHeight="1">
      <c r="A141" s="2"/>
      <c r="B141" s="2"/>
      <c r="C141" s="2"/>
      <c r="D141" s="2"/>
      <c r="E141" s="128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:48" ht="15.75" customHeight="1">
      <c r="A142" s="2"/>
      <c r="B142" s="2"/>
      <c r="C142" s="2"/>
      <c r="D142" s="2"/>
      <c r="E142" s="128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 ht="15.75" customHeight="1">
      <c r="A143" s="2"/>
      <c r="B143" s="2"/>
      <c r="C143" s="2"/>
      <c r="D143" s="2"/>
      <c r="E143" s="128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:48" ht="15.75" customHeight="1">
      <c r="A144" s="2"/>
      <c r="B144" s="2"/>
      <c r="C144" s="2"/>
      <c r="D144" s="2"/>
      <c r="E144" s="128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:48" ht="15.75" customHeight="1">
      <c r="A145" s="2"/>
      <c r="B145" s="2"/>
      <c r="C145" s="2"/>
      <c r="D145" s="2"/>
      <c r="E145" s="128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:48" ht="15.75" customHeight="1">
      <c r="A146" s="2"/>
      <c r="B146" s="2"/>
      <c r="C146" s="2"/>
      <c r="D146" s="2"/>
      <c r="E146" s="128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 ht="15.75" customHeight="1">
      <c r="A147" s="2"/>
      <c r="B147" s="2"/>
      <c r="C147" s="2"/>
      <c r="D147" s="2"/>
      <c r="E147" s="128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:48" ht="15.75" customHeight="1">
      <c r="A148" s="2"/>
      <c r="B148" s="2"/>
      <c r="C148" s="2"/>
      <c r="D148" s="2"/>
      <c r="E148" s="128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 ht="15.75" customHeight="1">
      <c r="A149" s="2"/>
      <c r="B149" s="2"/>
      <c r="C149" s="2"/>
      <c r="D149" s="2"/>
      <c r="E149" s="128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:48" ht="15.75" customHeight="1">
      <c r="A150" s="2"/>
      <c r="B150" s="2"/>
      <c r="C150" s="2"/>
      <c r="D150" s="2"/>
      <c r="E150" s="128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:48" ht="15.75" customHeight="1">
      <c r="A151" s="2"/>
      <c r="B151" s="2"/>
      <c r="C151" s="2"/>
      <c r="D151" s="2"/>
      <c r="E151" s="128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:48" ht="15.75" customHeight="1">
      <c r="A152" s="2"/>
      <c r="B152" s="2"/>
      <c r="C152" s="2"/>
      <c r="D152" s="2"/>
      <c r="E152" s="128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:48" ht="15.75" customHeight="1">
      <c r="A153" s="2"/>
      <c r="B153" s="2"/>
      <c r="C153" s="2"/>
      <c r="D153" s="2"/>
      <c r="E153" s="128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:48" ht="15.75" customHeight="1">
      <c r="A154" s="2"/>
      <c r="B154" s="2"/>
      <c r="C154" s="2"/>
      <c r="D154" s="2"/>
      <c r="E154" s="128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:48" ht="15.75" customHeight="1">
      <c r="A155" s="2"/>
      <c r="B155" s="2"/>
      <c r="C155" s="2"/>
      <c r="D155" s="2"/>
      <c r="E155" s="128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:48" ht="15.75" customHeight="1">
      <c r="A156" s="2"/>
      <c r="B156" s="2"/>
      <c r="C156" s="2"/>
      <c r="D156" s="2"/>
      <c r="E156" s="128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:48" ht="15.75" customHeight="1">
      <c r="A157" s="2"/>
      <c r="B157" s="2"/>
      <c r="C157" s="2"/>
      <c r="D157" s="2"/>
      <c r="E157" s="128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:48" ht="15.75" customHeight="1">
      <c r="A158" s="2"/>
      <c r="B158" s="2"/>
      <c r="C158" s="2"/>
      <c r="D158" s="2"/>
      <c r="E158" s="128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:48" ht="15.75" customHeight="1">
      <c r="A159" s="2"/>
      <c r="B159" s="2"/>
      <c r="C159" s="2"/>
      <c r="D159" s="2"/>
      <c r="E159" s="128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:48" ht="15.75" customHeight="1">
      <c r="A160" s="2"/>
      <c r="B160" s="2"/>
      <c r="C160" s="2"/>
      <c r="D160" s="2"/>
      <c r="E160" s="128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:48" ht="15.75" customHeight="1">
      <c r="A161" s="2"/>
      <c r="B161" s="2"/>
      <c r="C161" s="2"/>
      <c r="D161" s="2"/>
      <c r="E161" s="128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:48" ht="15.75" customHeight="1">
      <c r="A162" s="2"/>
      <c r="B162" s="2"/>
      <c r="C162" s="2"/>
      <c r="D162" s="2"/>
      <c r="E162" s="128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:48" ht="15.75" customHeight="1">
      <c r="A163" s="2"/>
      <c r="B163" s="2"/>
      <c r="C163" s="2"/>
      <c r="D163" s="2"/>
      <c r="E163" s="128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:48" ht="15.75" customHeight="1">
      <c r="A164" s="2"/>
      <c r="B164" s="2"/>
      <c r="C164" s="2"/>
      <c r="D164" s="2"/>
      <c r="E164" s="128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:48" ht="15.75" customHeight="1">
      <c r="A165" s="2"/>
      <c r="B165" s="2"/>
      <c r="C165" s="2"/>
      <c r="D165" s="2"/>
      <c r="E165" s="128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:48" ht="15.75" customHeight="1">
      <c r="A166" s="2"/>
      <c r="B166" s="2"/>
      <c r="C166" s="2"/>
      <c r="D166" s="2"/>
      <c r="E166" s="128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:48" ht="15.75" customHeight="1">
      <c r="A167" s="2"/>
      <c r="B167" s="2"/>
      <c r="C167" s="2"/>
      <c r="D167" s="2"/>
      <c r="E167" s="128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:48" ht="15.75" customHeight="1">
      <c r="A168" s="2"/>
      <c r="B168" s="2"/>
      <c r="C168" s="2"/>
      <c r="D168" s="2"/>
      <c r="E168" s="128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:48" ht="15.75" customHeight="1">
      <c r="A169" s="2"/>
      <c r="B169" s="2"/>
      <c r="C169" s="2"/>
      <c r="D169" s="2"/>
      <c r="E169" s="128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:48" ht="15.75" customHeight="1">
      <c r="A170" s="2"/>
      <c r="B170" s="2"/>
      <c r="C170" s="2"/>
      <c r="D170" s="2"/>
      <c r="E170" s="128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:48" ht="15.75" customHeight="1">
      <c r="A171" s="2"/>
      <c r="B171" s="2"/>
      <c r="C171" s="2"/>
      <c r="D171" s="2"/>
      <c r="E171" s="128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:48" ht="15.75" customHeight="1">
      <c r="A172" s="2"/>
      <c r="B172" s="2"/>
      <c r="C172" s="2"/>
      <c r="D172" s="2"/>
      <c r="E172" s="128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:48" ht="15.75" customHeight="1">
      <c r="A173" s="2"/>
      <c r="B173" s="2"/>
      <c r="C173" s="2"/>
      <c r="D173" s="2"/>
      <c r="E173" s="128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:48" ht="15.75" customHeight="1">
      <c r="A174" s="2"/>
      <c r="B174" s="2"/>
      <c r="C174" s="2"/>
      <c r="D174" s="2"/>
      <c r="E174" s="128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:48" ht="15.75" customHeight="1">
      <c r="A175" s="2"/>
      <c r="B175" s="2"/>
      <c r="C175" s="2"/>
      <c r="D175" s="2"/>
      <c r="E175" s="128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:48" ht="15.75" customHeight="1">
      <c r="A176" s="2"/>
      <c r="B176" s="2"/>
      <c r="C176" s="2"/>
      <c r="D176" s="2"/>
      <c r="E176" s="128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:48" ht="15.75" customHeight="1">
      <c r="A177" s="2"/>
      <c r="B177" s="2"/>
      <c r="C177" s="2"/>
      <c r="D177" s="2"/>
      <c r="E177" s="128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:48" ht="15.75" customHeight="1">
      <c r="A178" s="2"/>
      <c r="B178" s="2"/>
      <c r="C178" s="2"/>
      <c r="D178" s="2"/>
      <c r="E178" s="128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:48" ht="15.75" customHeight="1">
      <c r="A179" s="2"/>
      <c r="B179" s="2"/>
      <c r="C179" s="2"/>
      <c r="D179" s="2"/>
      <c r="E179" s="128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:48" ht="15.75" customHeight="1">
      <c r="A180" s="2"/>
      <c r="B180" s="2"/>
      <c r="C180" s="2"/>
      <c r="D180" s="2"/>
      <c r="E180" s="128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:48" ht="15.75" customHeight="1">
      <c r="A181" s="2"/>
      <c r="B181" s="2"/>
      <c r="C181" s="2"/>
      <c r="D181" s="2"/>
      <c r="E181" s="128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:48" ht="15.75" customHeight="1">
      <c r="A182" s="2"/>
      <c r="B182" s="2"/>
      <c r="C182" s="2"/>
      <c r="D182" s="2"/>
      <c r="E182" s="128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1:48" ht="15.75" customHeight="1">
      <c r="A183" s="2"/>
      <c r="B183" s="2"/>
      <c r="C183" s="2"/>
      <c r="D183" s="2"/>
      <c r="E183" s="128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1:48" ht="15.75" customHeight="1">
      <c r="A184" s="2"/>
      <c r="B184" s="2"/>
      <c r="C184" s="2"/>
      <c r="D184" s="2"/>
      <c r="E184" s="128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1:48" ht="15.75" customHeight="1">
      <c r="A185" s="2"/>
      <c r="B185" s="2"/>
      <c r="C185" s="2"/>
      <c r="D185" s="2"/>
      <c r="E185" s="128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1:48" ht="15.75" customHeight="1">
      <c r="A186" s="2"/>
      <c r="B186" s="2"/>
      <c r="C186" s="2"/>
      <c r="D186" s="2"/>
      <c r="E186" s="128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:48" ht="15.75" customHeight="1">
      <c r="A187" s="2"/>
      <c r="B187" s="2"/>
      <c r="C187" s="2"/>
      <c r="D187" s="2"/>
      <c r="E187" s="128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:48" ht="15.75" customHeight="1">
      <c r="A188" s="2"/>
      <c r="B188" s="2"/>
      <c r="C188" s="2"/>
      <c r="D188" s="2"/>
      <c r="E188" s="128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:48" ht="15.75" customHeight="1">
      <c r="A189" s="2"/>
      <c r="B189" s="2"/>
      <c r="C189" s="2"/>
      <c r="D189" s="2"/>
      <c r="E189" s="128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1:48" ht="15.75" customHeight="1">
      <c r="A190" s="2"/>
      <c r="B190" s="2"/>
      <c r="C190" s="2"/>
      <c r="D190" s="2"/>
      <c r="E190" s="128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1:48" ht="15.75" customHeight="1">
      <c r="A191" s="2"/>
      <c r="B191" s="2"/>
      <c r="C191" s="2"/>
      <c r="D191" s="2"/>
      <c r="E191" s="128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1:48" ht="15.75" customHeight="1">
      <c r="A192" s="2"/>
      <c r="B192" s="2"/>
      <c r="C192" s="2"/>
      <c r="D192" s="2"/>
      <c r="E192" s="128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1:48" ht="15.75" customHeight="1">
      <c r="A193" s="2"/>
      <c r="B193" s="2"/>
      <c r="C193" s="2"/>
      <c r="D193" s="2"/>
      <c r="E193" s="128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1:48" ht="15.75" customHeight="1">
      <c r="A194" s="2"/>
      <c r="B194" s="2"/>
      <c r="C194" s="2"/>
      <c r="D194" s="2"/>
      <c r="E194" s="128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1:48" ht="15.75" customHeight="1">
      <c r="A195" s="2"/>
      <c r="B195" s="2"/>
      <c r="C195" s="2"/>
      <c r="D195" s="2"/>
      <c r="E195" s="128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1:48" ht="15.75" customHeight="1">
      <c r="A196" s="2"/>
      <c r="B196" s="2"/>
      <c r="C196" s="2"/>
      <c r="D196" s="2"/>
      <c r="E196" s="128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1:48" ht="15.75" customHeight="1">
      <c r="A197" s="2"/>
      <c r="B197" s="2"/>
      <c r="C197" s="2"/>
      <c r="D197" s="2"/>
      <c r="E197" s="128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1:48" ht="15.75" customHeight="1">
      <c r="A198" s="2"/>
      <c r="B198" s="2"/>
      <c r="C198" s="2"/>
      <c r="D198" s="2"/>
      <c r="E198" s="128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1:48" ht="15.75" customHeight="1">
      <c r="A199" s="2"/>
      <c r="B199" s="2"/>
      <c r="C199" s="2"/>
      <c r="D199" s="2"/>
      <c r="E199" s="128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1:48" ht="15.75" customHeight="1">
      <c r="A200" s="2"/>
      <c r="B200" s="2"/>
      <c r="C200" s="2"/>
      <c r="D200" s="2"/>
      <c r="E200" s="128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1:48" ht="15.75" customHeight="1">
      <c r="A201" s="2"/>
      <c r="B201" s="2"/>
      <c r="C201" s="2"/>
      <c r="D201" s="2"/>
      <c r="E201" s="128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1:48" ht="15.75" customHeight="1">
      <c r="A202" s="2"/>
      <c r="B202" s="2"/>
      <c r="C202" s="2"/>
      <c r="D202" s="2"/>
      <c r="E202" s="128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1:48" ht="15.75" customHeight="1">
      <c r="A203" s="2"/>
      <c r="B203" s="2"/>
      <c r="C203" s="2"/>
      <c r="D203" s="2"/>
      <c r="E203" s="128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1:48" ht="15.75" customHeight="1">
      <c r="A204" s="2"/>
      <c r="B204" s="2"/>
      <c r="C204" s="2"/>
      <c r="D204" s="2"/>
      <c r="E204" s="128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1:48" ht="15.75" customHeight="1">
      <c r="A205" s="2"/>
      <c r="B205" s="2"/>
      <c r="C205" s="2"/>
      <c r="D205" s="2"/>
      <c r="E205" s="128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1:48" ht="15.75" customHeight="1">
      <c r="A206" s="2"/>
      <c r="B206" s="2"/>
      <c r="C206" s="2"/>
      <c r="D206" s="2"/>
      <c r="E206" s="128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1:48" ht="15.75" customHeight="1">
      <c r="A207" s="2"/>
      <c r="B207" s="2"/>
      <c r="C207" s="2"/>
      <c r="D207" s="2"/>
      <c r="E207" s="128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1:48" ht="15.75" customHeight="1">
      <c r="A208" s="2"/>
      <c r="B208" s="2"/>
      <c r="C208" s="2"/>
      <c r="D208" s="2"/>
      <c r="E208" s="128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1:48" ht="15.75" customHeight="1">
      <c r="A209" s="2"/>
      <c r="B209" s="2"/>
      <c r="C209" s="2"/>
      <c r="D209" s="2"/>
      <c r="E209" s="128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1:48" ht="15.75" customHeight="1">
      <c r="A210" s="2"/>
      <c r="B210" s="2"/>
      <c r="C210" s="2"/>
      <c r="D210" s="2"/>
      <c r="E210" s="128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1:48" ht="15.75" customHeight="1">
      <c r="A211" s="2"/>
      <c r="B211" s="2"/>
      <c r="C211" s="2"/>
      <c r="D211" s="2"/>
      <c r="E211" s="128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1:48" ht="15.75" customHeight="1">
      <c r="A212" s="2"/>
      <c r="B212" s="2"/>
      <c r="C212" s="2"/>
      <c r="D212" s="2"/>
      <c r="E212" s="128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1:48" ht="15.75" customHeight="1">
      <c r="A213" s="2"/>
      <c r="B213" s="2"/>
      <c r="C213" s="2"/>
      <c r="D213" s="2"/>
      <c r="E213" s="128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1:48" ht="15.75" customHeight="1">
      <c r="A214" s="2"/>
      <c r="B214" s="2"/>
      <c r="C214" s="2"/>
      <c r="D214" s="2"/>
      <c r="E214" s="128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1:48" ht="15.75" customHeight="1">
      <c r="A215" s="2"/>
      <c r="B215" s="2"/>
      <c r="C215" s="2"/>
      <c r="D215" s="2"/>
      <c r="E215" s="128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1:48" ht="15.75" customHeight="1">
      <c r="A216" s="2"/>
      <c r="B216" s="2"/>
      <c r="C216" s="2"/>
      <c r="D216" s="2"/>
      <c r="E216" s="128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1:48" ht="15.75" customHeight="1">
      <c r="A217" s="2"/>
      <c r="B217" s="2"/>
      <c r="C217" s="2"/>
      <c r="D217" s="2"/>
      <c r="E217" s="128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1:48" ht="15.75" customHeight="1">
      <c r="A218" s="2"/>
      <c r="B218" s="2"/>
      <c r="C218" s="2"/>
      <c r="D218" s="2"/>
      <c r="E218" s="128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1:48" ht="15.75" customHeight="1">
      <c r="A219" s="2"/>
      <c r="B219" s="2"/>
      <c r="C219" s="2"/>
      <c r="D219" s="2"/>
      <c r="E219" s="128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1:48" ht="15.75" customHeight="1">
      <c r="A220" s="2"/>
      <c r="B220" s="2"/>
      <c r="C220" s="2"/>
      <c r="D220" s="2"/>
      <c r="E220" s="128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1:48" ht="15.75" customHeight="1">
      <c r="A221" s="2"/>
      <c r="B221" s="2"/>
      <c r="C221" s="2"/>
      <c r="D221" s="2"/>
      <c r="E221" s="128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1:48" ht="15.75" customHeight="1">
      <c r="A222" s="2"/>
      <c r="B222" s="2"/>
      <c r="C222" s="2"/>
      <c r="D222" s="2"/>
      <c r="E222" s="128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1:48" ht="15.75" customHeight="1">
      <c r="A223" s="2"/>
      <c r="B223" s="2"/>
      <c r="C223" s="2"/>
      <c r="D223" s="2"/>
      <c r="E223" s="128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1:48" ht="15.75" customHeight="1">
      <c r="A224" s="2"/>
      <c r="B224" s="2"/>
      <c r="C224" s="2"/>
      <c r="D224" s="2"/>
      <c r="E224" s="128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1:48" ht="15.75" customHeight="1">
      <c r="A225" s="2"/>
      <c r="B225" s="2"/>
      <c r="C225" s="2"/>
      <c r="D225" s="2"/>
      <c r="E225" s="128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1:48" ht="15.75" customHeight="1">
      <c r="A226" s="2"/>
      <c r="B226" s="2"/>
      <c r="C226" s="2"/>
      <c r="D226" s="2"/>
      <c r="E226" s="128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1:48" ht="15.75" customHeight="1">
      <c r="A227" s="2"/>
      <c r="B227" s="2"/>
      <c r="C227" s="2"/>
      <c r="D227" s="2"/>
      <c r="E227" s="128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1:48" ht="15.75" customHeight="1">
      <c r="A228" s="2"/>
      <c r="B228" s="2"/>
      <c r="C228" s="2"/>
      <c r="D228" s="2"/>
      <c r="E228" s="128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1:48" ht="15.75" customHeight="1">
      <c r="A229" s="2"/>
      <c r="B229" s="2"/>
      <c r="C229" s="2"/>
      <c r="D229" s="2"/>
      <c r="E229" s="128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1:48" ht="15.75" customHeight="1">
      <c r="A230" s="2"/>
      <c r="B230" s="2"/>
      <c r="C230" s="2"/>
      <c r="D230" s="2"/>
      <c r="E230" s="128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1:48" ht="15.75" customHeight="1">
      <c r="A231" s="2"/>
      <c r="B231" s="2"/>
      <c r="C231" s="2"/>
      <c r="D231" s="2"/>
      <c r="E231" s="128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1:48" ht="15.75" customHeight="1">
      <c r="A232" s="2"/>
      <c r="B232" s="2"/>
      <c r="C232" s="2"/>
      <c r="D232" s="2"/>
      <c r="E232" s="128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1:48" ht="15.75" customHeight="1">
      <c r="A233" s="2"/>
      <c r="B233" s="2"/>
      <c r="C233" s="2"/>
      <c r="D233" s="2"/>
      <c r="E233" s="128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1:48" ht="15.75" customHeight="1">
      <c r="A234" s="2"/>
      <c r="B234" s="2"/>
      <c r="C234" s="2"/>
      <c r="D234" s="2"/>
      <c r="E234" s="128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1:48" ht="15.75" customHeight="1">
      <c r="A235" s="2"/>
      <c r="B235" s="2"/>
      <c r="C235" s="2"/>
      <c r="D235" s="2"/>
      <c r="E235" s="128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1:48" ht="15.75" customHeight="1">
      <c r="A236" s="2"/>
      <c r="B236" s="2"/>
      <c r="C236" s="2"/>
      <c r="D236" s="2"/>
      <c r="E236" s="128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1:48" ht="15.75" customHeight="1">
      <c r="A237" s="2"/>
      <c r="B237" s="2"/>
      <c r="C237" s="2"/>
      <c r="D237" s="2"/>
      <c r="E237" s="128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1:48" ht="15.75" customHeight="1">
      <c r="A238" s="2"/>
      <c r="B238" s="2"/>
      <c r="C238" s="2"/>
      <c r="D238" s="2"/>
      <c r="E238" s="128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1:48" ht="15.75" customHeight="1">
      <c r="A239" s="2"/>
      <c r="B239" s="2"/>
      <c r="C239" s="2"/>
      <c r="D239" s="2"/>
      <c r="E239" s="128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1:48" ht="15.75" customHeight="1">
      <c r="A240" s="2"/>
      <c r="B240" s="2"/>
      <c r="C240" s="2"/>
      <c r="D240" s="2"/>
      <c r="E240" s="128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1:48" ht="15.75" customHeight="1">
      <c r="A241" s="2"/>
      <c r="B241" s="2"/>
      <c r="C241" s="2"/>
      <c r="D241" s="2"/>
      <c r="E241" s="128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1:48" ht="15.75" customHeight="1">
      <c r="A242" s="2"/>
      <c r="B242" s="2"/>
      <c r="C242" s="2"/>
      <c r="D242" s="2"/>
      <c r="E242" s="128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1:48" ht="15.75" customHeight="1">
      <c r="A243" s="2"/>
      <c r="B243" s="2"/>
      <c r="C243" s="2"/>
      <c r="D243" s="2"/>
      <c r="E243" s="128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1:48" ht="15.75" customHeight="1">
      <c r="A244" s="2"/>
      <c r="B244" s="2"/>
      <c r="C244" s="2"/>
      <c r="D244" s="2"/>
      <c r="E244" s="128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1:48" ht="15.75" customHeight="1">
      <c r="A245" s="2"/>
      <c r="B245" s="2"/>
      <c r="C245" s="2"/>
      <c r="D245" s="2"/>
      <c r="E245" s="128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1:48" ht="15.75" customHeight="1">
      <c r="A246" s="2"/>
      <c r="B246" s="2"/>
      <c r="C246" s="2"/>
      <c r="D246" s="2"/>
      <c r="E246" s="128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1:48" ht="15.75" customHeight="1">
      <c r="A247" s="2"/>
      <c r="B247" s="2"/>
      <c r="C247" s="2"/>
      <c r="D247" s="2"/>
      <c r="E247" s="128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1:48" ht="15.75" customHeight="1">
      <c r="A248" s="2"/>
      <c r="B248" s="2"/>
      <c r="C248" s="2"/>
      <c r="D248" s="2"/>
      <c r="E248" s="128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1:48" ht="15.75" customHeight="1">
      <c r="A249" s="2"/>
      <c r="B249" s="2"/>
      <c r="C249" s="2"/>
      <c r="D249" s="2"/>
      <c r="E249" s="128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1:48" ht="15.75" customHeight="1">
      <c r="A250" s="2"/>
      <c r="B250" s="2"/>
      <c r="C250" s="2"/>
      <c r="D250" s="2"/>
      <c r="E250" s="128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1:48" ht="15.75" customHeight="1">
      <c r="A251" s="2"/>
      <c r="B251" s="2"/>
      <c r="C251" s="2"/>
      <c r="D251" s="2"/>
      <c r="E251" s="128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1:48" ht="15.75" customHeight="1">
      <c r="A252" s="2"/>
      <c r="B252" s="2"/>
      <c r="C252" s="2"/>
      <c r="D252" s="2"/>
      <c r="E252" s="128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1:48" ht="15.75" customHeight="1">
      <c r="A253" s="2"/>
      <c r="B253" s="2"/>
      <c r="C253" s="2"/>
      <c r="D253" s="2"/>
      <c r="E253" s="128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1:48" ht="15.75" customHeight="1">
      <c r="A254" s="2"/>
      <c r="B254" s="2"/>
      <c r="C254" s="2"/>
      <c r="D254" s="2"/>
      <c r="E254" s="128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1:48" ht="15.75" customHeight="1">
      <c r="A255" s="2"/>
      <c r="B255" s="2"/>
      <c r="C255" s="2"/>
      <c r="D255" s="2"/>
      <c r="E255" s="128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1:48" ht="15.75" customHeight="1">
      <c r="A256" s="2"/>
      <c r="B256" s="2"/>
      <c r="C256" s="2"/>
      <c r="D256" s="2"/>
      <c r="E256" s="128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1:48" ht="15.75" customHeight="1">
      <c r="A257" s="2"/>
      <c r="B257" s="2"/>
      <c r="C257" s="2"/>
      <c r="D257" s="2"/>
      <c r="E257" s="128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1:48" ht="15.75" customHeight="1">
      <c r="A258" s="2"/>
      <c r="B258" s="2"/>
      <c r="C258" s="2"/>
      <c r="D258" s="2"/>
      <c r="E258" s="128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1:48" ht="15.75" customHeight="1">
      <c r="A259" s="2"/>
      <c r="B259" s="2"/>
      <c r="C259" s="2"/>
      <c r="D259" s="2"/>
      <c r="E259" s="128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1:48" ht="15.75" customHeight="1">
      <c r="A260" s="2"/>
      <c r="B260" s="2"/>
      <c r="C260" s="2"/>
      <c r="D260" s="2"/>
      <c r="E260" s="128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1:48" ht="15.75" customHeight="1">
      <c r="A261" s="2"/>
      <c r="B261" s="2"/>
      <c r="C261" s="2"/>
      <c r="D261" s="2"/>
      <c r="E261" s="128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1:48" ht="15.75" customHeight="1">
      <c r="A262" s="2"/>
      <c r="B262" s="2"/>
      <c r="C262" s="2"/>
      <c r="D262" s="2"/>
      <c r="E262" s="128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1:48" ht="15.75" customHeight="1">
      <c r="A263" s="2"/>
      <c r="B263" s="2"/>
      <c r="C263" s="2"/>
      <c r="D263" s="2"/>
      <c r="E263" s="128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1:48" ht="15.75" customHeight="1">
      <c r="A264" s="2"/>
      <c r="B264" s="2"/>
      <c r="C264" s="2"/>
      <c r="D264" s="2"/>
      <c r="E264" s="128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1:48" ht="15.75" customHeight="1">
      <c r="A265" s="2"/>
      <c r="B265" s="2"/>
      <c r="C265" s="2"/>
      <c r="D265" s="2"/>
      <c r="E265" s="128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1:48" ht="15.75" customHeight="1">
      <c r="A266" s="2"/>
      <c r="B266" s="2"/>
      <c r="C266" s="2"/>
      <c r="D266" s="2"/>
      <c r="E266" s="128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1:48" ht="15.75" customHeight="1">
      <c r="A267" s="2"/>
      <c r="B267" s="2"/>
      <c r="C267" s="2"/>
      <c r="D267" s="2"/>
      <c r="E267" s="128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1:48" ht="15.75" customHeight="1">
      <c r="A268" s="2"/>
      <c r="B268" s="2"/>
      <c r="C268" s="2"/>
      <c r="D268" s="2"/>
      <c r="E268" s="128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1:48" ht="15.75" customHeight="1">
      <c r="A269" s="2"/>
      <c r="B269" s="2"/>
      <c r="C269" s="2"/>
      <c r="D269" s="2"/>
      <c r="E269" s="128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1:48" ht="15.75" customHeight="1">
      <c r="A270" s="2"/>
      <c r="B270" s="2"/>
      <c r="C270" s="2"/>
      <c r="D270" s="2"/>
      <c r="E270" s="128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1:48" ht="15.75" customHeight="1">
      <c r="A271" s="2"/>
      <c r="B271" s="2"/>
      <c r="C271" s="2"/>
      <c r="D271" s="2"/>
      <c r="E271" s="128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1:48" ht="15.75" customHeight="1">
      <c r="A272" s="2"/>
      <c r="B272" s="2"/>
      <c r="C272" s="2"/>
      <c r="D272" s="2"/>
      <c r="E272" s="128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1:48" ht="15.75" customHeight="1">
      <c r="A273" s="2"/>
      <c r="B273" s="2"/>
      <c r="C273" s="2"/>
      <c r="D273" s="2"/>
      <c r="E273" s="128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1:48" ht="15.75" customHeight="1">
      <c r="A274" s="2"/>
      <c r="B274" s="2"/>
      <c r="C274" s="2"/>
      <c r="D274" s="2"/>
      <c r="E274" s="128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1:48" ht="15.75" customHeight="1">
      <c r="A275" s="2"/>
      <c r="B275" s="2"/>
      <c r="C275" s="2"/>
      <c r="D275" s="2"/>
      <c r="E275" s="128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1:48" ht="15.75" customHeight="1">
      <c r="A276" s="2"/>
      <c r="B276" s="2"/>
      <c r="C276" s="2"/>
      <c r="D276" s="2"/>
      <c r="E276" s="128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1:48" ht="15.75" customHeight="1">
      <c r="A277" s="2"/>
      <c r="B277" s="2"/>
      <c r="C277" s="2"/>
      <c r="D277" s="2"/>
      <c r="E277" s="128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1:48" ht="15.75" customHeight="1">
      <c r="A278" s="2"/>
      <c r="B278" s="2"/>
      <c r="C278" s="2"/>
      <c r="D278" s="2"/>
      <c r="E278" s="128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 ht="15.75" customHeight="1">
      <c r="A279" s="2"/>
      <c r="B279" s="2"/>
      <c r="C279" s="2"/>
      <c r="D279" s="2"/>
      <c r="E279" s="128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1:48" ht="15.75" customHeight="1">
      <c r="A280" s="2"/>
      <c r="B280" s="2"/>
      <c r="C280" s="2"/>
      <c r="D280" s="2"/>
      <c r="E280" s="128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1:48" ht="15.75" customHeight="1">
      <c r="A281" s="2"/>
      <c r="B281" s="2"/>
      <c r="C281" s="2"/>
      <c r="D281" s="2"/>
      <c r="E281" s="128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1:48" ht="15.75" customHeight="1">
      <c r="A282" s="2"/>
      <c r="B282" s="2"/>
      <c r="C282" s="2"/>
      <c r="D282" s="2"/>
      <c r="E282" s="128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1:48" ht="15.75" customHeight="1">
      <c r="A283" s="2"/>
      <c r="B283" s="2"/>
      <c r="C283" s="2"/>
      <c r="D283" s="2"/>
      <c r="E283" s="128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1:48" ht="15.75" customHeight="1">
      <c r="A284" s="2"/>
      <c r="B284" s="2"/>
      <c r="C284" s="2"/>
      <c r="D284" s="2"/>
      <c r="E284" s="128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1:48" ht="15.75" customHeight="1">
      <c r="A285" s="2"/>
      <c r="B285" s="2"/>
      <c r="C285" s="2"/>
      <c r="D285" s="2"/>
      <c r="E285" s="128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1:48" ht="15.75" customHeight="1">
      <c r="A286" s="2"/>
      <c r="B286" s="2"/>
      <c r="C286" s="2"/>
      <c r="D286" s="2"/>
      <c r="E286" s="128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1:48" ht="15.75" customHeight="1">
      <c r="A287" s="2"/>
      <c r="B287" s="2"/>
      <c r="C287" s="2"/>
      <c r="D287" s="2"/>
      <c r="E287" s="128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1:48" ht="15.75" customHeight="1">
      <c r="A288" s="2"/>
      <c r="B288" s="2"/>
      <c r="C288" s="2"/>
      <c r="D288" s="2"/>
      <c r="E288" s="128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1:48" ht="15.75" customHeight="1">
      <c r="A289" s="2"/>
      <c r="B289" s="2"/>
      <c r="C289" s="2"/>
      <c r="D289" s="2"/>
      <c r="E289" s="128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1:48" ht="15.75" customHeight="1">
      <c r="A290" s="2"/>
      <c r="B290" s="2"/>
      <c r="C290" s="2"/>
      <c r="D290" s="2"/>
      <c r="E290" s="128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1:48" ht="15.75" customHeight="1">
      <c r="A291" s="2"/>
      <c r="B291" s="2"/>
      <c r="C291" s="2"/>
      <c r="D291" s="2"/>
      <c r="E291" s="128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1:48" ht="15.75" customHeight="1">
      <c r="A292" s="2"/>
      <c r="B292" s="2"/>
      <c r="C292" s="2"/>
      <c r="D292" s="2"/>
      <c r="E292" s="128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1:48" ht="15.75" customHeight="1">
      <c r="A293" s="2"/>
      <c r="B293" s="2"/>
      <c r="C293" s="2"/>
      <c r="D293" s="2"/>
      <c r="E293" s="128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1:48" ht="15.75" customHeight="1">
      <c r="A294" s="2"/>
      <c r="B294" s="2"/>
      <c r="C294" s="2"/>
      <c r="D294" s="2"/>
      <c r="E294" s="128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1:48" ht="15.75" customHeight="1">
      <c r="A295" s="2"/>
      <c r="B295" s="2"/>
      <c r="C295" s="2"/>
      <c r="D295" s="2"/>
      <c r="E295" s="128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1:48" ht="15.75" customHeight="1">
      <c r="A296" s="2"/>
      <c r="B296" s="2"/>
      <c r="C296" s="2"/>
      <c r="D296" s="2"/>
      <c r="E296" s="128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1:48" ht="15.75" customHeight="1">
      <c r="A297" s="2"/>
      <c r="B297" s="2"/>
      <c r="C297" s="2"/>
      <c r="D297" s="2"/>
      <c r="E297" s="128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1:48" ht="15.75" customHeight="1">
      <c r="A298" s="2"/>
      <c r="B298" s="2"/>
      <c r="C298" s="2"/>
      <c r="D298" s="2"/>
      <c r="E298" s="128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1:48" ht="15.75" customHeight="1">
      <c r="A299" s="2"/>
      <c r="B299" s="2"/>
      <c r="C299" s="2"/>
      <c r="D299" s="2"/>
      <c r="E299" s="128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1:48" ht="15.75" customHeight="1">
      <c r="A300" s="2"/>
      <c r="B300" s="2"/>
      <c r="C300" s="2"/>
      <c r="D300" s="2"/>
      <c r="E300" s="128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1:48" ht="15.75" customHeight="1">
      <c r="A301" s="2"/>
      <c r="B301" s="2"/>
      <c r="C301" s="2"/>
      <c r="D301" s="2"/>
      <c r="E301" s="128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1:48" ht="15.75" customHeight="1">
      <c r="A302" s="2"/>
      <c r="B302" s="2"/>
      <c r="C302" s="2"/>
      <c r="D302" s="2"/>
      <c r="E302" s="128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1:48" ht="15.75" customHeight="1">
      <c r="A303" s="2"/>
      <c r="B303" s="2"/>
      <c r="C303" s="2"/>
      <c r="D303" s="2"/>
      <c r="E303" s="128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1:48" ht="15.75" customHeight="1">
      <c r="A304" s="2"/>
      <c r="B304" s="2"/>
      <c r="C304" s="2"/>
      <c r="D304" s="2"/>
      <c r="E304" s="128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1:48" ht="15.75" customHeight="1">
      <c r="A305" s="2"/>
      <c r="B305" s="2"/>
      <c r="C305" s="2"/>
      <c r="D305" s="2"/>
      <c r="E305" s="128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1:48" ht="15.75" customHeight="1">
      <c r="A306" s="2"/>
      <c r="B306" s="2"/>
      <c r="C306" s="2"/>
      <c r="D306" s="2"/>
      <c r="E306" s="128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1:48" ht="15.75" customHeight="1">
      <c r="A307" s="2"/>
      <c r="B307" s="2"/>
      <c r="C307" s="2"/>
      <c r="D307" s="2"/>
      <c r="E307" s="128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1:48" ht="15.75" customHeight="1">
      <c r="A308" s="2"/>
      <c r="B308" s="2"/>
      <c r="C308" s="2"/>
      <c r="D308" s="2"/>
      <c r="E308" s="128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1:48" ht="15.75" customHeight="1">
      <c r="A309" s="2"/>
      <c r="B309" s="2"/>
      <c r="C309" s="2"/>
      <c r="D309" s="2"/>
      <c r="E309" s="128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1:48" ht="15.75" customHeight="1">
      <c r="A310" s="2"/>
      <c r="B310" s="2"/>
      <c r="C310" s="2"/>
      <c r="D310" s="2"/>
      <c r="E310" s="128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1:48" ht="15.75" customHeight="1">
      <c r="A311" s="2"/>
      <c r="B311" s="2"/>
      <c r="C311" s="2"/>
      <c r="D311" s="2"/>
      <c r="E311" s="128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1:48" ht="15.75" customHeight="1">
      <c r="A312" s="2"/>
      <c r="B312" s="2"/>
      <c r="C312" s="2"/>
      <c r="D312" s="2"/>
      <c r="E312" s="128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1:48" ht="15.75" customHeight="1">
      <c r="A313" s="2"/>
      <c r="B313" s="2"/>
      <c r="C313" s="2"/>
      <c r="D313" s="2"/>
      <c r="E313" s="128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1:48" ht="15.75" customHeight="1">
      <c r="A314" s="2"/>
      <c r="B314" s="2"/>
      <c r="C314" s="2"/>
      <c r="D314" s="2"/>
      <c r="E314" s="128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1:48" ht="15.75" customHeight="1">
      <c r="A315" s="2"/>
      <c r="B315" s="2"/>
      <c r="C315" s="2"/>
      <c r="D315" s="2"/>
      <c r="E315" s="128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1:48" ht="15.75" customHeight="1">
      <c r="A316" s="2"/>
      <c r="B316" s="2"/>
      <c r="C316" s="2"/>
      <c r="D316" s="2"/>
      <c r="E316" s="128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1:48" ht="15.75" customHeight="1">
      <c r="A317" s="2"/>
      <c r="B317" s="2"/>
      <c r="C317" s="2"/>
      <c r="D317" s="2"/>
      <c r="E317" s="128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1:48" ht="15.75" customHeight="1">
      <c r="A318" s="2"/>
      <c r="B318" s="2"/>
      <c r="C318" s="2"/>
      <c r="D318" s="2"/>
      <c r="E318" s="128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1:48" ht="15.75" customHeight="1">
      <c r="A319" s="2"/>
      <c r="B319" s="2"/>
      <c r="C319" s="2"/>
      <c r="D319" s="2"/>
      <c r="E319" s="128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1:48" ht="15.75" customHeight="1">
      <c r="A320" s="2"/>
      <c r="B320" s="2"/>
      <c r="C320" s="2"/>
      <c r="D320" s="2"/>
      <c r="E320" s="128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1:48" ht="15.75" customHeight="1">
      <c r="A321" s="2"/>
      <c r="B321" s="2"/>
      <c r="C321" s="2"/>
      <c r="D321" s="2"/>
      <c r="E321" s="128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1:48" ht="15.75" customHeight="1">
      <c r="A322" s="2"/>
      <c r="B322" s="2"/>
      <c r="C322" s="2"/>
      <c r="D322" s="2"/>
      <c r="E322" s="128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1:48" ht="15.75" customHeight="1">
      <c r="A323" s="2"/>
      <c r="B323" s="2"/>
      <c r="C323" s="2"/>
      <c r="D323" s="2"/>
      <c r="E323" s="128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1:48" ht="15.75" customHeight="1">
      <c r="A324" s="2"/>
      <c r="B324" s="2"/>
      <c r="C324" s="2"/>
      <c r="D324" s="2"/>
      <c r="E324" s="128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1:48" ht="15.75" customHeight="1">
      <c r="A325" s="2"/>
      <c r="B325" s="2"/>
      <c r="C325" s="2"/>
      <c r="D325" s="2"/>
      <c r="E325" s="128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 ht="15.75" customHeight="1">
      <c r="A326" s="2"/>
      <c r="B326" s="2"/>
      <c r="C326" s="2"/>
      <c r="D326" s="2"/>
      <c r="E326" s="128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ht="15.75" customHeight="1">
      <c r="A327" s="2"/>
      <c r="B327" s="2"/>
      <c r="C327" s="2"/>
      <c r="D327" s="2"/>
      <c r="E327" s="128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 ht="15.75" customHeight="1">
      <c r="A328" s="2"/>
      <c r="B328" s="2"/>
      <c r="C328" s="2"/>
      <c r="D328" s="2"/>
      <c r="E328" s="128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 ht="15.75" customHeight="1">
      <c r="A329" s="2"/>
      <c r="B329" s="2"/>
      <c r="C329" s="2"/>
      <c r="D329" s="2"/>
      <c r="E329" s="128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 ht="15.75" customHeight="1">
      <c r="A330" s="2"/>
      <c r="B330" s="2"/>
      <c r="C330" s="2"/>
      <c r="D330" s="2"/>
      <c r="E330" s="128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 ht="15.75" customHeight="1">
      <c r="A331" s="2"/>
      <c r="B331" s="2"/>
      <c r="C331" s="2"/>
      <c r="D331" s="2"/>
      <c r="E331" s="128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1:48" ht="15.75" customHeight="1">
      <c r="A332" s="2"/>
      <c r="B332" s="2"/>
      <c r="C332" s="2"/>
      <c r="D332" s="2"/>
      <c r="E332" s="128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 ht="15.75" customHeight="1">
      <c r="A333" s="2"/>
      <c r="B333" s="2"/>
      <c r="C333" s="2"/>
      <c r="D333" s="2"/>
      <c r="E333" s="128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15.75" customHeight="1">
      <c r="A334" s="2"/>
      <c r="B334" s="2"/>
      <c r="C334" s="2"/>
      <c r="D334" s="2"/>
      <c r="E334" s="128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15.75" customHeight="1">
      <c r="A335" s="2"/>
      <c r="B335" s="2"/>
      <c r="C335" s="2"/>
      <c r="D335" s="2"/>
      <c r="E335" s="128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15.75" customHeight="1">
      <c r="A336" s="2"/>
      <c r="B336" s="2"/>
      <c r="C336" s="2"/>
      <c r="D336" s="2"/>
      <c r="E336" s="128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15.75" customHeight="1">
      <c r="A337" s="2"/>
      <c r="B337" s="2"/>
      <c r="C337" s="2"/>
      <c r="D337" s="2"/>
      <c r="E337" s="128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15.75" customHeight="1">
      <c r="A338" s="2"/>
      <c r="B338" s="2"/>
      <c r="C338" s="2"/>
      <c r="D338" s="2"/>
      <c r="E338" s="128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15.75" customHeight="1">
      <c r="A339" s="2"/>
      <c r="B339" s="2"/>
      <c r="C339" s="2"/>
      <c r="D339" s="2"/>
      <c r="E339" s="128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15.75" customHeight="1">
      <c r="A340" s="2"/>
      <c r="B340" s="2"/>
      <c r="C340" s="2"/>
      <c r="D340" s="2"/>
      <c r="E340" s="128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15.75" customHeight="1">
      <c r="A341" s="2"/>
      <c r="B341" s="2"/>
      <c r="C341" s="2"/>
      <c r="D341" s="2"/>
      <c r="E341" s="128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15.75" customHeight="1">
      <c r="A342" s="2"/>
      <c r="B342" s="2"/>
      <c r="C342" s="2"/>
      <c r="D342" s="2"/>
      <c r="E342" s="128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15.75" customHeight="1">
      <c r="A343" s="2"/>
      <c r="B343" s="2"/>
      <c r="C343" s="2"/>
      <c r="D343" s="2"/>
      <c r="E343" s="128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15.75" customHeight="1">
      <c r="A344" s="2"/>
      <c r="B344" s="2"/>
      <c r="C344" s="2"/>
      <c r="D344" s="2"/>
      <c r="E344" s="128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15.75" customHeight="1">
      <c r="A345" s="2"/>
      <c r="B345" s="2"/>
      <c r="C345" s="2"/>
      <c r="D345" s="2"/>
      <c r="E345" s="128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15.75" customHeight="1">
      <c r="A346" s="2"/>
      <c r="B346" s="2"/>
      <c r="C346" s="2"/>
      <c r="D346" s="2"/>
      <c r="E346" s="128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15.75" customHeight="1">
      <c r="A347" s="2"/>
      <c r="B347" s="2"/>
      <c r="C347" s="2"/>
      <c r="D347" s="2"/>
      <c r="E347" s="128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15.75" customHeight="1">
      <c r="A348" s="2"/>
      <c r="B348" s="2"/>
      <c r="C348" s="2"/>
      <c r="D348" s="2"/>
      <c r="E348" s="128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15.75" customHeight="1">
      <c r="A349" s="2"/>
      <c r="B349" s="2"/>
      <c r="C349" s="2"/>
      <c r="D349" s="2"/>
      <c r="E349" s="128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15.75" customHeight="1">
      <c r="A350" s="2"/>
      <c r="B350" s="2"/>
      <c r="C350" s="2"/>
      <c r="D350" s="2"/>
      <c r="E350" s="128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15.75" customHeight="1">
      <c r="A351" s="2"/>
      <c r="B351" s="2"/>
      <c r="C351" s="2"/>
      <c r="D351" s="2"/>
      <c r="E351" s="128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15.75" customHeight="1">
      <c r="A352" s="2"/>
      <c r="B352" s="2"/>
      <c r="C352" s="2"/>
      <c r="D352" s="2"/>
      <c r="E352" s="128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15.75" customHeight="1">
      <c r="A353" s="2"/>
      <c r="B353" s="2"/>
      <c r="C353" s="2"/>
      <c r="D353" s="2"/>
      <c r="E353" s="128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15.75" customHeight="1">
      <c r="A354" s="2"/>
      <c r="B354" s="2"/>
      <c r="C354" s="2"/>
      <c r="D354" s="2"/>
      <c r="E354" s="128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15.75" customHeight="1">
      <c r="A355" s="2"/>
      <c r="B355" s="2"/>
      <c r="C355" s="2"/>
      <c r="D355" s="2"/>
      <c r="E355" s="128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15.75" customHeight="1">
      <c r="A356" s="2"/>
      <c r="B356" s="2"/>
      <c r="C356" s="2"/>
      <c r="D356" s="2"/>
      <c r="E356" s="128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15.75" customHeight="1">
      <c r="A357" s="2"/>
      <c r="B357" s="2"/>
      <c r="C357" s="2"/>
      <c r="D357" s="2"/>
      <c r="E357" s="128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15.75" customHeight="1">
      <c r="A358" s="2"/>
      <c r="B358" s="2"/>
      <c r="C358" s="2"/>
      <c r="D358" s="2"/>
      <c r="E358" s="128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15.75" customHeight="1">
      <c r="A359" s="2"/>
      <c r="B359" s="2"/>
      <c r="C359" s="2"/>
      <c r="D359" s="2"/>
      <c r="E359" s="128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15.75" customHeight="1">
      <c r="A360" s="2"/>
      <c r="B360" s="2"/>
      <c r="C360" s="2"/>
      <c r="D360" s="2"/>
      <c r="E360" s="128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15.75" customHeight="1">
      <c r="A361" s="2"/>
      <c r="B361" s="2"/>
      <c r="C361" s="2"/>
      <c r="D361" s="2"/>
      <c r="E361" s="128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15.75" customHeight="1">
      <c r="A362" s="2"/>
      <c r="B362" s="2"/>
      <c r="C362" s="2"/>
      <c r="D362" s="2"/>
      <c r="E362" s="128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15.75" customHeight="1">
      <c r="A363" s="2"/>
      <c r="B363" s="2"/>
      <c r="C363" s="2"/>
      <c r="D363" s="2"/>
      <c r="E363" s="128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15.75" customHeight="1">
      <c r="A364" s="2"/>
      <c r="B364" s="2"/>
      <c r="C364" s="2"/>
      <c r="D364" s="2"/>
      <c r="E364" s="128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15.75" customHeight="1">
      <c r="A365" s="2"/>
      <c r="B365" s="2"/>
      <c r="C365" s="2"/>
      <c r="D365" s="2"/>
      <c r="E365" s="128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15.75" customHeight="1">
      <c r="A366" s="2"/>
      <c r="B366" s="2"/>
      <c r="C366" s="2"/>
      <c r="D366" s="2"/>
      <c r="E366" s="128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15.75" customHeight="1">
      <c r="A367" s="2"/>
      <c r="B367" s="2"/>
      <c r="C367" s="2"/>
      <c r="D367" s="2"/>
      <c r="E367" s="128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15.75" customHeight="1">
      <c r="A368" s="2"/>
      <c r="B368" s="2"/>
      <c r="C368" s="2"/>
      <c r="D368" s="2"/>
      <c r="E368" s="128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15.75" customHeight="1">
      <c r="A369" s="2"/>
      <c r="B369" s="2"/>
      <c r="C369" s="2"/>
      <c r="D369" s="2"/>
      <c r="E369" s="128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15.75" customHeight="1">
      <c r="A370" s="2"/>
      <c r="B370" s="2"/>
      <c r="C370" s="2"/>
      <c r="D370" s="2"/>
      <c r="E370" s="128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15.75" customHeight="1">
      <c r="A371" s="2"/>
      <c r="B371" s="2"/>
      <c r="C371" s="2"/>
      <c r="D371" s="2"/>
      <c r="E371" s="128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15.75" customHeight="1">
      <c r="A372" s="2"/>
      <c r="B372" s="2"/>
      <c r="C372" s="2"/>
      <c r="D372" s="2"/>
      <c r="E372" s="128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15.75" customHeight="1">
      <c r="A373" s="2"/>
      <c r="B373" s="2"/>
      <c r="C373" s="2"/>
      <c r="D373" s="2"/>
      <c r="E373" s="128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15.75" customHeight="1">
      <c r="A374" s="2"/>
      <c r="B374" s="2"/>
      <c r="C374" s="2"/>
      <c r="D374" s="2"/>
      <c r="E374" s="128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15.75" customHeight="1">
      <c r="A375" s="2"/>
      <c r="B375" s="2"/>
      <c r="C375" s="2"/>
      <c r="D375" s="2"/>
      <c r="E375" s="128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15.75" customHeight="1">
      <c r="A376" s="2"/>
      <c r="B376" s="2"/>
      <c r="C376" s="2"/>
      <c r="D376" s="2"/>
      <c r="E376" s="128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15.75" customHeight="1">
      <c r="A377" s="2"/>
      <c r="B377" s="2"/>
      <c r="C377" s="2"/>
      <c r="D377" s="2"/>
      <c r="E377" s="128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15.75" customHeight="1">
      <c r="A378" s="2"/>
      <c r="B378" s="2"/>
      <c r="C378" s="2"/>
      <c r="D378" s="2"/>
      <c r="E378" s="128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15.75" customHeight="1">
      <c r="A379" s="2"/>
      <c r="B379" s="2"/>
      <c r="C379" s="2"/>
      <c r="D379" s="2"/>
      <c r="E379" s="128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15.75" customHeight="1">
      <c r="A380" s="2"/>
      <c r="B380" s="2"/>
      <c r="C380" s="2"/>
      <c r="D380" s="2"/>
      <c r="E380" s="128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15.75" customHeight="1">
      <c r="A381" s="2"/>
      <c r="B381" s="2"/>
      <c r="C381" s="2"/>
      <c r="D381" s="2"/>
      <c r="E381" s="128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15.75" customHeight="1">
      <c r="A382" s="2"/>
      <c r="B382" s="2"/>
      <c r="C382" s="2"/>
      <c r="D382" s="2"/>
      <c r="E382" s="128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15.75" customHeight="1">
      <c r="A383" s="2"/>
      <c r="B383" s="2"/>
      <c r="C383" s="2"/>
      <c r="D383" s="2"/>
      <c r="E383" s="128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15.75" customHeight="1">
      <c r="A384" s="2"/>
      <c r="B384" s="2"/>
      <c r="C384" s="2"/>
      <c r="D384" s="2"/>
      <c r="E384" s="128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15.75" customHeight="1">
      <c r="A385" s="2"/>
      <c r="B385" s="2"/>
      <c r="C385" s="2"/>
      <c r="D385" s="2"/>
      <c r="E385" s="128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15.75" customHeight="1">
      <c r="A386" s="2"/>
      <c r="B386" s="2"/>
      <c r="C386" s="2"/>
      <c r="D386" s="2"/>
      <c r="E386" s="128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15.75" customHeight="1">
      <c r="A387" s="2"/>
      <c r="B387" s="2"/>
      <c r="C387" s="2"/>
      <c r="D387" s="2"/>
      <c r="E387" s="128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15.75" customHeight="1">
      <c r="A388" s="2"/>
      <c r="B388" s="2"/>
      <c r="C388" s="2"/>
      <c r="D388" s="2"/>
      <c r="E388" s="128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15.75" customHeight="1">
      <c r="A389" s="2"/>
      <c r="B389" s="2"/>
      <c r="C389" s="2"/>
      <c r="D389" s="2"/>
      <c r="E389" s="128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15.75" customHeight="1">
      <c r="A390" s="2"/>
      <c r="B390" s="2"/>
      <c r="C390" s="2"/>
      <c r="D390" s="2"/>
      <c r="E390" s="128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15.75" customHeight="1">
      <c r="A391" s="2"/>
      <c r="B391" s="2"/>
      <c r="C391" s="2"/>
      <c r="D391" s="2"/>
      <c r="E391" s="128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15.75" customHeight="1">
      <c r="A392" s="2"/>
      <c r="B392" s="2"/>
      <c r="C392" s="2"/>
      <c r="D392" s="2"/>
      <c r="E392" s="128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15.75" customHeight="1">
      <c r="A393" s="2"/>
      <c r="B393" s="2"/>
      <c r="C393" s="2"/>
      <c r="D393" s="2"/>
      <c r="E393" s="128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15.75" customHeight="1">
      <c r="A394" s="2"/>
      <c r="B394" s="2"/>
      <c r="C394" s="2"/>
      <c r="D394" s="2"/>
      <c r="E394" s="128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15.75" customHeight="1">
      <c r="A395" s="2"/>
      <c r="B395" s="2"/>
      <c r="C395" s="2"/>
      <c r="D395" s="2"/>
      <c r="E395" s="128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15.75" customHeight="1">
      <c r="A396" s="2"/>
      <c r="B396" s="2"/>
      <c r="C396" s="2"/>
      <c r="D396" s="2"/>
      <c r="E396" s="128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15.75" customHeight="1">
      <c r="A397" s="2"/>
      <c r="B397" s="2"/>
      <c r="C397" s="2"/>
      <c r="D397" s="2"/>
      <c r="E397" s="128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15.75" customHeight="1">
      <c r="A398" s="2"/>
      <c r="B398" s="2"/>
      <c r="C398" s="2"/>
      <c r="D398" s="2"/>
      <c r="E398" s="128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15.75" customHeight="1">
      <c r="A399" s="2"/>
      <c r="B399" s="2"/>
      <c r="C399" s="2"/>
      <c r="D399" s="2"/>
      <c r="E399" s="128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15.75" customHeight="1">
      <c r="A400" s="2"/>
      <c r="B400" s="2"/>
      <c r="C400" s="2"/>
      <c r="D400" s="2"/>
      <c r="E400" s="128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15.75" customHeight="1">
      <c r="A401" s="2"/>
      <c r="B401" s="2"/>
      <c r="C401" s="2"/>
      <c r="D401" s="2"/>
      <c r="E401" s="128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15.75" customHeight="1">
      <c r="A402" s="2"/>
      <c r="B402" s="2"/>
      <c r="C402" s="2"/>
      <c r="D402" s="2"/>
      <c r="E402" s="128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15.75" customHeight="1">
      <c r="A403" s="2"/>
      <c r="B403" s="2"/>
      <c r="C403" s="2"/>
      <c r="D403" s="2"/>
      <c r="E403" s="128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15.75" customHeight="1">
      <c r="A404" s="2"/>
      <c r="B404" s="2"/>
      <c r="C404" s="2"/>
      <c r="D404" s="2"/>
      <c r="E404" s="128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15.75" customHeight="1">
      <c r="A405" s="2"/>
      <c r="B405" s="2"/>
      <c r="C405" s="2"/>
      <c r="D405" s="2"/>
      <c r="E405" s="128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15.75" customHeight="1">
      <c r="A406" s="2"/>
      <c r="B406" s="2"/>
      <c r="C406" s="2"/>
      <c r="D406" s="2"/>
      <c r="E406" s="128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15.75" customHeight="1">
      <c r="A407" s="2"/>
      <c r="B407" s="2"/>
      <c r="C407" s="2"/>
      <c r="D407" s="2"/>
      <c r="E407" s="128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15.75" customHeight="1">
      <c r="A408" s="2"/>
      <c r="B408" s="2"/>
      <c r="C408" s="2"/>
      <c r="D408" s="2"/>
      <c r="E408" s="128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15.75" customHeight="1">
      <c r="A409" s="2"/>
      <c r="B409" s="2"/>
      <c r="C409" s="2"/>
      <c r="D409" s="2"/>
      <c r="E409" s="128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15.75" customHeight="1">
      <c r="A410" s="2"/>
      <c r="B410" s="2"/>
      <c r="C410" s="2"/>
      <c r="D410" s="2"/>
      <c r="E410" s="128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15.75" customHeight="1">
      <c r="A411" s="2"/>
      <c r="B411" s="2"/>
      <c r="C411" s="2"/>
      <c r="D411" s="2"/>
      <c r="E411" s="128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15.75" customHeight="1">
      <c r="A412" s="2"/>
      <c r="B412" s="2"/>
      <c r="C412" s="2"/>
      <c r="D412" s="2"/>
      <c r="E412" s="128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15.75" customHeight="1">
      <c r="A413" s="2"/>
      <c r="B413" s="2"/>
      <c r="C413" s="2"/>
      <c r="D413" s="2"/>
      <c r="E413" s="128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15.75" customHeight="1">
      <c r="A414" s="2"/>
      <c r="B414" s="2"/>
      <c r="C414" s="2"/>
      <c r="D414" s="2"/>
      <c r="E414" s="128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15.75" customHeight="1">
      <c r="A415" s="2"/>
      <c r="B415" s="2"/>
      <c r="C415" s="2"/>
      <c r="D415" s="2"/>
      <c r="E415" s="128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15.75" customHeight="1">
      <c r="A416" s="2"/>
      <c r="B416" s="2"/>
      <c r="C416" s="2"/>
      <c r="D416" s="2"/>
      <c r="E416" s="128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15.75" customHeight="1">
      <c r="A417" s="2"/>
      <c r="B417" s="2"/>
      <c r="C417" s="2"/>
      <c r="D417" s="2"/>
      <c r="E417" s="128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15.75" customHeight="1">
      <c r="A418" s="2"/>
      <c r="B418" s="2"/>
      <c r="C418" s="2"/>
      <c r="D418" s="2"/>
      <c r="E418" s="128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15.75" customHeight="1">
      <c r="A419" s="2"/>
      <c r="B419" s="2"/>
      <c r="C419" s="2"/>
      <c r="D419" s="2"/>
      <c r="E419" s="128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15.75" customHeight="1">
      <c r="A420" s="2"/>
      <c r="B420" s="2"/>
      <c r="C420" s="2"/>
      <c r="D420" s="2"/>
      <c r="E420" s="128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15.75" customHeight="1">
      <c r="A421" s="2"/>
      <c r="B421" s="2"/>
      <c r="C421" s="2"/>
      <c r="D421" s="2"/>
      <c r="E421" s="128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15.75" customHeight="1">
      <c r="A422" s="2"/>
      <c r="B422" s="2"/>
      <c r="C422" s="2"/>
      <c r="D422" s="2"/>
      <c r="E422" s="128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15.75" customHeight="1">
      <c r="A423" s="2"/>
      <c r="B423" s="2"/>
      <c r="C423" s="2"/>
      <c r="D423" s="2"/>
      <c r="E423" s="128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15.75" customHeight="1">
      <c r="A424" s="2"/>
      <c r="B424" s="2"/>
      <c r="C424" s="2"/>
      <c r="D424" s="2"/>
      <c r="E424" s="128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15.75" customHeight="1">
      <c r="A425" s="2"/>
      <c r="B425" s="2"/>
      <c r="C425" s="2"/>
      <c r="D425" s="2"/>
      <c r="E425" s="128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15.75" customHeight="1">
      <c r="A426" s="2"/>
      <c r="B426" s="2"/>
      <c r="C426" s="2"/>
      <c r="D426" s="2"/>
      <c r="E426" s="128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15.75" customHeight="1">
      <c r="A427" s="2"/>
      <c r="B427" s="2"/>
      <c r="C427" s="2"/>
      <c r="D427" s="2"/>
      <c r="E427" s="128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15.75" customHeight="1">
      <c r="A428" s="2"/>
      <c r="B428" s="2"/>
      <c r="C428" s="2"/>
      <c r="D428" s="2"/>
      <c r="E428" s="128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15.75" customHeight="1">
      <c r="A429" s="2"/>
      <c r="B429" s="2"/>
      <c r="C429" s="2"/>
      <c r="D429" s="2"/>
      <c r="E429" s="128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15.75" customHeight="1">
      <c r="A430" s="2"/>
      <c r="B430" s="2"/>
      <c r="C430" s="2"/>
      <c r="D430" s="2"/>
      <c r="E430" s="128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15.75" customHeight="1">
      <c r="A431" s="2"/>
      <c r="B431" s="2"/>
      <c r="C431" s="2"/>
      <c r="D431" s="2"/>
      <c r="E431" s="128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15.75" customHeight="1">
      <c r="A432" s="2"/>
      <c r="B432" s="2"/>
      <c r="C432" s="2"/>
      <c r="D432" s="2"/>
      <c r="E432" s="128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15.75" customHeight="1">
      <c r="A433" s="2"/>
      <c r="B433" s="2"/>
      <c r="C433" s="2"/>
      <c r="D433" s="2"/>
      <c r="E433" s="128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15.75" customHeight="1">
      <c r="A434" s="2"/>
      <c r="B434" s="2"/>
      <c r="C434" s="2"/>
      <c r="D434" s="2"/>
      <c r="E434" s="128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15.75" customHeight="1">
      <c r="A435" s="2"/>
      <c r="B435" s="2"/>
      <c r="C435" s="2"/>
      <c r="D435" s="2"/>
      <c r="E435" s="128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15.75" customHeight="1">
      <c r="A436" s="2"/>
      <c r="B436" s="2"/>
      <c r="C436" s="2"/>
      <c r="D436" s="2"/>
      <c r="E436" s="128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15.75" customHeight="1">
      <c r="A437" s="2"/>
      <c r="B437" s="2"/>
      <c r="C437" s="2"/>
      <c r="D437" s="2"/>
      <c r="E437" s="128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15.75" customHeight="1">
      <c r="A438" s="2"/>
      <c r="B438" s="2"/>
      <c r="C438" s="2"/>
      <c r="D438" s="2"/>
      <c r="E438" s="128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15.75" customHeight="1">
      <c r="A439" s="2"/>
      <c r="B439" s="2"/>
      <c r="C439" s="2"/>
      <c r="D439" s="2"/>
      <c r="E439" s="128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15.75" customHeight="1">
      <c r="A440" s="2"/>
      <c r="B440" s="2"/>
      <c r="C440" s="2"/>
      <c r="D440" s="2"/>
      <c r="E440" s="128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15.75" customHeight="1">
      <c r="A441" s="2"/>
      <c r="B441" s="2"/>
      <c r="C441" s="2"/>
      <c r="D441" s="2"/>
      <c r="E441" s="128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15.75" customHeight="1">
      <c r="A442" s="2"/>
      <c r="B442" s="2"/>
      <c r="C442" s="2"/>
      <c r="D442" s="2"/>
      <c r="E442" s="128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15.75" customHeight="1">
      <c r="A443" s="2"/>
      <c r="B443" s="2"/>
      <c r="C443" s="2"/>
      <c r="D443" s="2"/>
      <c r="E443" s="128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15.75" customHeight="1">
      <c r="A444" s="2"/>
      <c r="B444" s="2"/>
      <c r="C444" s="2"/>
      <c r="D444" s="2"/>
      <c r="E444" s="128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15.75" customHeight="1">
      <c r="A445" s="2"/>
      <c r="B445" s="2"/>
      <c r="C445" s="2"/>
      <c r="D445" s="2"/>
      <c r="E445" s="128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15.75" customHeight="1">
      <c r="A446" s="2"/>
      <c r="B446" s="2"/>
      <c r="C446" s="2"/>
      <c r="D446" s="2"/>
      <c r="E446" s="128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15.75" customHeight="1">
      <c r="A447" s="2"/>
      <c r="B447" s="2"/>
      <c r="C447" s="2"/>
      <c r="D447" s="2"/>
      <c r="E447" s="128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15.75" customHeight="1">
      <c r="A448" s="2"/>
      <c r="B448" s="2"/>
      <c r="C448" s="2"/>
      <c r="D448" s="2"/>
      <c r="E448" s="128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15.75" customHeight="1">
      <c r="A449" s="2"/>
      <c r="B449" s="2"/>
      <c r="C449" s="2"/>
      <c r="D449" s="2"/>
      <c r="E449" s="128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15.75" customHeight="1">
      <c r="A450" s="2"/>
      <c r="B450" s="2"/>
      <c r="C450" s="2"/>
      <c r="D450" s="2"/>
      <c r="E450" s="128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15.75" customHeight="1">
      <c r="A451" s="2"/>
      <c r="B451" s="2"/>
      <c r="C451" s="2"/>
      <c r="D451" s="2"/>
      <c r="E451" s="128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15.75" customHeight="1">
      <c r="A452" s="2"/>
      <c r="B452" s="2"/>
      <c r="C452" s="2"/>
      <c r="D452" s="2"/>
      <c r="E452" s="128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15.75" customHeight="1">
      <c r="A453" s="2"/>
      <c r="B453" s="2"/>
      <c r="C453" s="2"/>
      <c r="D453" s="2"/>
      <c r="E453" s="128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15.75" customHeight="1">
      <c r="A454" s="2"/>
      <c r="B454" s="2"/>
      <c r="C454" s="2"/>
      <c r="D454" s="2"/>
      <c r="E454" s="128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15.75" customHeight="1">
      <c r="A455" s="2"/>
      <c r="B455" s="2"/>
      <c r="C455" s="2"/>
      <c r="D455" s="2"/>
      <c r="E455" s="128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15.75" customHeight="1">
      <c r="A456" s="2"/>
      <c r="B456" s="2"/>
      <c r="C456" s="2"/>
      <c r="D456" s="2"/>
      <c r="E456" s="128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15.75" customHeight="1">
      <c r="A457" s="2"/>
      <c r="B457" s="2"/>
      <c r="C457" s="2"/>
      <c r="D457" s="2"/>
      <c r="E457" s="128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15.75" customHeight="1">
      <c r="A458" s="2"/>
      <c r="B458" s="2"/>
      <c r="C458" s="2"/>
      <c r="D458" s="2"/>
      <c r="E458" s="128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15.75" customHeight="1">
      <c r="A459" s="2"/>
      <c r="B459" s="2"/>
      <c r="C459" s="2"/>
      <c r="D459" s="2"/>
      <c r="E459" s="128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15.75" customHeight="1">
      <c r="A460" s="2"/>
      <c r="B460" s="2"/>
      <c r="C460" s="2"/>
      <c r="D460" s="2"/>
      <c r="E460" s="128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15.75" customHeight="1">
      <c r="A461" s="2"/>
      <c r="B461" s="2"/>
      <c r="C461" s="2"/>
      <c r="D461" s="2"/>
      <c r="E461" s="128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15.75" customHeight="1">
      <c r="A462" s="2"/>
      <c r="B462" s="2"/>
      <c r="C462" s="2"/>
      <c r="D462" s="2"/>
      <c r="E462" s="128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15.75" customHeight="1">
      <c r="A463" s="2"/>
      <c r="B463" s="2"/>
      <c r="C463" s="2"/>
      <c r="D463" s="2"/>
      <c r="E463" s="128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15.75" customHeight="1">
      <c r="A464" s="2"/>
      <c r="B464" s="2"/>
      <c r="C464" s="2"/>
      <c r="D464" s="2"/>
      <c r="E464" s="128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15.75" customHeight="1">
      <c r="A465" s="2"/>
      <c r="B465" s="2"/>
      <c r="C465" s="2"/>
      <c r="D465" s="2"/>
      <c r="E465" s="128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15.75" customHeight="1">
      <c r="A466" s="2"/>
      <c r="B466" s="2"/>
      <c r="C466" s="2"/>
      <c r="D466" s="2"/>
      <c r="E466" s="128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15.75" customHeight="1">
      <c r="A467" s="2"/>
      <c r="B467" s="2"/>
      <c r="C467" s="2"/>
      <c r="D467" s="2"/>
      <c r="E467" s="128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15.75" customHeight="1">
      <c r="A468" s="2"/>
      <c r="B468" s="2"/>
      <c r="C468" s="2"/>
      <c r="D468" s="2"/>
      <c r="E468" s="128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15.75" customHeight="1">
      <c r="A469" s="2"/>
      <c r="B469" s="2"/>
      <c r="C469" s="2"/>
      <c r="D469" s="2"/>
      <c r="E469" s="128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15.75" customHeight="1">
      <c r="A470" s="2"/>
      <c r="B470" s="2"/>
      <c r="C470" s="2"/>
      <c r="D470" s="2"/>
      <c r="E470" s="128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15.75" customHeight="1">
      <c r="A471" s="2"/>
      <c r="B471" s="2"/>
      <c r="C471" s="2"/>
      <c r="D471" s="2"/>
      <c r="E471" s="128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15.75" customHeight="1">
      <c r="A472" s="2"/>
      <c r="B472" s="2"/>
      <c r="C472" s="2"/>
      <c r="D472" s="2"/>
      <c r="E472" s="128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15.75" customHeight="1">
      <c r="A473" s="2"/>
      <c r="B473" s="2"/>
      <c r="C473" s="2"/>
      <c r="D473" s="2"/>
      <c r="E473" s="128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15.75" customHeight="1">
      <c r="A474" s="2"/>
      <c r="B474" s="2"/>
      <c r="C474" s="2"/>
      <c r="D474" s="2"/>
      <c r="E474" s="128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15.75" customHeight="1">
      <c r="A475" s="2"/>
      <c r="B475" s="2"/>
      <c r="C475" s="2"/>
      <c r="D475" s="2"/>
      <c r="E475" s="128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15.75" customHeight="1">
      <c r="A476" s="2"/>
      <c r="B476" s="2"/>
      <c r="C476" s="2"/>
      <c r="D476" s="2"/>
      <c r="E476" s="128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15.75" customHeight="1">
      <c r="A477" s="2"/>
      <c r="B477" s="2"/>
      <c r="C477" s="2"/>
      <c r="D477" s="2"/>
      <c r="E477" s="128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15.75" customHeight="1">
      <c r="A478" s="2"/>
      <c r="B478" s="2"/>
      <c r="C478" s="2"/>
      <c r="D478" s="2"/>
      <c r="E478" s="128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15.75" customHeight="1">
      <c r="A479" s="2"/>
      <c r="B479" s="2"/>
      <c r="C479" s="2"/>
      <c r="D479" s="2"/>
      <c r="E479" s="128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15.75" customHeight="1">
      <c r="A480" s="2"/>
      <c r="B480" s="2"/>
      <c r="C480" s="2"/>
      <c r="D480" s="2"/>
      <c r="E480" s="128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15.75" customHeight="1">
      <c r="A481" s="2"/>
      <c r="B481" s="2"/>
      <c r="C481" s="2"/>
      <c r="D481" s="2"/>
      <c r="E481" s="128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15.75" customHeight="1">
      <c r="A482" s="2"/>
      <c r="B482" s="2"/>
      <c r="C482" s="2"/>
      <c r="D482" s="2"/>
      <c r="E482" s="128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15.75" customHeight="1">
      <c r="A483" s="2"/>
      <c r="B483" s="2"/>
      <c r="C483" s="2"/>
      <c r="D483" s="2"/>
      <c r="E483" s="128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15.75" customHeight="1">
      <c r="A484" s="2"/>
      <c r="B484" s="2"/>
      <c r="C484" s="2"/>
      <c r="D484" s="2"/>
      <c r="E484" s="128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15.75" customHeight="1">
      <c r="A485" s="2"/>
      <c r="B485" s="2"/>
      <c r="C485" s="2"/>
      <c r="D485" s="2"/>
      <c r="E485" s="128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15.75" customHeight="1">
      <c r="A486" s="2"/>
      <c r="B486" s="2"/>
      <c r="C486" s="2"/>
      <c r="D486" s="2"/>
      <c r="E486" s="128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15.75" customHeight="1">
      <c r="A487" s="2"/>
      <c r="B487" s="2"/>
      <c r="C487" s="2"/>
      <c r="D487" s="2"/>
      <c r="E487" s="128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15.75" customHeight="1">
      <c r="A488" s="2"/>
      <c r="B488" s="2"/>
      <c r="C488" s="2"/>
      <c r="D488" s="2"/>
      <c r="E488" s="128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15.75" customHeight="1">
      <c r="A489" s="2"/>
      <c r="B489" s="2"/>
      <c r="C489" s="2"/>
      <c r="D489" s="2"/>
      <c r="E489" s="128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15.75" customHeight="1">
      <c r="A490" s="2"/>
      <c r="B490" s="2"/>
      <c r="C490" s="2"/>
      <c r="D490" s="2"/>
      <c r="E490" s="128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15.75" customHeight="1">
      <c r="A491" s="2"/>
      <c r="B491" s="2"/>
      <c r="C491" s="2"/>
      <c r="D491" s="2"/>
      <c r="E491" s="128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15.75" customHeight="1">
      <c r="A492" s="2"/>
      <c r="B492" s="2"/>
      <c r="C492" s="2"/>
      <c r="D492" s="2"/>
      <c r="E492" s="128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15.75" customHeight="1">
      <c r="A493" s="2"/>
      <c r="B493" s="2"/>
      <c r="C493" s="2"/>
      <c r="D493" s="2"/>
      <c r="E493" s="128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15.75" customHeight="1">
      <c r="A494" s="2"/>
      <c r="B494" s="2"/>
      <c r="C494" s="2"/>
      <c r="D494" s="2"/>
      <c r="E494" s="128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15.75" customHeight="1">
      <c r="A495" s="2"/>
      <c r="B495" s="2"/>
      <c r="C495" s="2"/>
      <c r="D495" s="2"/>
      <c r="E495" s="128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15.75" customHeight="1">
      <c r="A496" s="2"/>
      <c r="B496" s="2"/>
      <c r="C496" s="2"/>
      <c r="D496" s="2"/>
      <c r="E496" s="128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15.75" customHeight="1">
      <c r="A497" s="2"/>
      <c r="B497" s="2"/>
      <c r="C497" s="2"/>
      <c r="D497" s="2"/>
      <c r="E497" s="128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15.75" customHeight="1">
      <c r="A498" s="2"/>
      <c r="B498" s="2"/>
      <c r="C498" s="2"/>
      <c r="D498" s="2"/>
      <c r="E498" s="128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15.75" customHeight="1">
      <c r="A499" s="2"/>
      <c r="B499" s="2"/>
      <c r="C499" s="2"/>
      <c r="D499" s="2"/>
      <c r="E499" s="128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15.75" customHeight="1">
      <c r="A500" s="2"/>
      <c r="B500" s="2"/>
      <c r="C500" s="2"/>
      <c r="D500" s="2"/>
      <c r="E500" s="128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15.75" customHeight="1">
      <c r="A501" s="2"/>
      <c r="B501" s="2"/>
      <c r="C501" s="2"/>
      <c r="D501" s="2"/>
      <c r="E501" s="128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15.75" customHeight="1">
      <c r="A502" s="2"/>
      <c r="B502" s="2"/>
      <c r="C502" s="2"/>
      <c r="D502" s="2"/>
      <c r="E502" s="128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15.75" customHeight="1">
      <c r="A503" s="2"/>
      <c r="B503" s="2"/>
      <c r="C503" s="2"/>
      <c r="D503" s="2"/>
      <c r="E503" s="128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15.75" customHeight="1">
      <c r="A504" s="2"/>
      <c r="B504" s="2"/>
      <c r="C504" s="2"/>
      <c r="D504" s="2"/>
      <c r="E504" s="128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15.75" customHeight="1">
      <c r="A505" s="2"/>
      <c r="B505" s="2"/>
      <c r="C505" s="2"/>
      <c r="D505" s="2"/>
      <c r="E505" s="128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15.75" customHeight="1">
      <c r="A506" s="2"/>
      <c r="B506" s="2"/>
      <c r="C506" s="2"/>
      <c r="D506" s="2"/>
      <c r="E506" s="128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15.75" customHeight="1">
      <c r="A507" s="2"/>
      <c r="B507" s="2"/>
      <c r="C507" s="2"/>
      <c r="D507" s="2"/>
      <c r="E507" s="128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15.75" customHeight="1">
      <c r="A508" s="2"/>
      <c r="B508" s="2"/>
      <c r="C508" s="2"/>
      <c r="D508" s="2"/>
      <c r="E508" s="128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15.75" customHeight="1">
      <c r="A509" s="2"/>
      <c r="B509" s="2"/>
      <c r="C509" s="2"/>
      <c r="D509" s="2"/>
      <c r="E509" s="128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15.75" customHeight="1">
      <c r="A510" s="2"/>
      <c r="B510" s="2"/>
      <c r="C510" s="2"/>
      <c r="D510" s="2"/>
      <c r="E510" s="128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15.75" customHeight="1">
      <c r="A511" s="2"/>
      <c r="B511" s="2"/>
      <c r="C511" s="2"/>
      <c r="D511" s="2"/>
      <c r="E511" s="128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15.75" customHeight="1">
      <c r="A512" s="2"/>
      <c r="B512" s="2"/>
      <c r="C512" s="2"/>
      <c r="D512" s="2"/>
      <c r="E512" s="128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15.75" customHeight="1">
      <c r="A513" s="2"/>
      <c r="B513" s="2"/>
      <c r="C513" s="2"/>
      <c r="D513" s="2"/>
      <c r="E513" s="128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15.75" customHeight="1">
      <c r="A514" s="2"/>
      <c r="B514" s="2"/>
      <c r="C514" s="2"/>
      <c r="D514" s="2"/>
      <c r="E514" s="128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15.75" customHeight="1">
      <c r="A515" s="2"/>
      <c r="B515" s="2"/>
      <c r="C515" s="2"/>
      <c r="D515" s="2"/>
      <c r="E515" s="128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15.75" customHeight="1">
      <c r="A516" s="2"/>
      <c r="B516" s="2"/>
      <c r="C516" s="2"/>
      <c r="D516" s="2"/>
      <c r="E516" s="128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15.75" customHeight="1">
      <c r="A517" s="2"/>
      <c r="B517" s="2"/>
      <c r="C517" s="2"/>
      <c r="D517" s="2"/>
      <c r="E517" s="128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15.75" customHeight="1">
      <c r="A518" s="2"/>
      <c r="B518" s="2"/>
      <c r="C518" s="2"/>
      <c r="D518" s="2"/>
      <c r="E518" s="128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15.75" customHeight="1">
      <c r="A519" s="2"/>
      <c r="B519" s="2"/>
      <c r="C519" s="2"/>
      <c r="D519" s="2"/>
      <c r="E519" s="128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15.75" customHeight="1">
      <c r="A520" s="2"/>
      <c r="B520" s="2"/>
      <c r="C520" s="2"/>
      <c r="D520" s="2"/>
      <c r="E520" s="128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15.75" customHeight="1">
      <c r="A521" s="2"/>
      <c r="B521" s="2"/>
      <c r="C521" s="2"/>
      <c r="D521" s="2"/>
      <c r="E521" s="128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15.75" customHeight="1">
      <c r="A522" s="2"/>
      <c r="B522" s="2"/>
      <c r="C522" s="2"/>
      <c r="D522" s="2"/>
      <c r="E522" s="128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15.75" customHeight="1">
      <c r="A523" s="2"/>
      <c r="B523" s="2"/>
      <c r="C523" s="2"/>
      <c r="D523" s="2"/>
      <c r="E523" s="128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15.75" customHeight="1">
      <c r="A524" s="2"/>
      <c r="B524" s="2"/>
      <c r="C524" s="2"/>
      <c r="D524" s="2"/>
      <c r="E524" s="128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15.75" customHeight="1">
      <c r="A525" s="2"/>
      <c r="B525" s="2"/>
      <c r="C525" s="2"/>
      <c r="D525" s="2"/>
      <c r="E525" s="128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15.75" customHeight="1">
      <c r="A526" s="2"/>
      <c r="B526" s="2"/>
      <c r="C526" s="2"/>
      <c r="D526" s="2"/>
      <c r="E526" s="128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15.75" customHeight="1">
      <c r="A527" s="2"/>
      <c r="B527" s="2"/>
      <c r="C527" s="2"/>
      <c r="D527" s="2"/>
      <c r="E527" s="128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15.75" customHeight="1">
      <c r="A528" s="2"/>
      <c r="B528" s="2"/>
      <c r="C528" s="2"/>
      <c r="D528" s="2"/>
      <c r="E528" s="128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15.75" customHeight="1">
      <c r="A529" s="2"/>
      <c r="B529" s="2"/>
      <c r="C529" s="2"/>
      <c r="D529" s="2"/>
      <c r="E529" s="128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15.75" customHeight="1">
      <c r="A530" s="2"/>
      <c r="B530" s="2"/>
      <c r="C530" s="2"/>
      <c r="D530" s="2"/>
      <c r="E530" s="128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15.75" customHeight="1">
      <c r="A531" s="2"/>
      <c r="B531" s="2"/>
      <c r="C531" s="2"/>
      <c r="D531" s="2"/>
      <c r="E531" s="128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15.75" customHeight="1">
      <c r="A532" s="2"/>
      <c r="B532" s="2"/>
      <c r="C532" s="2"/>
      <c r="D532" s="2"/>
      <c r="E532" s="128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15.75" customHeight="1">
      <c r="A533" s="2"/>
      <c r="B533" s="2"/>
      <c r="C533" s="2"/>
      <c r="D533" s="2"/>
      <c r="E533" s="128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15.75" customHeight="1">
      <c r="A534" s="2"/>
      <c r="B534" s="2"/>
      <c r="C534" s="2"/>
      <c r="D534" s="2"/>
      <c r="E534" s="128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15.75" customHeight="1">
      <c r="A535" s="2"/>
      <c r="B535" s="2"/>
      <c r="C535" s="2"/>
      <c r="D535" s="2"/>
      <c r="E535" s="128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15.75" customHeight="1">
      <c r="A536" s="2"/>
      <c r="B536" s="2"/>
      <c r="C536" s="2"/>
      <c r="D536" s="2"/>
      <c r="E536" s="128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15.75" customHeight="1">
      <c r="A537" s="2"/>
      <c r="B537" s="2"/>
      <c r="C537" s="2"/>
      <c r="D537" s="2"/>
      <c r="E537" s="128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15.75" customHeight="1">
      <c r="A538" s="2"/>
      <c r="B538" s="2"/>
      <c r="C538" s="2"/>
      <c r="D538" s="2"/>
      <c r="E538" s="128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15.75" customHeight="1">
      <c r="A539" s="2"/>
      <c r="B539" s="2"/>
      <c r="C539" s="2"/>
      <c r="D539" s="2"/>
      <c r="E539" s="128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15.75" customHeight="1">
      <c r="A540" s="2"/>
      <c r="B540" s="2"/>
      <c r="C540" s="2"/>
      <c r="D540" s="2"/>
      <c r="E540" s="128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15.75" customHeight="1">
      <c r="A541" s="2"/>
      <c r="B541" s="2"/>
      <c r="C541" s="2"/>
      <c r="D541" s="2"/>
      <c r="E541" s="128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15.75" customHeight="1">
      <c r="A542" s="2"/>
      <c r="B542" s="2"/>
      <c r="C542" s="2"/>
      <c r="D542" s="2"/>
      <c r="E542" s="128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15.75" customHeight="1">
      <c r="A543" s="2"/>
      <c r="B543" s="2"/>
      <c r="C543" s="2"/>
      <c r="D543" s="2"/>
      <c r="E543" s="128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15.75" customHeight="1">
      <c r="A544" s="2"/>
      <c r="B544" s="2"/>
      <c r="C544" s="2"/>
      <c r="D544" s="2"/>
      <c r="E544" s="128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15.75" customHeight="1">
      <c r="A545" s="2"/>
      <c r="B545" s="2"/>
      <c r="C545" s="2"/>
      <c r="D545" s="2"/>
      <c r="E545" s="128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15.75" customHeight="1">
      <c r="A546" s="2"/>
      <c r="B546" s="2"/>
      <c r="C546" s="2"/>
      <c r="D546" s="2"/>
      <c r="E546" s="128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15.75" customHeight="1">
      <c r="A547" s="2"/>
      <c r="B547" s="2"/>
      <c r="C547" s="2"/>
      <c r="D547" s="2"/>
      <c r="E547" s="128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15.75" customHeight="1">
      <c r="A548" s="2"/>
      <c r="B548" s="2"/>
      <c r="C548" s="2"/>
      <c r="D548" s="2"/>
      <c r="E548" s="128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15.75" customHeight="1">
      <c r="A549" s="2"/>
      <c r="B549" s="2"/>
      <c r="C549" s="2"/>
      <c r="D549" s="2"/>
      <c r="E549" s="128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15.75" customHeight="1">
      <c r="A550" s="2"/>
      <c r="B550" s="2"/>
      <c r="C550" s="2"/>
      <c r="D550" s="2"/>
      <c r="E550" s="128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15.75" customHeight="1">
      <c r="A551" s="2"/>
      <c r="B551" s="2"/>
      <c r="C551" s="2"/>
      <c r="D551" s="2"/>
      <c r="E551" s="128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15.75" customHeight="1">
      <c r="A552" s="2"/>
      <c r="B552" s="2"/>
      <c r="C552" s="2"/>
      <c r="D552" s="2"/>
      <c r="E552" s="128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15.75" customHeight="1">
      <c r="A553" s="2"/>
      <c r="B553" s="2"/>
      <c r="C553" s="2"/>
      <c r="D553" s="2"/>
      <c r="E553" s="128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15.75" customHeight="1">
      <c r="A554" s="2"/>
      <c r="B554" s="2"/>
      <c r="C554" s="2"/>
      <c r="D554" s="2"/>
      <c r="E554" s="128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15.75" customHeight="1">
      <c r="A555" s="2"/>
      <c r="B555" s="2"/>
      <c r="C555" s="2"/>
      <c r="D555" s="2"/>
      <c r="E555" s="128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15.75" customHeight="1">
      <c r="A556" s="2"/>
      <c r="B556" s="2"/>
      <c r="C556" s="2"/>
      <c r="D556" s="2"/>
      <c r="E556" s="128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15.75" customHeight="1">
      <c r="A557" s="2"/>
      <c r="B557" s="2"/>
      <c r="C557" s="2"/>
      <c r="D557" s="2"/>
      <c r="E557" s="128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15.75" customHeight="1">
      <c r="A558" s="2"/>
      <c r="B558" s="2"/>
      <c r="C558" s="2"/>
      <c r="D558" s="2"/>
      <c r="E558" s="128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15.75" customHeight="1">
      <c r="A559" s="2"/>
      <c r="B559" s="2"/>
      <c r="C559" s="2"/>
      <c r="D559" s="2"/>
      <c r="E559" s="128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15.75" customHeight="1">
      <c r="A560" s="2"/>
      <c r="B560" s="2"/>
      <c r="C560" s="2"/>
      <c r="D560" s="2"/>
      <c r="E560" s="128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15.75" customHeight="1">
      <c r="A561" s="2"/>
      <c r="B561" s="2"/>
      <c r="C561" s="2"/>
      <c r="D561" s="2"/>
      <c r="E561" s="128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15.75" customHeight="1">
      <c r="A562" s="2"/>
      <c r="B562" s="2"/>
      <c r="C562" s="2"/>
      <c r="D562" s="2"/>
      <c r="E562" s="128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15.75" customHeight="1">
      <c r="A563" s="2"/>
      <c r="B563" s="2"/>
      <c r="C563" s="2"/>
      <c r="D563" s="2"/>
      <c r="E563" s="128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15.75" customHeight="1">
      <c r="A564" s="2"/>
      <c r="B564" s="2"/>
      <c r="C564" s="2"/>
      <c r="D564" s="2"/>
      <c r="E564" s="128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15.75" customHeight="1">
      <c r="A565" s="2"/>
      <c r="B565" s="2"/>
      <c r="C565" s="2"/>
      <c r="D565" s="2"/>
      <c r="E565" s="128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15.75" customHeight="1">
      <c r="A566" s="2"/>
      <c r="B566" s="2"/>
      <c r="C566" s="2"/>
      <c r="D566" s="2"/>
      <c r="E566" s="128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15.75" customHeight="1">
      <c r="A567" s="2"/>
      <c r="B567" s="2"/>
      <c r="C567" s="2"/>
      <c r="D567" s="2"/>
      <c r="E567" s="128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15.75" customHeight="1">
      <c r="A568" s="2"/>
      <c r="B568" s="2"/>
      <c r="C568" s="2"/>
      <c r="D568" s="2"/>
      <c r="E568" s="128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15.75" customHeight="1">
      <c r="A569" s="2"/>
      <c r="B569" s="2"/>
      <c r="C569" s="2"/>
      <c r="D569" s="2"/>
      <c r="E569" s="128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15.75" customHeight="1">
      <c r="A570" s="2"/>
      <c r="B570" s="2"/>
      <c r="C570" s="2"/>
      <c r="D570" s="2"/>
      <c r="E570" s="128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15.75" customHeight="1">
      <c r="A571" s="2"/>
      <c r="B571" s="2"/>
      <c r="C571" s="2"/>
      <c r="D571" s="2"/>
      <c r="E571" s="128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15.75" customHeight="1">
      <c r="A572" s="2"/>
      <c r="B572" s="2"/>
      <c r="C572" s="2"/>
      <c r="D572" s="2"/>
      <c r="E572" s="128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15.75" customHeight="1">
      <c r="A573" s="2"/>
      <c r="B573" s="2"/>
      <c r="C573" s="2"/>
      <c r="D573" s="2"/>
      <c r="E573" s="128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15.75" customHeight="1">
      <c r="A574" s="2"/>
      <c r="B574" s="2"/>
      <c r="C574" s="2"/>
      <c r="D574" s="2"/>
      <c r="E574" s="128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15.75" customHeight="1">
      <c r="A575" s="2"/>
      <c r="B575" s="2"/>
      <c r="C575" s="2"/>
      <c r="D575" s="2"/>
      <c r="E575" s="128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15.75" customHeight="1">
      <c r="A576" s="2"/>
      <c r="B576" s="2"/>
      <c r="C576" s="2"/>
      <c r="D576" s="2"/>
      <c r="E576" s="128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15.75" customHeight="1">
      <c r="A577" s="2"/>
      <c r="B577" s="2"/>
      <c r="C577" s="2"/>
      <c r="D577" s="2"/>
      <c r="E577" s="128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15.75" customHeight="1">
      <c r="A578" s="2"/>
      <c r="B578" s="2"/>
      <c r="C578" s="2"/>
      <c r="D578" s="2"/>
      <c r="E578" s="128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15.75" customHeight="1">
      <c r="A579" s="2"/>
      <c r="B579" s="2"/>
      <c r="C579" s="2"/>
      <c r="D579" s="2"/>
      <c r="E579" s="128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15.75" customHeight="1">
      <c r="A580" s="2"/>
      <c r="B580" s="2"/>
      <c r="C580" s="2"/>
      <c r="D580" s="2"/>
      <c r="E580" s="128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15.75" customHeight="1">
      <c r="A581" s="2"/>
      <c r="B581" s="2"/>
      <c r="C581" s="2"/>
      <c r="D581" s="2"/>
      <c r="E581" s="128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15.75" customHeight="1">
      <c r="A582" s="2"/>
      <c r="B582" s="2"/>
      <c r="C582" s="2"/>
      <c r="D582" s="2"/>
      <c r="E582" s="128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15.75" customHeight="1">
      <c r="A583" s="2"/>
      <c r="B583" s="2"/>
      <c r="C583" s="2"/>
      <c r="D583" s="2"/>
      <c r="E583" s="128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15.75" customHeight="1">
      <c r="A584" s="2"/>
      <c r="B584" s="2"/>
      <c r="C584" s="2"/>
      <c r="D584" s="2"/>
      <c r="E584" s="128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15.75" customHeight="1">
      <c r="A585" s="2"/>
      <c r="B585" s="2"/>
      <c r="C585" s="2"/>
      <c r="D585" s="2"/>
      <c r="E585" s="128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15.75" customHeight="1">
      <c r="A586" s="2"/>
      <c r="B586" s="2"/>
      <c r="C586" s="2"/>
      <c r="D586" s="2"/>
      <c r="E586" s="128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15.75" customHeight="1">
      <c r="A587" s="2"/>
      <c r="B587" s="2"/>
      <c r="C587" s="2"/>
      <c r="D587" s="2"/>
      <c r="E587" s="128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15.75" customHeight="1">
      <c r="A588" s="2"/>
      <c r="B588" s="2"/>
      <c r="C588" s="2"/>
      <c r="D588" s="2"/>
      <c r="E588" s="128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15.75" customHeight="1">
      <c r="A589" s="2"/>
      <c r="B589" s="2"/>
      <c r="C589" s="2"/>
      <c r="D589" s="2"/>
      <c r="E589" s="128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15.75" customHeight="1">
      <c r="A590" s="2"/>
      <c r="B590" s="2"/>
      <c r="C590" s="2"/>
      <c r="D590" s="2"/>
      <c r="E590" s="128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15.75" customHeight="1">
      <c r="A591" s="2"/>
      <c r="B591" s="2"/>
      <c r="C591" s="2"/>
      <c r="D591" s="2"/>
      <c r="E591" s="128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15.75" customHeight="1">
      <c r="A592" s="2"/>
      <c r="B592" s="2"/>
      <c r="C592" s="2"/>
      <c r="D592" s="2"/>
      <c r="E592" s="128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15.75" customHeight="1">
      <c r="A593" s="2"/>
      <c r="B593" s="2"/>
      <c r="C593" s="2"/>
      <c r="D593" s="2"/>
      <c r="E593" s="128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15.75" customHeight="1">
      <c r="A594" s="2"/>
      <c r="B594" s="2"/>
      <c r="C594" s="2"/>
      <c r="D594" s="2"/>
      <c r="E594" s="128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15.75" customHeight="1">
      <c r="A595" s="2"/>
      <c r="B595" s="2"/>
      <c r="C595" s="2"/>
      <c r="D595" s="2"/>
      <c r="E595" s="128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15.75" customHeight="1">
      <c r="A596" s="2"/>
      <c r="B596" s="2"/>
      <c r="C596" s="2"/>
      <c r="D596" s="2"/>
      <c r="E596" s="128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15.75" customHeight="1">
      <c r="A597" s="2"/>
      <c r="B597" s="2"/>
      <c r="C597" s="2"/>
      <c r="D597" s="2"/>
      <c r="E597" s="128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15.75" customHeight="1">
      <c r="A598" s="2"/>
      <c r="B598" s="2"/>
      <c r="C598" s="2"/>
      <c r="D598" s="2"/>
      <c r="E598" s="128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15.75" customHeight="1">
      <c r="A599" s="2"/>
      <c r="B599" s="2"/>
      <c r="C599" s="2"/>
      <c r="D599" s="2"/>
      <c r="E599" s="128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15.75" customHeight="1">
      <c r="A600" s="2"/>
      <c r="B600" s="2"/>
      <c r="C600" s="2"/>
      <c r="D600" s="2"/>
      <c r="E600" s="128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15.75" customHeight="1">
      <c r="A601" s="2"/>
      <c r="B601" s="2"/>
      <c r="C601" s="2"/>
      <c r="D601" s="2"/>
      <c r="E601" s="128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15.75" customHeight="1">
      <c r="A602" s="2"/>
      <c r="B602" s="2"/>
      <c r="C602" s="2"/>
      <c r="D602" s="2"/>
      <c r="E602" s="128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15.75" customHeight="1">
      <c r="A603" s="2"/>
      <c r="B603" s="2"/>
      <c r="C603" s="2"/>
      <c r="D603" s="2"/>
      <c r="E603" s="128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15.75" customHeight="1">
      <c r="A604" s="2"/>
      <c r="B604" s="2"/>
      <c r="C604" s="2"/>
      <c r="D604" s="2"/>
      <c r="E604" s="128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15.75" customHeight="1">
      <c r="A605" s="2"/>
      <c r="B605" s="2"/>
      <c r="C605" s="2"/>
      <c r="D605" s="2"/>
      <c r="E605" s="128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15.75" customHeight="1">
      <c r="A606" s="2"/>
      <c r="B606" s="2"/>
      <c r="C606" s="2"/>
      <c r="D606" s="2"/>
      <c r="E606" s="128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15.75" customHeight="1">
      <c r="A607" s="2"/>
      <c r="B607" s="2"/>
      <c r="C607" s="2"/>
      <c r="D607" s="2"/>
      <c r="E607" s="128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15.75" customHeight="1">
      <c r="A608" s="2"/>
      <c r="B608" s="2"/>
      <c r="C608" s="2"/>
      <c r="D608" s="2"/>
      <c r="E608" s="128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15.75" customHeight="1">
      <c r="A609" s="2"/>
      <c r="B609" s="2"/>
      <c r="C609" s="2"/>
      <c r="D609" s="2"/>
      <c r="E609" s="128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15.75" customHeight="1">
      <c r="A610" s="2"/>
      <c r="B610" s="2"/>
      <c r="C610" s="2"/>
      <c r="D610" s="2"/>
      <c r="E610" s="128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15.75" customHeight="1">
      <c r="A611" s="2"/>
      <c r="B611" s="2"/>
      <c r="C611" s="2"/>
      <c r="D611" s="2"/>
      <c r="E611" s="128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15.75" customHeight="1">
      <c r="A612" s="2"/>
      <c r="B612" s="2"/>
      <c r="C612" s="2"/>
      <c r="D612" s="2"/>
      <c r="E612" s="128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15.75" customHeight="1">
      <c r="A613" s="2"/>
      <c r="B613" s="2"/>
      <c r="C613" s="2"/>
      <c r="D613" s="2"/>
      <c r="E613" s="128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15.75" customHeight="1">
      <c r="A614" s="2"/>
      <c r="B614" s="2"/>
      <c r="C614" s="2"/>
      <c r="D614" s="2"/>
      <c r="E614" s="128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15.75" customHeight="1">
      <c r="A615" s="2"/>
      <c r="B615" s="2"/>
      <c r="C615" s="2"/>
      <c r="D615" s="2"/>
      <c r="E615" s="128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15.75" customHeight="1">
      <c r="A616" s="2"/>
      <c r="B616" s="2"/>
      <c r="C616" s="2"/>
      <c r="D616" s="2"/>
      <c r="E616" s="128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15.75" customHeight="1">
      <c r="A617" s="2"/>
      <c r="B617" s="2"/>
      <c r="C617" s="2"/>
      <c r="D617" s="2"/>
      <c r="E617" s="128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15.75" customHeight="1">
      <c r="A618" s="2"/>
      <c r="B618" s="2"/>
      <c r="C618" s="2"/>
      <c r="D618" s="2"/>
      <c r="E618" s="128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15.75" customHeight="1">
      <c r="A619" s="2"/>
      <c r="B619" s="2"/>
      <c r="C619" s="2"/>
      <c r="D619" s="2"/>
      <c r="E619" s="128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15.75" customHeight="1">
      <c r="A620" s="2"/>
      <c r="B620" s="2"/>
      <c r="C620" s="2"/>
      <c r="D620" s="2"/>
      <c r="E620" s="128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15.75" customHeight="1">
      <c r="A621" s="2"/>
      <c r="B621" s="2"/>
      <c r="C621" s="2"/>
      <c r="D621" s="2"/>
      <c r="E621" s="128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15.75" customHeight="1">
      <c r="A622" s="2"/>
      <c r="B622" s="2"/>
      <c r="C622" s="2"/>
      <c r="D622" s="2"/>
      <c r="E622" s="128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15.75" customHeight="1">
      <c r="A623" s="2"/>
      <c r="B623" s="2"/>
      <c r="C623" s="2"/>
      <c r="D623" s="2"/>
      <c r="E623" s="128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15.75" customHeight="1">
      <c r="A624" s="2"/>
      <c r="B624" s="2"/>
      <c r="C624" s="2"/>
      <c r="D624" s="2"/>
      <c r="E624" s="128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15.75" customHeight="1">
      <c r="A625" s="2"/>
      <c r="B625" s="2"/>
      <c r="C625" s="2"/>
      <c r="D625" s="2"/>
      <c r="E625" s="128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</sheetData>
  <sheetProtection/>
  <printOptions/>
  <pageMargins left="0.81" right="0.15748031496062992" top="0.15748031496062992" bottom="0.15748031496062992" header="0.15748031496062992" footer="0.15748031496062992"/>
  <pageSetup horizontalDpi="300" verticalDpi="3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5" sqref="A5:D5"/>
    </sheetView>
  </sheetViews>
  <sheetFormatPr defaultColWidth="9.00390625" defaultRowHeight="12.75"/>
  <cols>
    <col min="1" max="1" width="50.875" style="0" customWidth="1"/>
    <col min="2" max="2" width="19.625" style="0" customWidth="1"/>
    <col min="3" max="3" width="20.00390625" style="0" customWidth="1"/>
    <col min="4" max="4" width="18.625" style="0" customWidth="1"/>
  </cols>
  <sheetData>
    <row r="1" spans="1:4" ht="12.75">
      <c r="A1" s="388"/>
      <c r="B1" s="388"/>
      <c r="C1" s="388"/>
      <c r="D1" s="388"/>
    </row>
    <row r="2" spans="1:4" ht="12.75">
      <c r="A2" s="388"/>
      <c r="B2" s="388"/>
      <c r="C2" s="388"/>
      <c r="D2" s="22" t="s">
        <v>536</v>
      </c>
    </row>
    <row r="3" spans="1:4" ht="17.25">
      <c r="A3" s="603" t="s">
        <v>436</v>
      </c>
      <c r="B3" s="604"/>
      <c r="C3" s="604"/>
      <c r="D3" s="604"/>
    </row>
    <row r="4" spans="1:4" ht="17.25">
      <c r="A4" s="603" t="s">
        <v>437</v>
      </c>
      <c r="B4" s="604"/>
      <c r="C4" s="604"/>
      <c r="D4" s="604"/>
    </row>
    <row r="5" spans="1:4" ht="17.25">
      <c r="A5" s="603" t="s">
        <v>497</v>
      </c>
      <c r="B5" s="604"/>
      <c r="C5" s="604"/>
      <c r="D5" s="604"/>
    </row>
    <row r="6" spans="1:4" ht="15">
      <c r="A6" s="389"/>
      <c r="B6" s="389"/>
      <c r="C6" s="388"/>
      <c r="D6" s="388"/>
    </row>
    <row r="7" spans="1:4" ht="3.75" customHeight="1" thickBot="1">
      <c r="A7" s="390"/>
      <c r="B7" s="388"/>
      <c r="C7" s="388"/>
      <c r="D7" s="388"/>
    </row>
    <row r="8" spans="1:4" ht="15.75" hidden="1" thickBot="1">
      <c r="A8" s="389"/>
      <c r="B8" s="389"/>
      <c r="C8" s="389"/>
      <c r="D8" s="389"/>
    </row>
    <row r="9" spans="1:4" ht="15" hidden="1" thickBot="1">
      <c r="A9" s="390"/>
      <c r="B9" s="388"/>
      <c r="C9" s="388"/>
      <c r="D9" s="388"/>
    </row>
    <row r="10" spans="1:4" ht="13.5" hidden="1" thickBot="1">
      <c r="A10" s="388"/>
      <c r="B10" s="388"/>
      <c r="C10" s="388"/>
      <c r="D10" s="387" t="s">
        <v>438</v>
      </c>
    </row>
    <row r="11" spans="1:4" ht="12.75" customHeight="1">
      <c r="A11" s="605" t="s">
        <v>439</v>
      </c>
      <c r="B11" s="607" t="s">
        <v>440</v>
      </c>
      <c r="C11" s="391" t="s">
        <v>441</v>
      </c>
      <c r="D11" s="392" t="s">
        <v>442</v>
      </c>
    </row>
    <row r="12" spans="1:4" ht="13.5" customHeight="1" thickBot="1">
      <c r="A12" s="606"/>
      <c r="B12" s="608"/>
      <c r="C12" s="393" t="s">
        <v>443</v>
      </c>
      <c r="D12" s="394" t="s">
        <v>443</v>
      </c>
    </row>
    <row r="13" spans="1:4" ht="12.75">
      <c r="A13" s="395">
        <v>1</v>
      </c>
      <c r="B13" s="396">
        <v>2</v>
      </c>
      <c r="C13" s="397">
        <v>4</v>
      </c>
      <c r="D13" s="397">
        <v>4</v>
      </c>
    </row>
    <row r="14" spans="1:4" ht="14.25">
      <c r="A14" s="398" t="s">
        <v>444</v>
      </c>
      <c r="B14" s="399">
        <v>1</v>
      </c>
      <c r="C14" s="400">
        <v>13912</v>
      </c>
      <c r="D14" s="400">
        <v>11327</v>
      </c>
    </row>
    <row r="15" spans="1:4" ht="14.25">
      <c r="A15" s="398" t="s">
        <v>445</v>
      </c>
      <c r="B15" s="399">
        <v>2</v>
      </c>
      <c r="C15" s="401">
        <v>98</v>
      </c>
      <c r="D15" s="401">
        <v>92</v>
      </c>
    </row>
    <row r="16" spans="1:4" ht="12.75" customHeight="1">
      <c r="A16" s="609" t="s">
        <v>446</v>
      </c>
      <c r="B16" s="610">
        <v>3</v>
      </c>
      <c r="C16" s="611">
        <v>14010</v>
      </c>
      <c r="D16" s="611">
        <v>11419</v>
      </c>
    </row>
    <row r="17" spans="1:4" ht="12.75" customHeight="1">
      <c r="A17" s="609"/>
      <c r="B17" s="610"/>
      <c r="C17" s="612"/>
      <c r="D17" s="612"/>
    </row>
    <row r="18" spans="1:4" ht="15">
      <c r="A18" s="398" t="s">
        <v>447</v>
      </c>
      <c r="B18" s="399">
        <v>4</v>
      </c>
      <c r="C18" s="402"/>
      <c r="D18" s="402"/>
    </row>
    <row r="19" spans="1:4" ht="15">
      <c r="A19" s="398" t="s">
        <v>448</v>
      </c>
      <c r="B19" s="399">
        <v>5</v>
      </c>
      <c r="C19" s="402"/>
      <c r="D19" s="402"/>
    </row>
    <row r="20" spans="1:4" ht="12.75" customHeight="1">
      <c r="A20" s="609" t="s">
        <v>449</v>
      </c>
      <c r="B20" s="610">
        <v>6</v>
      </c>
      <c r="C20" s="614">
        <v>369</v>
      </c>
      <c r="D20" s="614">
        <v>143</v>
      </c>
    </row>
    <row r="21" spans="1:4" ht="12.75" customHeight="1">
      <c r="A21" s="609"/>
      <c r="B21" s="610"/>
      <c r="C21" s="614"/>
      <c r="D21" s="614"/>
    </row>
    <row r="22" spans="1:4" ht="12.75" customHeight="1">
      <c r="A22" s="609"/>
      <c r="B22" s="610"/>
      <c r="C22" s="614"/>
      <c r="D22" s="614"/>
    </row>
    <row r="23" spans="1:4" ht="14.25">
      <c r="A23" s="398" t="s">
        <v>450</v>
      </c>
      <c r="B23" s="399">
        <v>7</v>
      </c>
      <c r="C23" s="403">
        <v>0</v>
      </c>
      <c r="D23" s="403">
        <v>373</v>
      </c>
    </row>
    <row r="24" spans="1:4" ht="12.75" customHeight="1">
      <c r="A24" s="609" t="s">
        <v>451</v>
      </c>
      <c r="B24" s="610">
        <v>8</v>
      </c>
      <c r="C24" s="614">
        <v>0</v>
      </c>
      <c r="D24" s="614">
        <v>0</v>
      </c>
    </row>
    <row r="25" spans="1:4" ht="12.75" customHeight="1">
      <c r="A25" s="609"/>
      <c r="B25" s="610"/>
      <c r="C25" s="614"/>
      <c r="D25" s="614"/>
    </row>
    <row r="26" spans="1:4" ht="14.25">
      <c r="A26" s="398" t="s">
        <v>452</v>
      </c>
      <c r="B26" s="399">
        <v>9</v>
      </c>
      <c r="C26" s="403">
        <v>0</v>
      </c>
      <c r="D26" s="403">
        <v>0</v>
      </c>
    </row>
    <row r="27" spans="1:4" ht="12.75" customHeight="1">
      <c r="A27" s="609" t="s">
        <v>453</v>
      </c>
      <c r="B27" s="610">
        <v>10</v>
      </c>
      <c r="C27" s="617">
        <v>369</v>
      </c>
      <c r="D27" s="617">
        <v>-230</v>
      </c>
    </row>
    <row r="28" spans="1:4" ht="12.75" customHeight="1">
      <c r="A28" s="609"/>
      <c r="B28" s="610"/>
      <c r="C28" s="617"/>
      <c r="D28" s="617"/>
    </row>
    <row r="29" spans="1:4" ht="14.25">
      <c r="A29" s="398" t="s">
        <v>454</v>
      </c>
      <c r="B29" s="399">
        <v>11</v>
      </c>
      <c r="C29" s="404">
        <v>14398</v>
      </c>
      <c r="D29" s="404">
        <v>11551</v>
      </c>
    </row>
    <row r="30" spans="1:4" ht="15">
      <c r="A30" s="398" t="s">
        <v>455</v>
      </c>
      <c r="B30" s="399">
        <v>12</v>
      </c>
      <c r="C30" s="402"/>
      <c r="D30" s="402"/>
    </row>
    <row r="31" spans="1:4" ht="12.75" customHeight="1">
      <c r="A31" s="615" t="s">
        <v>456</v>
      </c>
      <c r="B31" s="610">
        <v>13</v>
      </c>
      <c r="C31" s="613">
        <v>-19</v>
      </c>
      <c r="D31" s="613">
        <v>-362</v>
      </c>
    </row>
    <row r="32" spans="1:4" ht="12.75" customHeight="1">
      <c r="A32" s="615"/>
      <c r="B32" s="610"/>
      <c r="C32" s="613"/>
      <c r="D32" s="613"/>
    </row>
    <row r="33" spans="1:4" ht="15">
      <c r="A33" s="405" t="s">
        <v>457</v>
      </c>
      <c r="B33" s="399">
        <v>14</v>
      </c>
      <c r="C33" s="402"/>
      <c r="D33" s="402"/>
    </row>
    <row r="34" spans="1:4" ht="14.25">
      <c r="A34" s="398" t="s">
        <v>458</v>
      </c>
      <c r="B34" s="399">
        <v>15</v>
      </c>
      <c r="C34" s="406">
        <v>-236</v>
      </c>
      <c r="D34" s="406">
        <v>0</v>
      </c>
    </row>
    <row r="35" spans="1:4" ht="15">
      <c r="A35" s="405" t="s">
        <v>459</v>
      </c>
      <c r="B35" s="399">
        <v>16</v>
      </c>
      <c r="C35" s="402">
        <v>0</v>
      </c>
      <c r="D35" s="402">
        <v>0</v>
      </c>
    </row>
    <row r="36" spans="1:4" ht="15">
      <c r="A36" s="398" t="s">
        <v>460</v>
      </c>
      <c r="B36" s="399">
        <v>17</v>
      </c>
      <c r="C36" s="402">
        <v>0</v>
      </c>
      <c r="D36" s="402">
        <v>111</v>
      </c>
    </row>
    <row r="37" spans="1:4" ht="15">
      <c r="A37" s="398" t="s">
        <v>461</v>
      </c>
      <c r="B37" s="399">
        <v>18</v>
      </c>
      <c r="C37" s="402"/>
      <c r="D37" s="402"/>
    </row>
    <row r="38" spans="1:4" ht="12.75" customHeight="1">
      <c r="A38" s="615" t="s">
        <v>462</v>
      </c>
      <c r="B38" s="610">
        <v>19</v>
      </c>
      <c r="C38" s="616">
        <v>-255</v>
      </c>
      <c r="D38" s="616">
        <v>-251</v>
      </c>
    </row>
    <row r="39" spans="1:4" ht="12.75" customHeight="1">
      <c r="A39" s="615"/>
      <c r="B39" s="610"/>
      <c r="C39" s="616"/>
      <c r="D39" s="616"/>
    </row>
    <row r="40" spans="1:4" ht="15">
      <c r="A40" s="398" t="s">
        <v>463</v>
      </c>
      <c r="B40" s="399">
        <v>20</v>
      </c>
      <c r="C40" s="402"/>
      <c r="D40" s="402"/>
    </row>
    <row r="41" spans="1:4" ht="15.75" thickBot="1">
      <c r="A41" s="407" t="s">
        <v>464</v>
      </c>
      <c r="B41" s="408">
        <v>21</v>
      </c>
      <c r="C41" s="409"/>
      <c r="D41" s="409"/>
    </row>
    <row r="42" spans="1:4" ht="15.75" thickBot="1">
      <c r="A42" s="410" t="s">
        <v>465</v>
      </c>
      <c r="B42" s="411">
        <v>22</v>
      </c>
      <c r="C42" s="412">
        <v>-255</v>
      </c>
      <c r="D42" s="412">
        <v>-251</v>
      </c>
    </row>
    <row r="43" spans="1:4" ht="12.75">
      <c r="A43" s="388"/>
      <c r="B43" s="388"/>
      <c r="C43" s="388"/>
      <c r="D43" s="388"/>
    </row>
    <row r="44" spans="1:4" ht="12.75">
      <c r="A44" s="388"/>
      <c r="B44" s="388"/>
      <c r="C44" s="388"/>
      <c r="D44" s="388"/>
    </row>
    <row r="45" spans="1:4" ht="12.75">
      <c r="A45" s="388"/>
      <c r="B45" s="388"/>
      <c r="C45" s="388"/>
      <c r="D45" s="388"/>
    </row>
    <row r="46" spans="1:4" ht="12.75">
      <c r="A46" s="388"/>
      <c r="B46" s="388"/>
      <c r="C46" s="388"/>
      <c r="D46" s="388"/>
    </row>
    <row r="47" spans="1:4" ht="12.75">
      <c r="A47" s="388"/>
      <c r="B47" s="388"/>
      <c r="C47" s="388"/>
      <c r="D47" s="388"/>
    </row>
    <row r="48" spans="1:4" ht="12.75">
      <c r="A48" s="388"/>
      <c r="B48" s="388"/>
      <c r="C48" s="388"/>
      <c r="D48" s="388"/>
    </row>
    <row r="49" spans="1:4" ht="12.75">
      <c r="A49" s="388"/>
      <c r="B49" s="388"/>
      <c r="C49" s="388"/>
      <c r="D49" s="388"/>
    </row>
  </sheetData>
  <sheetProtection/>
  <mergeCells count="29">
    <mergeCell ref="A38:A39"/>
    <mergeCell ref="B38:B39"/>
    <mergeCell ref="C38:C39"/>
    <mergeCell ref="D38:D39"/>
    <mergeCell ref="A27:A28"/>
    <mergeCell ref="B27:B28"/>
    <mergeCell ref="C27:C28"/>
    <mergeCell ref="D27:D28"/>
    <mergeCell ref="A31:A32"/>
    <mergeCell ref="B31:B32"/>
    <mergeCell ref="C31:C32"/>
    <mergeCell ref="D31:D32"/>
    <mergeCell ref="A20:A22"/>
    <mergeCell ref="B20:B22"/>
    <mergeCell ref="C20:C22"/>
    <mergeCell ref="D20:D22"/>
    <mergeCell ref="A24:A25"/>
    <mergeCell ref="B24:B25"/>
    <mergeCell ref="C24:C25"/>
    <mergeCell ref="D24:D25"/>
    <mergeCell ref="A3:D3"/>
    <mergeCell ref="A4:D4"/>
    <mergeCell ref="A5:D5"/>
    <mergeCell ref="A11:A12"/>
    <mergeCell ref="B11:B12"/>
    <mergeCell ref="A16:A17"/>
    <mergeCell ref="B16:B17"/>
    <mergeCell ref="C16:C17"/>
    <mergeCell ref="D16:D17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4.125" style="0" customWidth="1"/>
    <col min="2" max="2" width="12.375" style="0" customWidth="1"/>
    <col min="3" max="3" width="18.125" style="0" customWidth="1"/>
    <col min="4" max="4" width="13.875" style="0" customWidth="1"/>
    <col min="5" max="5" width="15.625" style="0" customWidth="1"/>
    <col min="6" max="6" width="10.00390625" style="0" customWidth="1"/>
  </cols>
  <sheetData>
    <row r="1" spans="1:6" ht="12.75">
      <c r="A1" s="388"/>
      <c r="B1" s="388"/>
      <c r="C1" s="388"/>
      <c r="D1" s="388"/>
      <c r="E1" s="388"/>
      <c r="F1" s="22" t="s">
        <v>537</v>
      </c>
    </row>
    <row r="2" spans="1:6" ht="12.75">
      <c r="A2" s="388"/>
      <c r="B2" s="388"/>
      <c r="C2" s="388"/>
      <c r="D2" s="388"/>
      <c r="E2" s="388"/>
      <c r="F2" s="388"/>
    </row>
    <row r="3" spans="1:6" ht="15">
      <c r="A3" s="622" t="s">
        <v>525</v>
      </c>
      <c r="B3" s="622"/>
      <c r="C3" s="622"/>
      <c r="D3" s="622"/>
      <c r="E3" s="622"/>
      <c r="F3" s="622"/>
    </row>
    <row r="4" spans="1:6" ht="12.75">
      <c r="A4" s="388"/>
      <c r="B4" s="388"/>
      <c r="C4" s="388"/>
      <c r="D4" s="388"/>
      <c r="E4" s="388"/>
      <c r="F4" s="413"/>
    </row>
    <row r="5" spans="1:6" ht="13.5" thickBot="1">
      <c r="A5" s="388"/>
      <c r="B5" s="388"/>
      <c r="C5" s="388"/>
      <c r="D5" s="388"/>
      <c r="E5" s="388"/>
      <c r="F5" s="413" t="s">
        <v>466</v>
      </c>
    </row>
    <row r="6" spans="1:6" ht="45" customHeight="1" thickBot="1">
      <c r="A6" s="415" t="s">
        <v>467</v>
      </c>
      <c r="B6" s="618" t="s">
        <v>498</v>
      </c>
      <c r="C6" s="619"/>
      <c r="D6" s="468" t="s">
        <v>468</v>
      </c>
      <c r="E6" s="620" t="s">
        <v>499</v>
      </c>
      <c r="F6" s="621"/>
    </row>
    <row r="7" spans="1:8" ht="12.75">
      <c r="A7" s="416" t="s">
        <v>469</v>
      </c>
      <c r="B7" s="417">
        <v>3746</v>
      </c>
      <c r="C7" s="417">
        <v>3746</v>
      </c>
      <c r="D7" s="417">
        <v>3746</v>
      </c>
      <c r="E7" s="418">
        <v>0</v>
      </c>
      <c r="F7" s="418">
        <v>0</v>
      </c>
      <c r="H7" s="17"/>
    </row>
    <row r="8" spans="1:6" ht="12.75">
      <c r="A8" s="419" t="s">
        <v>470</v>
      </c>
      <c r="B8" s="420">
        <v>574473</v>
      </c>
      <c r="C8" s="420">
        <v>574461</v>
      </c>
      <c r="D8" s="420">
        <v>9679</v>
      </c>
      <c r="E8" s="421">
        <v>443140</v>
      </c>
      <c r="F8" s="421">
        <v>427463</v>
      </c>
    </row>
    <row r="9" spans="1:6" ht="12.75">
      <c r="A9" s="422" t="s">
        <v>471</v>
      </c>
      <c r="B9" s="423">
        <v>556695</v>
      </c>
      <c r="C9" s="423">
        <v>556695</v>
      </c>
      <c r="D9" s="423">
        <v>0</v>
      </c>
      <c r="E9" s="424">
        <v>436693</v>
      </c>
      <c r="F9" s="424">
        <v>423299</v>
      </c>
    </row>
    <row r="10" spans="1:6" ht="12.75">
      <c r="A10" s="422" t="s">
        <v>472</v>
      </c>
      <c r="B10" s="423">
        <v>10594</v>
      </c>
      <c r="C10" s="423">
        <v>10582</v>
      </c>
      <c r="D10" s="423">
        <v>2495</v>
      </c>
      <c r="E10" s="424">
        <v>5104</v>
      </c>
      <c r="F10" s="424">
        <v>4164</v>
      </c>
    </row>
    <row r="11" spans="1:6" ht="12.75">
      <c r="A11" s="422" t="s">
        <v>473</v>
      </c>
      <c r="B11" s="423">
        <v>7184</v>
      </c>
      <c r="C11" s="423">
        <v>7184</v>
      </c>
      <c r="D11" s="423">
        <v>7184</v>
      </c>
      <c r="E11" s="424">
        <v>1343</v>
      </c>
      <c r="F11" s="424">
        <v>0</v>
      </c>
    </row>
    <row r="12" spans="1:6" ht="12.75">
      <c r="A12" s="422" t="s">
        <v>474</v>
      </c>
      <c r="B12" s="423"/>
      <c r="C12" s="423"/>
      <c r="D12" s="423"/>
      <c r="E12" s="424">
        <v>0</v>
      </c>
      <c r="F12" s="424">
        <v>0</v>
      </c>
    </row>
    <row r="13" spans="1:6" ht="12.75">
      <c r="A13" s="419" t="s">
        <v>475</v>
      </c>
      <c r="B13" s="421">
        <v>7</v>
      </c>
      <c r="C13" s="421">
        <v>7</v>
      </c>
      <c r="D13" s="421"/>
      <c r="E13" s="421">
        <v>7</v>
      </c>
      <c r="F13" s="421">
        <v>7</v>
      </c>
    </row>
    <row r="14" spans="1:6" ht="12.75">
      <c r="A14" s="422" t="s">
        <v>476</v>
      </c>
      <c r="B14" s="423">
        <v>7</v>
      </c>
      <c r="C14" s="423">
        <v>7</v>
      </c>
      <c r="D14" s="423"/>
      <c r="E14" s="424">
        <v>7</v>
      </c>
      <c r="F14" s="424">
        <v>7</v>
      </c>
    </row>
    <row r="15" spans="1:6" ht="13.5" thickBot="1">
      <c r="A15" s="425" t="s">
        <v>477</v>
      </c>
      <c r="B15" s="426"/>
      <c r="C15" s="426"/>
      <c r="D15" s="426"/>
      <c r="E15" s="427"/>
      <c r="F15" s="427"/>
    </row>
    <row r="16" spans="1:6" ht="15" thickBot="1">
      <c r="A16" s="428" t="s">
        <v>478</v>
      </c>
      <c r="B16" s="429">
        <v>578226</v>
      </c>
      <c r="C16" s="429">
        <v>578214</v>
      </c>
      <c r="D16" s="429">
        <v>13425</v>
      </c>
      <c r="E16" s="430">
        <v>443147</v>
      </c>
      <c r="F16" s="430">
        <v>427470</v>
      </c>
    </row>
    <row r="17" spans="1:6" ht="14.25">
      <c r="A17" s="431"/>
      <c r="B17" s="432"/>
      <c r="C17" s="432"/>
      <c r="D17" s="432"/>
      <c r="E17" s="432"/>
      <c r="F17" s="432"/>
    </row>
    <row r="18" spans="1:6" ht="13.5" thickBot="1">
      <c r="A18" s="433"/>
      <c r="B18" s="433"/>
      <c r="C18" s="433"/>
      <c r="D18" s="433"/>
      <c r="E18" s="433"/>
      <c r="F18" s="433"/>
    </row>
    <row r="19" spans="1:6" ht="39" customHeight="1" thickBot="1">
      <c r="A19" s="434" t="s">
        <v>479</v>
      </c>
      <c r="B19" s="435"/>
      <c r="C19" s="436"/>
      <c r="D19" s="436"/>
      <c r="E19" s="437" t="s">
        <v>503</v>
      </c>
      <c r="F19" s="438" t="s">
        <v>500</v>
      </c>
    </row>
    <row r="20" spans="1:6" ht="12.75">
      <c r="A20" s="439" t="s">
        <v>480</v>
      </c>
      <c r="B20" s="440"/>
      <c r="C20" s="197"/>
      <c r="D20" s="197"/>
      <c r="E20" s="197"/>
      <c r="F20" s="441"/>
    </row>
    <row r="21" spans="1:6" ht="12.75">
      <c r="A21" s="442" t="s">
        <v>481</v>
      </c>
      <c r="B21" s="443"/>
      <c r="C21" s="423"/>
      <c r="D21" s="423"/>
      <c r="E21" s="424">
        <v>4129</v>
      </c>
      <c r="F21" s="424">
        <v>1946</v>
      </c>
    </row>
    <row r="22" spans="1:6" ht="12.75">
      <c r="A22" s="442" t="s">
        <v>482</v>
      </c>
      <c r="B22" s="443"/>
      <c r="C22" s="423"/>
      <c r="D22" s="423"/>
      <c r="E22" s="424"/>
      <c r="F22" s="424"/>
    </row>
    <row r="23" spans="1:6" ht="12.75">
      <c r="A23" s="442" t="s">
        <v>483</v>
      </c>
      <c r="B23" s="443"/>
      <c r="C23" s="423"/>
      <c r="D23" s="423"/>
      <c r="E23" s="424">
        <v>14022</v>
      </c>
      <c r="F23" s="424">
        <v>11426</v>
      </c>
    </row>
    <row r="24" spans="1:6" ht="13.5" thickBot="1">
      <c r="A24" s="444" t="s">
        <v>484</v>
      </c>
      <c r="B24" s="445"/>
      <c r="C24" s="426"/>
      <c r="D24" s="426"/>
      <c r="E24" s="427">
        <v>369</v>
      </c>
      <c r="F24" s="427">
        <v>143</v>
      </c>
    </row>
    <row r="25" spans="1:6" ht="15" thickBot="1">
      <c r="A25" s="446" t="s">
        <v>485</v>
      </c>
      <c r="B25" s="447"/>
      <c r="C25" s="429"/>
      <c r="D25" s="429"/>
      <c r="E25" s="430">
        <v>18520</v>
      </c>
      <c r="F25" s="430">
        <v>13515</v>
      </c>
    </row>
    <row r="26" spans="1:6" ht="14.25">
      <c r="A26" s="448"/>
      <c r="B26" s="448"/>
      <c r="C26" s="432"/>
      <c r="D26" s="432"/>
      <c r="E26" s="432"/>
      <c r="F26" s="432"/>
    </row>
    <row r="27" spans="1:6" ht="15.75" thickBot="1">
      <c r="A27" s="449" t="s">
        <v>486</v>
      </c>
      <c r="B27" s="450"/>
      <c r="C27" s="451"/>
      <c r="D27" s="451"/>
      <c r="E27" s="452">
        <v>461667</v>
      </c>
      <c r="F27" s="452">
        <v>440985</v>
      </c>
    </row>
    <row r="28" spans="1:6" ht="14.25">
      <c r="A28" s="448"/>
      <c r="B28" s="448"/>
      <c r="C28" s="432"/>
      <c r="D28" s="432"/>
      <c r="E28" s="432"/>
      <c r="F28" s="432"/>
    </row>
    <row r="29" spans="1:6" ht="14.25">
      <c r="A29" s="448"/>
      <c r="B29" s="448"/>
      <c r="C29" s="432"/>
      <c r="D29" s="432"/>
      <c r="E29" s="432"/>
      <c r="F29" s="432"/>
    </row>
    <row r="30" spans="1:6" ht="13.5" thickBot="1">
      <c r="A30" s="433"/>
      <c r="B30" s="433"/>
      <c r="C30" s="433"/>
      <c r="D30" s="433"/>
      <c r="E30" s="433"/>
      <c r="F30" s="433"/>
    </row>
    <row r="31" spans="1:6" ht="26.25" customHeight="1" thickBot="1">
      <c r="A31" s="434" t="s">
        <v>487</v>
      </c>
      <c r="B31" s="435"/>
      <c r="C31" s="436"/>
      <c r="D31" s="436"/>
      <c r="E31" s="437" t="s">
        <v>501</v>
      </c>
      <c r="F31" s="438" t="s">
        <v>500</v>
      </c>
    </row>
    <row r="32" spans="1:6" ht="12.75">
      <c r="A32" s="453" t="s">
        <v>488</v>
      </c>
      <c r="B32" s="454"/>
      <c r="C32" s="454"/>
      <c r="D32" s="454"/>
      <c r="E32" s="455">
        <v>446494</v>
      </c>
      <c r="F32" s="455">
        <v>428724</v>
      </c>
    </row>
    <row r="33" spans="1:6" ht="12.75">
      <c r="A33" s="456" t="s">
        <v>489</v>
      </c>
      <c r="B33" s="414"/>
      <c r="C33" s="414"/>
      <c r="D33" s="414"/>
      <c r="E33" s="457">
        <v>479596</v>
      </c>
      <c r="F33" s="457">
        <v>479596</v>
      </c>
    </row>
    <row r="34" spans="1:6" ht="12.75">
      <c r="A34" s="456" t="s">
        <v>490</v>
      </c>
      <c r="B34" s="414"/>
      <c r="C34" s="414"/>
      <c r="D34" s="414"/>
      <c r="E34" s="457">
        <v>-33102</v>
      </c>
      <c r="F34" s="457">
        <v>-50872</v>
      </c>
    </row>
    <row r="35" spans="1:6" ht="12.75">
      <c r="A35" s="442" t="s">
        <v>491</v>
      </c>
      <c r="B35" s="458"/>
      <c r="C35" s="458"/>
      <c r="D35" s="458"/>
      <c r="E35" s="421">
        <v>14379</v>
      </c>
      <c r="F35" s="421">
        <v>11189</v>
      </c>
    </row>
    <row r="36" spans="1:6" ht="12.75">
      <c r="A36" s="442" t="s">
        <v>492</v>
      </c>
      <c r="B36" s="458"/>
      <c r="C36" s="458"/>
      <c r="D36" s="458"/>
      <c r="E36" s="459">
        <v>794</v>
      </c>
      <c r="F36" s="459">
        <v>1072</v>
      </c>
    </row>
    <row r="37" spans="1:6" ht="12.75">
      <c r="A37" s="442" t="s">
        <v>502</v>
      </c>
      <c r="B37" s="458"/>
      <c r="C37" s="458"/>
      <c r="D37" s="458"/>
      <c r="E37" s="459"/>
      <c r="F37" s="459">
        <v>373</v>
      </c>
    </row>
    <row r="38" spans="1:6" ht="12.75">
      <c r="A38" s="460" t="s">
        <v>493</v>
      </c>
      <c r="B38" s="443"/>
      <c r="C38" s="443"/>
      <c r="D38" s="443"/>
      <c r="E38" s="424"/>
      <c r="F38" s="424"/>
    </row>
    <row r="39" spans="1:6" ht="12.75">
      <c r="A39" s="460" t="s">
        <v>494</v>
      </c>
      <c r="B39" s="443"/>
      <c r="C39" s="443"/>
      <c r="D39" s="443"/>
      <c r="E39" s="424">
        <v>782</v>
      </c>
      <c r="F39" s="424">
        <v>692</v>
      </c>
    </row>
    <row r="40" spans="1:6" ht="13.5" thickBot="1">
      <c r="A40" s="461" t="s">
        <v>495</v>
      </c>
      <c r="B40" s="462"/>
      <c r="C40" s="462"/>
      <c r="D40" s="462"/>
      <c r="E40" s="463">
        <v>12</v>
      </c>
      <c r="F40" s="463">
        <v>7</v>
      </c>
    </row>
    <row r="41" spans="1:6" ht="12.75">
      <c r="A41" s="464"/>
      <c r="B41" s="464"/>
      <c r="C41" s="464"/>
      <c r="D41" s="464"/>
      <c r="E41" s="465"/>
      <c r="F41" s="465"/>
    </row>
    <row r="42" spans="1:6" ht="15.75" thickBot="1">
      <c r="A42" s="449" t="s">
        <v>496</v>
      </c>
      <c r="B42" s="466"/>
      <c r="C42" s="452"/>
      <c r="D42" s="452"/>
      <c r="E42" s="452">
        <v>461667</v>
      </c>
      <c r="F42" s="452">
        <v>440985</v>
      </c>
    </row>
    <row r="43" spans="1:6" ht="12.75">
      <c r="A43" s="433"/>
      <c r="B43" s="433"/>
      <c r="C43" s="433"/>
      <c r="D43" s="433"/>
      <c r="E43" s="433"/>
      <c r="F43" s="433"/>
    </row>
    <row r="44" spans="1:6" ht="12.75">
      <c r="A44" s="433"/>
      <c r="B44" s="433"/>
      <c r="C44" s="433"/>
      <c r="D44" s="433"/>
      <c r="E44" s="433"/>
      <c r="F44" s="433"/>
    </row>
    <row r="45" spans="1:6" ht="18.75">
      <c r="A45" s="467"/>
      <c r="B45" s="433"/>
      <c r="C45" s="433"/>
      <c r="D45" s="433"/>
      <c r="E45" s="433"/>
      <c r="F45" s="433"/>
    </row>
    <row r="46" spans="1:6" ht="12.75">
      <c r="A46" s="433"/>
      <c r="B46" s="433"/>
      <c r="C46" s="433"/>
      <c r="D46" s="433"/>
      <c r="E46" s="433"/>
      <c r="F46" s="433"/>
    </row>
  </sheetData>
  <sheetProtection/>
  <mergeCells count="3">
    <mergeCell ref="B6:C6"/>
    <mergeCell ref="E6:F6"/>
    <mergeCell ref="A3:F3"/>
  </mergeCells>
  <printOptions/>
  <pageMargins left="0.32" right="0.31" top="0.75" bottom="0.75" header="0.3" footer="0.3"/>
  <pageSetup horizontalDpi="600" verticalDpi="600" orientation="portrait" paperSize="9" scale="95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81"/>
  <sheetViews>
    <sheetView zoomScalePageLayoutView="0" workbookViewId="0" topLeftCell="A14">
      <selection activeCell="G12" sqref="G12"/>
    </sheetView>
  </sheetViews>
  <sheetFormatPr defaultColWidth="9.00390625" defaultRowHeight="12.75"/>
  <cols>
    <col min="1" max="1" width="38.75390625" style="0" customWidth="1"/>
    <col min="2" max="2" width="12.75390625" style="0" customWidth="1"/>
    <col min="3" max="3" width="12.75390625" style="534" customWidth="1"/>
    <col min="4" max="11" width="12.75390625" style="0" customWidth="1"/>
    <col min="12" max="12" width="10.25390625" style="0" customWidth="1"/>
  </cols>
  <sheetData>
    <row r="1" spans="1:26" ht="13.5" customHeight="1">
      <c r="A1" s="8"/>
      <c r="B1" s="8"/>
      <c r="C1" s="8"/>
      <c r="D1" s="8"/>
      <c r="E1" s="8"/>
      <c r="F1" s="22" t="s">
        <v>538</v>
      </c>
      <c r="G1" s="22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3.5" customHeight="1">
      <c r="A2" s="490"/>
      <c r="B2" s="8"/>
      <c r="C2" s="491"/>
      <c r="D2" s="8"/>
      <c r="E2" s="8"/>
      <c r="F2" s="492"/>
      <c r="G2" s="492"/>
      <c r="H2" s="8"/>
      <c r="I2" s="8"/>
      <c r="J2" s="8"/>
      <c r="K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7" customFormat="1" ht="13.5" customHeight="1">
      <c r="A3" s="493" t="s">
        <v>523</v>
      </c>
      <c r="B3" s="8"/>
      <c r="C3" s="491"/>
      <c r="D3" s="494"/>
      <c r="E3" s="494"/>
      <c r="F3" s="495"/>
      <c r="G3" s="496"/>
      <c r="H3" s="494"/>
      <c r="I3" s="494"/>
      <c r="J3" s="494"/>
      <c r="K3" s="494"/>
      <c r="L3" s="8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</row>
    <row r="4" spans="1:25" s="7" customFormat="1" ht="13.5" customHeight="1">
      <c r="A4" s="493" t="s">
        <v>507</v>
      </c>
      <c r="B4" s="8"/>
      <c r="C4" s="491"/>
      <c r="D4" s="494"/>
      <c r="E4" s="494"/>
      <c r="F4" s="495"/>
      <c r="G4" s="496"/>
      <c r="H4" s="494"/>
      <c r="I4" s="494"/>
      <c r="J4" s="494"/>
      <c r="K4" s="8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</row>
    <row r="5" spans="1:25" s="7" customFormat="1" ht="13.5" customHeight="1" thickBot="1">
      <c r="A5" s="8"/>
      <c r="B5" s="8"/>
      <c r="C5" s="491"/>
      <c r="F5" s="22" t="s">
        <v>508</v>
      </c>
      <c r="G5" s="497"/>
      <c r="H5" s="494"/>
      <c r="I5" s="494"/>
      <c r="J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</row>
    <row r="6" spans="1:7" s="7" customFormat="1" ht="44.25" customHeight="1" thickBot="1">
      <c r="A6" s="498" t="s">
        <v>509</v>
      </c>
      <c r="B6" s="499" t="s">
        <v>510</v>
      </c>
      <c r="C6" s="499">
        <v>2013</v>
      </c>
      <c r="D6" s="499">
        <v>2014</v>
      </c>
      <c r="E6" s="499">
        <v>2015</v>
      </c>
      <c r="F6" s="500">
        <v>2016</v>
      </c>
      <c r="G6" s="501"/>
    </row>
    <row r="7" spans="1:7" s="7" customFormat="1" ht="13.5" customHeight="1">
      <c r="A7" s="502" t="s">
        <v>511</v>
      </c>
      <c r="B7" s="153"/>
      <c r="C7" s="503"/>
      <c r="D7" s="153"/>
      <c r="E7" s="153"/>
      <c r="F7" s="153"/>
      <c r="G7" s="504"/>
    </row>
    <row r="8" spans="1:7" s="7" customFormat="1" ht="13.5" customHeight="1">
      <c r="A8" s="154"/>
      <c r="B8" s="505"/>
      <c r="C8" s="506"/>
      <c r="D8" s="505"/>
      <c r="E8" s="154"/>
      <c r="F8" s="154"/>
      <c r="G8" s="504"/>
    </row>
    <row r="9" spans="1:7" s="7" customFormat="1" ht="13.5" customHeight="1">
      <c r="A9" s="507" t="s">
        <v>512</v>
      </c>
      <c r="B9" s="508"/>
      <c r="C9" s="506"/>
      <c r="D9" s="154"/>
      <c r="E9" s="154"/>
      <c r="F9" s="154"/>
      <c r="G9" s="504"/>
    </row>
    <row r="10" spans="1:7" s="7" customFormat="1" ht="13.5" customHeight="1">
      <c r="A10" s="507" t="s">
        <v>513</v>
      </c>
      <c r="B10" s="3"/>
      <c r="C10" s="509"/>
      <c r="D10" s="3"/>
      <c r="E10" s="3"/>
      <c r="F10" s="154"/>
      <c r="G10" s="504"/>
    </row>
    <row r="11" spans="1:7" s="7" customFormat="1" ht="13.5" customHeight="1">
      <c r="A11" s="154" t="s">
        <v>514</v>
      </c>
      <c r="B11" s="505"/>
      <c r="C11" s="506"/>
      <c r="D11" s="154"/>
      <c r="E11" s="154"/>
      <c r="F11" s="154"/>
      <c r="G11" s="504"/>
    </row>
    <row r="12" spans="1:7" s="7" customFormat="1" ht="13.5" customHeight="1" thickBot="1">
      <c r="A12" s="510" t="s">
        <v>513</v>
      </c>
      <c r="B12" s="505"/>
      <c r="C12" s="506"/>
      <c r="D12" s="154"/>
      <c r="E12" s="154"/>
      <c r="F12" s="154"/>
      <c r="G12" s="511"/>
    </row>
    <row r="13" spans="1:7" s="7" customFormat="1" ht="13.5" customHeight="1" thickBot="1">
      <c r="A13" s="512" t="s">
        <v>515</v>
      </c>
      <c r="B13" s="513">
        <f>SUM(B8:B12)</f>
        <v>0</v>
      </c>
      <c r="C13" s="514">
        <f>SUM(C8:C12)</f>
        <v>0</v>
      </c>
      <c r="D13" s="513">
        <f>SUM(D8:D12)</f>
        <v>0</v>
      </c>
      <c r="E13" s="515"/>
      <c r="F13" s="516">
        <f>SUM(F8:F12)</f>
        <v>0</v>
      </c>
      <c r="G13" s="517"/>
    </row>
    <row r="14" spans="1:11" s="7" customFormat="1" ht="13.5" customHeight="1">
      <c r="A14" s="8"/>
      <c r="B14" s="8"/>
      <c r="C14" s="8"/>
      <c r="D14" s="494"/>
      <c r="E14" s="494"/>
      <c r="F14" s="494"/>
      <c r="G14" s="494"/>
      <c r="H14" s="494"/>
      <c r="I14" s="494"/>
      <c r="J14" s="494"/>
      <c r="K14" s="494"/>
    </row>
    <row r="15" spans="1:8" ht="12.75" customHeight="1">
      <c r="A15" s="17"/>
      <c r="B15" s="17"/>
      <c r="C15" s="17"/>
      <c r="D15" s="17"/>
      <c r="E15" s="17"/>
      <c r="F15" s="17"/>
      <c r="G15" s="17"/>
      <c r="H15" s="17"/>
    </row>
    <row r="16" spans="1:8" ht="16.5" customHeight="1">
      <c r="A16" s="493" t="s">
        <v>524</v>
      </c>
      <c r="B16" s="8"/>
      <c r="C16" s="491"/>
      <c r="D16" s="518"/>
      <c r="E16" s="518"/>
      <c r="F16" s="8"/>
      <c r="G16" s="8"/>
      <c r="H16" s="22" t="s">
        <v>539</v>
      </c>
    </row>
    <row r="17" spans="1:8" ht="12.75" customHeight="1">
      <c r="A17" s="635" t="s">
        <v>516</v>
      </c>
      <c r="B17" s="636"/>
      <c r="C17" s="636"/>
      <c r="D17" s="636"/>
      <c r="E17" s="636"/>
      <c r="F17" s="636"/>
      <c r="G17" s="636"/>
      <c r="H17" s="636"/>
    </row>
    <row r="18" spans="1:8" ht="12.75" customHeight="1">
      <c r="A18" s="8"/>
      <c r="B18" s="8"/>
      <c r="C18" s="519"/>
      <c r="D18" s="520"/>
      <c r="E18" s="520"/>
      <c r="F18" s="520"/>
      <c r="G18" s="520"/>
      <c r="H18" s="22" t="s">
        <v>1</v>
      </c>
    </row>
    <row r="19" spans="1:8" ht="17.25" customHeight="1">
      <c r="A19" s="637" t="s">
        <v>517</v>
      </c>
      <c r="B19" s="637" t="s">
        <v>518</v>
      </c>
      <c r="C19" s="637" t="s">
        <v>519</v>
      </c>
      <c r="D19" s="632" t="s">
        <v>520</v>
      </c>
      <c r="E19" s="632"/>
      <c r="F19" s="632"/>
      <c r="G19" s="632"/>
      <c r="H19" s="633" t="s">
        <v>515</v>
      </c>
    </row>
    <row r="20" spans="1:8" ht="30" customHeight="1">
      <c r="A20" s="638"/>
      <c r="B20" s="638"/>
      <c r="C20" s="638"/>
      <c r="D20" s="521">
        <v>2013</v>
      </c>
      <c r="E20" s="522">
        <v>2014</v>
      </c>
      <c r="F20" s="523">
        <v>2015</v>
      </c>
      <c r="G20" s="523">
        <v>2016</v>
      </c>
      <c r="H20" s="634"/>
    </row>
    <row r="21" spans="1:8" ht="12.75" customHeight="1">
      <c r="A21" s="524" t="s">
        <v>513</v>
      </c>
      <c r="B21" s="154" t="s">
        <v>513</v>
      </c>
      <c r="C21" s="505" t="s">
        <v>513</v>
      </c>
      <c r="D21" s="525">
        <v>0</v>
      </c>
      <c r="E21" s="526">
        <v>0</v>
      </c>
      <c r="F21" s="505">
        <v>0</v>
      </c>
      <c r="G21" s="505">
        <v>0</v>
      </c>
      <c r="H21" s="505"/>
    </row>
    <row r="22" spans="1:8" ht="12.75" customHeight="1">
      <c r="A22" s="104"/>
      <c r="B22" s="3"/>
      <c r="C22" s="3"/>
      <c r="D22" s="527"/>
      <c r="E22" s="528"/>
      <c r="F22" s="3"/>
      <c r="G22" s="3"/>
      <c r="H22" s="505"/>
    </row>
    <row r="23" spans="1:8" ht="12.75" customHeight="1">
      <c r="A23" s="529" t="s">
        <v>515</v>
      </c>
      <c r="B23" s="239"/>
      <c r="C23" s="530"/>
      <c r="D23" s="531">
        <f>SUM(D21:D22)</f>
        <v>0</v>
      </c>
      <c r="E23" s="532"/>
      <c r="F23" s="530">
        <f>SUM(F21:F22)</f>
        <v>0</v>
      </c>
      <c r="G23" s="530">
        <v>0</v>
      </c>
      <c r="H23" s="530">
        <f>SUM(H21:H22)</f>
        <v>0</v>
      </c>
    </row>
    <row r="24" spans="1:12" ht="22.5" customHeight="1" hidden="1">
      <c r="A24" s="623" t="s">
        <v>521</v>
      </c>
      <c r="B24" s="624"/>
      <c r="C24" s="625"/>
      <c r="D24" s="632" t="s">
        <v>522</v>
      </c>
      <c r="E24" s="632"/>
      <c r="F24" s="632"/>
      <c r="G24" s="632"/>
      <c r="H24" s="633" t="s">
        <v>515</v>
      </c>
      <c r="I24" s="7"/>
      <c r="J24" s="7"/>
      <c r="K24" s="7"/>
      <c r="L24" s="7"/>
    </row>
    <row r="25" spans="1:12" ht="27" customHeight="1" hidden="1">
      <c r="A25" s="626"/>
      <c r="B25" s="627"/>
      <c r="C25" s="628"/>
      <c r="D25" s="521">
        <v>2013</v>
      </c>
      <c r="E25" s="522">
        <v>2014</v>
      </c>
      <c r="F25" s="523">
        <v>2015</v>
      </c>
      <c r="G25" s="523">
        <v>2016</v>
      </c>
      <c r="H25" s="634"/>
      <c r="I25" s="7"/>
      <c r="J25" s="7"/>
      <c r="K25" s="7"/>
      <c r="L25" s="7"/>
    </row>
    <row r="26" spans="1:12" ht="12.75" customHeight="1" hidden="1">
      <c r="A26" s="629"/>
      <c r="B26" s="630"/>
      <c r="C26" s="631"/>
      <c r="D26" s="525">
        <v>63400</v>
      </c>
      <c r="E26" s="526"/>
      <c r="F26" s="505"/>
      <c r="G26" s="505"/>
      <c r="H26" s="505"/>
      <c r="I26" s="7"/>
      <c r="J26" s="7"/>
      <c r="K26" s="7"/>
      <c r="L26" s="7"/>
    </row>
    <row r="27" spans="2:12" ht="12.75" customHeight="1">
      <c r="B27" s="345"/>
      <c r="C27" s="533"/>
      <c r="D27" s="7"/>
      <c r="E27" s="7"/>
      <c r="F27" s="7"/>
      <c r="G27" s="7"/>
      <c r="H27" s="7"/>
      <c r="I27" s="7"/>
      <c r="J27" s="7"/>
      <c r="K27" s="7"/>
      <c r="L27" s="7"/>
    </row>
    <row r="28" spans="2:12" ht="12.75" customHeight="1">
      <c r="B28" s="345"/>
      <c r="C28" s="533"/>
      <c r="D28" s="7"/>
      <c r="E28" s="7"/>
      <c r="F28" s="7"/>
      <c r="G28" s="7"/>
      <c r="H28" s="7"/>
      <c r="I28" s="7"/>
      <c r="J28" s="7"/>
      <c r="K28" s="7"/>
      <c r="L28" s="7"/>
    </row>
    <row r="29" spans="2:12" ht="12.75" customHeight="1">
      <c r="B29" s="345"/>
      <c r="C29" s="533"/>
      <c r="D29" s="7"/>
      <c r="E29" s="7"/>
      <c r="F29" s="7"/>
      <c r="G29" s="7"/>
      <c r="H29" s="7"/>
      <c r="I29" s="7"/>
      <c r="J29" s="7"/>
      <c r="K29" s="7"/>
      <c r="L29" s="7"/>
    </row>
    <row r="30" spans="2:12" ht="12.75" customHeight="1">
      <c r="B30" s="345"/>
      <c r="C30" s="533"/>
      <c r="D30" s="7"/>
      <c r="E30" s="7"/>
      <c r="F30" s="7"/>
      <c r="G30" s="7"/>
      <c r="H30" s="7"/>
      <c r="I30" s="7"/>
      <c r="J30" s="7"/>
      <c r="K30" s="7"/>
      <c r="L30" s="7"/>
    </row>
    <row r="31" spans="2:12" ht="12.75" customHeight="1">
      <c r="B31" s="345"/>
      <c r="C31" s="533"/>
      <c r="D31" s="7"/>
      <c r="E31" s="7"/>
      <c r="F31" s="7"/>
      <c r="G31" s="7"/>
      <c r="H31" s="7"/>
      <c r="I31" s="7"/>
      <c r="J31" s="7"/>
      <c r="K31" s="7"/>
      <c r="L31" s="7"/>
    </row>
    <row r="32" spans="2:12" ht="12.75" customHeight="1">
      <c r="B32" s="345"/>
      <c r="C32" s="533"/>
      <c r="D32" s="7"/>
      <c r="E32" s="7"/>
      <c r="F32" s="7"/>
      <c r="G32" s="7"/>
      <c r="H32" s="7"/>
      <c r="I32" s="7"/>
      <c r="J32" s="7"/>
      <c r="K32" s="7"/>
      <c r="L32" s="7"/>
    </row>
    <row r="33" spans="2:12" ht="12.75" customHeight="1">
      <c r="B33" s="345"/>
      <c r="C33" s="533"/>
      <c r="D33" s="7"/>
      <c r="E33" s="7"/>
      <c r="F33" s="7"/>
      <c r="G33" s="7"/>
      <c r="H33" s="7"/>
      <c r="I33" s="7"/>
      <c r="J33" s="7"/>
      <c r="K33" s="7"/>
      <c r="L33" s="7"/>
    </row>
    <row r="34" spans="2:12" ht="12.75" customHeight="1">
      <c r="B34" s="345"/>
      <c r="C34" s="533"/>
      <c r="D34" s="7"/>
      <c r="E34" s="7"/>
      <c r="F34" s="7"/>
      <c r="G34" s="7"/>
      <c r="H34" s="7"/>
      <c r="I34" s="7"/>
      <c r="J34" s="7"/>
      <c r="K34" s="7"/>
      <c r="L34" s="7"/>
    </row>
    <row r="35" spans="2:12" ht="12.75" customHeight="1">
      <c r="B35" s="345"/>
      <c r="C35" s="533"/>
      <c r="D35" s="7"/>
      <c r="E35" s="7"/>
      <c r="F35" s="7"/>
      <c r="G35" s="7"/>
      <c r="H35" s="7"/>
      <c r="I35" s="7"/>
      <c r="J35" s="7"/>
      <c r="K35" s="7"/>
      <c r="L35" s="7"/>
    </row>
    <row r="36" spans="2:12" ht="12.75" customHeight="1">
      <c r="B36" s="345"/>
      <c r="C36" s="533"/>
      <c r="D36" s="7"/>
      <c r="E36" s="7"/>
      <c r="F36" s="7"/>
      <c r="G36" s="7"/>
      <c r="H36" s="7"/>
      <c r="I36" s="7"/>
      <c r="J36" s="7"/>
      <c r="K36" s="7"/>
      <c r="L36" s="7"/>
    </row>
    <row r="37" spans="2:12" ht="12.75" customHeight="1">
      <c r="B37" s="345"/>
      <c r="C37" s="533"/>
      <c r="D37" s="7"/>
      <c r="E37" s="7"/>
      <c r="F37" s="7"/>
      <c r="G37" s="7"/>
      <c r="H37" s="7"/>
      <c r="I37" s="7"/>
      <c r="J37" s="7"/>
      <c r="K37" s="7"/>
      <c r="L37" s="7"/>
    </row>
    <row r="38" spans="2:12" ht="12.75" customHeight="1">
      <c r="B38" s="345"/>
      <c r="C38" s="533"/>
      <c r="D38" s="7"/>
      <c r="E38" s="7"/>
      <c r="F38" s="7"/>
      <c r="G38" s="7"/>
      <c r="H38" s="7"/>
      <c r="I38" s="7"/>
      <c r="J38" s="7"/>
      <c r="K38" s="7"/>
      <c r="L38" s="7"/>
    </row>
    <row r="39" spans="2:12" ht="12.75" customHeight="1">
      <c r="B39" s="345"/>
      <c r="C39" s="533"/>
      <c r="D39" s="7"/>
      <c r="E39" s="7"/>
      <c r="F39" s="7"/>
      <c r="G39" s="7"/>
      <c r="H39" s="7"/>
      <c r="I39" s="7"/>
      <c r="J39" s="7"/>
      <c r="K39" s="7"/>
      <c r="L39" s="7"/>
    </row>
    <row r="40" spans="2:12" ht="12.75" customHeight="1">
      <c r="B40" s="345"/>
      <c r="C40" s="533"/>
      <c r="D40" s="7"/>
      <c r="E40" s="7"/>
      <c r="F40" s="7"/>
      <c r="G40" s="7"/>
      <c r="H40" s="7"/>
      <c r="I40" s="7"/>
      <c r="J40" s="7"/>
      <c r="K40" s="7"/>
      <c r="L40" s="7"/>
    </row>
    <row r="41" spans="2:12" ht="12.75" customHeight="1">
      <c r="B41" s="345"/>
      <c r="C41" s="533"/>
      <c r="D41" s="7"/>
      <c r="E41" s="7"/>
      <c r="F41" s="7"/>
      <c r="G41" s="7"/>
      <c r="H41" s="7"/>
      <c r="I41" s="7"/>
      <c r="J41" s="7"/>
      <c r="K41" s="7"/>
      <c r="L41" s="7"/>
    </row>
    <row r="42" spans="2:12" ht="12.75" customHeight="1">
      <c r="B42" s="345"/>
      <c r="C42" s="533"/>
      <c r="D42" s="7"/>
      <c r="E42" s="7"/>
      <c r="F42" s="7"/>
      <c r="G42" s="7"/>
      <c r="H42" s="7"/>
      <c r="I42" s="7"/>
      <c r="J42" s="7"/>
      <c r="K42" s="7"/>
      <c r="L42" s="7"/>
    </row>
    <row r="43" spans="2:12" ht="12.75" customHeight="1">
      <c r="B43" s="345"/>
      <c r="C43" s="533"/>
      <c r="D43" s="7"/>
      <c r="E43" s="7"/>
      <c r="F43" s="7"/>
      <c r="G43" s="7"/>
      <c r="H43" s="7"/>
      <c r="I43" s="7"/>
      <c r="J43" s="7"/>
      <c r="K43" s="7"/>
      <c r="L43" s="7"/>
    </row>
    <row r="44" spans="2:12" ht="12.75" customHeight="1">
      <c r="B44" s="345"/>
      <c r="C44" s="533"/>
      <c r="D44" s="7"/>
      <c r="E44" s="7"/>
      <c r="F44" s="7"/>
      <c r="G44" s="7"/>
      <c r="H44" s="7"/>
      <c r="I44" s="7"/>
      <c r="J44" s="7"/>
      <c r="K44" s="7"/>
      <c r="L44" s="7"/>
    </row>
    <row r="45" spans="2:12" ht="12.75" customHeight="1">
      <c r="B45" s="345"/>
      <c r="C45" s="533"/>
      <c r="D45" s="7"/>
      <c r="E45" s="7"/>
      <c r="F45" s="7"/>
      <c r="G45" s="7"/>
      <c r="H45" s="7"/>
      <c r="I45" s="7"/>
      <c r="J45" s="7"/>
      <c r="K45" s="7"/>
      <c r="L45" s="7"/>
    </row>
    <row r="46" spans="2:12" ht="12.75" customHeight="1">
      <c r="B46" s="345"/>
      <c r="C46" s="533"/>
      <c r="D46" s="7"/>
      <c r="E46" s="7"/>
      <c r="F46" s="7"/>
      <c r="G46" s="7"/>
      <c r="H46" s="7"/>
      <c r="I46" s="7"/>
      <c r="J46" s="7"/>
      <c r="K46" s="7"/>
      <c r="L46" s="7"/>
    </row>
    <row r="47" spans="2:12" ht="12.75" customHeight="1">
      <c r="B47" s="345"/>
      <c r="C47" s="533"/>
      <c r="D47" s="7"/>
      <c r="E47" s="7"/>
      <c r="F47" s="7"/>
      <c r="G47" s="7"/>
      <c r="H47" s="7"/>
      <c r="I47" s="7"/>
      <c r="J47" s="7"/>
      <c r="K47" s="7"/>
      <c r="L47" s="7"/>
    </row>
    <row r="48" spans="2:12" ht="12.75" customHeight="1">
      <c r="B48" s="345"/>
      <c r="C48" s="533"/>
      <c r="D48" s="7"/>
      <c r="E48" s="7"/>
      <c r="F48" s="7"/>
      <c r="G48" s="7"/>
      <c r="H48" s="7"/>
      <c r="I48" s="7"/>
      <c r="J48" s="7"/>
      <c r="K48" s="7"/>
      <c r="L48" s="7"/>
    </row>
    <row r="49" spans="2:12" ht="12.75" customHeight="1">
      <c r="B49" s="345"/>
      <c r="C49" s="533"/>
      <c r="D49" s="7"/>
      <c r="E49" s="7"/>
      <c r="F49" s="7"/>
      <c r="G49" s="7"/>
      <c r="H49" s="7"/>
      <c r="I49" s="7"/>
      <c r="J49" s="7"/>
      <c r="K49" s="7"/>
      <c r="L49" s="7"/>
    </row>
    <row r="50" spans="2:12" ht="12.75" customHeight="1">
      <c r="B50" s="345"/>
      <c r="C50" s="533"/>
      <c r="D50" s="7"/>
      <c r="E50" s="7"/>
      <c r="F50" s="7"/>
      <c r="G50" s="7"/>
      <c r="H50" s="7"/>
      <c r="I50" s="7"/>
      <c r="J50" s="7"/>
      <c r="K50" s="7"/>
      <c r="L50" s="7"/>
    </row>
    <row r="51" spans="2:12" ht="12.75" customHeight="1">
      <c r="B51" s="345"/>
      <c r="C51" s="533"/>
      <c r="D51" s="7"/>
      <c r="E51" s="7"/>
      <c r="F51" s="7"/>
      <c r="G51" s="7"/>
      <c r="H51" s="7"/>
      <c r="I51" s="7"/>
      <c r="J51" s="7"/>
      <c r="K51" s="7"/>
      <c r="L51" s="7"/>
    </row>
    <row r="52" spans="2:12" ht="12.75" customHeight="1">
      <c r="B52" s="345"/>
      <c r="C52" s="533"/>
      <c r="D52" s="7"/>
      <c r="E52" s="7"/>
      <c r="F52" s="7"/>
      <c r="G52" s="7"/>
      <c r="H52" s="7"/>
      <c r="I52" s="7"/>
      <c r="J52" s="7"/>
      <c r="K52" s="7"/>
      <c r="L52" s="7"/>
    </row>
    <row r="53" spans="2:12" ht="12.75" customHeight="1">
      <c r="B53" s="345"/>
      <c r="C53" s="533"/>
      <c r="D53" s="7"/>
      <c r="E53" s="7"/>
      <c r="F53" s="7"/>
      <c r="G53" s="7"/>
      <c r="H53" s="7"/>
      <c r="I53" s="7"/>
      <c r="J53" s="7"/>
      <c r="K53" s="7"/>
      <c r="L53" s="7"/>
    </row>
    <row r="54" spans="2:12" ht="12.75" customHeight="1">
      <c r="B54" s="345"/>
      <c r="C54" s="533"/>
      <c r="D54" s="7"/>
      <c r="E54" s="7"/>
      <c r="F54" s="7"/>
      <c r="G54" s="7"/>
      <c r="H54" s="7"/>
      <c r="I54" s="7"/>
      <c r="J54" s="7"/>
      <c r="K54" s="7"/>
      <c r="L54" s="7"/>
    </row>
    <row r="55" spans="2:3" ht="12.75" customHeight="1">
      <c r="B55" s="345"/>
      <c r="C55" s="533"/>
    </row>
    <row r="56" spans="2:3" ht="12.75" customHeight="1">
      <c r="B56" s="345"/>
      <c r="C56" s="533"/>
    </row>
    <row r="57" spans="2:3" ht="12.75" customHeight="1">
      <c r="B57" s="345"/>
      <c r="C57" s="533"/>
    </row>
    <row r="58" spans="2:3" ht="12.75" customHeight="1">
      <c r="B58" s="345"/>
      <c r="C58" s="533"/>
    </row>
    <row r="59" spans="2:3" ht="12.75" customHeight="1">
      <c r="B59" s="345"/>
      <c r="C59" s="533"/>
    </row>
    <row r="60" spans="2:3" ht="12.75" customHeight="1">
      <c r="B60" s="345"/>
      <c r="C60" s="533"/>
    </row>
    <row r="61" spans="2:3" ht="12.75" customHeight="1">
      <c r="B61" s="345"/>
      <c r="C61" s="533"/>
    </row>
    <row r="62" spans="2:3" ht="12.75" customHeight="1">
      <c r="B62" s="345"/>
      <c r="C62" s="533"/>
    </row>
    <row r="63" spans="2:3" ht="12.75" customHeight="1">
      <c r="B63" s="345"/>
      <c r="C63" s="533"/>
    </row>
    <row r="64" spans="2:3" ht="12.75">
      <c r="B64" s="345"/>
      <c r="C64" s="533"/>
    </row>
    <row r="65" spans="2:3" ht="12.75">
      <c r="B65" s="345"/>
      <c r="C65" s="533"/>
    </row>
    <row r="66" spans="2:3" ht="12.75">
      <c r="B66" s="345"/>
      <c r="C66" s="533"/>
    </row>
    <row r="67" spans="2:3" ht="12.75">
      <c r="B67" s="345"/>
      <c r="C67" s="533"/>
    </row>
    <row r="68" spans="2:3" ht="12.75">
      <c r="B68" s="345"/>
      <c r="C68" s="533"/>
    </row>
    <row r="69" spans="2:3" ht="12.75">
      <c r="B69" s="345"/>
      <c r="C69" s="533"/>
    </row>
    <row r="70" spans="2:3" ht="12.75">
      <c r="B70" s="345"/>
      <c r="C70" s="533"/>
    </row>
    <row r="71" spans="2:3" ht="12.75">
      <c r="B71" s="345"/>
      <c r="C71" s="533"/>
    </row>
    <row r="72" spans="2:3" ht="12.75">
      <c r="B72" s="345"/>
      <c r="C72" s="533"/>
    </row>
    <row r="73" spans="2:3" ht="12.75">
      <c r="B73" s="345"/>
      <c r="C73" s="533"/>
    </row>
    <row r="74" spans="2:3" ht="12.75">
      <c r="B74" s="345"/>
      <c r="C74" s="533"/>
    </row>
    <row r="75" spans="2:3" ht="12.75">
      <c r="B75" s="345"/>
      <c r="C75" s="533"/>
    </row>
    <row r="76" spans="2:3" ht="12.75">
      <c r="B76" s="345"/>
      <c r="C76" s="533"/>
    </row>
    <row r="77" spans="2:3" ht="12.75">
      <c r="B77" s="345"/>
      <c r="C77" s="533"/>
    </row>
    <row r="78" spans="2:3" ht="12.75">
      <c r="B78" s="345"/>
      <c r="C78" s="533"/>
    </row>
    <row r="79" spans="2:3" ht="12.75">
      <c r="B79" s="345"/>
      <c r="C79" s="533"/>
    </row>
    <row r="80" spans="2:3" ht="12.75">
      <c r="B80" s="345"/>
      <c r="C80" s="533"/>
    </row>
    <row r="81" spans="2:3" ht="12.75">
      <c r="B81" s="345"/>
      <c r="C81" s="533"/>
    </row>
  </sheetData>
  <sheetProtection/>
  <mergeCells count="9">
    <mergeCell ref="A24:C26"/>
    <mergeCell ref="D24:G24"/>
    <mergeCell ref="H24:H25"/>
    <mergeCell ref="A17:H17"/>
    <mergeCell ref="A19:A20"/>
    <mergeCell ref="B19:B20"/>
    <mergeCell ref="C19:C20"/>
    <mergeCell ref="D19:G19"/>
    <mergeCell ref="H19:H20"/>
  </mergeCells>
  <printOptions/>
  <pageMargins left="0.6299212598425197" right="0.1968503937007874" top="0.31496062992125984" bottom="0.984251968503937" header="0.196850393700787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8.00390625" style="0" customWidth="1"/>
    <col min="2" max="2" width="13.25390625" style="0" customWidth="1"/>
    <col min="3" max="3" width="12.00390625" style="0" hidden="1" customWidth="1"/>
    <col min="4" max="4" width="15.375" style="0" customWidth="1"/>
    <col min="5" max="5" width="14.75390625" style="356" customWidth="1"/>
    <col min="6" max="6" width="6.00390625" style="127" customWidth="1"/>
    <col min="12" max="12" width="8.875" style="0" customWidth="1"/>
  </cols>
  <sheetData>
    <row r="1" spans="1:5" ht="12.75">
      <c r="A1" s="17"/>
      <c r="B1" s="18"/>
      <c r="C1" s="18"/>
      <c r="D1" s="18"/>
      <c r="E1" s="353" t="s">
        <v>528</v>
      </c>
    </row>
    <row r="2" spans="1:5" ht="6" customHeight="1" hidden="1">
      <c r="A2" s="17" t="s">
        <v>0</v>
      </c>
      <c r="B2" s="17"/>
      <c r="C2" s="17"/>
      <c r="D2" s="17"/>
      <c r="E2" s="354"/>
    </row>
    <row r="3" spans="1:5" ht="19.5" customHeight="1">
      <c r="A3" s="91" t="s">
        <v>302</v>
      </c>
      <c r="B3" s="32"/>
      <c r="C3" s="32"/>
      <c r="D3" s="32"/>
      <c r="E3" s="32"/>
    </row>
    <row r="4" spans="1:5" ht="19.5">
      <c r="A4" s="91" t="s">
        <v>395</v>
      </c>
      <c r="B4" s="32"/>
      <c r="C4" s="32"/>
      <c r="D4" s="32"/>
      <c r="E4" s="32"/>
    </row>
    <row r="5" spans="1:5" ht="13.5" thickBot="1">
      <c r="A5" s="19"/>
      <c r="B5" s="20"/>
      <c r="C5" s="20"/>
      <c r="D5" s="20"/>
      <c r="E5" s="20" t="s">
        <v>1</v>
      </c>
    </row>
    <row r="6" spans="1:6" ht="51" customHeight="1" thickBot="1">
      <c r="A6" s="156" t="s">
        <v>169</v>
      </c>
      <c r="B6" s="179" t="s">
        <v>52</v>
      </c>
      <c r="C6" s="179" t="s">
        <v>342</v>
      </c>
      <c r="D6" s="179" t="s">
        <v>342</v>
      </c>
      <c r="E6" s="288" t="s">
        <v>393</v>
      </c>
      <c r="F6" s="291" t="s">
        <v>376</v>
      </c>
    </row>
    <row r="7" spans="1:5" ht="15.75" customHeight="1">
      <c r="A7" s="97" t="s">
        <v>170</v>
      </c>
      <c r="B7" s="228"/>
      <c r="C7" s="228"/>
      <c r="D7" s="228"/>
      <c r="E7" s="249"/>
    </row>
    <row r="8" spans="1:6" ht="15" customHeight="1">
      <c r="A8" s="35" t="s">
        <v>64</v>
      </c>
      <c r="B8" s="217">
        <f>SUM(B9+B13+B17+B21+B22+B23)</f>
        <v>2200</v>
      </c>
      <c r="C8" s="217">
        <f>SUM(C9+C13+C17+C21+C22+C23)</f>
        <v>2200</v>
      </c>
      <c r="D8" s="217">
        <f>SUM(D9+D13+D17+D21+D22+D23)</f>
        <v>2200</v>
      </c>
      <c r="E8" s="13">
        <v>2691</v>
      </c>
      <c r="F8" s="303">
        <f>E8/C8*100</f>
        <v>122.31818181818181</v>
      </c>
    </row>
    <row r="9" spans="1:6" ht="15" customHeight="1">
      <c r="A9" s="27" t="s">
        <v>68</v>
      </c>
      <c r="B9" s="216">
        <f>SUM(B10:B12)</f>
        <v>0</v>
      </c>
      <c r="C9" s="216">
        <f>SUM(C10:C12)</f>
        <v>0</v>
      </c>
      <c r="D9" s="216"/>
      <c r="E9" s="27">
        <f>SUM(E10:E12)</f>
        <v>2</v>
      </c>
      <c r="F9" s="303"/>
    </row>
    <row r="10" spans="1:6" ht="15" customHeight="1">
      <c r="A10" s="98" t="s">
        <v>65</v>
      </c>
      <c r="B10" s="175"/>
      <c r="C10" s="175"/>
      <c r="D10" s="175"/>
      <c r="E10" s="16">
        <v>2</v>
      </c>
      <c r="F10" s="303"/>
    </row>
    <row r="11" spans="1:6" ht="15.75" customHeight="1">
      <c r="A11" s="98" t="s">
        <v>66</v>
      </c>
      <c r="B11" s="216"/>
      <c r="C11" s="216"/>
      <c r="D11" s="216"/>
      <c r="E11" s="16"/>
      <c r="F11" s="303"/>
    </row>
    <row r="12" spans="1:6" ht="15" customHeight="1">
      <c r="A12" s="98" t="s">
        <v>67</v>
      </c>
      <c r="B12" s="216"/>
      <c r="C12" s="216"/>
      <c r="D12" s="216"/>
      <c r="E12" s="16"/>
      <c r="F12" s="303"/>
    </row>
    <row r="13" spans="1:6" ht="12.75">
      <c r="A13" s="27" t="s">
        <v>69</v>
      </c>
      <c r="B13" s="214">
        <f>SUM(B14:B16)</f>
        <v>1000</v>
      </c>
      <c r="C13" s="214">
        <f>SUM(C14:C16)</f>
        <v>1000</v>
      </c>
      <c r="D13" s="214">
        <v>1000</v>
      </c>
      <c r="E13" s="26">
        <f>SUM(E14:E16)</f>
        <v>858</v>
      </c>
      <c r="F13" s="303">
        <f>E13/C13*100</f>
        <v>85.8</v>
      </c>
    </row>
    <row r="14" spans="1:6" ht="12.75">
      <c r="A14" s="98" t="s">
        <v>76</v>
      </c>
      <c r="B14" s="215"/>
      <c r="C14" s="215"/>
      <c r="D14" s="215"/>
      <c r="E14" s="16"/>
      <c r="F14" s="303"/>
    </row>
    <row r="15" spans="1:6" ht="12.75">
      <c r="A15" s="98" t="s">
        <v>77</v>
      </c>
      <c r="B15" s="215"/>
      <c r="C15" s="215"/>
      <c r="D15" s="215"/>
      <c r="E15" s="16"/>
      <c r="F15" s="303"/>
    </row>
    <row r="16" spans="1:6" ht="12.75">
      <c r="A16" s="98" t="s">
        <v>78</v>
      </c>
      <c r="B16" s="215">
        <v>1000</v>
      </c>
      <c r="C16" s="215">
        <v>1000</v>
      </c>
      <c r="D16" s="215">
        <v>1000</v>
      </c>
      <c r="E16" s="23">
        <v>858</v>
      </c>
      <c r="F16" s="303">
        <f>E16/C16*100</f>
        <v>85.8</v>
      </c>
    </row>
    <row r="17" spans="1:6" ht="12.75">
      <c r="A17" s="99" t="s">
        <v>70</v>
      </c>
      <c r="B17" s="214">
        <f>SUM(B18:B20)</f>
        <v>500</v>
      </c>
      <c r="C17" s="214">
        <f>SUM(C18:C20)</f>
        <v>500</v>
      </c>
      <c r="D17" s="214">
        <f>SUM(D18:D20)</f>
        <v>500</v>
      </c>
      <c r="E17" s="26">
        <f>SUM(E18:E20)</f>
        <v>1042</v>
      </c>
      <c r="F17" s="303">
        <f>E17/C17*100</f>
        <v>208.4</v>
      </c>
    </row>
    <row r="18" spans="1:9" ht="12" customHeight="1">
      <c r="A18" s="98" t="s">
        <v>171</v>
      </c>
      <c r="B18" s="215"/>
      <c r="C18" s="215"/>
      <c r="D18" s="215"/>
      <c r="E18" s="277">
        <v>128</v>
      </c>
      <c r="F18" s="303"/>
      <c r="I18" t="s">
        <v>36</v>
      </c>
    </row>
    <row r="19" spans="1:6" ht="12" customHeight="1">
      <c r="A19" s="98" t="s">
        <v>71</v>
      </c>
      <c r="B19" s="215"/>
      <c r="C19" s="215"/>
      <c r="D19" s="215"/>
      <c r="E19" s="16"/>
      <c r="F19" s="303"/>
    </row>
    <row r="20" spans="1:6" s="10" customFormat="1" ht="12" customHeight="1">
      <c r="A20" s="98" t="s">
        <v>72</v>
      </c>
      <c r="B20" s="215">
        <v>500</v>
      </c>
      <c r="C20" s="215">
        <v>500</v>
      </c>
      <c r="D20" s="215">
        <v>500</v>
      </c>
      <c r="E20" s="277">
        <v>914</v>
      </c>
      <c r="F20" s="303">
        <f>E20/C20*100</f>
        <v>182.8</v>
      </c>
    </row>
    <row r="21" spans="1:6" ht="13.5" customHeight="1">
      <c r="A21" s="27" t="s">
        <v>73</v>
      </c>
      <c r="B21" s="219">
        <v>200</v>
      </c>
      <c r="C21" s="219">
        <v>200</v>
      </c>
      <c r="D21" s="219">
        <v>200</v>
      </c>
      <c r="E21" s="27">
        <v>469</v>
      </c>
      <c r="F21" s="303">
        <f>E21/C21*100</f>
        <v>234.50000000000003</v>
      </c>
    </row>
    <row r="22" spans="1:6" ht="13.5" customHeight="1">
      <c r="A22" s="27" t="s">
        <v>74</v>
      </c>
      <c r="B22" s="219">
        <v>500</v>
      </c>
      <c r="C22" s="219">
        <v>500</v>
      </c>
      <c r="D22" s="219">
        <v>500</v>
      </c>
      <c r="E22" s="346">
        <v>318</v>
      </c>
      <c r="F22" s="303">
        <f>E22/C22*100</f>
        <v>63.6</v>
      </c>
    </row>
    <row r="23" spans="1:6" ht="12.75">
      <c r="A23" s="27" t="s">
        <v>75</v>
      </c>
      <c r="B23" s="214"/>
      <c r="C23" s="214"/>
      <c r="D23" s="214"/>
      <c r="E23" s="16"/>
      <c r="F23" s="373"/>
    </row>
    <row r="24" spans="1:6" ht="15" customHeight="1">
      <c r="A24" s="35" t="s">
        <v>172</v>
      </c>
      <c r="B24" s="217">
        <f>SUM(B25+B30+B31)</f>
        <v>8300</v>
      </c>
      <c r="C24" s="217">
        <f>SUM(C25+C30+C31)</f>
        <v>8300</v>
      </c>
      <c r="D24" s="217">
        <f>SUM(D25+D30+D31+D33)</f>
        <v>10500</v>
      </c>
      <c r="E24" s="275">
        <f>SUM(E25+E30+E31+E32+E33+E34)</f>
        <v>11761</v>
      </c>
      <c r="F24" s="303">
        <f>E24/C24*100</f>
        <v>141.69879518072287</v>
      </c>
    </row>
    <row r="25" spans="1:6" ht="13.5" customHeight="1">
      <c r="A25" s="27" t="s">
        <v>13</v>
      </c>
      <c r="B25" s="216">
        <f>SUM(B26:B29)</f>
        <v>8300</v>
      </c>
      <c r="C25" s="216">
        <f>SUM(C26:C29)</f>
        <v>8300</v>
      </c>
      <c r="D25" s="216">
        <f>SUM(D26:D29)</f>
        <v>10500</v>
      </c>
      <c r="E25" s="275">
        <f>SUM(E26:E29)</f>
        <v>11400</v>
      </c>
      <c r="F25" s="303">
        <f>E25/C25*100</f>
        <v>137.34939759036143</v>
      </c>
    </row>
    <row r="26" spans="1:6" ht="12" customHeight="1">
      <c r="A26" s="16" t="s">
        <v>14</v>
      </c>
      <c r="B26" s="175">
        <v>3000</v>
      </c>
      <c r="C26" s="175">
        <v>3000</v>
      </c>
      <c r="D26" s="175">
        <v>3000</v>
      </c>
      <c r="E26" s="280">
        <v>3194</v>
      </c>
      <c r="F26" s="303">
        <f>E26/C26*100</f>
        <v>106.46666666666667</v>
      </c>
    </row>
    <row r="27" spans="1:6" ht="12" customHeight="1">
      <c r="A27" s="16" t="s">
        <v>15</v>
      </c>
      <c r="B27" s="175">
        <v>4200</v>
      </c>
      <c r="C27" s="175">
        <v>4200</v>
      </c>
      <c r="D27" s="175">
        <v>4500</v>
      </c>
      <c r="E27" s="280">
        <v>4661</v>
      </c>
      <c r="F27" s="303">
        <f>E27/C27*100</f>
        <v>110.97619047619047</v>
      </c>
    </row>
    <row r="28" spans="1:6" ht="12" customHeight="1">
      <c r="A28" s="16" t="s">
        <v>16</v>
      </c>
      <c r="B28" s="175">
        <v>1100</v>
      </c>
      <c r="C28" s="175">
        <v>1100</v>
      </c>
      <c r="D28" s="175">
        <v>1500</v>
      </c>
      <c r="E28" s="280">
        <v>1991</v>
      </c>
      <c r="F28" s="303">
        <f>E28/C28*100</f>
        <v>181</v>
      </c>
    </row>
    <row r="29" spans="1:6" ht="12" customHeight="1">
      <c r="A29" s="16" t="s">
        <v>17</v>
      </c>
      <c r="B29" s="175"/>
      <c r="C29" s="175"/>
      <c r="D29" s="175">
        <v>1500</v>
      </c>
      <c r="E29" s="280">
        <v>1554</v>
      </c>
      <c r="F29" s="303"/>
    </row>
    <row r="30" spans="1:6" ht="13.5" customHeight="1">
      <c r="A30" s="27" t="s">
        <v>37</v>
      </c>
      <c r="B30" s="219">
        <v>0</v>
      </c>
      <c r="C30" s="219"/>
      <c r="D30" s="219">
        <v>0</v>
      </c>
      <c r="E30" s="346">
        <v>329</v>
      </c>
      <c r="F30" s="303"/>
    </row>
    <row r="31" spans="1:6" ht="13.5" customHeight="1">
      <c r="A31" s="27" t="s">
        <v>79</v>
      </c>
      <c r="B31" s="219"/>
      <c r="C31" s="219"/>
      <c r="D31" s="219"/>
      <c r="E31" s="277"/>
      <c r="F31" s="303"/>
    </row>
    <row r="32" spans="1:6" ht="13.5" customHeight="1">
      <c r="A32" s="27" t="s">
        <v>414</v>
      </c>
      <c r="B32" s="219"/>
      <c r="C32" s="219"/>
      <c r="D32" s="219"/>
      <c r="E32" s="346"/>
      <c r="F32" s="303"/>
    </row>
    <row r="33" spans="1:6" ht="13.5" customHeight="1">
      <c r="A33" s="27" t="s">
        <v>415</v>
      </c>
      <c r="B33" s="219"/>
      <c r="C33" s="219"/>
      <c r="D33" s="219"/>
      <c r="E33" s="346">
        <v>32</v>
      </c>
      <c r="F33" s="303"/>
    </row>
    <row r="34" spans="1:6" ht="13.5" customHeight="1">
      <c r="A34" s="27" t="s">
        <v>416</v>
      </c>
      <c r="B34" s="219"/>
      <c r="C34" s="219"/>
      <c r="D34" s="219"/>
      <c r="E34" s="346"/>
      <c r="F34" s="303"/>
    </row>
    <row r="35" spans="1:6" ht="13.5" customHeight="1">
      <c r="A35" s="27" t="s">
        <v>368</v>
      </c>
      <c r="B35" s="219"/>
      <c r="C35" s="219"/>
      <c r="D35" s="219"/>
      <c r="E35" s="346"/>
      <c r="F35" s="303"/>
    </row>
    <row r="36" spans="1:6" ht="13.5" customHeight="1">
      <c r="A36" s="35" t="s">
        <v>369</v>
      </c>
      <c r="B36" s="229">
        <f>SUM(B37+B47+B48+B49+B50)</f>
        <v>33608</v>
      </c>
      <c r="C36" s="229">
        <f>SUM(C37+C47+C48+C49+C50)</f>
        <v>33608</v>
      </c>
      <c r="D36" s="229">
        <f>SUM(D37+D47+D48+D49+D50+D54)</f>
        <v>36536</v>
      </c>
      <c r="E36" s="544">
        <f>SUM(E37+E47+E48+E49+E50)</f>
        <v>36996</v>
      </c>
      <c r="F36" s="303">
        <f>E36/C36*100</f>
        <v>110.080933111164</v>
      </c>
    </row>
    <row r="37" spans="1:6" ht="15" customHeight="1">
      <c r="A37" s="27" t="s">
        <v>40</v>
      </c>
      <c r="B37" s="219">
        <f>SUM(B38:B44)</f>
        <v>31200</v>
      </c>
      <c r="C37" s="219">
        <f>SUM(C38:C44)</f>
        <v>31200</v>
      </c>
      <c r="D37" s="219">
        <f>SUM(D38:D45)</f>
        <v>32667</v>
      </c>
      <c r="E37" s="275">
        <f>SUM(E38:E46)</f>
        <v>33711</v>
      </c>
      <c r="F37" s="303">
        <f>E37/C37*100</f>
        <v>108.04807692307692</v>
      </c>
    </row>
    <row r="38" spans="1:6" ht="12" customHeight="1">
      <c r="A38" s="16" t="s">
        <v>116</v>
      </c>
      <c r="B38" s="215"/>
      <c r="C38" s="215"/>
      <c r="D38" s="247"/>
      <c r="E38" s="277"/>
      <c r="F38" s="303"/>
    </row>
    <row r="39" spans="1:6" ht="12" customHeight="1">
      <c r="A39" s="16" t="s">
        <v>173</v>
      </c>
      <c r="B39" s="215">
        <v>11908</v>
      </c>
      <c r="C39" s="215">
        <v>11908</v>
      </c>
      <c r="D39" s="548">
        <v>20867</v>
      </c>
      <c r="E39" s="545">
        <v>20867</v>
      </c>
      <c r="F39" s="303"/>
    </row>
    <row r="40" spans="1:6" ht="12" customHeight="1">
      <c r="A40" s="16" t="s">
        <v>306</v>
      </c>
      <c r="B40" s="215">
        <v>5959</v>
      </c>
      <c r="C40" s="215">
        <v>5959</v>
      </c>
      <c r="D40" s="549"/>
      <c r="E40" s="546"/>
      <c r="F40" s="303"/>
    </row>
    <row r="41" spans="1:6" ht="12" customHeight="1">
      <c r="A41" s="16" t="s">
        <v>307</v>
      </c>
      <c r="B41" s="215">
        <v>3000</v>
      </c>
      <c r="C41" s="215">
        <v>3000</v>
      </c>
      <c r="D41" s="550"/>
      <c r="E41" s="547"/>
      <c r="F41" s="303"/>
    </row>
    <row r="42" spans="1:6" ht="12.75">
      <c r="A42" s="38" t="s">
        <v>174</v>
      </c>
      <c r="B42" s="174">
        <v>4777</v>
      </c>
      <c r="C42" s="174">
        <v>4777</v>
      </c>
      <c r="D42" s="298">
        <v>4831</v>
      </c>
      <c r="E42" s="351">
        <v>4611</v>
      </c>
      <c r="F42" s="303">
        <f>E42/C42*100</f>
        <v>96.52501570023027</v>
      </c>
    </row>
    <row r="43" spans="1:6" ht="12.75">
      <c r="A43" s="38" t="s">
        <v>175</v>
      </c>
      <c r="B43" s="174">
        <v>4900</v>
      </c>
      <c r="C43" s="174">
        <v>4900</v>
      </c>
      <c r="D43" s="352">
        <v>5429</v>
      </c>
      <c r="E43" s="280">
        <v>5429</v>
      </c>
      <c r="F43" s="303">
        <f>E43/C43*100</f>
        <v>110.79591836734694</v>
      </c>
    </row>
    <row r="44" spans="1:6" ht="12.75">
      <c r="A44" s="38" t="s">
        <v>115</v>
      </c>
      <c r="B44" s="174">
        <v>656</v>
      </c>
      <c r="C44" s="174">
        <v>656</v>
      </c>
      <c r="D44" s="174">
        <v>656</v>
      </c>
      <c r="E44" s="277">
        <v>656</v>
      </c>
      <c r="F44" s="303">
        <f>E44/C44*100</f>
        <v>100</v>
      </c>
    </row>
    <row r="45" spans="1:6" ht="12.75">
      <c r="A45" s="38" t="s">
        <v>350</v>
      </c>
      <c r="B45" s="174"/>
      <c r="C45" s="174"/>
      <c r="D45" s="174">
        <v>884</v>
      </c>
      <c r="E45" s="277">
        <v>884</v>
      </c>
      <c r="F45" s="303"/>
    </row>
    <row r="46" spans="1:6" ht="12.75">
      <c r="A46" s="38" t="s">
        <v>505</v>
      </c>
      <c r="B46" s="174"/>
      <c r="C46" s="174"/>
      <c r="D46" s="174"/>
      <c r="E46" s="280">
        <v>1264</v>
      </c>
      <c r="F46" s="303"/>
    </row>
    <row r="47" spans="1:6" ht="12.75">
      <c r="A47" s="100" t="s">
        <v>176</v>
      </c>
      <c r="B47" s="216">
        <v>800</v>
      </c>
      <c r="C47" s="216">
        <v>800</v>
      </c>
      <c r="D47" s="216">
        <v>800</v>
      </c>
      <c r="E47" s="346">
        <v>833</v>
      </c>
      <c r="F47" s="303">
        <f>E47/C47*100</f>
        <v>104.125</v>
      </c>
    </row>
    <row r="48" spans="1:6" ht="14.25" customHeight="1">
      <c r="A48" s="100" t="s">
        <v>41</v>
      </c>
      <c r="B48" s="214"/>
      <c r="C48" s="214"/>
      <c r="D48" s="214"/>
      <c r="E48" s="346">
        <v>32</v>
      </c>
      <c r="F48" s="303"/>
    </row>
    <row r="49" spans="1:6" ht="14.25" customHeight="1">
      <c r="A49" s="101" t="s">
        <v>308</v>
      </c>
      <c r="B49" s="214">
        <v>8</v>
      </c>
      <c r="C49" s="214">
        <v>8</v>
      </c>
      <c r="D49" s="214">
        <v>37</v>
      </c>
      <c r="E49" s="346">
        <v>37</v>
      </c>
      <c r="F49" s="303">
        <f>E49/C49*100</f>
        <v>462.5</v>
      </c>
    </row>
    <row r="50" spans="1:6" ht="14.25" customHeight="1">
      <c r="A50" s="101" t="s">
        <v>177</v>
      </c>
      <c r="B50" s="214">
        <f>SUM(B51:B52)</f>
        <v>1600</v>
      </c>
      <c r="C50" s="214">
        <f>SUM(C51:C52)</f>
        <v>1600</v>
      </c>
      <c r="D50" s="214">
        <v>2416</v>
      </c>
      <c r="E50" s="252">
        <f>SUM(E51:E54)</f>
        <v>2383</v>
      </c>
      <c r="F50" s="303">
        <f>E50/C50*100</f>
        <v>148.9375</v>
      </c>
    </row>
    <row r="51" spans="1:6" ht="14.25" customHeight="1">
      <c r="A51" s="27" t="s">
        <v>178</v>
      </c>
      <c r="B51" s="214"/>
      <c r="C51" s="214"/>
      <c r="D51" s="214"/>
      <c r="E51" s="277"/>
      <c r="F51" s="303"/>
    </row>
    <row r="52" spans="1:6" ht="14.25" customHeight="1">
      <c r="A52" s="86" t="s">
        <v>179</v>
      </c>
      <c r="B52" s="215">
        <v>1600</v>
      </c>
      <c r="C52" s="214">
        <v>1600</v>
      </c>
      <c r="D52" s="215">
        <v>1800</v>
      </c>
      <c r="E52" s="280">
        <v>1597</v>
      </c>
      <c r="F52" s="303">
        <f>E52/C52*100</f>
        <v>99.8125</v>
      </c>
    </row>
    <row r="53" spans="1:6" ht="14.25" customHeight="1">
      <c r="A53" s="266" t="s">
        <v>351</v>
      </c>
      <c r="B53" s="267"/>
      <c r="C53" s="214"/>
      <c r="D53" s="214">
        <v>200</v>
      </c>
      <c r="E53" s="277">
        <v>200</v>
      </c>
      <c r="F53" s="303"/>
    </row>
    <row r="54" spans="1:6" ht="14.25" customHeight="1">
      <c r="A54" s="266" t="s">
        <v>504</v>
      </c>
      <c r="B54" s="267"/>
      <c r="C54" s="214"/>
      <c r="D54" s="214">
        <v>616</v>
      </c>
      <c r="E54" s="346">
        <v>586</v>
      </c>
      <c r="F54" s="303"/>
    </row>
    <row r="55" spans="1:6" ht="15" customHeight="1">
      <c r="A55" s="35" t="s">
        <v>370</v>
      </c>
      <c r="B55" s="230"/>
      <c r="C55" s="230"/>
      <c r="D55" s="230"/>
      <c r="E55" s="346">
        <v>18</v>
      </c>
      <c r="F55" s="303"/>
    </row>
    <row r="56" spans="1:6" ht="15" customHeight="1" thickBot="1">
      <c r="A56" s="268" t="s">
        <v>526</v>
      </c>
      <c r="B56" s="269"/>
      <c r="C56" s="304"/>
      <c r="D56" s="304"/>
      <c r="E56" s="347">
        <v>373</v>
      </c>
      <c r="F56" s="303"/>
    </row>
    <row r="57" spans="1:6" ht="22.5" customHeight="1" thickBot="1">
      <c r="A57" s="129" t="s">
        <v>180</v>
      </c>
      <c r="B57" s="306">
        <f>SUM(B8+B24+B36+B55)</f>
        <v>44108</v>
      </c>
      <c r="C57" s="306">
        <f>SUM(C8+C24+C36+C55)</f>
        <v>44108</v>
      </c>
      <c r="D57" s="306">
        <v>45049</v>
      </c>
      <c r="E57" s="535">
        <f>SUM(E8+E24+E35+E36+E55+E56)</f>
        <v>51839</v>
      </c>
      <c r="F57" s="303">
        <f>E57/C57*100</f>
        <v>117.52743266527614</v>
      </c>
    </row>
    <row r="58" spans="1:6" ht="15.75" customHeight="1">
      <c r="A58" s="97" t="s">
        <v>181</v>
      </c>
      <c r="B58" s="231"/>
      <c r="C58" s="231"/>
      <c r="D58" s="231"/>
      <c r="E58" s="355"/>
      <c r="F58" s="303"/>
    </row>
    <row r="59" spans="1:6" ht="15" customHeight="1">
      <c r="A59" s="95" t="s">
        <v>38</v>
      </c>
      <c r="B59" s="216">
        <f>SUM(B60:B64)</f>
        <v>53076</v>
      </c>
      <c r="C59" s="216">
        <f>SUM(C60:C64)</f>
        <v>53076</v>
      </c>
      <c r="D59" s="216">
        <f>SUM(D60:D64)</f>
        <v>56906</v>
      </c>
      <c r="E59" s="13">
        <f>SUM(E60:E65)</f>
        <v>54205</v>
      </c>
      <c r="F59" s="303">
        <f aca="true" t="shared" si="0" ref="F59:F64">E59/C59*100</f>
        <v>102.12713844298742</v>
      </c>
    </row>
    <row r="60" spans="1:6" ht="13.5" customHeight="1">
      <c r="A60" s="38" t="s">
        <v>182</v>
      </c>
      <c r="B60" s="174">
        <f>SUM('5.Kiad. szakfel.'!D9)</f>
        <v>11670</v>
      </c>
      <c r="C60" s="174">
        <v>11670</v>
      </c>
      <c r="D60" s="372">
        <v>12000</v>
      </c>
      <c r="E60" s="473">
        <f>SUM(jogalkotás!D13+'községgazd.'!E11+'községgazd.'!E55+'szoc. ell.'!D52+'szoc. ell.'!D23)</f>
        <v>11940</v>
      </c>
      <c r="F60" s="303">
        <f t="shared" si="0"/>
        <v>102.31362467866323</v>
      </c>
    </row>
    <row r="61" spans="1:6" ht="13.5" customHeight="1">
      <c r="A61" s="38" t="s">
        <v>183</v>
      </c>
      <c r="B61" s="174">
        <f>SUM('5.Kiad. szakfel.'!E9)</f>
        <v>2828</v>
      </c>
      <c r="C61" s="174">
        <v>2828</v>
      </c>
      <c r="D61" s="372">
        <v>2828</v>
      </c>
      <c r="E61" s="28">
        <f>SUM(jogalkotás!D16+'községgazd.'!E16+'községgazd.'!E56+'szoc. ell.'!D26+'szoc. ell.'!D56)</f>
        <v>2809</v>
      </c>
      <c r="F61" s="303">
        <f t="shared" si="0"/>
        <v>99.32814710042433</v>
      </c>
    </row>
    <row r="62" spans="1:6" ht="13.5" customHeight="1">
      <c r="A62" s="38" t="s">
        <v>184</v>
      </c>
      <c r="B62" s="174">
        <f>SUM('5.Kiad. szakfel.'!F9)</f>
        <v>15278</v>
      </c>
      <c r="C62" s="174">
        <v>15278</v>
      </c>
      <c r="D62" s="372">
        <v>15278</v>
      </c>
      <c r="E62" s="28">
        <v>13112</v>
      </c>
      <c r="F62" s="303">
        <f t="shared" si="0"/>
        <v>85.82275166906663</v>
      </c>
    </row>
    <row r="63" spans="1:6" ht="13.5" customHeight="1">
      <c r="A63" s="38" t="s">
        <v>185</v>
      </c>
      <c r="B63" s="174">
        <f>SUM('5.Kiad. szakfel.'!G9)</f>
        <v>5750</v>
      </c>
      <c r="C63" s="174">
        <v>5750</v>
      </c>
      <c r="D63" s="372">
        <v>8700</v>
      </c>
      <c r="E63" s="28">
        <f>SUM(jogalkotás!D45+'szoc. ell.'!D16)</f>
        <v>8553</v>
      </c>
      <c r="F63" s="303">
        <f t="shared" si="0"/>
        <v>148.7478260869565</v>
      </c>
    </row>
    <row r="64" spans="1:6" ht="13.5" customHeight="1">
      <c r="A64" s="38" t="s">
        <v>186</v>
      </c>
      <c r="B64" s="174">
        <f>SUM('5.Kiad. szakfel.'!H9)</f>
        <v>17550</v>
      </c>
      <c r="C64" s="174">
        <v>17550</v>
      </c>
      <c r="D64" s="372">
        <v>18100</v>
      </c>
      <c r="E64" s="28">
        <v>18017</v>
      </c>
      <c r="F64" s="303">
        <f t="shared" si="0"/>
        <v>102.66096866096865</v>
      </c>
    </row>
    <row r="65" spans="1:6" ht="13.5" customHeight="1">
      <c r="A65" s="38" t="s">
        <v>343</v>
      </c>
      <c r="B65" s="174"/>
      <c r="C65" s="174"/>
      <c r="D65" s="174"/>
      <c r="E65" s="23">
        <v>-226</v>
      </c>
      <c r="F65" s="303"/>
    </row>
    <row r="66" spans="1:6" ht="13.5" customHeight="1">
      <c r="A66" s="124" t="s">
        <v>187</v>
      </c>
      <c r="B66" s="216">
        <f>SUM(B67:B68)</f>
        <v>1500</v>
      </c>
      <c r="C66" s="216">
        <f>SUM(C67:C68)</f>
        <v>1500</v>
      </c>
      <c r="D66" s="216">
        <f>SUM(D67:D68)</f>
        <v>0</v>
      </c>
      <c r="E66" s="16"/>
      <c r="F66" s="303"/>
    </row>
    <row r="67" spans="1:6" ht="13.5" customHeight="1">
      <c r="A67" s="37" t="s">
        <v>188</v>
      </c>
      <c r="B67" s="174">
        <v>1500</v>
      </c>
      <c r="C67" s="174">
        <v>1500</v>
      </c>
      <c r="D67" s="174"/>
      <c r="E67" s="16"/>
      <c r="F67" s="303"/>
    </row>
    <row r="68" spans="1:6" ht="13.5" customHeight="1">
      <c r="A68" s="37" t="s">
        <v>189</v>
      </c>
      <c r="B68" s="174"/>
      <c r="C68" s="174"/>
      <c r="D68" s="174"/>
      <c r="E68" s="16"/>
      <c r="F68" s="303"/>
    </row>
    <row r="69" spans="1:6" ht="13.5" customHeight="1" thickBot="1">
      <c r="A69" s="130" t="s">
        <v>190</v>
      </c>
      <c r="B69" s="226"/>
      <c r="C69" s="226"/>
      <c r="D69" s="226"/>
      <c r="E69" s="25"/>
      <c r="F69" s="303"/>
    </row>
    <row r="70" spans="1:6" ht="22.5" customHeight="1" thickBot="1">
      <c r="A70" s="129" t="s">
        <v>191</v>
      </c>
      <c r="B70" s="306">
        <f>SUM(B59+B66)</f>
        <v>54576</v>
      </c>
      <c r="C70" s="306">
        <f>SUM(C59+C66)</f>
        <v>54576</v>
      </c>
      <c r="D70" s="306">
        <f>SUM(D59+D66)</f>
        <v>56906</v>
      </c>
      <c r="E70" s="535">
        <f>SUM(E59+E66)</f>
        <v>54205</v>
      </c>
      <c r="F70" s="303">
        <f>E70/C70*100</f>
        <v>99.32021401348578</v>
      </c>
    </row>
    <row r="71" spans="1:6" ht="22.5" customHeight="1">
      <c r="A71" s="481" t="s">
        <v>192</v>
      </c>
      <c r="B71" s="482">
        <f>SUM(B57-B70)</f>
        <v>-10468</v>
      </c>
      <c r="C71" s="482">
        <f>SUM(C57-C70)</f>
        <v>-10468</v>
      </c>
      <c r="D71" s="482">
        <v>-11857</v>
      </c>
      <c r="E71" s="482"/>
      <c r="F71" s="303"/>
    </row>
    <row r="72" spans="1:6" ht="22.5" customHeight="1">
      <c r="A72" s="97" t="s">
        <v>193</v>
      </c>
      <c r="B72" s="232"/>
      <c r="C72" s="232"/>
      <c r="D72" s="232"/>
      <c r="E72" s="249"/>
      <c r="F72" s="303"/>
    </row>
    <row r="73" spans="1:6" ht="22.5" customHeight="1">
      <c r="A73" s="36" t="s">
        <v>160</v>
      </c>
      <c r="B73" s="233">
        <f>SUM(B74:B75)</f>
        <v>10468</v>
      </c>
      <c r="C73" s="233">
        <f>SUM(C74:C75)</f>
        <v>10468</v>
      </c>
      <c r="D73" s="348">
        <f>SUM(D74:D75)</f>
        <v>4300</v>
      </c>
      <c r="E73" s="348">
        <f>SUM(E74:E75)</f>
        <v>2828</v>
      </c>
      <c r="F73" s="303"/>
    </row>
    <row r="74" spans="1:6" ht="15" customHeight="1">
      <c r="A74" s="126" t="s">
        <v>322</v>
      </c>
      <c r="B74" s="234">
        <v>4300</v>
      </c>
      <c r="C74" s="234">
        <v>4300</v>
      </c>
      <c r="D74" s="358">
        <v>4300</v>
      </c>
      <c r="E74" s="542">
        <v>2828</v>
      </c>
      <c r="F74" s="303"/>
    </row>
    <row r="75" spans="1:6" ht="18.75" customHeight="1">
      <c r="A75" s="540" t="s">
        <v>194</v>
      </c>
      <c r="B75" s="541">
        <v>6168</v>
      </c>
      <c r="C75" s="541">
        <v>6168</v>
      </c>
      <c r="D75" s="543"/>
      <c r="E75" s="543"/>
      <c r="F75" s="303"/>
    </row>
    <row r="76" spans="1:6" ht="18" customHeight="1">
      <c r="A76" s="36" t="s">
        <v>161</v>
      </c>
      <c r="B76" s="235">
        <v>0</v>
      </c>
      <c r="C76" s="235">
        <v>0</v>
      </c>
      <c r="D76" s="305"/>
      <c r="E76" s="249"/>
      <c r="F76" s="303"/>
    </row>
    <row r="77" spans="1:6" ht="14.25" customHeight="1">
      <c r="A77" s="16" t="s">
        <v>39</v>
      </c>
      <c r="B77" s="235"/>
      <c r="C77" s="235"/>
      <c r="D77" s="235"/>
      <c r="E77" s="16"/>
      <c r="F77" s="303"/>
    </row>
    <row r="78" spans="1:6" ht="14.25" customHeight="1" thickBot="1">
      <c r="A78" s="25" t="s">
        <v>195</v>
      </c>
      <c r="B78" s="236"/>
      <c r="C78" s="236"/>
      <c r="D78" s="236"/>
      <c r="E78" s="25"/>
      <c r="F78" s="303"/>
    </row>
    <row r="79" spans="1:6" ht="21.75" customHeight="1" thickBot="1">
      <c r="A79" s="131" t="s">
        <v>30</v>
      </c>
      <c r="B79" s="307">
        <f>SUM(B57+B73)</f>
        <v>54576</v>
      </c>
      <c r="C79" s="307">
        <f>SUM(C57+C73)</f>
        <v>54576</v>
      </c>
      <c r="D79" s="307">
        <v>49349</v>
      </c>
      <c r="E79" s="307">
        <f>SUM(E57+E71+E73)</f>
        <v>54667</v>
      </c>
      <c r="F79" s="303">
        <f>E79/C79*100</f>
        <v>100.16673995895631</v>
      </c>
    </row>
    <row r="80" spans="1:6" ht="18.75" customHeight="1">
      <c r="A80" s="97" t="s">
        <v>12</v>
      </c>
      <c r="B80" s="305">
        <f>SUM(B81)</f>
        <v>0</v>
      </c>
      <c r="C80" s="305">
        <f>SUM(C81)</f>
        <v>0</v>
      </c>
      <c r="D80" s="305"/>
      <c r="E80" s="249"/>
      <c r="F80" s="303"/>
    </row>
    <row r="81" spans="1:6" ht="13.5" thickBot="1">
      <c r="A81" s="25" t="s">
        <v>196</v>
      </c>
      <c r="B81" s="237">
        <v>0</v>
      </c>
      <c r="C81" s="237">
        <v>0</v>
      </c>
      <c r="D81" s="237"/>
      <c r="E81" s="25"/>
      <c r="F81" s="303"/>
    </row>
    <row r="82" spans="1:6" ht="21.75" customHeight="1" thickBot="1">
      <c r="A82" s="131" t="s">
        <v>31</v>
      </c>
      <c r="B82" s="307">
        <f>SUM(B70+B80)</f>
        <v>54576</v>
      </c>
      <c r="C82" s="307">
        <f>SUM(C70+C80)</f>
        <v>54576</v>
      </c>
      <c r="D82" s="307">
        <f>SUM(D70+D80)</f>
        <v>56906</v>
      </c>
      <c r="E82" s="307">
        <f>SUM(E70+E80)</f>
        <v>54205</v>
      </c>
      <c r="F82" s="303">
        <f>E82/C82*100</f>
        <v>99.32021401348578</v>
      </c>
    </row>
    <row r="83" spans="1:4" ht="13.5" customHeight="1">
      <c r="A83" s="2"/>
      <c r="B83" s="15"/>
      <c r="C83" s="15"/>
      <c r="D83" s="15"/>
    </row>
    <row r="84" spans="1:4" ht="13.5" customHeight="1" hidden="1">
      <c r="A84" s="2"/>
      <c r="B84" s="2"/>
      <c r="C84" s="2"/>
      <c r="D84" s="2"/>
    </row>
    <row r="85" spans="1:4" ht="13.5" customHeight="1">
      <c r="A85" s="2"/>
      <c r="B85" s="2"/>
      <c r="C85" s="2"/>
      <c r="D85" s="2"/>
    </row>
    <row r="86" spans="1:4" ht="13.5" customHeight="1">
      <c r="A86" s="2"/>
      <c r="B86" s="2"/>
      <c r="C86" s="2"/>
      <c r="D86" s="2"/>
    </row>
    <row r="87" spans="1:4" ht="13.5" customHeight="1">
      <c r="A87" s="2"/>
      <c r="B87" s="2"/>
      <c r="C87" s="2"/>
      <c r="D87" s="2"/>
    </row>
    <row r="88" spans="1:4" ht="13.5" customHeight="1">
      <c r="A88" s="2"/>
      <c r="B88" s="2"/>
      <c r="C88" s="2"/>
      <c r="D88" s="2"/>
    </row>
    <row r="89" spans="1:4" ht="13.5" customHeight="1">
      <c r="A89" s="2"/>
      <c r="B89" s="2"/>
      <c r="C89" s="2"/>
      <c r="D89" s="2"/>
    </row>
    <row r="90" spans="1:4" ht="13.5" customHeight="1">
      <c r="A90" s="2"/>
      <c r="B90" s="2"/>
      <c r="C90" s="2"/>
      <c r="D90" s="2"/>
    </row>
    <row r="91" spans="1:4" ht="13.5" customHeight="1">
      <c r="A91" s="2"/>
      <c r="B91" s="2"/>
      <c r="C91" s="2"/>
      <c r="D91" s="2"/>
    </row>
    <row r="92" spans="1:4" ht="13.5" customHeight="1">
      <c r="A92" s="2"/>
      <c r="B92" s="2"/>
      <c r="C92" s="2"/>
      <c r="D92" s="2"/>
    </row>
    <row r="93" spans="1:4" ht="13.5" customHeight="1">
      <c r="A93" s="2"/>
      <c r="B93" s="2"/>
      <c r="C93" s="2"/>
      <c r="D93" s="2"/>
    </row>
    <row r="94" spans="1:4" ht="13.5" customHeight="1">
      <c r="A94" s="2"/>
      <c r="B94" s="2"/>
      <c r="C94" s="2"/>
      <c r="D94" s="2"/>
    </row>
    <row r="95" spans="1:4" ht="13.5" customHeight="1">
      <c r="A95" s="2"/>
      <c r="B95" s="2"/>
      <c r="C95" s="2"/>
      <c r="D95" s="2"/>
    </row>
    <row r="96" spans="1:4" ht="13.5" customHeight="1">
      <c r="A96" s="2"/>
      <c r="B96" s="2"/>
      <c r="C96" s="2"/>
      <c r="D96" s="2"/>
    </row>
    <row r="97" spans="1:4" ht="13.5" customHeight="1">
      <c r="A97" s="2"/>
      <c r="B97" s="2"/>
      <c r="C97" s="2"/>
      <c r="D97" s="2"/>
    </row>
    <row r="98" spans="1:4" ht="13.5" customHeight="1">
      <c r="A98" s="2"/>
      <c r="B98" s="2"/>
      <c r="C98" s="2"/>
      <c r="D98" s="2"/>
    </row>
    <row r="99" spans="1:4" ht="13.5" customHeight="1">
      <c r="A99" s="2"/>
      <c r="B99" s="2"/>
      <c r="C99" s="2"/>
      <c r="D99" s="2"/>
    </row>
    <row r="100" spans="1:4" ht="13.5" customHeight="1">
      <c r="A100" s="2"/>
      <c r="B100" s="2"/>
      <c r="C100" s="2"/>
      <c r="D100" s="2"/>
    </row>
    <row r="101" spans="1:4" ht="13.5" customHeight="1">
      <c r="A101" s="2"/>
      <c r="B101" s="2"/>
      <c r="C101" s="2"/>
      <c r="D101" s="2"/>
    </row>
    <row r="102" spans="1:4" ht="13.5" customHeight="1">
      <c r="A102" s="2"/>
      <c r="B102" s="2"/>
      <c r="C102" s="2"/>
      <c r="D102" s="2"/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</sheetData>
  <sheetProtection/>
  <mergeCells count="2">
    <mergeCell ref="E39:E41"/>
    <mergeCell ref="D39:D41"/>
  </mergeCells>
  <printOptions/>
  <pageMargins left="1" right="0.17" top="0.15748031496062992" bottom="0.15748031496062992" header="0.15748031496062992" footer="0.1574803149606299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5.25390625" style="0" customWidth="1"/>
    <col min="2" max="2" width="15.25390625" style="0" customWidth="1"/>
    <col min="3" max="3" width="14.375" style="0" hidden="1" customWidth="1"/>
    <col min="4" max="4" width="15.875" style="0" customWidth="1"/>
    <col min="5" max="5" width="12.75390625" style="0" customWidth="1"/>
    <col min="6" max="6" width="5.875" style="127" customWidth="1"/>
  </cols>
  <sheetData>
    <row r="1" spans="1:5" ht="12.75">
      <c r="A1" s="17"/>
      <c r="B1" s="18"/>
      <c r="C1" s="18"/>
      <c r="D1" s="18"/>
      <c r="E1" s="18" t="s">
        <v>529</v>
      </c>
    </row>
    <row r="2" spans="1:5" ht="16.5" customHeight="1">
      <c r="A2" s="21"/>
      <c r="B2" s="17"/>
      <c r="C2" s="17"/>
      <c r="D2" s="17"/>
      <c r="E2" s="17"/>
    </row>
    <row r="3" spans="1:5" ht="19.5">
      <c r="A3" s="31" t="s">
        <v>303</v>
      </c>
      <c r="B3" s="17"/>
      <c r="C3" s="17"/>
      <c r="D3" s="17"/>
      <c r="E3" s="17"/>
    </row>
    <row r="4" spans="1:5" ht="19.5">
      <c r="A4" s="31" t="s">
        <v>396</v>
      </c>
      <c r="B4" s="17"/>
      <c r="C4" s="17"/>
      <c r="D4" s="17"/>
      <c r="E4" s="17"/>
    </row>
    <row r="5" spans="1:5" ht="13.5" thickBot="1">
      <c r="A5" s="17"/>
      <c r="B5" s="20"/>
      <c r="C5" s="20"/>
      <c r="D5" s="20"/>
      <c r="E5" s="20" t="s">
        <v>1</v>
      </c>
    </row>
    <row r="6" spans="1:6" ht="48.75" customHeight="1" thickBot="1">
      <c r="A6" s="308" t="s">
        <v>197</v>
      </c>
      <c r="B6" s="286" t="s">
        <v>53</v>
      </c>
      <c r="C6" s="287" t="s">
        <v>331</v>
      </c>
      <c r="D6" s="286" t="s">
        <v>428</v>
      </c>
      <c r="E6" s="288" t="s">
        <v>393</v>
      </c>
      <c r="F6" s="291" t="s">
        <v>376</v>
      </c>
    </row>
    <row r="7" spans="1:5" ht="16.5" customHeight="1">
      <c r="A7" s="97" t="s">
        <v>198</v>
      </c>
      <c r="B7" s="213">
        <f>SUM(B8+B10)</f>
        <v>0</v>
      </c>
      <c r="C7" s="213">
        <f>SUM(C8+C10)</f>
        <v>0</v>
      </c>
      <c r="D7" s="213">
        <f>SUM(D8+D10)</f>
        <v>0</v>
      </c>
      <c r="E7" s="309">
        <f>SUM(E8+E10)</f>
        <v>5</v>
      </c>
    </row>
    <row r="8" spans="1:5" ht="13.5" customHeight="1">
      <c r="A8" s="96" t="s">
        <v>50</v>
      </c>
      <c r="B8" s="214">
        <f>SUM(B9)</f>
        <v>0</v>
      </c>
      <c r="C8" s="214">
        <f>SUM(C9)</f>
        <v>0</v>
      </c>
      <c r="D8" s="214">
        <f>SUM(D9)</f>
        <v>0</v>
      </c>
      <c r="E8" s="26">
        <f>SUM(E9)</f>
        <v>0</v>
      </c>
    </row>
    <row r="9" spans="1:5" ht="13.5" customHeight="1">
      <c r="A9" s="37"/>
      <c r="B9" s="215"/>
      <c r="C9" s="215"/>
      <c r="D9" s="215"/>
      <c r="E9" s="23"/>
    </row>
    <row r="10" spans="1:5" ht="13.5" customHeight="1">
      <c r="A10" s="102" t="s">
        <v>51</v>
      </c>
      <c r="B10" s="214">
        <f>SUM(B11:B14)</f>
        <v>0</v>
      </c>
      <c r="C10" s="214">
        <f>SUM(C11:C14)</f>
        <v>0</v>
      </c>
      <c r="D10" s="214">
        <f>SUM(D11:D14)</f>
        <v>0</v>
      </c>
      <c r="E10" s="26">
        <f>SUM(E11:E14)</f>
        <v>5</v>
      </c>
    </row>
    <row r="11" spans="1:5" ht="13.5" customHeight="1">
      <c r="A11" s="102" t="s">
        <v>42</v>
      </c>
      <c r="B11" s="216"/>
      <c r="C11" s="216"/>
      <c r="D11" s="216"/>
      <c r="E11" s="13"/>
    </row>
    <row r="12" spans="1:5" ht="13.5" customHeight="1">
      <c r="A12" s="27" t="s">
        <v>60</v>
      </c>
      <c r="B12" s="214"/>
      <c r="C12" s="214"/>
      <c r="D12" s="214"/>
      <c r="E12" s="26"/>
    </row>
    <row r="13" spans="1:5" ht="13.5" customHeight="1">
      <c r="A13" s="27" t="s">
        <v>43</v>
      </c>
      <c r="B13" s="214"/>
      <c r="C13" s="214"/>
      <c r="D13" s="214"/>
      <c r="E13" s="26"/>
    </row>
    <row r="14" spans="1:5" ht="13.5" customHeight="1" thickBot="1">
      <c r="A14" s="293" t="s">
        <v>44</v>
      </c>
      <c r="B14" s="310"/>
      <c r="C14" s="310"/>
      <c r="D14" s="310"/>
      <c r="E14" s="259">
        <v>5</v>
      </c>
    </row>
    <row r="15" spans="1:5" ht="21.75" customHeight="1" thickBot="1">
      <c r="A15" s="131" t="s">
        <v>199</v>
      </c>
      <c r="B15" s="316">
        <f>SUM(B7)</f>
        <v>0</v>
      </c>
      <c r="C15" s="316">
        <f>SUM(C7)</f>
        <v>0</v>
      </c>
      <c r="D15" s="316">
        <f>SUM(D7)</f>
        <v>0</v>
      </c>
      <c r="E15" s="317">
        <f>SUM(E7)</f>
        <v>5</v>
      </c>
    </row>
    <row r="16" spans="1:5" ht="21.75" customHeight="1">
      <c r="A16" s="97" t="s">
        <v>200</v>
      </c>
      <c r="B16" s="213"/>
      <c r="C16" s="213"/>
      <c r="D16" s="213"/>
      <c r="E16" s="349">
        <f>SUM(E17+E22+E26+E28)</f>
        <v>230</v>
      </c>
    </row>
    <row r="17" spans="1:5" ht="13.5" customHeight="1">
      <c r="A17" s="96" t="s">
        <v>61</v>
      </c>
      <c r="B17" s="217">
        <f>SUM(B18)</f>
        <v>0</v>
      </c>
      <c r="C17" s="217">
        <f>SUM(C18)</f>
        <v>0</v>
      </c>
      <c r="D17" s="217">
        <v>230</v>
      </c>
      <c r="E17" s="238">
        <f>SUM(E18+E20)</f>
        <v>230</v>
      </c>
    </row>
    <row r="18" spans="1:5" ht="13.5" customHeight="1">
      <c r="A18" s="96" t="s">
        <v>62</v>
      </c>
      <c r="B18" s="217">
        <f>SUM(B19)</f>
        <v>0</v>
      </c>
      <c r="C18" s="217">
        <f>SUM(C19)</f>
        <v>0</v>
      </c>
      <c r="D18" s="217"/>
      <c r="E18" s="3"/>
    </row>
    <row r="19" spans="1:5" ht="13.5" customHeight="1">
      <c r="A19" s="37"/>
      <c r="B19" s="218"/>
      <c r="C19" s="218"/>
      <c r="D19" s="218"/>
      <c r="E19" s="3"/>
    </row>
    <row r="20" spans="1:5" ht="13.5" customHeight="1">
      <c r="A20" s="96" t="s">
        <v>63</v>
      </c>
      <c r="B20" s="217"/>
      <c r="C20" s="217"/>
      <c r="D20" s="217">
        <v>230</v>
      </c>
      <c r="E20" s="238">
        <f>SUM(E21)</f>
        <v>230</v>
      </c>
    </row>
    <row r="21" spans="1:5" ht="13.5" customHeight="1">
      <c r="A21" s="37" t="s">
        <v>417</v>
      </c>
      <c r="B21" s="217"/>
      <c r="C21" s="217"/>
      <c r="D21" s="218">
        <v>230</v>
      </c>
      <c r="E21" s="3">
        <v>230</v>
      </c>
    </row>
    <row r="22" spans="1:5" ht="13.5" customHeight="1">
      <c r="A22" s="96" t="s">
        <v>54</v>
      </c>
      <c r="B22" s="214">
        <f>SUM(B23:B24)</f>
        <v>0</v>
      </c>
      <c r="C22" s="214">
        <f>SUM(C23:C24)</f>
        <v>0</v>
      </c>
      <c r="D22" s="214">
        <f>SUM(D23:D24)</f>
        <v>0</v>
      </c>
      <c r="E22" s="3"/>
    </row>
    <row r="23" spans="1:5" ht="13.5" customHeight="1">
      <c r="A23" s="96" t="s">
        <v>201</v>
      </c>
      <c r="B23" s="214"/>
      <c r="C23" s="214"/>
      <c r="D23" s="214"/>
      <c r="E23" s="3"/>
    </row>
    <row r="24" spans="1:5" ht="13.5" customHeight="1">
      <c r="A24" s="96" t="s">
        <v>55</v>
      </c>
      <c r="B24" s="216">
        <f>SUM(B25)</f>
        <v>0</v>
      </c>
      <c r="C24" s="216">
        <f>SUM(C25)</f>
        <v>0</v>
      </c>
      <c r="D24" s="216">
        <f>SUM(D25)</f>
        <v>0</v>
      </c>
      <c r="E24" s="3"/>
    </row>
    <row r="25" spans="1:5" ht="13.5" customHeight="1">
      <c r="A25" s="37"/>
      <c r="B25" s="174"/>
      <c r="C25" s="174"/>
      <c r="D25" s="174"/>
      <c r="E25" s="3"/>
    </row>
    <row r="26" spans="1:5" ht="13.5" customHeight="1">
      <c r="A26" s="27" t="s">
        <v>202</v>
      </c>
      <c r="B26" s="214">
        <f>SUM(B27)</f>
        <v>0</v>
      </c>
      <c r="C26" s="214">
        <f>SUM(C27)</f>
        <v>0</v>
      </c>
      <c r="D26" s="214">
        <f>SUM(D27)</f>
        <v>0</v>
      </c>
      <c r="E26" s="3"/>
    </row>
    <row r="27" spans="1:5" ht="13.5" customHeight="1">
      <c r="A27" s="16"/>
      <c r="B27" s="215"/>
      <c r="C27" s="215"/>
      <c r="D27" s="215"/>
      <c r="E27" s="3"/>
    </row>
    <row r="28" spans="1:6" s="9" customFormat="1" ht="13.5" customHeight="1" thickBot="1">
      <c r="A28" s="311" t="s">
        <v>56</v>
      </c>
      <c r="B28" s="312">
        <v>9400</v>
      </c>
      <c r="C28" s="312">
        <v>9400</v>
      </c>
      <c r="D28" s="312">
        <v>6198</v>
      </c>
      <c r="E28" s="260"/>
      <c r="F28" s="127"/>
    </row>
    <row r="29" spans="1:6" s="9" customFormat="1" ht="21" customHeight="1" thickBot="1">
      <c r="A29" s="131" t="s">
        <v>203</v>
      </c>
      <c r="B29" s="314">
        <f>SUM(B28)</f>
        <v>9400</v>
      </c>
      <c r="C29" s="314">
        <f>SUM(C28)</f>
        <v>9400</v>
      </c>
      <c r="D29" s="314">
        <v>6428</v>
      </c>
      <c r="E29" s="315">
        <f>SUM(E16)</f>
        <v>230</v>
      </c>
      <c r="F29" s="318">
        <v>2</v>
      </c>
    </row>
    <row r="30" spans="1:6" s="9" customFormat="1" ht="21" customHeight="1" thickBot="1">
      <c r="A30" s="132" t="s">
        <v>204</v>
      </c>
      <c r="B30" s="220">
        <f>SUM(B15-B29)</f>
        <v>-9400</v>
      </c>
      <c r="C30" s="220">
        <f>SUM(C15-C29)</f>
        <v>-9400</v>
      </c>
      <c r="D30" s="220">
        <v>-6428</v>
      </c>
      <c r="E30" s="374"/>
      <c r="F30" s="127"/>
    </row>
    <row r="31" spans="1:6" s="9" customFormat="1" ht="21" customHeight="1">
      <c r="A31" s="97" t="s">
        <v>193</v>
      </c>
      <c r="B31" s="221"/>
      <c r="C31" s="221"/>
      <c r="D31" s="221"/>
      <c r="E31" s="153"/>
      <c r="F31" s="127"/>
    </row>
    <row r="32" spans="1:6" s="9" customFormat="1" ht="16.5" customHeight="1">
      <c r="A32" s="36" t="s">
        <v>160</v>
      </c>
      <c r="B32" s="222">
        <f>SUM(B33:B34)</f>
        <v>9400</v>
      </c>
      <c r="C32" s="222">
        <f>SUM(C33:C34)</f>
        <v>9400</v>
      </c>
      <c r="D32" s="222">
        <f>SUM(D33:D34)</f>
        <v>9400</v>
      </c>
      <c r="E32" s="357">
        <f>SUM(E33:E34)</f>
        <v>225</v>
      </c>
      <c r="F32" s="127"/>
    </row>
    <row r="33" spans="1:6" s="9" customFormat="1" ht="13.5" customHeight="1">
      <c r="A33" s="126" t="s">
        <v>205</v>
      </c>
      <c r="B33" s="223">
        <v>9400</v>
      </c>
      <c r="C33" s="223">
        <v>9400</v>
      </c>
      <c r="D33" s="223">
        <v>9400</v>
      </c>
      <c r="E33" s="154">
        <v>225</v>
      </c>
      <c r="F33" s="127"/>
    </row>
    <row r="34" spans="1:6" s="9" customFormat="1" ht="13.5" customHeight="1">
      <c r="A34" s="126" t="s">
        <v>206</v>
      </c>
      <c r="B34" s="224"/>
      <c r="C34" s="224"/>
      <c r="D34" s="224"/>
      <c r="E34" s="154"/>
      <c r="F34" s="127"/>
    </row>
    <row r="35" spans="1:6" s="9" customFormat="1" ht="18" customHeight="1">
      <c r="A35" s="36" t="s">
        <v>161</v>
      </c>
      <c r="B35" s="222">
        <v>0</v>
      </c>
      <c r="C35" s="222">
        <v>0</v>
      </c>
      <c r="D35" s="222">
        <v>0</v>
      </c>
      <c r="E35" s="154"/>
      <c r="F35" s="127"/>
    </row>
    <row r="36" spans="1:6" s="9" customFormat="1" ht="13.5" customHeight="1">
      <c r="A36" s="16" t="s">
        <v>207</v>
      </c>
      <c r="B36" s="225"/>
      <c r="C36" s="225"/>
      <c r="D36" s="225"/>
      <c r="E36" s="154"/>
      <c r="F36" s="127"/>
    </row>
    <row r="37" spans="1:6" s="9" customFormat="1" ht="13.5" customHeight="1" thickBot="1">
      <c r="A37" s="25" t="s">
        <v>195</v>
      </c>
      <c r="B37" s="313"/>
      <c r="C37" s="313"/>
      <c r="D37" s="313"/>
      <c r="E37" s="260"/>
      <c r="F37" s="127"/>
    </row>
    <row r="38" spans="1:6" s="9" customFormat="1" ht="21" customHeight="1" thickBot="1">
      <c r="A38" s="131" t="s">
        <v>32</v>
      </c>
      <c r="B38" s="314">
        <f>SUM(B15+B32)</f>
        <v>9400</v>
      </c>
      <c r="C38" s="314">
        <f>SUM(C15+C32)</f>
        <v>9400</v>
      </c>
      <c r="D38" s="314">
        <f>SUM(D15+D32)</f>
        <v>9400</v>
      </c>
      <c r="E38" s="314">
        <f>SUM(E15+E32)</f>
        <v>230</v>
      </c>
      <c r="F38" s="127"/>
    </row>
    <row r="39" spans="1:6" s="9" customFormat="1" ht="14.25" customHeight="1">
      <c r="A39" s="97" t="s">
        <v>12</v>
      </c>
      <c r="B39" s="213">
        <f>SUM(B40)</f>
        <v>0</v>
      </c>
      <c r="C39" s="213">
        <f>SUM(C40)</f>
        <v>0</v>
      </c>
      <c r="D39" s="213">
        <f>SUM(D40)</f>
        <v>0</v>
      </c>
      <c r="E39" s="153"/>
      <c r="F39" s="127"/>
    </row>
    <row r="40" spans="1:6" s="9" customFormat="1" ht="13.5" thickBot="1">
      <c r="A40" s="25" t="s">
        <v>208</v>
      </c>
      <c r="B40" s="226">
        <v>0</v>
      </c>
      <c r="C40" s="226">
        <v>0</v>
      </c>
      <c r="D40" s="226">
        <v>0</v>
      </c>
      <c r="E40" s="260"/>
      <c r="F40" s="127"/>
    </row>
    <row r="41" spans="1:5" ht="21.75" customHeight="1" thickBot="1">
      <c r="A41" s="131" t="s">
        <v>33</v>
      </c>
      <c r="B41" s="314">
        <f>SUM(B29+B39)</f>
        <v>9400</v>
      </c>
      <c r="C41" s="314">
        <f>SUM(C29+C39)</f>
        <v>9400</v>
      </c>
      <c r="D41" s="314">
        <v>6428</v>
      </c>
      <c r="E41" s="350">
        <f>SUM(E29)</f>
        <v>230</v>
      </c>
    </row>
    <row r="42" spans="1:6" ht="13.5" customHeight="1">
      <c r="A42" s="29"/>
      <c r="B42" s="15"/>
      <c r="C42" s="227"/>
      <c r="D42" s="227"/>
      <c r="E42" s="7"/>
      <c r="F42" s="359"/>
    </row>
    <row r="43" spans="1:5" ht="13.5" customHeight="1">
      <c r="A43" s="30"/>
      <c r="B43" s="15"/>
      <c r="C43" s="227"/>
      <c r="D43" s="227"/>
      <c r="E43" s="7"/>
    </row>
    <row r="44" spans="1:4" ht="13.5" customHeight="1">
      <c r="A44" s="29"/>
      <c r="B44" s="15"/>
      <c r="C44" s="15"/>
      <c r="D44" s="15"/>
    </row>
    <row r="45" spans="1:4" ht="13.5" customHeight="1">
      <c r="A45" s="29"/>
      <c r="B45" s="15"/>
      <c r="C45" s="15"/>
      <c r="D45" s="15"/>
    </row>
    <row r="46" spans="1:4" ht="13.5" customHeight="1">
      <c r="A46" s="29"/>
      <c r="B46" s="15"/>
      <c r="C46" s="15"/>
      <c r="D46" s="15"/>
    </row>
    <row r="47" spans="1:2" ht="13.5" customHeight="1">
      <c r="A47" s="29"/>
      <c r="B47" s="15"/>
    </row>
    <row r="48" spans="1:2" ht="13.5" customHeight="1">
      <c r="A48" s="29"/>
      <c r="B48" s="15"/>
    </row>
    <row r="49" spans="1:2" ht="13.5" customHeight="1">
      <c r="A49" s="29"/>
      <c r="B49" s="15"/>
    </row>
    <row r="50" spans="1:2" ht="13.5" customHeight="1">
      <c r="A50" s="29"/>
      <c r="B50" s="15"/>
    </row>
    <row r="51" spans="1:2" ht="13.5" customHeight="1">
      <c r="A51" s="29"/>
      <c r="B51" s="15"/>
    </row>
    <row r="52" spans="1:2" ht="13.5" customHeight="1">
      <c r="A52" s="29"/>
      <c r="B52" s="15"/>
    </row>
    <row r="53" spans="1:2" ht="13.5" customHeight="1">
      <c r="A53" s="29"/>
      <c r="B53" s="2"/>
    </row>
    <row r="54" spans="1:2" ht="18.75" customHeight="1">
      <c r="A54" s="29"/>
      <c r="B54" s="2"/>
    </row>
    <row r="55" spans="1:2" ht="13.5" customHeight="1">
      <c r="A55" s="29"/>
      <c r="B55" s="2"/>
    </row>
    <row r="56" spans="1:2" ht="13.5" customHeight="1">
      <c r="A56" s="29"/>
      <c r="B56" s="2"/>
    </row>
    <row r="57" spans="1:2" ht="13.5" customHeight="1">
      <c r="A57" s="29"/>
      <c r="B57" s="2"/>
    </row>
    <row r="58" spans="1:2" ht="13.5" customHeight="1">
      <c r="A58" s="29"/>
      <c r="B58" s="2"/>
    </row>
    <row r="59" spans="1:2" ht="13.5" customHeight="1">
      <c r="A59" s="29"/>
      <c r="B59" s="2"/>
    </row>
    <row r="60" spans="1:2" ht="13.5" customHeight="1">
      <c r="A60" s="29"/>
      <c r="B60" s="2"/>
    </row>
    <row r="61" spans="1:2" ht="13.5" customHeight="1">
      <c r="A61" s="29"/>
      <c r="B61" s="2"/>
    </row>
    <row r="62" spans="1:2" ht="13.5" customHeight="1">
      <c r="A62" s="29"/>
      <c r="B62" s="2"/>
    </row>
    <row r="63" spans="1:2" ht="13.5" customHeight="1">
      <c r="A63" s="1"/>
      <c r="B63" s="2"/>
    </row>
    <row r="64" spans="1:2" ht="13.5" customHeight="1">
      <c r="A64" s="1"/>
      <c r="B64" s="2"/>
    </row>
    <row r="65" spans="1:2" ht="13.5" customHeight="1">
      <c r="A65" s="1"/>
      <c r="B65" s="2"/>
    </row>
    <row r="66" spans="1:2" ht="13.5" customHeight="1">
      <c r="A66" s="1"/>
      <c r="B66" s="2"/>
    </row>
    <row r="67" spans="1:2" ht="13.5" customHeight="1">
      <c r="A67" s="1"/>
      <c r="B67" s="2"/>
    </row>
    <row r="68" spans="1:2" ht="13.5" customHeight="1">
      <c r="A68" s="2"/>
      <c r="B68" s="2"/>
    </row>
    <row r="69" spans="1:2" ht="13.5" customHeight="1">
      <c r="A69" s="2"/>
      <c r="B69" s="2"/>
    </row>
    <row r="70" spans="1:2" ht="13.5" customHeight="1">
      <c r="A70" s="2"/>
      <c r="B70" s="2"/>
    </row>
    <row r="71" spans="1:2" ht="13.5" customHeight="1">
      <c r="A71" s="2"/>
      <c r="B71" s="2"/>
    </row>
    <row r="72" spans="1:2" ht="13.5" customHeight="1">
      <c r="A72" s="2"/>
      <c r="B72" s="2"/>
    </row>
    <row r="73" spans="1:2" ht="13.5" customHeight="1">
      <c r="A73" s="2"/>
      <c r="B73" s="2"/>
    </row>
    <row r="74" spans="1:2" ht="13.5" customHeight="1">
      <c r="A74" s="2"/>
      <c r="B74" s="2"/>
    </row>
    <row r="75" spans="1:2" ht="13.5" customHeight="1">
      <c r="A75" s="2"/>
      <c r="B75" s="2"/>
    </row>
    <row r="76" ht="13.5" customHeight="1"/>
    <row r="77" ht="13.5" customHeight="1"/>
  </sheetData>
  <sheetProtection/>
  <printOptions/>
  <pageMargins left="0.5" right="0.17" top="0.15748031496062992" bottom="0.15748031496062992" header="0.15748031496062992" footer="0.15748031496062992"/>
  <pageSetup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3" sqref="A3"/>
    </sheetView>
  </sheetViews>
  <sheetFormatPr defaultColWidth="9.00390625" defaultRowHeight="12.75" customHeight="1"/>
  <cols>
    <col min="1" max="1" width="14.375" style="40" customWidth="1"/>
    <col min="2" max="2" width="8.25390625" style="40" customWidth="1"/>
    <col min="3" max="3" width="22.75390625" style="40" customWidth="1"/>
    <col min="4" max="4" width="10.375" style="41" customWidth="1"/>
    <col min="5" max="5" width="10.00390625" style="41" customWidth="1"/>
    <col min="6" max="6" width="12.00390625" style="41" customWidth="1"/>
    <col min="7" max="7" width="10.75390625" style="41" customWidth="1"/>
    <col min="8" max="10" width="10.375" style="41" customWidth="1"/>
    <col min="11" max="11" width="10.125" style="41" customWidth="1"/>
    <col min="12" max="12" width="10.625" style="41" customWidth="1"/>
    <col min="13" max="13" width="9.875" style="41" customWidth="1"/>
    <col min="14" max="14" width="11.375" style="41" customWidth="1"/>
    <col min="15" max="16" width="12.25390625" style="41" customWidth="1"/>
    <col min="17" max="17" width="14.00390625" style="41" customWidth="1"/>
    <col min="18" max="16384" width="9.125" style="40" customWidth="1"/>
  </cols>
  <sheetData>
    <row r="1" spans="1:29" ht="15" customHeight="1">
      <c r="A1" s="551" t="s">
        <v>530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15" customHeight="1">
      <c r="A2" s="552" t="s">
        <v>304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18" ht="15" customHeight="1">
      <c r="A3" s="64"/>
      <c r="B3" s="64"/>
      <c r="C3" s="64"/>
      <c r="D3" s="65"/>
      <c r="E3" s="65"/>
      <c r="F3" s="65"/>
      <c r="G3" s="65"/>
      <c r="H3" s="66"/>
      <c r="I3" s="66"/>
      <c r="J3" s="66"/>
      <c r="K3" s="66"/>
      <c r="L3" s="67"/>
      <c r="M3" s="67"/>
      <c r="N3" s="67"/>
      <c r="O3" s="68"/>
      <c r="P3" s="68"/>
      <c r="Q3" s="68"/>
      <c r="R3" s="41"/>
    </row>
    <row r="4" spans="1:18" ht="12" customHeight="1" thickBot="1">
      <c r="A4" s="69"/>
      <c r="B4" s="69"/>
      <c r="C4" s="69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70" t="s">
        <v>1</v>
      </c>
      <c r="R4" s="41"/>
    </row>
    <row r="5" spans="1:17" ht="18" customHeight="1">
      <c r="A5" s="554" t="s">
        <v>35</v>
      </c>
      <c r="B5" s="557" t="s">
        <v>93</v>
      </c>
      <c r="C5" s="557" t="s">
        <v>98</v>
      </c>
      <c r="D5" s="560" t="s">
        <v>209</v>
      </c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2"/>
      <c r="Q5" s="563"/>
    </row>
    <row r="6" spans="1:17" ht="16.5" customHeight="1">
      <c r="A6" s="555"/>
      <c r="B6" s="558"/>
      <c r="C6" s="558"/>
      <c r="D6" s="564" t="s">
        <v>210</v>
      </c>
      <c r="E6" s="565"/>
      <c r="F6" s="565"/>
      <c r="G6" s="565"/>
      <c r="H6" s="565"/>
      <c r="I6" s="565"/>
      <c r="J6" s="565"/>
      <c r="K6" s="566"/>
      <c r="L6" s="567" t="s">
        <v>211</v>
      </c>
      <c r="M6" s="567"/>
      <c r="N6" s="567"/>
      <c r="O6" s="567"/>
      <c r="P6" s="567"/>
      <c r="Q6" s="568" t="s">
        <v>11</v>
      </c>
    </row>
    <row r="7" spans="1:17" ht="51" customHeight="1">
      <c r="A7" s="555"/>
      <c r="B7" s="558"/>
      <c r="C7" s="558"/>
      <c r="D7" s="571" t="s">
        <v>212</v>
      </c>
      <c r="E7" s="571" t="s">
        <v>213</v>
      </c>
      <c r="F7" s="575" t="s">
        <v>214</v>
      </c>
      <c r="G7" s="576"/>
      <c r="H7" s="567" t="s">
        <v>215</v>
      </c>
      <c r="I7" s="571" t="s">
        <v>216</v>
      </c>
      <c r="J7" s="571" t="s">
        <v>217</v>
      </c>
      <c r="K7" s="571" t="s">
        <v>180</v>
      </c>
      <c r="L7" s="572" t="s">
        <v>218</v>
      </c>
      <c r="M7" s="572" t="s">
        <v>219</v>
      </c>
      <c r="N7" s="572" t="s">
        <v>220</v>
      </c>
      <c r="O7" s="572" t="s">
        <v>221</v>
      </c>
      <c r="P7" s="571" t="s">
        <v>199</v>
      </c>
      <c r="Q7" s="569"/>
    </row>
    <row r="8" spans="1:17" ht="36" customHeight="1">
      <c r="A8" s="555"/>
      <c r="B8" s="558"/>
      <c r="C8" s="558"/>
      <c r="D8" s="572"/>
      <c r="E8" s="572"/>
      <c r="F8" s="42" t="s">
        <v>102</v>
      </c>
      <c r="G8" s="42" t="s">
        <v>222</v>
      </c>
      <c r="H8" s="567"/>
      <c r="I8" s="572"/>
      <c r="J8" s="572"/>
      <c r="K8" s="558"/>
      <c r="L8" s="567"/>
      <c r="M8" s="567"/>
      <c r="N8" s="567"/>
      <c r="O8" s="567"/>
      <c r="P8" s="558"/>
      <c r="Q8" s="569"/>
    </row>
    <row r="9" spans="1:17" ht="13.5" customHeight="1" thickBot="1">
      <c r="A9" s="556"/>
      <c r="B9" s="559"/>
      <c r="C9" s="559"/>
      <c r="D9" s="43" t="s">
        <v>82</v>
      </c>
      <c r="E9" s="44" t="s">
        <v>83</v>
      </c>
      <c r="F9" s="573" t="s">
        <v>84</v>
      </c>
      <c r="G9" s="574"/>
      <c r="H9" s="133"/>
      <c r="I9" s="133"/>
      <c r="J9" s="134"/>
      <c r="K9" s="559"/>
      <c r="L9" s="573" t="s">
        <v>85</v>
      </c>
      <c r="M9" s="574"/>
      <c r="N9" s="573" t="s">
        <v>86</v>
      </c>
      <c r="O9" s="574"/>
      <c r="P9" s="559"/>
      <c r="Q9" s="570"/>
    </row>
    <row r="10" spans="1:17" ht="19.5" customHeight="1">
      <c r="A10" s="82" t="s">
        <v>35</v>
      </c>
      <c r="B10" s="82"/>
      <c r="C10" s="83"/>
      <c r="D10" s="81">
        <f aca="true" t="shared" si="0" ref="D10:P10">SUM(D12+D14+D15+D16+D17+D19+D20+D21+D22+D23+D26+D27+D28+D29+D30+D31+D32+D33+D34+D35+D37+D39+D41+D45+D47+D51+D53+D55+D56+D58+D59+D60+D62+D64)</f>
        <v>2200</v>
      </c>
      <c r="E10" s="81">
        <f t="shared" si="0"/>
        <v>9100</v>
      </c>
      <c r="F10" s="81">
        <f t="shared" si="0"/>
        <v>37376</v>
      </c>
      <c r="G10" s="81">
        <f t="shared" si="0"/>
        <v>1600</v>
      </c>
      <c r="H10" s="81">
        <f t="shared" si="0"/>
        <v>0</v>
      </c>
      <c r="I10" s="81">
        <f t="shared" si="0"/>
        <v>0</v>
      </c>
      <c r="J10" s="81">
        <f t="shared" si="0"/>
        <v>4300</v>
      </c>
      <c r="K10" s="81">
        <f t="shared" si="0"/>
        <v>54576</v>
      </c>
      <c r="L10" s="81">
        <f t="shared" si="0"/>
        <v>0</v>
      </c>
      <c r="M10" s="81">
        <f t="shared" si="0"/>
        <v>0</v>
      </c>
      <c r="N10" s="81">
        <f t="shared" si="0"/>
        <v>0</v>
      </c>
      <c r="O10" s="81">
        <f t="shared" si="0"/>
        <v>9400</v>
      </c>
      <c r="P10" s="81">
        <f t="shared" si="0"/>
        <v>9400</v>
      </c>
      <c r="Q10" s="81">
        <f>SUM(Q12+Q14+Q15+Q16+Q17+Q19+Q20+Q21+Q22+Q23+Q26+Q27+Q28+Q29+Q30+Q31+Q32+Q33+Q34+Q35+Q37+Q39+Q41+Q45+Q47+Q51+Q53+Q55+Q56+Q58+Q59+Q60+Q62+Q64+Q66)</f>
        <v>63976</v>
      </c>
    </row>
    <row r="11" spans="1:18" ht="19.5" customHeight="1">
      <c r="A11" s="205"/>
      <c r="B11" s="82"/>
      <c r="C11" s="136" t="s">
        <v>435</v>
      </c>
      <c r="D11" s="138">
        <f aca="true" t="shared" si="1" ref="D11:J11">SUM(D13+D18+D25+D36+D38+D40+D42+D44+D48+D50+D52+D54+D57+D61+D63)</f>
        <v>2675</v>
      </c>
      <c r="E11" s="138">
        <f t="shared" si="1"/>
        <v>12648</v>
      </c>
      <c r="F11" s="138">
        <f t="shared" si="1"/>
        <v>0</v>
      </c>
      <c r="G11" s="138">
        <f t="shared" si="1"/>
        <v>1814</v>
      </c>
      <c r="H11" s="138">
        <f t="shared" si="1"/>
        <v>0</v>
      </c>
      <c r="I11" s="138">
        <f t="shared" si="1"/>
        <v>34334</v>
      </c>
      <c r="J11" s="138">
        <f t="shared" si="1"/>
        <v>2828</v>
      </c>
      <c r="K11" s="138">
        <f aca="true" t="shared" si="2" ref="K11:P11">SUM(K13+K18+K25+K36+K38+K40+K42+K44+K48+K50+K52+K54+K57+K61+K63+K66)</f>
        <v>54672</v>
      </c>
      <c r="L11" s="138">
        <f t="shared" si="2"/>
        <v>0</v>
      </c>
      <c r="M11" s="138">
        <f t="shared" si="2"/>
        <v>0</v>
      </c>
      <c r="N11" s="138">
        <f t="shared" si="2"/>
        <v>0</v>
      </c>
      <c r="O11" s="138">
        <f t="shared" si="2"/>
        <v>0</v>
      </c>
      <c r="P11" s="138">
        <f t="shared" si="2"/>
        <v>0</v>
      </c>
      <c r="Q11" s="138">
        <v>54672</v>
      </c>
      <c r="R11" s="536"/>
    </row>
    <row r="12" spans="1:18" ht="19.5" customHeight="1">
      <c r="A12" s="577" t="s">
        <v>224</v>
      </c>
      <c r="B12" s="135">
        <v>841901</v>
      </c>
      <c r="C12" s="136" t="s">
        <v>223</v>
      </c>
      <c r="D12" s="137">
        <v>2200</v>
      </c>
      <c r="E12" s="137"/>
      <c r="F12" s="137">
        <v>20633</v>
      </c>
      <c r="G12" s="137"/>
      <c r="H12" s="137"/>
      <c r="I12" s="137"/>
      <c r="J12" s="137">
        <v>4300</v>
      </c>
      <c r="K12" s="138">
        <f>SUM(D12:J12)</f>
        <v>27133</v>
      </c>
      <c r="L12" s="138"/>
      <c r="M12" s="138"/>
      <c r="N12" s="138"/>
      <c r="O12" s="138">
        <v>9400</v>
      </c>
      <c r="P12" s="138">
        <f>SUM(O12)</f>
        <v>9400</v>
      </c>
      <c r="Q12" s="138">
        <f>SUM(K12+P12)</f>
        <v>36533</v>
      </c>
      <c r="R12" s="536"/>
    </row>
    <row r="13" spans="1:18" ht="19.5" customHeight="1">
      <c r="A13" s="578"/>
      <c r="B13" s="135"/>
      <c r="C13" s="136" t="s">
        <v>435</v>
      </c>
      <c r="D13" s="137"/>
      <c r="E13" s="137">
        <v>12642</v>
      </c>
      <c r="F13" s="137"/>
      <c r="G13" s="137">
        <v>5</v>
      </c>
      <c r="H13" s="137"/>
      <c r="I13" s="137">
        <v>28915</v>
      </c>
      <c r="J13" s="137"/>
      <c r="K13" s="138">
        <f>SUM(D13:J13)</f>
        <v>41562</v>
      </c>
      <c r="L13" s="138"/>
      <c r="M13" s="138"/>
      <c r="N13" s="138"/>
      <c r="O13" s="138"/>
      <c r="P13" s="138"/>
      <c r="Q13" s="138">
        <f>SUM(K13+P13)</f>
        <v>41562</v>
      </c>
      <c r="R13" s="536"/>
    </row>
    <row r="14" spans="1:18" ht="15" customHeight="1">
      <c r="A14" s="578"/>
      <c r="B14" s="71">
        <v>841403</v>
      </c>
      <c r="C14" s="537" t="s">
        <v>328</v>
      </c>
      <c r="D14" s="47"/>
      <c r="E14" s="47"/>
      <c r="F14" s="47">
        <v>3110</v>
      </c>
      <c r="G14" s="47"/>
      <c r="H14" s="47"/>
      <c r="I14" s="47"/>
      <c r="J14" s="47"/>
      <c r="K14" s="45">
        <f>SUM(D14:J14)</f>
        <v>3110</v>
      </c>
      <c r="L14" s="45"/>
      <c r="M14" s="45"/>
      <c r="N14" s="45"/>
      <c r="O14" s="45"/>
      <c r="P14" s="45">
        <f>SUM(L14:O14)</f>
        <v>0</v>
      </c>
      <c r="Q14" s="45">
        <f>SUM(P14,K14)</f>
        <v>3110</v>
      </c>
      <c r="R14" s="536"/>
    </row>
    <row r="15" spans="1:18" ht="15" customHeight="1">
      <c r="A15" s="578"/>
      <c r="B15" s="71">
        <v>841402</v>
      </c>
      <c r="C15" s="77" t="s">
        <v>95</v>
      </c>
      <c r="D15" s="47"/>
      <c r="E15" s="47"/>
      <c r="F15" s="47">
        <v>2451</v>
      </c>
      <c r="G15" s="47"/>
      <c r="H15" s="47"/>
      <c r="I15" s="47"/>
      <c r="J15" s="47"/>
      <c r="K15" s="45">
        <f aca="true" t="shared" si="3" ref="K15:K64">SUM(D15:J15)</f>
        <v>2451</v>
      </c>
      <c r="L15" s="45"/>
      <c r="M15" s="45"/>
      <c r="N15" s="45"/>
      <c r="O15" s="45"/>
      <c r="P15" s="45">
        <f aca="true" t="shared" si="4" ref="P15:P64">SUM(L15:O15)</f>
        <v>0</v>
      </c>
      <c r="Q15" s="45">
        <f aca="true" t="shared" si="5" ref="Q15:Q64">SUM(P15,K15)</f>
        <v>2451</v>
      </c>
      <c r="R15" s="536"/>
    </row>
    <row r="16" spans="1:18" ht="12.75">
      <c r="A16" s="578"/>
      <c r="B16" s="71">
        <v>522110</v>
      </c>
      <c r="C16" s="538" t="s">
        <v>247</v>
      </c>
      <c r="D16" s="47"/>
      <c r="E16" s="47"/>
      <c r="F16" s="47">
        <v>841</v>
      </c>
      <c r="G16" s="47"/>
      <c r="H16" s="47"/>
      <c r="I16" s="47"/>
      <c r="J16" s="47"/>
      <c r="K16" s="45">
        <f t="shared" si="3"/>
        <v>841</v>
      </c>
      <c r="L16" s="45"/>
      <c r="M16" s="45"/>
      <c r="N16" s="45"/>
      <c r="O16" s="45"/>
      <c r="P16" s="45">
        <f t="shared" si="4"/>
        <v>0</v>
      </c>
      <c r="Q16" s="45">
        <f t="shared" si="5"/>
        <v>841</v>
      </c>
      <c r="R16" s="536"/>
    </row>
    <row r="17" spans="1:18" ht="15" customHeight="1">
      <c r="A17" s="578"/>
      <c r="B17" s="71">
        <v>889921</v>
      </c>
      <c r="C17" s="77" t="s">
        <v>97</v>
      </c>
      <c r="D17" s="47"/>
      <c r="E17" s="47"/>
      <c r="F17" s="47">
        <v>554</v>
      </c>
      <c r="G17" s="47"/>
      <c r="H17" s="47"/>
      <c r="I17" s="47"/>
      <c r="J17" s="47"/>
      <c r="K17" s="45">
        <f t="shared" si="3"/>
        <v>554</v>
      </c>
      <c r="L17" s="45"/>
      <c r="M17" s="45"/>
      <c r="N17" s="45"/>
      <c r="O17" s="45"/>
      <c r="P17" s="45">
        <f t="shared" si="4"/>
        <v>0</v>
      </c>
      <c r="Q17" s="45">
        <f t="shared" si="5"/>
        <v>554</v>
      </c>
      <c r="R17" s="536"/>
    </row>
    <row r="18" spans="1:18" ht="15" customHeight="1">
      <c r="A18" s="578"/>
      <c r="B18" s="71"/>
      <c r="C18" s="136" t="s">
        <v>435</v>
      </c>
      <c r="D18" s="47">
        <v>858</v>
      </c>
      <c r="E18" s="47"/>
      <c r="F18" s="47"/>
      <c r="G18" s="47"/>
      <c r="H18" s="47"/>
      <c r="I18" s="47"/>
      <c r="J18" s="47"/>
      <c r="K18" s="45">
        <f t="shared" si="3"/>
        <v>858</v>
      </c>
      <c r="L18" s="45"/>
      <c r="M18" s="45"/>
      <c r="N18" s="45"/>
      <c r="O18" s="45"/>
      <c r="P18" s="45"/>
      <c r="Q18" s="45">
        <f t="shared" si="5"/>
        <v>858</v>
      </c>
      <c r="R18" s="536"/>
    </row>
    <row r="19" spans="1:18" ht="15" customHeight="1">
      <c r="A19" s="578"/>
      <c r="B19" s="71">
        <v>851011</v>
      </c>
      <c r="C19" s="77" t="s">
        <v>104</v>
      </c>
      <c r="D19" s="47"/>
      <c r="E19" s="47"/>
      <c r="F19" s="47"/>
      <c r="G19" s="47"/>
      <c r="H19" s="47"/>
      <c r="I19" s="47"/>
      <c r="J19" s="47"/>
      <c r="K19" s="45">
        <f t="shared" si="3"/>
        <v>0</v>
      </c>
      <c r="L19" s="45"/>
      <c r="M19" s="45"/>
      <c r="N19" s="45"/>
      <c r="O19" s="45"/>
      <c r="P19" s="45">
        <f t="shared" si="4"/>
        <v>0</v>
      </c>
      <c r="Q19" s="45">
        <f t="shared" si="5"/>
        <v>0</v>
      </c>
      <c r="R19" s="536"/>
    </row>
    <row r="20" spans="1:18" ht="15" customHeight="1">
      <c r="A20" s="578"/>
      <c r="B20" s="71">
        <v>889924</v>
      </c>
      <c r="C20" s="77" t="s">
        <v>225</v>
      </c>
      <c r="D20" s="47"/>
      <c r="E20" s="47"/>
      <c r="F20" s="47"/>
      <c r="G20" s="47"/>
      <c r="H20" s="47"/>
      <c r="I20" s="47"/>
      <c r="J20" s="47"/>
      <c r="K20" s="45">
        <f t="shared" si="3"/>
        <v>0</v>
      </c>
      <c r="L20" s="45"/>
      <c r="M20" s="45"/>
      <c r="N20" s="45"/>
      <c r="O20" s="45"/>
      <c r="P20" s="45">
        <f t="shared" si="4"/>
        <v>0</v>
      </c>
      <c r="Q20" s="45">
        <f t="shared" si="5"/>
        <v>0</v>
      </c>
      <c r="R20" s="536"/>
    </row>
    <row r="21" spans="1:18" ht="15" customHeight="1">
      <c r="A21" s="578"/>
      <c r="B21" s="71">
        <v>889922</v>
      </c>
      <c r="C21" s="77" t="s">
        <v>226</v>
      </c>
      <c r="D21" s="47"/>
      <c r="E21" s="47"/>
      <c r="F21" s="47"/>
      <c r="G21" s="47"/>
      <c r="H21" s="47"/>
      <c r="I21" s="47"/>
      <c r="J21" s="47"/>
      <c r="K21" s="45">
        <f t="shared" si="3"/>
        <v>0</v>
      </c>
      <c r="L21" s="45"/>
      <c r="M21" s="45"/>
      <c r="N21" s="45"/>
      <c r="O21" s="45"/>
      <c r="P21" s="45">
        <f t="shared" si="4"/>
        <v>0</v>
      </c>
      <c r="Q21" s="45">
        <f t="shared" si="5"/>
        <v>0</v>
      </c>
      <c r="R21" s="536"/>
    </row>
    <row r="22" spans="1:18" ht="15" customHeight="1">
      <c r="A22" s="578"/>
      <c r="B22" s="71">
        <v>841143</v>
      </c>
      <c r="C22" s="77" t="s">
        <v>110</v>
      </c>
      <c r="D22" s="47"/>
      <c r="E22" s="47"/>
      <c r="F22" s="47"/>
      <c r="G22" s="47"/>
      <c r="H22" s="47"/>
      <c r="I22" s="47"/>
      <c r="J22" s="47"/>
      <c r="K22" s="45">
        <f t="shared" si="3"/>
        <v>0</v>
      </c>
      <c r="L22" s="45"/>
      <c r="M22" s="45"/>
      <c r="N22" s="45"/>
      <c r="O22" s="45"/>
      <c r="P22" s="45">
        <f t="shared" si="4"/>
        <v>0</v>
      </c>
      <c r="Q22" s="45">
        <f t="shared" si="5"/>
        <v>0</v>
      </c>
      <c r="R22" s="536"/>
    </row>
    <row r="23" spans="1:18" ht="15" customHeight="1">
      <c r="A23" s="578"/>
      <c r="B23" s="71">
        <v>562919</v>
      </c>
      <c r="C23" s="77" t="s">
        <v>227</v>
      </c>
      <c r="D23" s="47"/>
      <c r="E23" s="47"/>
      <c r="F23" s="47"/>
      <c r="G23" s="47"/>
      <c r="H23" s="47"/>
      <c r="I23" s="47"/>
      <c r="J23" s="47"/>
      <c r="K23" s="45">
        <f t="shared" si="3"/>
        <v>0</v>
      </c>
      <c r="L23" s="45"/>
      <c r="M23" s="45"/>
      <c r="N23" s="45"/>
      <c r="O23" s="45"/>
      <c r="P23" s="45">
        <f t="shared" si="4"/>
        <v>0</v>
      </c>
      <c r="Q23" s="45">
        <f t="shared" si="5"/>
        <v>0</v>
      </c>
      <c r="R23" s="536"/>
    </row>
    <row r="24" spans="1:18" ht="15" customHeight="1">
      <c r="A24" s="578"/>
      <c r="B24" s="71" t="s">
        <v>348</v>
      </c>
      <c r="C24" s="77"/>
      <c r="D24" s="47"/>
      <c r="E24" s="47"/>
      <c r="F24" s="265"/>
      <c r="G24" s="265"/>
      <c r="H24" s="47"/>
      <c r="I24" s="47"/>
      <c r="J24" s="47"/>
      <c r="K24" s="45">
        <f t="shared" si="3"/>
        <v>0</v>
      </c>
      <c r="L24" s="45"/>
      <c r="M24" s="45"/>
      <c r="N24" s="45"/>
      <c r="O24" s="45"/>
      <c r="P24" s="45"/>
      <c r="Q24" s="45">
        <f t="shared" si="5"/>
        <v>0</v>
      </c>
      <c r="R24" s="536"/>
    </row>
    <row r="25" spans="1:18" ht="15" customHeight="1">
      <c r="A25" s="578"/>
      <c r="B25" s="71"/>
      <c r="C25" s="136" t="s">
        <v>435</v>
      </c>
      <c r="D25" s="47"/>
      <c r="E25" s="47"/>
      <c r="F25" s="265"/>
      <c r="G25" s="265"/>
      <c r="H25" s="47"/>
      <c r="I25" s="47">
        <v>153</v>
      </c>
      <c r="J25" s="47"/>
      <c r="K25" s="45">
        <f t="shared" si="3"/>
        <v>153</v>
      </c>
      <c r="L25" s="45"/>
      <c r="M25" s="45"/>
      <c r="N25" s="45"/>
      <c r="O25" s="45"/>
      <c r="P25" s="45"/>
      <c r="Q25" s="45">
        <f t="shared" si="5"/>
        <v>153</v>
      </c>
      <c r="R25" s="536"/>
    </row>
    <row r="26" spans="1:18" ht="15" customHeight="1">
      <c r="A26" s="578"/>
      <c r="B26" s="140">
        <v>882116</v>
      </c>
      <c r="C26" s="77" t="s">
        <v>228</v>
      </c>
      <c r="D26" s="47"/>
      <c r="E26" s="47"/>
      <c r="F26" s="580">
        <v>7127</v>
      </c>
      <c r="G26" s="580"/>
      <c r="H26" s="47"/>
      <c r="I26" s="47"/>
      <c r="J26" s="47"/>
      <c r="K26" s="45">
        <f t="shared" si="3"/>
        <v>7127</v>
      </c>
      <c r="L26" s="45"/>
      <c r="M26" s="45"/>
      <c r="N26" s="45"/>
      <c r="O26" s="45"/>
      <c r="P26" s="45">
        <f t="shared" si="4"/>
        <v>0</v>
      </c>
      <c r="Q26" s="45">
        <f t="shared" si="5"/>
        <v>7127</v>
      </c>
      <c r="R26" s="536"/>
    </row>
    <row r="27" spans="1:18" ht="15" customHeight="1">
      <c r="A27" s="578"/>
      <c r="B27" s="140">
        <v>882122</v>
      </c>
      <c r="C27" s="77" t="s">
        <v>229</v>
      </c>
      <c r="D27" s="47"/>
      <c r="E27" s="47"/>
      <c r="F27" s="580"/>
      <c r="G27" s="580"/>
      <c r="H27" s="47"/>
      <c r="I27" s="47"/>
      <c r="J27" s="47"/>
      <c r="K27" s="45">
        <f t="shared" si="3"/>
        <v>0</v>
      </c>
      <c r="L27" s="45"/>
      <c r="M27" s="45"/>
      <c r="N27" s="45"/>
      <c r="O27" s="45"/>
      <c r="P27" s="45">
        <f t="shared" si="4"/>
        <v>0</v>
      </c>
      <c r="Q27" s="45">
        <f t="shared" si="5"/>
        <v>0</v>
      </c>
      <c r="R27" s="536"/>
    </row>
    <row r="28" spans="1:18" ht="15" customHeight="1">
      <c r="A28" s="578"/>
      <c r="B28" s="140">
        <v>882123</v>
      </c>
      <c r="C28" s="77" t="s">
        <v>230</v>
      </c>
      <c r="D28" s="47"/>
      <c r="E28" s="47"/>
      <c r="F28" s="580"/>
      <c r="G28" s="580"/>
      <c r="H28" s="47"/>
      <c r="I28" s="47"/>
      <c r="J28" s="47"/>
      <c r="K28" s="45">
        <f t="shared" si="3"/>
        <v>0</v>
      </c>
      <c r="L28" s="45"/>
      <c r="M28" s="45"/>
      <c r="N28" s="45"/>
      <c r="O28" s="45"/>
      <c r="P28" s="45">
        <f t="shared" si="4"/>
        <v>0</v>
      </c>
      <c r="Q28" s="45">
        <f t="shared" si="5"/>
        <v>0</v>
      </c>
      <c r="R28" s="536"/>
    </row>
    <row r="29" spans="1:18" ht="15" customHeight="1">
      <c r="A29" s="578"/>
      <c r="B29" s="141">
        <v>882124</v>
      </c>
      <c r="C29" s="77" t="s">
        <v>231</v>
      </c>
      <c r="D29" s="47"/>
      <c r="E29" s="47"/>
      <c r="F29" s="581"/>
      <c r="G29" s="581"/>
      <c r="H29" s="47"/>
      <c r="I29" s="47"/>
      <c r="J29" s="47"/>
      <c r="K29" s="45">
        <f t="shared" si="3"/>
        <v>0</v>
      </c>
      <c r="L29" s="45"/>
      <c r="M29" s="45"/>
      <c r="N29" s="45"/>
      <c r="O29" s="45"/>
      <c r="P29" s="45">
        <f t="shared" si="4"/>
        <v>0</v>
      </c>
      <c r="Q29" s="45">
        <f t="shared" si="5"/>
        <v>0</v>
      </c>
      <c r="R29" s="536"/>
    </row>
    <row r="30" spans="1:17" ht="15" customHeight="1">
      <c r="A30" s="578"/>
      <c r="B30" s="71">
        <v>562913</v>
      </c>
      <c r="C30" s="76" t="s">
        <v>105</v>
      </c>
      <c r="D30" s="47"/>
      <c r="E30" s="47"/>
      <c r="F30" s="47"/>
      <c r="G30" s="47"/>
      <c r="H30" s="47"/>
      <c r="I30" s="47"/>
      <c r="J30" s="47"/>
      <c r="K30" s="45">
        <f t="shared" si="3"/>
        <v>0</v>
      </c>
      <c r="L30" s="45"/>
      <c r="M30" s="45"/>
      <c r="N30" s="45"/>
      <c r="O30" s="45"/>
      <c r="P30" s="45">
        <f t="shared" si="4"/>
        <v>0</v>
      </c>
      <c r="Q30" s="50">
        <f t="shared" si="5"/>
        <v>0</v>
      </c>
    </row>
    <row r="31" spans="1:17" ht="15" customHeight="1">
      <c r="A31" s="578"/>
      <c r="B31" s="71">
        <v>841907</v>
      </c>
      <c r="C31" s="76" t="s">
        <v>106</v>
      </c>
      <c r="D31" s="47"/>
      <c r="E31" s="47"/>
      <c r="F31" s="47"/>
      <c r="G31" s="47"/>
      <c r="H31" s="47"/>
      <c r="I31" s="47"/>
      <c r="J31" s="47"/>
      <c r="K31" s="45">
        <f t="shared" si="3"/>
        <v>0</v>
      </c>
      <c r="L31" s="45"/>
      <c r="M31" s="45"/>
      <c r="N31" s="45"/>
      <c r="O31" s="45"/>
      <c r="P31" s="45">
        <f t="shared" si="4"/>
        <v>0</v>
      </c>
      <c r="Q31" s="50">
        <f t="shared" si="5"/>
        <v>0</v>
      </c>
    </row>
    <row r="32" spans="1:17" ht="15" customHeight="1">
      <c r="A32" s="578"/>
      <c r="B32" s="71">
        <v>862102</v>
      </c>
      <c r="C32" s="77" t="s">
        <v>107</v>
      </c>
      <c r="D32" s="47"/>
      <c r="E32" s="47"/>
      <c r="F32" s="47"/>
      <c r="G32" s="47"/>
      <c r="H32" s="47"/>
      <c r="I32" s="47"/>
      <c r="J32" s="47"/>
      <c r="K32" s="45">
        <f t="shared" si="3"/>
        <v>0</v>
      </c>
      <c r="L32" s="45"/>
      <c r="M32" s="45"/>
      <c r="N32" s="45"/>
      <c r="O32" s="45"/>
      <c r="P32" s="45">
        <f t="shared" si="4"/>
        <v>0</v>
      </c>
      <c r="Q32" s="50">
        <f t="shared" si="5"/>
        <v>0</v>
      </c>
    </row>
    <row r="33" spans="1:17" ht="15" customHeight="1">
      <c r="A33" s="578"/>
      <c r="B33" s="71">
        <v>910123</v>
      </c>
      <c r="C33" s="79" t="s">
        <v>330</v>
      </c>
      <c r="D33" s="47"/>
      <c r="E33" s="47"/>
      <c r="F33" s="47">
        <v>656</v>
      </c>
      <c r="G33" s="47"/>
      <c r="H33" s="47"/>
      <c r="I33" s="47"/>
      <c r="J33" s="47"/>
      <c r="K33" s="45">
        <f t="shared" si="3"/>
        <v>656</v>
      </c>
      <c r="L33" s="45"/>
      <c r="M33" s="45"/>
      <c r="N33" s="45"/>
      <c r="O33" s="45"/>
      <c r="P33" s="45"/>
      <c r="Q33" s="50">
        <f t="shared" si="5"/>
        <v>656</v>
      </c>
    </row>
    <row r="34" spans="1:17" ht="15" customHeight="1">
      <c r="A34" s="578"/>
      <c r="B34" s="71">
        <v>862231</v>
      </c>
      <c r="C34" s="79" t="s">
        <v>113</v>
      </c>
      <c r="D34" s="47"/>
      <c r="E34" s="47"/>
      <c r="F34" s="47"/>
      <c r="G34" s="47"/>
      <c r="H34" s="47"/>
      <c r="I34" s="47"/>
      <c r="J34" s="47"/>
      <c r="K34" s="45">
        <f t="shared" si="3"/>
        <v>0</v>
      </c>
      <c r="L34" s="45"/>
      <c r="M34" s="45"/>
      <c r="N34" s="45"/>
      <c r="O34" s="45"/>
      <c r="P34" s="45">
        <f t="shared" si="4"/>
        <v>0</v>
      </c>
      <c r="Q34" s="45">
        <f t="shared" si="5"/>
        <v>0</v>
      </c>
    </row>
    <row r="35" spans="1:17" ht="15" customHeight="1">
      <c r="A35" s="578"/>
      <c r="B35" s="71">
        <v>889928</v>
      </c>
      <c r="C35" s="79" t="s">
        <v>318</v>
      </c>
      <c r="D35" s="47"/>
      <c r="E35" s="47"/>
      <c r="F35" s="47">
        <v>1996</v>
      </c>
      <c r="G35" s="47"/>
      <c r="H35" s="47"/>
      <c r="I35" s="47"/>
      <c r="J35" s="47"/>
      <c r="K35" s="45">
        <f t="shared" si="3"/>
        <v>1996</v>
      </c>
      <c r="L35" s="45"/>
      <c r="M35" s="45"/>
      <c r="N35" s="45"/>
      <c r="O35" s="45"/>
      <c r="P35" s="45"/>
      <c r="Q35" s="45">
        <f>SUM(K35:P35)</f>
        <v>1996</v>
      </c>
    </row>
    <row r="36" spans="1:17" ht="15" customHeight="1">
      <c r="A36" s="578"/>
      <c r="B36" s="71"/>
      <c r="C36" s="136" t="s">
        <v>435</v>
      </c>
      <c r="D36" s="47">
        <v>31</v>
      </c>
      <c r="E36" s="47"/>
      <c r="F36" s="47"/>
      <c r="G36" s="47"/>
      <c r="H36" s="47"/>
      <c r="I36" s="47"/>
      <c r="J36" s="47"/>
      <c r="K36" s="45">
        <f>SUM(D36:J36)</f>
        <v>31</v>
      </c>
      <c r="L36" s="45"/>
      <c r="M36" s="45"/>
      <c r="N36" s="45"/>
      <c r="O36" s="45"/>
      <c r="P36" s="45"/>
      <c r="Q36" s="45">
        <f>SUM(K36:P36)</f>
        <v>31</v>
      </c>
    </row>
    <row r="37" spans="1:17" ht="15" customHeight="1">
      <c r="A37" s="578"/>
      <c r="B37" s="71">
        <v>680002</v>
      </c>
      <c r="C37" s="79" t="s">
        <v>339</v>
      </c>
      <c r="D37" s="47"/>
      <c r="E37" s="47"/>
      <c r="F37" s="47"/>
      <c r="G37" s="47"/>
      <c r="H37" s="47"/>
      <c r="I37" s="47"/>
      <c r="J37" s="47"/>
      <c r="K37" s="45"/>
      <c r="L37" s="45"/>
      <c r="M37" s="45"/>
      <c r="N37" s="45"/>
      <c r="O37" s="45"/>
      <c r="P37" s="45"/>
      <c r="Q37" s="45"/>
    </row>
    <row r="38" spans="1:17" ht="15" customHeight="1">
      <c r="A38" s="578"/>
      <c r="B38" s="71"/>
      <c r="C38" s="136" t="s">
        <v>435</v>
      </c>
      <c r="D38" s="47">
        <v>92</v>
      </c>
      <c r="E38" s="47"/>
      <c r="F38" s="47"/>
      <c r="G38" s="47"/>
      <c r="H38" s="47"/>
      <c r="I38" s="47"/>
      <c r="J38" s="47"/>
      <c r="K38" s="45">
        <f>SUM(D38:J38)</f>
        <v>92</v>
      </c>
      <c r="L38" s="45"/>
      <c r="M38" s="45"/>
      <c r="N38" s="45"/>
      <c r="O38" s="45"/>
      <c r="P38" s="45"/>
      <c r="Q38" s="45">
        <f>SUM(K38:P38)</f>
        <v>92</v>
      </c>
    </row>
    <row r="39" spans="1:17" ht="15" customHeight="1">
      <c r="A39" s="578"/>
      <c r="B39" s="71">
        <v>882203</v>
      </c>
      <c r="C39" s="79" t="s">
        <v>340</v>
      </c>
      <c r="D39" s="47"/>
      <c r="E39" s="47"/>
      <c r="F39" s="47"/>
      <c r="G39" s="47"/>
      <c r="H39" s="47"/>
      <c r="I39" s="47"/>
      <c r="J39" s="47"/>
      <c r="K39" s="45">
        <f>SUM(D39:J39)</f>
        <v>0</v>
      </c>
      <c r="L39" s="45"/>
      <c r="M39" s="45"/>
      <c r="N39" s="45"/>
      <c r="O39" s="45"/>
      <c r="P39" s="45"/>
      <c r="Q39" s="45">
        <f>SUM(K39:P39)</f>
        <v>0</v>
      </c>
    </row>
    <row r="40" spans="1:17" ht="15" customHeight="1">
      <c r="A40" s="578"/>
      <c r="B40" s="71"/>
      <c r="C40" s="136" t="s">
        <v>435</v>
      </c>
      <c r="D40" s="47">
        <v>127</v>
      </c>
      <c r="E40" s="47"/>
      <c r="F40" s="47"/>
      <c r="G40" s="47"/>
      <c r="H40" s="47"/>
      <c r="I40" s="47"/>
      <c r="J40" s="47"/>
      <c r="K40" s="45">
        <f>SUM(D40:J40)</f>
        <v>127</v>
      </c>
      <c r="L40" s="45"/>
      <c r="M40" s="45"/>
      <c r="N40" s="45"/>
      <c r="O40" s="45"/>
      <c r="P40" s="45"/>
      <c r="Q40" s="45">
        <f>SUM(K40:P40)</f>
        <v>127</v>
      </c>
    </row>
    <row r="41" spans="1:17" ht="15" customHeight="1">
      <c r="A41" s="578"/>
      <c r="B41" s="71">
        <v>960302</v>
      </c>
      <c r="C41" s="79" t="s">
        <v>340</v>
      </c>
      <c r="D41" s="47"/>
      <c r="E41" s="47"/>
      <c r="F41" s="47"/>
      <c r="G41" s="47"/>
      <c r="H41" s="47"/>
      <c r="I41" s="47"/>
      <c r="J41" s="47"/>
      <c r="K41" s="45"/>
      <c r="L41" s="45"/>
      <c r="M41" s="45"/>
      <c r="N41" s="45"/>
      <c r="O41" s="45"/>
      <c r="P41" s="45"/>
      <c r="Q41" s="45"/>
    </row>
    <row r="42" spans="1:17" ht="15" customHeight="1">
      <c r="A42" s="578"/>
      <c r="B42" s="71"/>
      <c r="C42" s="136" t="s">
        <v>435</v>
      </c>
      <c r="D42" s="47">
        <v>25</v>
      </c>
      <c r="E42" s="47"/>
      <c r="F42" s="47"/>
      <c r="G42" s="47"/>
      <c r="H42" s="47"/>
      <c r="I42" s="47"/>
      <c r="J42" s="47"/>
      <c r="K42" s="45">
        <f>SUM(D42:J42)</f>
        <v>25</v>
      </c>
      <c r="L42" s="45"/>
      <c r="M42" s="45"/>
      <c r="N42" s="45"/>
      <c r="O42" s="45"/>
      <c r="P42" s="45"/>
      <c r="Q42" s="45">
        <f>SUM(K42:P42)</f>
        <v>25</v>
      </c>
    </row>
    <row r="43" spans="1:17" ht="15" customHeight="1">
      <c r="A43" s="578"/>
      <c r="B43" s="71">
        <v>882129</v>
      </c>
      <c r="C43" s="79" t="s">
        <v>341</v>
      </c>
      <c r="D43" s="47"/>
      <c r="E43" s="47"/>
      <c r="F43" s="47"/>
      <c r="G43" s="47"/>
      <c r="H43" s="47"/>
      <c r="I43" s="47"/>
      <c r="J43" s="47"/>
      <c r="K43" s="45"/>
      <c r="L43" s="45"/>
      <c r="M43" s="45"/>
      <c r="N43" s="45"/>
      <c r="O43" s="45"/>
      <c r="P43" s="45"/>
      <c r="Q43" s="45"/>
    </row>
    <row r="44" spans="1:17" ht="15" customHeight="1">
      <c r="A44" s="578"/>
      <c r="B44" s="71"/>
      <c r="C44" s="136" t="s">
        <v>435</v>
      </c>
      <c r="D44" s="47"/>
      <c r="E44" s="47"/>
      <c r="F44" s="47"/>
      <c r="G44" s="47"/>
      <c r="H44" s="47"/>
      <c r="I44" s="47">
        <v>20</v>
      </c>
      <c r="J44" s="47"/>
      <c r="K44" s="45">
        <f>SUM(F44:J44)</f>
        <v>20</v>
      </c>
      <c r="L44" s="45"/>
      <c r="M44" s="45"/>
      <c r="N44" s="45"/>
      <c r="O44" s="45"/>
      <c r="P44" s="45"/>
      <c r="Q44" s="45">
        <f>SUM(K44:P44)</f>
        <v>20</v>
      </c>
    </row>
    <row r="45" spans="1:17" ht="15" customHeight="1">
      <c r="A45" s="579"/>
      <c r="B45" s="71">
        <v>862301</v>
      </c>
      <c r="C45" s="80" t="s">
        <v>111</v>
      </c>
      <c r="D45" s="47"/>
      <c r="E45" s="47"/>
      <c r="F45" s="47"/>
      <c r="G45" s="47"/>
      <c r="H45" s="47"/>
      <c r="I45" s="47"/>
      <c r="J45" s="47"/>
      <c r="K45" s="45">
        <f t="shared" si="3"/>
        <v>0</v>
      </c>
      <c r="L45" s="45"/>
      <c r="M45" s="45"/>
      <c r="N45" s="45"/>
      <c r="O45" s="45"/>
      <c r="P45" s="45">
        <f t="shared" si="4"/>
        <v>0</v>
      </c>
      <c r="Q45" s="45">
        <f t="shared" si="5"/>
        <v>0</v>
      </c>
    </row>
    <row r="46" spans="1:17" ht="15" customHeight="1">
      <c r="A46" s="261"/>
      <c r="B46" s="71"/>
      <c r="C46" s="80"/>
      <c r="D46" s="47"/>
      <c r="E46" s="47"/>
      <c r="F46" s="47"/>
      <c r="G46" s="47"/>
      <c r="H46" s="47"/>
      <c r="I46" s="47"/>
      <c r="J46" s="47"/>
      <c r="K46" s="45"/>
      <c r="L46" s="45"/>
      <c r="M46" s="45"/>
      <c r="N46" s="45"/>
      <c r="O46" s="45"/>
      <c r="P46" s="45"/>
      <c r="Q46" s="45"/>
    </row>
    <row r="47" spans="1:17" ht="15" customHeight="1">
      <c r="A47" s="577" t="s">
        <v>118</v>
      </c>
      <c r="B47" s="71">
        <v>882111</v>
      </c>
      <c r="C47" s="77" t="s">
        <v>232</v>
      </c>
      <c r="D47" s="47"/>
      <c r="E47" s="47"/>
      <c r="F47" s="47"/>
      <c r="G47" s="47"/>
      <c r="H47" s="47"/>
      <c r="I47" s="47"/>
      <c r="J47" s="47"/>
      <c r="K47" s="45">
        <f t="shared" si="3"/>
        <v>0</v>
      </c>
      <c r="L47" s="47"/>
      <c r="M47" s="47"/>
      <c r="N47" s="47"/>
      <c r="O47" s="47"/>
      <c r="P47" s="45">
        <f t="shared" si="4"/>
        <v>0</v>
      </c>
      <c r="Q47" s="45">
        <f t="shared" si="5"/>
        <v>0</v>
      </c>
    </row>
    <row r="48" spans="1:17" ht="15" customHeight="1">
      <c r="A48" s="578"/>
      <c r="B48" s="71"/>
      <c r="C48" s="136" t="s">
        <v>435</v>
      </c>
      <c r="D48" s="47"/>
      <c r="E48" s="47"/>
      <c r="F48" s="47"/>
      <c r="G48" s="47"/>
      <c r="H48" s="47"/>
      <c r="I48" s="47">
        <v>3334</v>
      </c>
      <c r="J48" s="47"/>
      <c r="K48" s="45">
        <f t="shared" si="3"/>
        <v>3334</v>
      </c>
      <c r="L48" s="47"/>
      <c r="M48" s="47"/>
      <c r="N48" s="47"/>
      <c r="O48" s="47"/>
      <c r="P48" s="45"/>
      <c r="Q48" s="45">
        <f t="shared" si="5"/>
        <v>3334</v>
      </c>
    </row>
    <row r="49" spans="1:17" ht="15" customHeight="1">
      <c r="A49" s="578"/>
      <c r="B49" s="71">
        <v>882112</v>
      </c>
      <c r="C49" s="77" t="s">
        <v>337</v>
      </c>
      <c r="D49" s="47"/>
      <c r="E49" s="47"/>
      <c r="F49" s="47"/>
      <c r="G49" s="47"/>
      <c r="H49" s="47"/>
      <c r="I49" s="47"/>
      <c r="J49" s="47"/>
      <c r="K49" s="45">
        <f t="shared" si="3"/>
        <v>0</v>
      </c>
      <c r="L49" s="47"/>
      <c r="M49" s="47"/>
      <c r="N49" s="47"/>
      <c r="O49" s="47"/>
      <c r="P49" s="45"/>
      <c r="Q49" s="45">
        <f t="shared" si="5"/>
        <v>0</v>
      </c>
    </row>
    <row r="50" spans="1:17" ht="15" customHeight="1">
      <c r="A50" s="578"/>
      <c r="B50" s="71"/>
      <c r="C50" s="136" t="s">
        <v>435</v>
      </c>
      <c r="D50" s="47"/>
      <c r="E50" s="47"/>
      <c r="F50" s="47"/>
      <c r="G50" s="47"/>
      <c r="H50" s="47"/>
      <c r="I50" s="47">
        <v>49</v>
      </c>
      <c r="J50" s="47"/>
      <c r="K50" s="45">
        <f t="shared" si="3"/>
        <v>49</v>
      </c>
      <c r="L50" s="47"/>
      <c r="M50" s="47"/>
      <c r="N50" s="47"/>
      <c r="O50" s="47"/>
      <c r="P50" s="45"/>
      <c r="Q50" s="45">
        <f t="shared" si="5"/>
        <v>49</v>
      </c>
    </row>
    <row r="51" spans="1:17" ht="15" customHeight="1">
      <c r="A51" s="578"/>
      <c r="B51" s="71">
        <v>882113</v>
      </c>
      <c r="C51" s="77" t="s">
        <v>233</v>
      </c>
      <c r="D51" s="47"/>
      <c r="E51" s="47"/>
      <c r="F51" s="47"/>
      <c r="G51" s="47"/>
      <c r="H51" s="47"/>
      <c r="I51" s="47"/>
      <c r="J51" s="47"/>
      <c r="K51" s="45">
        <f t="shared" si="3"/>
        <v>0</v>
      </c>
      <c r="L51" s="45"/>
      <c r="M51" s="45"/>
      <c r="N51" s="45"/>
      <c r="O51" s="45"/>
      <c r="P51" s="45">
        <f t="shared" si="4"/>
        <v>0</v>
      </c>
      <c r="Q51" s="45">
        <f t="shared" si="5"/>
        <v>0</v>
      </c>
    </row>
    <row r="52" spans="1:17" ht="15" customHeight="1">
      <c r="A52" s="261"/>
      <c r="B52" s="71"/>
      <c r="C52" s="136" t="s">
        <v>435</v>
      </c>
      <c r="D52" s="47"/>
      <c r="E52" s="47"/>
      <c r="F52" s="47"/>
      <c r="G52" s="47"/>
      <c r="H52" s="47"/>
      <c r="I52" s="47">
        <v>1863</v>
      </c>
      <c r="J52" s="47"/>
      <c r="K52" s="45">
        <f t="shared" si="3"/>
        <v>1863</v>
      </c>
      <c r="L52" s="45"/>
      <c r="M52" s="45"/>
      <c r="N52" s="45"/>
      <c r="O52" s="45"/>
      <c r="P52" s="45"/>
      <c r="Q52" s="45">
        <f t="shared" si="5"/>
        <v>1863</v>
      </c>
    </row>
    <row r="53" spans="1:17" ht="17.25" customHeight="1">
      <c r="A53" s="577" t="s">
        <v>234</v>
      </c>
      <c r="B53" s="71">
        <v>841112</v>
      </c>
      <c r="C53" s="77" t="s">
        <v>94</v>
      </c>
      <c r="D53" s="47"/>
      <c r="E53" s="47">
        <v>9100</v>
      </c>
      <c r="F53" s="47">
        <v>8</v>
      </c>
      <c r="G53" s="47"/>
      <c r="H53" s="47"/>
      <c r="I53" s="47"/>
      <c r="J53" s="47"/>
      <c r="K53" s="45">
        <f t="shared" si="3"/>
        <v>9108</v>
      </c>
      <c r="L53" s="47"/>
      <c r="M53" s="47"/>
      <c r="N53" s="47"/>
      <c r="O53" s="47"/>
      <c r="P53" s="45">
        <f t="shared" si="4"/>
        <v>0</v>
      </c>
      <c r="Q53" s="45">
        <f t="shared" si="5"/>
        <v>9108</v>
      </c>
    </row>
    <row r="54" spans="1:17" ht="17.25" customHeight="1">
      <c r="A54" s="578"/>
      <c r="B54" s="71"/>
      <c r="C54" s="136" t="s">
        <v>435</v>
      </c>
      <c r="D54" s="47">
        <v>1542</v>
      </c>
      <c r="E54" s="47">
        <v>6</v>
      </c>
      <c r="F54" s="47"/>
      <c r="G54" s="47"/>
      <c r="H54" s="47"/>
      <c r="I54" s="47"/>
      <c r="J54" s="47">
        <v>2828</v>
      </c>
      <c r="K54" s="45">
        <f t="shared" si="3"/>
        <v>4376</v>
      </c>
      <c r="L54" s="47"/>
      <c r="M54" s="47"/>
      <c r="N54" s="47"/>
      <c r="O54" s="47"/>
      <c r="P54" s="45"/>
      <c r="Q54" s="45">
        <f t="shared" si="5"/>
        <v>4376</v>
      </c>
    </row>
    <row r="55" spans="1:17" ht="15" customHeight="1">
      <c r="A55" s="578"/>
      <c r="B55" s="71">
        <v>889923</v>
      </c>
      <c r="C55" s="77" t="s">
        <v>235</v>
      </c>
      <c r="D55" s="47"/>
      <c r="E55" s="47"/>
      <c r="F55" s="47"/>
      <c r="G55" s="47"/>
      <c r="H55" s="47"/>
      <c r="I55" s="47"/>
      <c r="J55" s="47"/>
      <c r="K55" s="45">
        <f t="shared" si="3"/>
        <v>0</v>
      </c>
      <c r="L55" s="47"/>
      <c r="M55" s="47"/>
      <c r="N55" s="47"/>
      <c r="O55" s="47"/>
      <c r="P55" s="45">
        <f t="shared" si="4"/>
        <v>0</v>
      </c>
      <c r="Q55" s="45">
        <f t="shared" si="5"/>
        <v>0</v>
      </c>
    </row>
    <row r="56" spans="1:17" ht="15" customHeight="1">
      <c r="A56" s="578"/>
      <c r="B56" s="71">
        <v>841126</v>
      </c>
      <c r="C56" s="77" t="s">
        <v>117</v>
      </c>
      <c r="D56" s="47"/>
      <c r="E56" s="47"/>
      <c r="F56" s="47"/>
      <c r="G56" s="47"/>
      <c r="H56" s="47"/>
      <c r="I56" s="47"/>
      <c r="J56" s="47"/>
      <c r="K56" s="45">
        <f t="shared" si="3"/>
        <v>0</v>
      </c>
      <c r="L56" s="47"/>
      <c r="M56" s="47"/>
      <c r="N56" s="47"/>
      <c r="O56" s="47"/>
      <c r="P56" s="45">
        <f t="shared" si="4"/>
        <v>0</v>
      </c>
      <c r="Q56" s="45">
        <f t="shared" si="5"/>
        <v>0</v>
      </c>
    </row>
    <row r="57" spans="1:17" ht="15" customHeight="1">
      <c r="A57" s="578"/>
      <c r="B57" s="71"/>
      <c r="C57" s="136" t="s">
        <v>435</v>
      </c>
      <c r="D57" s="47"/>
      <c r="E57" s="47"/>
      <c r="F57" s="47"/>
      <c r="G57" s="47">
        <v>200</v>
      </c>
      <c r="H57" s="47"/>
      <c r="I57" s="47"/>
      <c r="J57" s="47"/>
      <c r="K57" s="45">
        <f t="shared" si="3"/>
        <v>200</v>
      </c>
      <c r="L57" s="47"/>
      <c r="M57" s="47"/>
      <c r="N57" s="47"/>
      <c r="O57" s="47"/>
      <c r="P57" s="45"/>
      <c r="Q57" s="45">
        <f t="shared" si="5"/>
        <v>200</v>
      </c>
    </row>
    <row r="58" spans="1:17" s="49" customFormat="1" ht="15" customHeight="1">
      <c r="A58" s="578"/>
      <c r="B58" s="71">
        <v>869031</v>
      </c>
      <c r="C58" s="77" t="s">
        <v>108</v>
      </c>
      <c r="D58" s="48"/>
      <c r="E58" s="48"/>
      <c r="F58" s="48"/>
      <c r="G58" s="48"/>
      <c r="H58" s="48"/>
      <c r="I58" s="48"/>
      <c r="J58" s="48"/>
      <c r="K58" s="45">
        <f t="shared" si="3"/>
        <v>0</v>
      </c>
      <c r="L58" s="48"/>
      <c r="M58" s="48"/>
      <c r="N58" s="48"/>
      <c r="O58" s="48"/>
      <c r="P58" s="45">
        <f t="shared" si="4"/>
        <v>0</v>
      </c>
      <c r="Q58" s="45">
        <f t="shared" si="5"/>
        <v>0</v>
      </c>
    </row>
    <row r="59" spans="1:17" ht="15" customHeight="1">
      <c r="A59" s="578"/>
      <c r="B59" s="71">
        <v>869037</v>
      </c>
      <c r="C59" s="80" t="s">
        <v>112</v>
      </c>
      <c r="D59" s="47"/>
      <c r="E59" s="47"/>
      <c r="F59" s="47"/>
      <c r="G59" s="47"/>
      <c r="H59" s="47"/>
      <c r="I59" s="47"/>
      <c r="J59" s="47"/>
      <c r="K59" s="45">
        <f t="shared" si="3"/>
        <v>0</v>
      </c>
      <c r="L59" s="47"/>
      <c r="M59" s="47"/>
      <c r="N59" s="47"/>
      <c r="O59" s="47"/>
      <c r="P59" s="45">
        <f t="shared" si="4"/>
        <v>0</v>
      </c>
      <c r="Q59" s="45">
        <f t="shared" si="5"/>
        <v>0</v>
      </c>
    </row>
    <row r="60" spans="1:17" ht="15" customHeight="1">
      <c r="A60" s="578"/>
      <c r="B60" s="71">
        <v>890440</v>
      </c>
      <c r="C60" s="80" t="s">
        <v>96</v>
      </c>
      <c r="D60" s="47"/>
      <c r="E60" s="47"/>
      <c r="F60" s="47"/>
      <c r="G60" s="47">
        <v>1600</v>
      </c>
      <c r="H60" s="47"/>
      <c r="I60" s="47"/>
      <c r="J60" s="47"/>
      <c r="K60" s="45">
        <f t="shared" si="3"/>
        <v>1600</v>
      </c>
      <c r="L60" s="47"/>
      <c r="M60" s="47"/>
      <c r="N60" s="47"/>
      <c r="O60" s="47"/>
      <c r="P60" s="45"/>
      <c r="Q60" s="45">
        <f>SUM(K60:P60)</f>
        <v>1600</v>
      </c>
    </row>
    <row r="61" spans="1:17" ht="15" customHeight="1">
      <c r="A61" s="578"/>
      <c r="B61" s="71"/>
      <c r="C61" s="136" t="s">
        <v>435</v>
      </c>
      <c r="D61" s="47"/>
      <c r="E61" s="47"/>
      <c r="F61" s="47"/>
      <c r="G61" s="47">
        <v>1609</v>
      </c>
      <c r="H61" s="47"/>
      <c r="I61" s="47"/>
      <c r="J61" s="47"/>
      <c r="K61" s="45">
        <f>SUM(G61:J61)</f>
        <v>1609</v>
      </c>
      <c r="L61" s="47"/>
      <c r="M61" s="47"/>
      <c r="N61" s="47"/>
      <c r="O61" s="47"/>
      <c r="P61" s="45"/>
      <c r="Q61" s="45">
        <f>SUM(K61:P61)</f>
        <v>1609</v>
      </c>
    </row>
    <row r="62" spans="1:17" ht="15" customHeight="1">
      <c r="A62" s="578"/>
      <c r="B62" s="71"/>
      <c r="C62" s="80" t="s">
        <v>236</v>
      </c>
      <c r="D62" s="47"/>
      <c r="E62" s="47"/>
      <c r="F62" s="47"/>
      <c r="G62" s="47"/>
      <c r="H62" s="47"/>
      <c r="I62" s="47"/>
      <c r="J62" s="47"/>
      <c r="K62" s="45"/>
      <c r="L62" s="47"/>
      <c r="M62" s="47"/>
      <c r="N62" s="47"/>
      <c r="O62" s="47"/>
      <c r="P62" s="45"/>
      <c r="Q62" s="45">
        <f t="shared" si="5"/>
        <v>0</v>
      </c>
    </row>
    <row r="63" spans="1:17" ht="15" customHeight="1">
      <c r="A63" s="578"/>
      <c r="B63" s="71">
        <v>890301</v>
      </c>
      <c r="C63" s="136" t="s">
        <v>435</v>
      </c>
      <c r="D63" s="47"/>
      <c r="E63" s="47"/>
      <c r="F63" s="47"/>
      <c r="G63" s="47"/>
      <c r="H63" s="47"/>
      <c r="I63" s="47"/>
      <c r="J63" s="47"/>
      <c r="K63" s="45">
        <f>SUM(D63:J63)</f>
        <v>0</v>
      </c>
      <c r="L63" s="47"/>
      <c r="M63" s="47"/>
      <c r="N63" s="47"/>
      <c r="O63" s="47"/>
      <c r="P63" s="45"/>
      <c r="Q63" s="45">
        <f>SUM(K63:P63)</f>
        <v>0</v>
      </c>
    </row>
    <row r="64" spans="1:17" ht="15" customHeight="1">
      <c r="A64" s="579"/>
      <c r="B64" s="71"/>
      <c r="C64" s="77" t="s">
        <v>109</v>
      </c>
      <c r="D64" s="47"/>
      <c r="E64" s="47"/>
      <c r="F64" s="47"/>
      <c r="G64" s="47"/>
      <c r="H64" s="47"/>
      <c r="I64" s="47"/>
      <c r="J64" s="47"/>
      <c r="K64" s="45">
        <f t="shared" si="3"/>
        <v>0</v>
      </c>
      <c r="L64" s="47"/>
      <c r="M64" s="47"/>
      <c r="N64" s="47"/>
      <c r="O64" s="47"/>
      <c r="P64" s="45">
        <f t="shared" si="4"/>
        <v>0</v>
      </c>
      <c r="Q64" s="45">
        <f t="shared" si="5"/>
        <v>0</v>
      </c>
    </row>
    <row r="65" spans="1:17" ht="15" customHeight="1">
      <c r="A65" s="262"/>
      <c r="B65" s="71">
        <v>611020</v>
      </c>
      <c r="C65" s="77"/>
      <c r="D65" s="47"/>
      <c r="E65" s="47"/>
      <c r="F65" s="47"/>
      <c r="G65" s="47"/>
      <c r="H65" s="47"/>
      <c r="I65" s="47"/>
      <c r="J65" s="47"/>
      <c r="K65" s="45"/>
      <c r="L65" s="47"/>
      <c r="M65" s="47"/>
      <c r="N65" s="47"/>
      <c r="O65" s="47"/>
      <c r="P65" s="45"/>
      <c r="Q65" s="45"/>
    </row>
    <row r="66" spans="1:17" ht="15" customHeight="1">
      <c r="A66" s="262"/>
      <c r="B66" s="71"/>
      <c r="C66" s="77" t="s">
        <v>349</v>
      </c>
      <c r="D66" s="47"/>
      <c r="E66" s="47"/>
      <c r="F66" s="47"/>
      <c r="G66" s="47"/>
      <c r="H66" s="47"/>
      <c r="I66" s="47"/>
      <c r="J66" s="47"/>
      <c r="K66" s="45">
        <v>373</v>
      </c>
      <c r="L66" s="47"/>
      <c r="M66" s="47"/>
      <c r="N66" s="47"/>
      <c r="O66" s="47"/>
      <c r="P66" s="45"/>
      <c r="Q66" s="45"/>
    </row>
    <row r="67" spans="1:17" ht="12.75" customHeight="1">
      <c r="A67" s="88" t="s">
        <v>329</v>
      </c>
      <c r="B67" s="71"/>
      <c r="C67" s="88"/>
      <c r="D67" s="46"/>
      <c r="E67" s="46"/>
      <c r="F67" s="46">
        <v>-443</v>
      </c>
      <c r="G67" s="46"/>
      <c r="H67" s="46"/>
      <c r="I67" s="46"/>
      <c r="J67" s="46"/>
      <c r="K67" s="539"/>
      <c r="L67" s="169"/>
      <c r="M67" s="169"/>
      <c r="N67" s="169"/>
      <c r="O67" s="169"/>
      <c r="P67" s="539"/>
      <c r="Q67" s="169"/>
    </row>
    <row r="68" ht="12.75" customHeight="1">
      <c r="B68" s="88"/>
    </row>
  </sheetData>
  <sheetProtection/>
  <mergeCells count="29">
    <mergeCell ref="A53:A64"/>
    <mergeCell ref="F26:F29"/>
    <mergeCell ref="G26:G29"/>
    <mergeCell ref="A47:A51"/>
    <mergeCell ref="L7:L8"/>
    <mergeCell ref="E7:E8"/>
    <mergeCell ref="J7:J8"/>
    <mergeCell ref="K7:K9"/>
    <mergeCell ref="A12:A45"/>
    <mergeCell ref="M7:M8"/>
    <mergeCell ref="N7:N8"/>
    <mergeCell ref="O7:O8"/>
    <mergeCell ref="P7:P9"/>
    <mergeCell ref="F9:G9"/>
    <mergeCell ref="L9:M9"/>
    <mergeCell ref="N9:O9"/>
    <mergeCell ref="F7:G7"/>
    <mergeCell ref="H7:H8"/>
    <mergeCell ref="I7:I8"/>
    <mergeCell ref="A1:Q1"/>
    <mergeCell ref="A2:Q2"/>
    <mergeCell ref="A5:A9"/>
    <mergeCell ref="B5:B9"/>
    <mergeCell ref="C5:C9"/>
    <mergeCell ref="D5:Q5"/>
    <mergeCell ref="D6:K6"/>
    <mergeCell ref="L6:P6"/>
    <mergeCell ref="Q6:Q9"/>
    <mergeCell ref="D7:D8"/>
  </mergeCells>
  <printOptions horizontalCentered="1"/>
  <pageMargins left="0.15748031496062992" right="0.15748031496062992" top="0.36" bottom="0.15748031496062992" header="0.15748031496062992" footer="0.11811023622047245"/>
  <pageSetup horizontalDpi="300" verticalDpi="300" orientation="landscape" paperSize="9" scale="70" r:id="rId1"/>
  <rowBreaks count="1" manualBreakCount="1">
    <brk id="4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PageLayoutView="0" workbookViewId="0" topLeftCell="A79">
      <selection activeCell="F4" sqref="F4"/>
    </sheetView>
  </sheetViews>
  <sheetFormatPr defaultColWidth="9.00390625" defaultRowHeight="12.75"/>
  <cols>
    <col min="1" max="1" width="20.375" style="53" customWidth="1"/>
    <col min="2" max="2" width="9.25390625" style="53" customWidth="1"/>
    <col min="3" max="3" width="21.625" style="53" customWidth="1"/>
    <col min="4" max="4" width="9.875" style="53" bestFit="1" customWidth="1"/>
    <col min="5" max="5" width="9.25390625" style="53" bestFit="1" customWidth="1"/>
    <col min="6" max="6" width="9.875" style="53" bestFit="1" customWidth="1"/>
    <col min="7" max="8" width="9.25390625" style="53" bestFit="1" customWidth="1"/>
    <col min="9" max="9" width="9.875" style="53" customWidth="1"/>
    <col min="10" max="12" width="9.25390625" style="53" bestFit="1" customWidth="1"/>
    <col min="13" max="13" width="11.625" style="53" customWidth="1"/>
    <col min="14" max="14" width="13.375" style="53" customWidth="1"/>
    <col min="15" max="15" width="7.875" style="51" customWidth="1"/>
    <col min="16" max="16" width="7.25390625" style="51" customWidth="1"/>
    <col min="17" max="16384" width="9.125" style="51" customWidth="1"/>
  </cols>
  <sheetData>
    <row r="1" spans="1:19" ht="1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0" t="s">
        <v>531</v>
      </c>
      <c r="P1" s="39"/>
      <c r="Q1" s="39"/>
      <c r="R1" s="39"/>
      <c r="S1" s="39"/>
    </row>
    <row r="2" spans="1:19" ht="15" customHeight="1">
      <c r="A2" s="552" t="s">
        <v>305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60"/>
      <c r="P2" s="39"/>
      <c r="Q2" s="39"/>
      <c r="R2" s="39"/>
      <c r="S2" s="39"/>
    </row>
    <row r="3" spans="1:15" ht="15" customHeight="1">
      <c r="A3" s="60"/>
      <c r="B3" s="60"/>
      <c r="C3" s="60"/>
      <c r="D3" s="61"/>
      <c r="E3" s="62"/>
      <c r="F3" s="63"/>
      <c r="G3" s="63"/>
      <c r="H3" s="73"/>
      <c r="I3" s="73"/>
      <c r="J3" s="73"/>
      <c r="K3" s="73"/>
      <c r="L3" s="73"/>
      <c r="M3" s="73"/>
      <c r="N3" s="73"/>
      <c r="O3" s="89"/>
    </row>
    <row r="4" spans="1:15" ht="15" customHeight="1" thickBo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75" t="s">
        <v>1</v>
      </c>
    </row>
    <row r="5" spans="1:15" ht="18" customHeight="1">
      <c r="A5" s="595" t="s">
        <v>237</v>
      </c>
      <c r="B5" s="557" t="s">
        <v>93</v>
      </c>
      <c r="C5" s="557" t="s">
        <v>98</v>
      </c>
      <c r="D5" s="598" t="s">
        <v>209</v>
      </c>
      <c r="E5" s="598"/>
      <c r="F5" s="598"/>
      <c r="G5" s="598"/>
      <c r="H5" s="598"/>
      <c r="I5" s="598"/>
      <c r="J5" s="598"/>
      <c r="K5" s="598"/>
      <c r="L5" s="598"/>
      <c r="M5" s="598"/>
      <c r="N5" s="599"/>
      <c r="O5" s="582" t="s">
        <v>34</v>
      </c>
    </row>
    <row r="6" spans="1:15" ht="23.25" customHeight="1">
      <c r="A6" s="596"/>
      <c r="B6" s="558"/>
      <c r="C6" s="558"/>
      <c r="D6" s="585" t="s">
        <v>238</v>
      </c>
      <c r="E6" s="586"/>
      <c r="F6" s="586"/>
      <c r="G6" s="586"/>
      <c r="H6" s="587"/>
      <c r="I6" s="571" t="s">
        <v>239</v>
      </c>
      <c r="J6" s="585" t="s">
        <v>240</v>
      </c>
      <c r="K6" s="586"/>
      <c r="L6" s="586"/>
      <c r="M6" s="587"/>
      <c r="N6" s="585" t="s">
        <v>157</v>
      </c>
      <c r="O6" s="583"/>
    </row>
    <row r="7" spans="1:15" ht="62.25" customHeight="1">
      <c r="A7" s="596"/>
      <c r="B7" s="558"/>
      <c r="C7" s="558"/>
      <c r="D7" s="142" t="s">
        <v>87</v>
      </c>
      <c r="E7" s="142" t="s">
        <v>103</v>
      </c>
      <c r="F7" s="142" t="s">
        <v>18</v>
      </c>
      <c r="G7" s="142" t="s">
        <v>241</v>
      </c>
      <c r="H7" s="142" t="s">
        <v>242</v>
      </c>
      <c r="I7" s="558"/>
      <c r="J7" s="42" t="s">
        <v>100</v>
      </c>
      <c r="K7" s="42" t="s">
        <v>101</v>
      </c>
      <c r="L7" s="54" t="s">
        <v>243</v>
      </c>
      <c r="M7" s="589" t="s">
        <v>203</v>
      </c>
      <c r="N7" s="585"/>
      <c r="O7" s="583"/>
    </row>
    <row r="8" spans="1:16" ht="12.75" customHeight="1" thickBot="1">
      <c r="A8" s="597"/>
      <c r="B8" s="559"/>
      <c r="C8" s="559"/>
      <c r="D8" s="55" t="s">
        <v>88</v>
      </c>
      <c r="E8" s="55" t="s">
        <v>89</v>
      </c>
      <c r="F8" s="55" t="s">
        <v>99</v>
      </c>
      <c r="G8" s="55" t="s">
        <v>90</v>
      </c>
      <c r="H8" s="143" t="s">
        <v>91</v>
      </c>
      <c r="I8" s="559"/>
      <c r="J8" s="143" t="s">
        <v>92</v>
      </c>
      <c r="K8" s="144"/>
      <c r="L8" s="144"/>
      <c r="M8" s="590"/>
      <c r="N8" s="588"/>
      <c r="O8" s="584"/>
      <c r="P8" s="145"/>
    </row>
    <row r="9" spans="1:16" s="52" customFormat="1" ht="19.5" customHeight="1">
      <c r="A9" s="82" t="s">
        <v>35</v>
      </c>
      <c r="B9" s="82"/>
      <c r="C9" s="83"/>
      <c r="D9" s="84">
        <f>SUM(D11+D13+D15+D17+D19+D21+D23+D25+D29+D31+D35+D39+D41+D45+D47+D49+D51+D53+D55+D57+D59+D61+D63+D65+D67+D69+D71+D73)</f>
        <v>11670</v>
      </c>
      <c r="E9" s="84">
        <f>SUM(E11+E13+E15+E17+E19+E21+E23+E25+E29+E31+E35+E39+E41+E45+E47+E49+E51+E53+E55+E57+E59+E61+E63+E65+E67+E69+E71+E73)</f>
        <v>2828</v>
      </c>
      <c r="F9" s="84">
        <f>SUM(F11+F13+F15+F17+F19+F21+F23+F25+F29+F31+F35+F39+F41+F45+F47+F49+F51+F53+F55+F57+F59+F61+F63+F65+F67+F69+F71+F73)</f>
        <v>15278</v>
      </c>
      <c r="G9" s="84">
        <f>SUM(G11+G13+G15+G17+G19+G21+G23+G25+G29+G31+G33+G35+G39+G41+G45+G47+G49+G51+G53+G55+G57+G59+G61+G63+G65+G67+G69+G71+G73)</f>
        <v>5750</v>
      </c>
      <c r="H9" s="84">
        <f>SUM(H11+H13+H15+H17+H19+H21+H23+H25+H29+H31+H33+H35+H37+H39+H41+H451+H45+H47+H49+H51+H53+H55+H57+H59+H61+H63+H65+H67+H69+H71+H73)</f>
        <v>17550</v>
      </c>
      <c r="I9" s="84">
        <f aca="true" t="shared" si="0" ref="I9:N9">SUM(I11+I13+I15+I17+I19+I21+I23+I25+I29+I31+I33+I35+I37+I39+I41+I451+I45+I47+I49+I51+I53+I55+I57+I59+I61+I63+I65+I67+I69+I71+I73+I81)</f>
        <v>63976</v>
      </c>
      <c r="J9" s="84">
        <f t="shared" si="0"/>
        <v>0</v>
      </c>
      <c r="K9" s="84">
        <f t="shared" si="0"/>
        <v>0</v>
      </c>
      <c r="L9" s="84">
        <f t="shared" si="0"/>
        <v>0</v>
      </c>
      <c r="M9" s="84">
        <f t="shared" si="0"/>
        <v>0</v>
      </c>
      <c r="N9" s="84">
        <f t="shared" si="0"/>
        <v>63976</v>
      </c>
      <c r="O9" s="85">
        <f>SUM(O11:O89)</f>
        <v>8</v>
      </c>
      <c r="P9" s="146"/>
    </row>
    <row r="10" spans="1:16" s="52" customFormat="1" ht="19.5" customHeight="1">
      <c r="A10" s="205"/>
      <c r="B10" s="82"/>
      <c r="C10" s="211" t="s">
        <v>427</v>
      </c>
      <c r="D10" s="212">
        <f>SUM(D12+D14+D16+D18+D20+D22+D24+D28+D30+D32+D34+D36+D38+D40+D42+D44+D46+D48+D50+D52+D54+D56+D58+D60+D62+D64+D66+D68+D70+D72+D74+D76+D78+D80+D82+D84+D86+D88)</f>
        <v>11940</v>
      </c>
      <c r="E10" s="212">
        <f>SUM(E12+E14+E16+E18+E20+E22+E24+E28+E30+E32+E34+E36+E38+E40+E42+E44+E46+E48+E50+E52+E54+E56+E58+E60+E62+E64+E66+E68+E70+E72+E74+E76+E78+E80+E82+E84+E86+E88)</f>
        <v>2809</v>
      </c>
      <c r="F10" s="212">
        <f>SUM(F12+F14+F16+F18+F20+F22+F24+F28+F30+F32+F34+F36+F38+F40+F42+F44+F46+F48+F50+F52+F54+F56+F58+F60+F62+F64+F66+F68+F70+F72+F74+F76+F78+F80+F82+F84+F86+F88)</f>
        <v>13112</v>
      </c>
      <c r="G10" s="212">
        <f>SUM(G12+G14+G16+G18+G20+G22+G24+G28+G30+G32+G34+G36+G38+G40+G42+G44+G46+G48+G50+G52+G54+G56+G58+G60+G62+G64+G66+G68+G70+G72+G74+G76+G78+G80+G82+G84+G86+G87)</f>
        <v>8553</v>
      </c>
      <c r="H10" s="212">
        <f>SUM(H12+H14+H16+H18+H20+H22+H24+H28+H30+H32+H34+H36+H38+H40+H42+H44+H46+H48+H50+H52+H54+H56+H58+H60+H62+H64+H66+H68+H70+H72+H74+H76+H78+H80+H82+H84+H86+H88)</f>
        <v>17791</v>
      </c>
      <c r="I10" s="212">
        <f>SUM(I12+I14+I16+I18+I20+I22+I24+I28+I30+I32+I34+I36+I38+I40+I42+I44+I46+I48+I50+I52+I54+I56+I58+I60+I62+I64+I66+I68+I70+I72+I74+I76+I78+I80+I82+I84+I86+I88)</f>
        <v>54205</v>
      </c>
      <c r="J10" s="212">
        <v>230</v>
      </c>
      <c r="K10" s="212"/>
      <c r="L10" s="212">
        <f>SUM(L12+L14+L16+L18+L20+L22+L24+L28+L30+L32+L34+L36+L38+L40+L42+L44+L46+L48+L50+L52+L54+L56+L58+L60+L62+L64+L66+L68+L70+L72+L74+L76+L78+L80+L82+L88)</f>
        <v>0</v>
      </c>
      <c r="M10" s="212">
        <f>SUM(M12+M14+M16+M18+M20+M22+M24+M28+M30+M32+M34+M36+M38+M40+M42+M44+M46+M48+M50+M52+M54+M56+M58+M60+M62+M64+M66+M68+M70+M72+M74+M76+M78+M80+M82+M88)</f>
        <v>230</v>
      </c>
      <c r="N10" s="212">
        <f>SUM(N12+N14+N16+N18+N20+N22+N24+N28+N30+N32+N34+N36+N38+N40+N42+N44+N46+N48+N50+N52+N54+N56+N58+N60+N62+N64+N66+N68+N70+N72+N74+N76+N78+N80+N82+N84+N86+N88+N89)</f>
        <v>54435</v>
      </c>
      <c r="O10" s="85"/>
      <c r="P10" s="146"/>
    </row>
    <row r="11" spans="1:16" s="52" customFormat="1" ht="15" customHeight="1">
      <c r="A11" s="591" t="s">
        <v>244</v>
      </c>
      <c r="B11" s="71">
        <v>841403</v>
      </c>
      <c r="C11" s="139" t="s">
        <v>245</v>
      </c>
      <c r="D11" s="58">
        <f>SUM('községgazd.'!B11)</f>
        <v>2532</v>
      </c>
      <c r="E11" s="58">
        <f>SUM('községgazd.'!B16)</f>
        <v>635</v>
      </c>
      <c r="F11" s="58">
        <v>3980</v>
      </c>
      <c r="G11" s="58"/>
      <c r="H11" s="58"/>
      <c r="I11" s="147">
        <f>SUM(D11:H11)</f>
        <v>7147</v>
      </c>
      <c r="J11" s="58"/>
      <c r="K11" s="58"/>
      <c r="L11" s="56"/>
      <c r="M11" s="148">
        <f>SUM(J11:L11)</f>
        <v>0</v>
      </c>
      <c r="N11" s="85">
        <f aca="true" t="shared" si="1" ref="N11:N88">SUM(M11,I11)</f>
        <v>7147</v>
      </c>
      <c r="O11" s="87">
        <v>3</v>
      </c>
      <c r="P11" s="146"/>
    </row>
    <row r="12" spans="1:16" s="52" customFormat="1" ht="15" customHeight="1">
      <c r="A12" s="591"/>
      <c r="B12" s="71"/>
      <c r="C12" s="368" t="s">
        <v>427</v>
      </c>
      <c r="D12" s="199">
        <v>2711</v>
      </c>
      <c r="E12" s="199">
        <v>625</v>
      </c>
      <c r="F12" s="199">
        <v>2746</v>
      </c>
      <c r="G12" s="199"/>
      <c r="H12" s="199"/>
      <c r="I12" s="200">
        <f>SUM(D12:H12)</f>
        <v>6082</v>
      </c>
      <c r="J12" s="200">
        <v>230</v>
      </c>
      <c r="K12" s="199"/>
      <c r="L12" s="201"/>
      <c r="M12" s="201">
        <f>SUM(J12:L12)</f>
        <v>230</v>
      </c>
      <c r="N12" s="202">
        <f t="shared" si="1"/>
        <v>6312</v>
      </c>
      <c r="O12" s="87"/>
      <c r="P12" s="146"/>
    </row>
    <row r="13" spans="1:15" s="52" customFormat="1" ht="15" customHeight="1">
      <c r="A13" s="591"/>
      <c r="B13" s="71">
        <v>841402</v>
      </c>
      <c r="C13" s="264" t="s">
        <v>95</v>
      </c>
      <c r="D13" s="58"/>
      <c r="E13" s="58"/>
      <c r="F13" s="58">
        <f>SUM('községgazd.'!B47)</f>
        <v>2540</v>
      </c>
      <c r="G13" s="58"/>
      <c r="H13" s="58"/>
      <c r="I13" s="147">
        <f aca="true" t="shared" si="2" ref="I13:I89">SUM(D13:H13)</f>
        <v>2540</v>
      </c>
      <c r="J13" s="58"/>
      <c r="K13" s="58"/>
      <c r="L13" s="56"/>
      <c r="M13" s="148">
        <f>SUM(J13:L13)</f>
        <v>0</v>
      </c>
      <c r="N13" s="85">
        <f t="shared" si="1"/>
        <v>2540</v>
      </c>
      <c r="O13" s="87"/>
    </row>
    <row r="14" spans="1:15" s="52" customFormat="1" ht="15" customHeight="1">
      <c r="A14" s="591"/>
      <c r="B14" s="71"/>
      <c r="C14" s="368" t="s">
        <v>427</v>
      </c>
      <c r="D14" s="199"/>
      <c r="E14" s="199"/>
      <c r="F14" s="199">
        <v>2621</v>
      </c>
      <c r="G14" s="199"/>
      <c r="H14" s="199"/>
      <c r="I14" s="200">
        <f t="shared" si="2"/>
        <v>2621</v>
      </c>
      <c r="J14" s="199"/>
      <c r="K14" s="199"/>
      <c r="L14" s="201"/>
      <c r="M14" s="201"/>
      <c r="N14" s="202">
        <f t="shared" si="1"/>
        <v>2621</v>
      </c>
      <c r="O14" s="87"/>
    </row>
    <row r="15" spans="1:15" s="52" customFormat="1" ht="15" customHeight="1">
      <c r="A15" s="591"/>
      <c r="B15" s="71">
        <v>960302</v>
      </c>
      <c r="C15" s="78" t="s">
        <v>246</v>
      </c>
      <c r="D15" s="58"/>
      <c r="E15" s="58"/>
      <c r="F15" s="58">
        <f>SUM('községgazd.'!B41)</f>
        <v>50</v>
      </c>
      <c r="G15" s="58"/>
      <c r="H15" s="58"/>
      <c r="I15" s="147">
        <f t="shared" si="2"/>
        <v>50</v>
      </c>
      <c r="J15" s="58"/>
      <c r="K15" s="58"/>
      <c r="L15" s="56"/>
      <c r="M15" s="148">
        <f>SUM(J15:L15)</f>
        <v>0</v>
      </c>
      <c r="N15" s="85">
        <f t="shared" si="1"/>
        <v>50</v>
      </c>
      <c r="O15" s="93"/>
    </row>
    <row r="16" spans="1:15" s="52" customFormat="1" ht="15" customHeight="1">
      <c r="A16" s="591"/>
      <c r="B16" s="71"/>
      <c r="C16" s="368" t="s">
        <v>427</v>
      </c>
      <c r="D16" s="199"/>
      <c r="E16" s="199"/>
      <c r="F16" s="199">
        <v>27</v>
      </c>
      <c r="G16" s="199"/>
      <c r="H16" s="199"/>
      <c r="I16" s="200">
        <f t="shared" si="2"/>
        <v>27</v>
      </c>
      <c r="J16" s="199"/>
      <c r="K16" s="199"/>
      <c r="L16" s="201"/>
      <c r="M16" s="201"/>
      <c r="N16" s="202">
        <f t="shared" si="1"/>
        <v>27</v>
      </c>
      <c r="O16" s="93"/>
    </row>
    <row r="17" spans="1:15" s="59" customFormat="1" ht="15" customHeight="1">
      <c r="A17" s="591"/>
      <c r="B17" s="71">
        <v>889921</v>
      </c>
      <c r="C17" s="76" t="s">
        <v>97</v>
      </c>
      <c r="D17" s="57"/>
      <c r="E17" s="57"/>
      <c r="F17" s="57">
        <f>SUM('községgazd.'!B52)</f>
        <v>1650</v>
      </c>
      <c r="G17" s="57"/>
      <c r="H17" s="57"/>
      <c r="I17" s="147">
        <f t="shared" si="2"/>
        <v>1650</v>
      </c>
      <c r="J17" s="57"/>
      <c r="K17" s="57"/>
      <c r="L17" s="57"/>
      <c r="M17" s="148">
        <f>SUM(J17:L17)</f>
        <v>0</v>
      </c>
      <c r="N17" s="85">
        <f t="shared" si="1"/>
        <v>1650</v>
      </c>
      <c r="O17" s="93"/>
    </row>
    <row r="18" spans="1:15" s="59" customFormat="1" ht="15" customHeight="1">
      <c r="A18" s="591"/>
      <c r="B18" s="71"/>
      <c r="C18" s="368" t="s">
        <v>427</v>
      </c>
      <c r="D18" s="199"/>
      <c r="E18" s="199"/>
      <c r="F18" s="199">
        <v>1364</v>
      </c>
      <c r="G18" s="199"/>
      <c r="H18" s="199"/>
      <c r="I18" s="200">
        <f t="shared" si="2"/>
        <v>1364</v>
      </c>
      <c r="J18" s="199"/>
      <c r="K18" s="199"/>
      <c r="L18" s="199"/>
      <c r="M18" s="201"/>
      <c r="N18" s="202">
        <f t="shared" si="1"/>
        <v>1364</v>
      </c>
      <c r="O18" s="93"/>
    </row>
    <row r="19" spans="1:15" s="40" customFormat="1" ht="15" customHeight="1">
      <c r="A19" s="591"/>
      <c r="B19" s="71">
        <v>851011</v>
      </c>
      <c r="C19" s="76" t="s">
        <v>104</v>
      </c>
      <c r="D19" s="58"/>
      <c r="E19" s="58"/>
      <c r="F19" s="58"/>
      <c r="G19" s="57"/>
      <c r="H19" s="271">
        <f>SUM('6.Átadott pénzeszk.'!B9)</f>
        <v>2305</v>
      </c>
      <c r="I19" s="147">
        <f t="shared" si="2"/>
        <v>2305</v>
      </c>
      <c r="J19" s="57"/>
      <c r="K19" s="57"/>
      <c r="L19" s="57"/>
      <c r="M19" s="148">
        <f>SUM(J19:L19)</f>
        <v>0</v>
      </c>
      <c r="N19" s="85">
        <f t="shared" si="1"/>
        <v>2305</v>
      </c>
      <c r="O19" s="88"/>
    </row>
    <row r="20" spans="1:15" s="40" customFormat="1" ht="15" customHeight="1">
      <c r="A20" s="591"/>
      <c r="B20" s="71"/>
      <c r="C20" s="368" t="s">
        <v>427</v>
      </c>
      <c r="D20" s="199"/>
      <c r="E20" s="199"/>
      <c r="F20" s="199"/>
      <c r="G20" s="199"/>
      <c r="H20" s="199">
        <v>2305</v>
      </c>
      <c r="I20" s="200">
        <f t="shared" si="2"/>
        <v>2305</v>
      </c>
      <c r="J20" s="199"/>
      <c r="K20" s="199"/>
      <c r="L20" s="199"/>
      <c r="M20" s="201"/>
      <c r="N20" s="202">
        <f t="shared" si="1"/>
        <v>2305</v>
      </c>
      <c r="O20" s="88"/>
    </row>
    <row r="21" spans="1:15" s="40" customFormat="1" ht="15" customHeight="1">
      <c r="A21" s="591"/>
      <c r="B21" s="71">
        <v>889924</v>
      </c>
      <c r="C21" s="76" t="s">
        <v>225</v>
      </c>
      <c r="D21" s="58"/>
      <c r="E21" s="58"/>
      <c r="F21" s="58"/>
      <c r="G21" s="57"/>
      <c r="H21" s="57">
        <f>SUM('6.Átadott pénzeszk.'!B10)</f>
        <v>145</v>
      </c>
      <c r="I21" s="147">
        <f t="shared" si="2"/>
        <v>145</v>
      </c>
      <c r="J21" s="57"/>
      <c r="K21" s="57"/>
      <c r="L21" s="57"/>
      <c r="M21" s="148"/>
      <c r="N21" s="85">
        <f t="shared" si="1"/>
        <v>145</v>
      </c>
      <c r="O21" s="88"/>
    </row>
    <row r="22" spans="1:15" s="40" customFormat="1" ht="15" customHeight="1">
      <c r="A22" s="591"/>
      <c r="B22" s="71"/>
      <c r="C22" s="368" t="s">
        <v>427</v>
      </c>
      <c r="D22" s="199"/>
      <c r="E22" s="199"/>
      <c r="F22" s="199"/>
      <c r="G22" s="199"/>
      <c r="H22" s="199">
        <v>152</v>
      </c>
      <c r="I22" s="147">
        <f t="shared" si="2"/>
        <v>152</v>
      </c>
      <c r="J22" s="199"/>
      <c r="K22" s="199"/>
      <c r="L22" s="199"/>
      <c r="M22" s="201"/>
      <c r="N22" s="85">
        <f t="shared" si="1"/>
        <v>152</v>
      </c>
      <c r="O22" s="88"/>
    </row>
    <row r="23" spans="1:15" s="40" customFormat="1" ht="15" customHeight="1">
      <c r="A23" s="591"/>
      <c r="B23" s="71">
        <v>889922</v>
      </c>
      <c r="C23" s="76" t="s">
        <v>226</v>
      </c>
      <c r="D23" s="58"/>
      <c r="E23" s="58"/>
      <c r="F23" s="58"/>
      <c r="G23" s="57"/>
      <c r="H23" s="57"/>
      <c r="I23" s="147">
        <f t="shared" si="2"/>
        <v>0</v>
      </c>
      <c r="J23" s="57"/>
      <c r="K23" s="57"/>
      <c r="L23" s="57"/>
      <c r="M23" s="148"/>
      <c r="N23" s="85">
        <f t="shared" si="1"/>
        <v>0</v>
      </c>
      <c r="O23" s="88"/>
    </row>
    <row r="24" spans="1:15" s="40" customFormat="1" ht="15" customHeight="1">
      <c r="A24" s="591"/>
      <c r="B24" s="71"/>
      <c r="C24" s="368" t="s">
        <v>427</v>
      </c>
      <c r="D24" s="199"/>
      <c r="E24" s="199"/>
      <c r="F24" s="199"/>
      <c r="G24" s="199"/>
      <c r="H24" s="199"/>
      <c r="I24" s="200"/>
      <c r="J24" s="199"/>
      <c r="K24" s="199"/>
      <c r="L24" s="199"/>
      <c r="M24" s="201"/>
      <c r="N24" s="202"/>
      <c r="O24" s="88"/>
    </row>
    <row r="25" spans="1:15" s="40" customFormat="1" ht="15" customHeight="1">
      <c r="A25" s="591"/>
      <c r="B25" s="71">
        <v>841143</v>
      </c>
      <c r="C25" s="77" t="s">
        <v>110</v>
      </c>
      <c r="D25" s="58"/>
      <c r="E25" s="58"/>
      <c r="F25" s="58"/>
      <c r="G25" s="57"/>
      <c r="H25" s="271">
        <f>SUM('6.Átadott pénzeszk.'!B19)</f>
        <v>185</v>
      </c>
      <c r="I25" s="147">
        <f t="shared" si="2"/>
        <v>185</v>
      </c>
      <c r="J25" s="57"/>
      <c r="K25" s="57"/>
      <c r="L25" s="57"/>
      <c r="M25" s="148">
        <f>SUM(J25:L25)</f>
        <v>0</v>
      </c>
      <c r="N25" s="85">
        <f t="shared" si="1"/>
        <v>185</v>
      </c>
      <c r="O25" s="88"/>
    </row>
    <row r="26" spans="1:15" s="40" customFormat="1" ht="15" customHeight="1">
      <c r="A26" s="591"/>
      <c r="B26" s="71"/>
      <c r="C26" s="368" t="s">
        <v>427</v>
      </c>
      <c r="D26" s="58"/>
      <c r="E26" s="58"/>
      <c r="F26" s="58"/>
      <c r="G26" s="57"/>
      <c r="H26" s="57">
        <v>185</v>
      </c>
      <c r="I26" s="147">
        <f t="shared" si="2"/>
        <v>185</v>
      </c>
      <c r="J26" s="57"/>
      <c r="K26" s="57"/>
      <c r="L26" s="57"/>
      <c r="M26" s="148"/>
      <c r="N26" s="85">
        <f t="shared" si="1"/>
        <v>185</v>
      </c>
      <c r="O26" s="88"/>
    </row>
    <row r="27" spans="1:15" s="40" customFormat="1" ht="15" customHeight="1">
      <c r="A27" s="591"/>
      <c r="B27" s="71"/>
      <c r="C27" s="371" t="s">
        <v>430</v>
      </c>
      <c r="D27" s="58"/>
      <c r="E27" s="58"/>
      <c r="F27" s="58"/>
      <c r="G27" s="57"/>
      <c r="H27" s="271">
        <v>120</v>
      </c>
      <c r="I27" s="147">
        <f t="shared" si="2"/>
        <v>120</v>
      </c>
      <c r="J27" s="57"/>
      <c r="K27" s="57"/>
      <c r="L27" s="57"/>
      <c r="M27" s="148"/>
      <c r="N27" s="85">
        <f t="shared" si="1"/>
        <v>120</v>
      </c>
      <c r="O27" s="88"/>
    </row>
    <row r="28" spans="1:15" s="40" customFormat="1" ht="15" customHeight="1">
      <c r="A28" s="591"/>
      <c r="B28" s="71"/>
      <c r="C28" s="368" t="s">
        <v>427</v>
      </c>
      <c r="D28" s="199"/>
      <c r="E28" s="199"/>
      <c r="F28" s="199"/>
      <c r="G28" s="199"/>
      <c r="H28" s="199">
        <v>120</v>
      </c>
      <c r="I28" s="147">
        <f t="shared" si="2"/>
        <v>120</v>
      </c>
      <c r="J28" s="199"/>
      <c r="K28" s="199"/>
      <c r="L28" s="199"/>
      <c r="M28" s="201"/>
      <c r="N28" s="85">
        <f t="shared" si="1"/>
        <v>120</v>
      </c>
      <c r="O28" s="88"/>
    </row>
    <row r="29" spans="1:15" s="40" customFormat="1" ht="15" customHeight="1">
      <c r="A29" s="591"/>
      <c r="B29" s="71">
        <v>562919</v>
      </c>
      <c r="C29" s="76" t="s">
        <v>251</v>
      </c>
      <c r="D29" s="58"/>
      <c r="E29" s="58"/>
      <c r="F29" s="58"/>
      <c r="G29" s="57"/>
      <c r="H29" s="57">
        <v>236</v>
      </c>
      <c r="I29" s="200">
        <f t="shared" si="2"/>
        <v>236</v>
      </c>
      <c r="J29" s="57"/>
      <c r="K29" s="57"/>
      <c r="L29" s="57"/>
      <c r="M29" s="148">
        <f>SUM(J29:L29)</f>
        <v>0</v>
      </c>
      <c r="N29" s="85">
        <f t="shared" si="1"/>
        <v>236</v>
      </c>
      <c r="O29" s="88"/>
    </row>
    <row r="30" spans="1:15" s="40" customFormat="1" ht="15" customHeight="1">
      <c r="A30" s="591"/>
      <c r="B30" s="71"/>
      <c r="C30" s="368" t="s">
        <v>427</v>
      </c>
      <c r="D30" s="199"/>
      <c r="E30" s="199"/>
      <c r="F30" s="199"/>
      <c r="G30" s="199"/>
      <c r="H30" s="199">
        <v>236</v>
      </c>
      <c r="I30" s="200">
        <f t="shared" si="2"/>
        <v>236</v>
      </c>
      <c r="J30" s="199"/>
      <c r="K30" s="199"/>
      <c r="L30" s="199"/>
      <c r="M30" s="201"/>
      <c r="N30" s="85">
        <f t="shared" si="1"/>
        <v>236</v>
      </c>
      <c r="O30" s="88"/>
    </row>
    <row r="31" spans="1:15" s="40" customFormat="1" ht="15" customHeight="1">
      <c r="A31" s="591"/>
      <c r="B31" s="140">
        <v>882116</v>
      </c>
      <c r="C31" s="76" t="s">
        <v>228</v>
      </c>
      <c r="D31" s="58"/>
      <c r="E31" s="58"/>
      <c r="F31" s="58"/>
      <c r="G31" s="57">
        <f>SUM('szoc. ell.'!B9)</f>
        <v>300</v>
      </c>
      <c r="H31" s="57"/>
      <c r="I31" s="147">
        <f t="shared" si="2"/>
        <v>300</v>
      </c>
      <c r="J31" s="57"/>
      <c r="K31" s="57"/>
      <c r="L31" s="57"/>
      <c r="M31" s="148"/>
      <c r="N31" s="85">
        <f t="shared" si="1"/>
        <v>300</v>
      </c>
      <c r="O31" s="88"/>
    </row>
    <row r="32" spans="1:15" s="40" customFormat="1" ht="22.5" customHeight="1">
      <c r="A32" s="591"/>
      <c r="B32" s="141"/>
      <c r="C32" s="368" t="s">
        <v>427</v>
      </c>
      <c r="D32" s="199"/>
      <c r="E32" s="199"/>
      <c r="F32" s="199"/>
      <c r="G32" s="199">
        <v>542</v>
      </c>
      <c r="H32" s="199"/>
      <c r="I32" s="200">
        <f t="shared" si="2"/>
        <v>542</v>
      </c>
      <c r="J32" s="199"/>
      <c r="K32" s="199"/>
      <c r="L32" s="199"/>
      <c r="M32" s="201"/>
      <c r="N32" s="202">
        <f t="shared" si="1"/>
        <v>542</v>
      </c>
      <c r="O32" s="88"/>
    </row>
    <row r="33" spans="1:15" s="40" customFormat="1" ht="15" customHeight="1">
      <c r="A33" s="591"/>
      <c r="B33" s="141">
        <v>882124</v>
      </c>
      <c r="C33" s="264" t="s">
        <v>365</v>
      </c>
      <c r="D33" s="271"/>
      <c r="E33" s="271"/>
      <c r="F33" s="271"/>
      <c r="G33" s="271">
        <v>500</v>
      </c>
      <c r="H33" s="271"/>
      <c r="I33" s="200">
        <f t="shared" si="2"/>
        <v>500</v>
      </c>
      <c r="J33" s="271"/>
      <c r="K33" s="271"/>
      <c r="L33" s="199"/>
      <c r="M33" s="201"/>
      <c r="N33" s="202">
        <f t="shared" si="1"/>
        <v>500</v>
      </c>
      <c r="O33" s="88"/>
    </row>
    <row r="34" spans="1:15" s="40" customFormat="1" ht="15" customHeight="1">
      <c r="A34" s="591"/>
      <c r="B34" s="141"/>
      <c r="C34" s="368" t="s">
        <v>427</v>
      </c>
      <c r="D34" s="199"/>
      <c r="E34" s="199"/>
      <c r="F34" s="199"/>
      <c r="G34" s="199">
        <v>782</v>
      </c>
      <c r="H34" s="199"/>
      <c r="I34" s="200">
        <v>782</v>
      </c>
      <c r="J34" s="199"/>
      <c r="K34" s="199"/>
      <c r="L34" s="199"/>
      <c r="M34" s="201"/>
      <c r="N34" s="85">
        <f t="shared" si="1"/>
        <v>782</v>
      </c>
      <c r="O34" s="88"/>
    </row>
    <row r="35" spans="1:15" s="40" customFormat="1" ht="15" customHeight="1">
      <c r="A35" s="591"/>
      <c r="B35" s="141">
        <v>882129</v>
      </c>
      <c r="C35" s="264"/>
      <c r="D35" s="58"/>
      <c r="E35" s="58"/>
      <c r="F35" s="58"/>
      <c r="G35" s="57">
        <f>SUM('szoc. ell.'!B13)</f>
        <v>300</v>
      </c>
      <c r="H35" s="57"/>
      <c r="I35" s="147">
        <f t="shared" si="2"/>
        <v>300</v>
      </c>
      <c r="J35" s="57"/>
      <c r="K35" s="57"/>
      <c r="L35" s="57"/>
      <c r="M35" s="148"/>
      <c r="N35" s="85">
        <f t="shared" si="1"/>
        <v>300</v>
      </c>
      <c r="O35" s="88"/>
    </row>
    <row r="36" spans="1:15" s="40" customFormat="1" ht="15" customHeight="1">
      <c r="A36" s="591"/>
      <c r="B36" s="141"/>
      <c r="C36" s="368" t="s">
        <v>427</v>
      </c>
      <c r="D36" s="199"/>
      <c r="E36" s="199"/>
      <c r="F36" s="199"/>
      <c r="G36" s="199">
        <v>405</v>
      </c>
      <c r="H36" s="199"/>
      <c r="I36" s="200">
        <f t="shared" si="2"/>
        <v>405</v>
      </c>
      <c r="J36" s="199"/>
      <c r="K36" s="199"/>
      <c r="L36" s="199"/>
      <c r="M36" s="201"/>
      <c r="N36" s="202">
        <f t="shared" si="1"/>
        <v>405</v>
      </c>
      <c r="O36" s="88"/>
    </row>
    <row r="37" spans="1:15" s="40" customFormat="1" ht="15" customHeight="1">
      <c r="A37" s="591"/>
      <c r="B37" s="141">
        <v>882122</v>
      </c>
      <c r="C37" s="76" t="s">
        <v>320</v>
      </c>
      <c r="D37" s="207"/>
      <c r="E37" s="207"/>
      <c r="F37" s="207"/>
      <c r="G37" s="207"/>
      <c r="H37" s="207"/>
      <c r="I37" s="200">
        <f t="shared" si="2"/>
        <v>0</v>
      </c>
      <c r="J37" s="207"/>
      <c r="K37" s="207"/>
      <c r="L37" s="207"/>
      <c r="M37" s="210"/>
      <c r="N37" s="202">
        <f t="shared" si="1"/>
        <v>0</v>
      </c>
      <c r="O37" s="88"/>
    </row>
    <row r="38" spans="1:15" s="40" customFormat="1" ht="15" customHeight="1">
      <c r="A38" s="591"/>
      <c r="B38" s="141"/>
      <c r="C38" s="368" t="s">
        <v>427</v>
      </c>
      <c r="D38" s="199"/>
      <c r="E38" s="199"/>
      <c r="F38" s="199"/>
      <c r="G38" s="199">
        <v>30</v>
      </c>
      <c r="H38" s="199"/>
      <c r="I38" s="200">
        <f t="shared" si="2"/>
        <v>30</v>
      </c>
      <c r="J38" s="199"/>
      <c r="K38" s="199"/>
      <c r="L38" s="199"/>
      <c r="M38" s="201"/>
      <c r="N38" s="202">
        <f t="shared" si="1"/>
        <v>30</v>
      </c>
      <c r="O38" s="88"/>
    </row>
    <row r="39" spans="1:15" s="40" customFormat="1" ht="15" customHeight="1">
      <c r="A39" s="591"/>
      <c r="B39" s="141">
        <v>882123</v>
      </c>
      <c r="C39" s="206" t="s">
        <v>229</v>
      </c>
      <c r="D39" s="58"/>
      <c r="E39" s="58"/>
      <c r="F39" s="58"/>
      <c r="G39" s="57">
        <v>0</v>
      </c>
      <c r="H39" s="57"/>
      <c r="I39" s="147">
        <f t="shared" si="2"/>
        <v>0</v>
      </c>
      <c r="J39" s="57"/>
      <c r="K39" s="57"/>
      <c r="L39" s="57"/>
      <c r="M39" s="148"/>
      <c r="N39" s="85">
        <f t="shared" si="1"/>
        <v>0</v>
      </c>
      <c r="O39" s="88"/>
    </row>
    <row r="40" spans="1:15" s="40" customFormat="1" ht="15" customHeight="1">
      <c r="A40" s="591"/>
      <c r="B40" s="141"/>
      <c r="C40" s="368" t="s">
        <v>427</v>
      </c>
      <c r="D40" s="199"/>
      <c r="E40" s="199"/>
      <c r="F40" s="199"/>
      <c r="G40" s="199">
        <v>70</v>
      </c>
      <c r="H40" s="199"/>
      <c r="I40" s="200">
        <f t="shared" si="2"/>
        <v>70</v>
      </c>
      <c r="J40" s="199"/>
      <c r="K40" s="199"/>
      <c r="L40" s="199"/>
      <c r="M40" s="201"/>
      <c r="N40" s="202">
        <f t="shared" si="1"/>
        <v>70</v>
      </c>
      <c r="O40" s="88"/>
    </row>
    <row r="41" spans="1:15" s="40" customFormat="1" ht="15" customHeight="1">
      <c r="A41" s="591"/>
      <c r="B41" s="71">
        <v>522110</v>
      </c>
      <c r="C41" s="76" t="s">
        <v>247</v>
      </c>
      <c r="D41" s="58"/>
      <c r="E41" s="58"/>
      <c r="F41" s="58">
        <f>SUM('szoc. ell.'!B72)</f>
        <v>889</v>
      </c>
      <c r="G41" s="57"/>
      <c r="H41" s="57"/>
      <c r="I41" s="147">
        <f t="shared" si="2"/>
        <v>889</v>
      </c>
      <c r="J41" s="57"/>
      <c r="K41" s="57"/>
      <c r="L41" s="57"/>
      <c r="M41" s="148">
        <f>SUM(J41:L41)</f>
        <v>0</v>
      </c>
      <c r="N41" s="85">
        <f t="shared" si="1"/>
        <v>889</v>
      </c>
      <c r="O41" s="88"/>
    </row>
    <row r="42" spans="1:15" s="40" customFormat="1" ht="15" customHeight="1">
      <c r="A42" s="591"/>
      <c r="B42" s="71"/>
      <c r="C42" s="368" t="s">
        <v>427</v>
      </c>
      <c r="D42" s="199"/>
      <c r="E42" s="199"/>
      <c r="F42" s="199">
        <v>428</v>
      </c>
      <c r="G42" s="199"/>
      <c r="H42" s="199"/>
      <c r="I42" s="147">
        <f t="shared" si="2"/>
        <v>428</v>
      </c>
      <c r="J42" s="199"/>
      <c r="K42" s="199"/>
      <c r="L42" s="199"/>
      <c r="M42" s="201"/>
      <c r="N42" s="85">
        <f t="shared" si="1"/>
        <v>428</v>
      </c>
      <c r="O42" s="88"/>
    </row>
    <row r="43" spans="1:15" s="40" customFormat="1" ht="15" customHeight="1">
      <c r="A43" s="591"/>
      <c r="B43" s="71">
        <v>882202</v>
      </c>
      <c r="C43" s="264" t="s">
        <v>366</v>
      </c>
      <c r="D43" s="271"/>
      <c r="E43" s="271"/>
      <c r="F43" s="271"/>
      <c r="G43" s="271"/>
      <c r="H43" s="271"/>
      <c r="I43" s="272"/>
      <c r="J43" s="271"/>
      <c r="K43" s="271"/>
      <c r="L43" s="271"/>
      <c r="M43" s="273"/>
      <c r="N43" s="274"/>
      <c r="O43" s="88"/>
    </row>
    <row r="44" spans="1:15" s="40" customFormat="1" ht="15" customHeight="1">
      <c r="A44" s="591"/>
      <c r="B44" s="71"/>
      <c r="C44" s="368" t="s">
        <v>427</v>
      </c>
      <c r="D44" s="199"/>
      <c r="E44" s="199"/>
      <c r="F44" s="199"/>
      <c r="G44" s="199">
        <v>23</v>
      </c>
      <c r="H44" s="199"/>
      <c r="I44" s="147">
        <f t="shared" si="2"/>
        <v>23</v>
      </c>
      <c r="J44" s="199"/>
      <c r="K44" s="199"/>
      <c r="L44" s="199"/>
      <c r="M44" s="201"/>
      <c r="N44" s="85">
        <f t="shared" si="1"/>
        <v>23</v>
      </c>
      <c r="O44" s="88"/>
    </row>
    <row r="45" spans="1:15" s="40" customFormat="1" ht="15" customHeight="1">
      <c r="A45" s="591"/>
      <c r="B45" s="71">
        <v>841907</v>
      </c>
      <c r="C45" s="76" t="s">
        <v>106</v>
      </c>
      <c r="D45" s="58"/>
      <c r="E45" s="58"/>
      <c r="F45" s="58"/>
      <c r="G45" s="57"/>
      <c r="H45" s="57">
        <v>432</v>
      </c>
      <c r="I45" s="147">
        <f t="shared" si="2"/>
        <v>432</v>
      </c>
      <c r="J45" s="57"/>
      <c r="K45" s="57"/>
      <c r="L45" s="57"/>
      <c r="M45" s="148"/>
      <c r="N45" s="85">
        <f t="shared" si="1"/>
        <v>432</v>
      </c>
      <c r="O45" s="88"/>
    </row>
    <row r="46" spans="1:15" s="40" customFormat="1" ht="15" customHeight="1">
      <c r="A46" s="591"/>
      <c r="B46" s="71"/>
      <c r="C46" s="368" t="s">
        <v>427</v>
      </c>
      <c r="D46" s="199"/>
      <c r="E46" s="199"/>
      <c r="F46" s="199"/>
      <c r="G46" s="199"/>
      <c r="H46" s="199">
        <v>432</v>
      </c>
      <c r="I46" s="147">
        <f t="shared" si="2"/>
        <v>432</v>
      </c>
      <c r="J46" s="199"/>
      <c r="K46" s="199"/>
      <c r="L46" s="199"/>
      <c r="M46" s="201"/>
      <c r="N46" s="85">
        <f t="shared" si="1"/>
        <v>432</v>
      </c>
      <c r="O46" s="88"/>
    </row>
    <row r="47" spans="1:15" s="40" customFormat="1" ht="15" customHeight="1">
      <c r="A47" s="591"/>
      <c r="B47" s="71">
        <v>862102</v>
      </c>
      <c r="C47" s="76" t="s">
        <v>248</v>
      </c>
      <c r="D47" s="58"/>
      <c r="E47" s="58"/>
      <c r="F47" s="58"/>
      <c r="G47" s="57"/>
      <c r="H47" s="271">
        <v>11908</v>
      </c>
      <c r="I47" s="147">
        <f t="shared" si="2"/>
        <v>11908</v>
      </c>
      <c r="J47" s="57"/>
      <c r="K47" s="57"/>
      <c r="L47" s="57"/>
      <c r="M47" s="148">
        <f>SUM(J47:L47)</f>
        <v>0</v>
      </c>
      <c r="N47" s="85">
        <f t="shared" si="1"/>
        <v>11908</v>
      </c>
      <c r="O47" s="88"/>
    </row>
    <row r="48" spans="1:15" s="40" customFormat="1" ht="15" customHeight="1">
      <c r="A48" s="591"/>
      <c r="B48" s="71"/>
      <c r="C48" s="368" t="s">
        <v>427</v>
      </c>
      <c r="D48" s="199"/>
      <c r="E48" s="199"/>
      <c r="F48" s="199"/>
      <c r="G48" s="199"/>
      <c r="H48" s="199">
        <v>11908</v>
      </c>
      <c r="I48" s="200">
        <f t="shared" si="2"/>
        <v>11908</v>
      </c>
      <c r="J48" s="199"/>
      <c r="K48" s="199"/>
      <c r="L48" s="199"/>
      <c r="M48" s="201"/>
      <c r="N48" s="202">
        <f t="shared" si="1"/>
        <v>11908</v>
      </c>
      <c r="O48" s="88"/>
    </row>
    <row r="49" spans="1:15" s="40" customFormat="1" ht="15" customHeight="1">
      <c r="A49" s="591"/>
      <c r="B49" s="71">
        <v>910502</v>
      </c>
      <c r="C49" s="77" t="s">
        <v>107</v>
      </c>
      <c r="D49" s="58"/>
      <c r="E49" s="58"/>
      <c r="F49" s="58"/>
      <c r="G49" s="57"/>
      <c r="H49" s="271">
        <v>315</v>
      </c>
      <c r="I49" s="147">
        <f t="shared" si="2"/>
        <v>315</v>
      </c>
      <c r="J49" s="57"/>
      <c r="K49" s="57"/>
      <c r="L49" s="57"/>
      <c r="M49" s="148"/>
      <c r="N49" s="85">
        <f t="shared" si="1"/>
        <v>315</v>
      </c>
      <c r="O49" s="88"/>
    </row>
    <row r="50" spans="1:15" s="40" customFormat="1" ht="15" customHeight="1">
      <c r="A50" s="591"/>
      <c r="B50" s="71"/>
      <c r="C50" s="368" t="s">
        <v>427</v>
      </c>
      <c r="D50" s="199"/>
      <c r="E50" s="199"/>
      <c r="F50" s="199">
        <v>263</v>
      </c>
      <c r="G50" s="199"/>
      <c r="H50" s="199">
        <v>315</v>
      </c>
      <c r="I50" s="147">
        <f t="shared" si="2"/>
        <v>578</v>
      </c>
      <c r="J50" s="199"/>
      <c r="K50" s="199"/>
      <c r="L50" s="199"/>
      <c r="M50" s="201"/>
      <c r="N50" s="85">
        <f t="shared" si="1"/>
        <v>578</v>
      </c>
      <c r="O50" s="88"/>
    </row>
    <row r="51" spans="1:15" s="40" customFormat="1" ht="15" customHeight="1">
      <c r="A51" s="591"/>
      <c r="B51" s="71">
        <v>889928</v>
      </c>
      <c r="C51" s="79" t="s">
        <v>249</v>
      </c>
      <c r="D51" s="58">
        <f>SUM('szoc. ell.'!B23)</f>
        <v>1236</v>
      </c>
      <c r="E51" s="58">
        <f>SUM('szoc. ell.'!B26)</f>
        <v>318</v>
      </c>
      <c r="F51" s="58">
        <f>SUM('szoc. ell.'!B36)</f>
        <v>1420</v>
      </c>
      <c r="G51" s="57"/>
      <c r="H51" s="57"/>
      <c r="I51" s="147">
        <f t="shared" si="2"/>
        <v>2974</v>
      </c>
      <c r="J51" s="57"/>
      <c r="K51" s="57"/>
      <c r="L51" s="57"/>
      <c r="M51" s="148"/>
      <c r="N51" s="85">
        <f t="shared" si="1"/>
        <v>2974</v>
      </c>
      <c r="O51" s="88"/>
    </row>
    <row r="52" spans="1:15" s="40" customFormat="1" ht="15" customHeight="1">
      <c r="A52" s="591"/>
      <c r="B52" s="71"/>
      <c r="C52" s="368" t="s">
        <v>427</v>
      </c>
      <c r="D52" s="199">
        <v>1368</v>
      </c>
      <c r="E52" s="199">
        <v>364</v>
      </c>
      <c r="F52" s="199">
        <v>1315</v>
      </c>
      <c r="G52" s="199"/>
      <c r="H52" s="199"/>
      <c r="I52" s="200">
        <f t="shared" si="2"/>
        <v>3047</v>
      </c>
      <c r="J52" s="199"/>
      <c r="K52" s="199"/>
      <c r="L52" s="199"/>
      <c r="M52" s="201"/>
      <c r="N52" s="202">
        <f t="shared" si="1"/>
        <v>3047</v>
      </c>
      <c r="O52" s="88"/>
    </row>
    <row r="53" spans="1:15" s="40" customFormat="1" ht="15" customHeight="1">
      <c r="A53" s="591"/>
      <c r="B53" s="71">
        <v>869042</v>
      </c>
      <c r="C53" s="79" t="s">
        <v>321</v>
      </c>
      <c r="D53" s="58"/>
      <c r="E53" s="58"/>
      <c r="F53" s="58"/>
      <c r="G53" s="57"/>
      <c r="H53" s="57">
        <f>SUM('6.Átadott pénzeszk.'!B25)</f>
        <v>140</v>
      </c>
      <c r="I53" s="147">
        <f t="shared" si="2"/>
        <v>140</v>
      </c>
      <c r="J53" s="57"/>
      <c r="K53" s="57"/>
      <c r="L53" s="57"/>
      <c r="M53" s="148"/>
      <c r="N53" s="85">
        <f t="shared" si="1"/>
        <v>140</v>
      </c>
      <c r="O53" s="88"/>
    </row>
    <row r="54" spans="1:15" s="40" customFormat="1" ht="15" customHeight="1">
      <c r="A54" s="591"/>
      <c r="B54" s="71"/>
      <c r="C54" s="368" t="s">
        <v>427</v>
      </c>
      <c r="D54" s="199"/>
      <c r="E54" s="199"/>
      <c r="F54" s="199"/>
      <c r="G54" s="199"/>
      <c r="H54" s="199">
        <v>140</v>
      </c>
      <c r="I54" s="200">
        <f t="shared" si="2"/>
        <v>140</v>
      </c>
      <c r="J54" s="199"/>
      <c r="K54" s="199"/>
      <c r="L54" s="199"/>
      <c r="M54" s="201"/>
      <c r="N54" s="202">
        <f t="shared" si="1"/>
        <v>140</v>
      </c>
      <c r="O54" s="88"/>
    </row>
    <row r="55" spans="1:15" s="40" customFormat="1" ht="15" customHeight="1">
      <c r="A55" s="591"/>
      <c r="B55" s="71">
        <v>862231</v>
      </c>
      <c r="C55" s="79" t="s">
        <v>111</v>
      </c>
      <c r="D55" s="58"/>
      <c r="E55" s="58"/>
      <c r="F55" s="58"/>
      <c r="G55" s="57"/>
      <c r="H55" s="57">
        <f>SUM('6.Átadott pénzeszk.'!B26)</f>
        <v>50</v>
      </c>
      <c r="I55" s="147">
        <f t="shared" si="2"/>
        <v>50</v>
      </c>
      <c r="J55" s="57"/>
      <c r="K55" s="57"/>
      <c r="L55" s="57"/>
      <c r="M55" s="148">
        <f>SUM(J55:L55)</f>
        <v>0</v>
      </c>
      <c r="N55" s="85">
        <f t="shared" si="1"/>
        <v>50</v>
      </c>
      <c r="O55" s="88"/>
    </row>
    <row r="56" spans="1:15" s="40" customFormat="1" ht="15" customHeight="1">
      <c r="A56" s="591"/>
      <c r="B56" s="71"/>
      <c r="C56" s="198" t="s">
        <v>427</v>
      </c>
      <c r="D56" s="199"/>
      <c r="E56" s="199"/>
      <c r="F56" s="199">
        <v>32</v>
      </c>
      <c r="G56" s="199"/>
      <c r="H56" s="199">
        <v>240</v>
      </c>
      <c r="I56" s="200">
        <f t="shared" si="2"/>
        <v>272</v>
      </c>
      <c r="J56" s="199"/>
      <c r="K56" s="199"/>
      <c r="L56" s="199"/>
      <c r="M56" s="201"/>
      <c r="N56" s="85">
        <f t="shared" si="1"/>
        <v>272</v>
      </c>
      <c r="O56" s="88"/>
    </row>
    <row r="57" spans="1:15" s="40" customFormat="1" ht="15" customHeight="1">
      <c r="A57" s="591"/>
      <c r="B57" s="71">
        <v>910123</v>
      </c>
      <c r="C57" s="79" t="s">
        <v>113</v>
      </c>
      <c r="D57" s="58">
        <f>SUM('szoc. ell.'!B52)</f>
        <v>648</v>
      </c>
      <c r="E57" s="58">
        <f>SUM('szoc. ell.'!B56)</f>
        <v>159</v>
      </c>
      <c r="F57" s="58">
        <f>SUM('szoc. ell.'!B66)</f>
        <v>89</v>
      </c>
      <c r="G57" s="57"/>
      <c r="H57" s="57"/>
      <c r="I57" s="282">
        <f t="shared" si="2"/>
        <v>896</v>
      </c>
      <c r="J57" s="57"/>
      <c r="K57" s="57"/>
      <c r="L57" s="57"/>
      <c r="M57" s="148">
        <f>SUM(J57:L57)</f>
        <v>0</v>
      </c>
      <c r="N57" s="85">
        <f t="shared" si="1"/>
        <v>896</v>
      </c>
      <c r="O57" s="88">
        <v>1</v>
      </c>
    </row>
    <row r="58" spans="1:15" s="40" customFormat="1" ht="15" customHeight="1">
      <c r="A58" s="170"/>
      <c r="B58" s="71"/>
      <c r="C58" s="368" t="s">
        <v>427</v>
      </c>
      <c r="D58" s="199">
        <v>400</v>
      </c>
      <c r="E58" s="199">
        <v>98</v>
      </c>
      <c r="F58" s="199">
        <v>86</v>
      </c>
      <c r="G58" s="199"/>
      <c r="H58" s="199"/>
      <c r="I58" s="200">
        <f t="shared" si="2"/>
        <v>584</v>
      </c>
      <c r="J58" s="199"/>
      <c r="K58" s="199"/>
      <c r="L58" s="199"/>
      <c r="M58" s="201"/>
      <c r="N58" s="202">
        <f t="shared" si="1"/>
        <v>584</v>
      </c>
      <c r="O58" s="88"/>
    </row>
    <row r="59" spans="1:15" s="40" customFormat="1" ht="15" customHeight="1">
      <c r="A59" s="592" t="s">
        <v>234</v>
      </c>
      <c r="B59" s="71">
        <v>841112</v>
      </c>
      <c r="C59" s="80" t="s">
        <v>250</v>
      </c>
      <c r="D59" s="58">
        <f>SUM(jogalkotás!B13)</f>
        <v>5216</v>
      </c>
      <c r="E59" s="58">
        <f>SUM(jogalkotás!B16)</f>
        <v>1166</v>
      </c>
      <c r="F59" s="58">
        <f>SUM(jogalkotás!B42)</f>
        <v>4660</v>
      </c>
      <c r="G59" s="57">
        <f>SUM(jogalkotás!B45)</f>
        <v>150</v>
      </c>
      <c r="H59" s="57"/>
      <c r="I59" s="147">
        <f t="shared" si="2"/>
        <v>11192</v>
      </c>
      <c r="J59" s="57"/>
      <c r="K59" s="57"/>
      <c r="L59" s="57"/>
      <c r="M59" s="148">
        <f>SUM(J59:L59)</f>
        <v>0</v>
      </c>
      <c r="N59" s="85">
        <f t="shared" si="1"/>
        <v>11192</v>
      </c>
      <c r="O59" s="88">
        <v>1</v>
      </c>
    </row>
    <row r="60" spans="1:15" s="40" customFormat="1" ht="15" customHeight="1">
      <c r="A60" s="591"/>
      <c r="B60" s="71"/>
      <c r="C60" s="368" t="s">
        <v>427</v>
      </c>
      <c r="D60" s="199">
        <v>5289</v>
      </c>
      <c r="E60" s="199">
        <v>1425</v>
      </c>
      <c r="F60" s="199">
        <v>3905</v>
      </c>
      <c r="G60" s="199">
        <v>122</v>
      </c>
      <c r="H60" s="199"/>
      <c r="I60" s="200">
        <f t="shared" si="2"/>
        <v>10741</v>
      </c>
      <c r="J60" s="199"/>
      <c r="K60" s="199"/>
      <c r="L60" s="199"/>
      <c r="M60" s="201"/>
      <c r="N60" s="202">
        <f t="shared" si="1"/>
        <v>10741</v>
      </c>
      <c r="O60" s="88"/>
    </row>
    <row r="61" spans="1:15" s="40" customFormat="1" ht="15" customHeight="1">
      <c r="A61" s="591"/>
      <c r="B61" s="71">
        <v>889923</v>
      </c>
      <c r="C61" s="77" t="s">
        <v>94</v>
      </c>
      <c r="D61" s="58"/>
      <c r="E61" s="58"/>
      <c r="F61" s="58"/>
      <c r="G61" s="57"/>
      <c r="H61" s="57">
        <f>SUM('6.Átadott pénzeszk.'!B12)</f>
        <v>0</v>
      </c>
      <c r="I61" s="147">
        <f t="shared" si="2"/>
        <v>0</v>
      </c>
      <c r="J61" s="57"/>
      <c r="K61" s="57"/>
      <c r="L61" s="57"/>
      <c r="M61" s="148"/>
      <c r="N61" s="85">
        <f t="shared" si="1"/>
        <v>0</v>
      </c>
      <c r="O61" s="88"/>
    </row>
    <row r="62" spans="1:15" s="40" customFormat="1" ht="15" customHeight="1">
      <c r="A62" s="591"/>
      <c r="B62" s="71"/>
      <c r="C62" s="198" t="s">
        <v>427</v>
      </c>
      <c r="D62" s="199"/>
      <c r="E62" s="199"/>
      <c r="F62" s="199"/>
      <c r="G62" s="199"/>
      <c r="H62" s="199"/>
      <c r="I62" s="200"/>
      <c r="J62" s="199"/>
      <c r="K62" s="199"/>
      <c r="L62" s="199"/>
      <c r="M62" s="201"/>
      <c r="N62" s="202"/>
      <c r="O62" s="88"/>
    </row>
    <row r="63" spans="1:15" s="40" customFormat="1" ht="15" customHeight="1">
      <c r="A63" s="591"/>
      <c r="B63" s="71">
        <v>841126</v>
      </c>
      <c r="C63" s="77" t="s">
        <v>235</v>
      </c>
      <c r="D63" s="58"/>
      <c r="E63" s="58"/>
      <c r="F63" s="58"/>
      <c r="G63" s="57"/>
      <c r="H63" s="57"/>
      <c r="I63" s="147">
        <f t="shared" si="2"/>
        <v>0</v>
      </c>
      <c r="J63" s="57"/>
      <c r="K63" s="57"/>
      <c r="L63" s="57"/>
      <c r="M63" s="148">
        <f>SUM(J63:L63)</f>
        <v>0</v>
      </c>
      <c r="N63" s="85">
        <f t="shared" si="1"/>
        <v>0</v>
      </c>
      <c r="O63" s="88"/>
    </row>
    <row r="64" spans="1:15" s="40" customFormat="1" ht="15" customHeight="1">
      <c r="A64" s="591"/>
      <c r="B64" s="71"/>
      <c r="C64" s="368" t="s">
        <v>427</v>
      </c>
      <c r="D64" s="199"/>
      <c r="E64" s="199"/>
      <c r="F64" s="199"/>
      <c r="G64" s="199"/>
      <c r="H64" s="199">
        <v>64</v>
      </c>
      <c r="I64" s="200">
        <f t="shared" si="2"/>
        <v>64</v>
      </c>
      <c r="J64" s="199"/>
      <c r="K64" s="199"/>
      <c r="L64" s="199"/>
      <c r="M64" s="201"/>
      <c r="N64" s="202">
        <f t="shared" si="1"/>
        <v>64</v>
      </c>
      <c r="O64" s="88"/>
    </row>
    <row r="65" spans="1:15" s="40" customFormat="1" ht="15" customHeight="1">
      <c r="A65" s="591"/>
      <c r="B65" s="71">
        <v>869031</v>
      </c>
      <c r="C65" s="77" t="s">
        <v>117</v>
      </c>
      <c r="D65" s="58"/>
      <c r="E65" s="58"/>
      <c r="F65" s="58"/>
      <c r="G65" s="57"/>
      <c r="H65" s="57">
        <v>288</v>
      </c>
      <c r="I65" s="147">
        <f t="shared" si="2"/>
        <v>288</v>
      </c>
      <c r="J65" s="57"/>
      <c r="K65" s="57"/>
      <c r="L65" s="57"/>
      <c r="M65" s="148">
        <f>SUM(J65:L65)</f>
        <v>0</v>
      </c>
      <c r="N65" s="85">
        <f t="shared" si="1"/>
        <v>288</v>
      </c>
      <c r="O65" s="88"/>
    </row>
    <row r="66" spans="1:15" s="40" customFormat="1" ht="15" customHeight="1">
      <c r="A66" s="591"/>
      <c r="B66" s="71"/>
      <c r="C66" s="368" t="s">
        <v>427</v>
      </c>
      <c r="D66" s="199"/>
      <c r="E66" s="199"/>
      <c r="F66" s="199"/>
      <c r="G66" s="199"/>
      <c r="H66" s="199">
        <v>288</v>
      </c>
      <c r="I66" s="200">
        <f t="shared" si="2"/>
        <v>288</v>
      </c>
      <c r="J66" s="199"/>
      <c r="K66" s="199"/>
      <c r="L66" s="199"/>
      <c r="M66" s="201"/>
      <c r="N66" s="202">
        <f t="shared" si="1"/>
        <v>288</v>
      </c>
      <c r="O66" s="88"/>
    </row>
    <row r="67" spans="1:15" s="40" customFormat="1" ht="15" customHeight="1">
      <c r="A67" s="591"/>
      <c r="B67" s="71">
        <v>890442</v>
      </c>
      <c r="C67" s="77" t="s">
        <v>431</v>
      </c>
      <c r="D67" s="58">
        <f>SUM('községgazd.'!B55)</f>
        <v>2038</v>
      </c>
      <c r="E67" s="58">
        <f>SUM('községgazd.'!B56)</f>
        <v>550</v>
      </c>
      <c r="F67" s="58"/>
      <c r="G67" s="57"/>
      <c r="H67" s="57"/>
      <c r="I67" s="147">
        <f t="shared" si="2"/>
        <v>2588</v>
      </c>
      <c r="J67" s="57"/>
      <c r="K67" s="57"/>
      <c r="L67" s="57"/>
      <c r="M67" s="148">
        <f>SUM(J67:L67)</f>
        <v>0</v>
      </c>
      <c r="N67" s="85">
        <f t="shared" si="1"/>
        <v>2588</v>
      </c>
      <c r="O67" s="88">
        <v>3</v>
      </c>
    </row>
    <row r="68" spans="1:15" s="40" customFormat="1" ht="15" customHeight="1">
      <c r="A68" s="591"/>
      <c r="B68" s="71"/>
      <c r="C68" s="368" t="s">
        <v>427</v>
      </c>
      <c r="D68" s="199">
        <v>2172</v>
      </c>
      <c r="E68" s="199">
        <v>297</v>
      </c>
      <c r="F68" s="199">
        <v>29</v>
      </c>
      <c r="G68" s="199"/>
      <c r="H68" s="199"/>
      <c r="I68" s="200">
        <f t="shared" si="2"/>
        <v>2498</v>
      </c>
      <c r="J68" s="199"/>
      <c r="K68" s="199"/>
      <c r="L68" s="199"/>
      <c r="M68" s="201"/>
      <c r="N68" s="202">
        <f t="shared" si="1"/>
        <v>2498</v>
      </c>
      <c r="O68" s="88"/>
    </row>
    <row r="69" spans="1:15" s="40" customFormat="1" ht="15" customHeight="1">
      <c r="A69" s="591"/>
      <c r="B69" s="71">
        <v>890301</v>
      </c>
      <c r="C69" s="80" t="s">
        <v>96</v>
      </c>
      <c r="D69" s="58"/>
      <c r="E69" s="58"/>
      <c r="F69" s="58"/>
      <c r="G69" s="57"/>
      <c r="H69" s="57">
        <f>SUM('6.Átadott pénzeszk.'!B29)</f>
        <v>762</v>
      </c>
      <c r="I69" s="147">
        <f t="shared" si="2"/>
        <v>762</v>
      </c>
      <c r="J69" s="57"/>
      <c r="K69" s="57"/>
      <c r="L69" s="57"/>
      <c r="M69" s="148">
        <f>SUM(J69:L69)</f>
        <v>0</v>
      </c>
      <c r="N69" s="85">
        <f t="shared" si="1"/>
        <v>762</v>
      </c>
      <c r="O69" s="88"/>
    </row>
    <row r="70" spans="1:15" s="40" customFormat="1" ht="15" customHeight="1">
      <c r="A70" s="591"/>
      <c r="B70" s="71"/>
      <c r="C70" s="198" t="s">
        <v>427</v>
      </c>
      <c r="D70" s="199"/>
      <c r="E70" s="199"/>
      <c r="F70" s="199"/>
      <c r="G70" s="199"/>
      <c r="H70" s="199"/>
      <c r="I70" s="200">
        <f t="shared" si="2"/>
        <v>0</v>
      </c>
      <c r="J70" s="199"/>
      <c r="K70" s="199"/>
      <c r="L70" s="199"/>
      <c r="M70" s="201"/>
      <c r="N70" s="85">
        <f t="shared" si="1"/>
        <v>0</v>
      </c>
      <c r="O70" s="88"/>
    </row>
    <row r="71" spans="1:15" s="40" customFormat="1" ht="15" customHeight="1">
      <c r="A71" s="593"/>
      <c r="B71" s="71">
        <v>611020</v>
      </c>
      <c r="C71" s="80" t="s">
        <v>236</v>
      </c>
      <c r="D71" s="58"/>
      <c r="E71" s="58"/>
      <c r="F71" s="58"/>
      <c r="G71" s="57"/>
      <c r="H71" s="271">
        <v>784</v>
      </c>
      <c r="I71" s="147">
        <f t="shared" si="2"/>
        <v>784</v>
      </c>
      <c r="J71" s="57"/>
      <c r="K71" s="57"/>
      <c r="L71" s="57"/>
      <c r="M71" s="148">
        <f>SUM(J71:L71)</f>
        <v>0</v>
      </c>
      <c r="N71" s="85">
        <f t="shared" si="1"/>
        <v>784</v>
      </c>
      <c r="O71" s="88"/>
    </row>
    <row r="72" spans="1:15" s="40" customFormat="1" ht="15" customHeight="1">
      <c r="A72" s="171"/>
      <c r="B72" s="71"/>
      <c r="C72" s="368" t="s">
        <v>427</v>
      </c>
      <c r="D72" s="199"/>
      <c r="E72" s="199"/>
      <c r="F72" s="199"/>
      <c r="G72" s="199"/>
      <c r="H72" s="199">
        <v>927</v>
      </c>
      <c r="I72" s="200">
        <f t="shared" si="2"/>
        <v>927</v>
      </c>
      <c r="J72" s="199"/>
      <c r="K72" s="199"/>
      <c r="L72" s="199"/>
      <c r="M72" s="201"/>
      <c r="N72" s="202">
        <f t="shared" si="1"/>
        <v>927</v>
      </c>
      <c r="O72" s="88"/>
    </row>
    <row r="73" spans="1:15" s="40" customFormat="1" ht="15" customHeight="1">
      <c r="A73" s="594" t="s">
        <v>118</v>
      </c>
      <c r="B73" s="71">
        <v>882111</v>
      </c>
      <c r="C73" s="264" t="s">
        <v>367</v>
      </c>
      <c r="D73" s="58"/>
      <c r="E73" s="58"/>
      <c r="F73" s="58"/>
      <c r="G73" s="149">
        <f>SUM('szoc. ell.'!B5)</f>
        <v>4500</v>
      </c>
      <c r="H73" s="57"/>
      <c r="I73" s="147">
        <f t="shared" si="2"/>
        <v>4500</v>
      </c>
      <c r="J73" s="57"/>
      <c r="K73" s="57"/>
      <c r="L73" s="57"/>
      <c r="M73" s="148">
        <f>SUM(J73:L73)</f>
        <v>0</v>
      </c>
      <c r="N73" s="85">
        <f t="shared" si="1"/>
        <v>4500</v>
      </c>
      <c r="O73" s="88"/>
    </row>
    <row r="74" spans="1:15" s="40" customFormat="1" ht="15" customHeight="1">
      <c r="A74" s="594"/>
      <c r="B74" s="71"/>
      <c r="C74" s="368" t="s">
        <v>427</v>
      </c>
      <c r="D74" s="199"/>
      <c r="E74" s="199"/>
      <c r="F74" s="199"/>
      <c r="G74" s="204">
        <v>4048</v>
      </c>
      <c r="H74" s="199"/>
      <c r="I74" s="200">
        <f t="shared" si="2"/>
        <v>4048</v>
      </c>
      <c r="J74" s="199"/>
      <c r="K74" s="199"/>
      <c r="L74" s="199"/>
      <c r="M74" s="201"/>
      <c r="N74" s="202">
        <f t="shared" si="1"/>
        <v>4048</v>
      </c>
      <c r="O74" s="88"/>
    </row>
    <row r="75" spans="1:15" s="40" customFormat="1" ht="15" customHeight="1">
      <c r="A75" s="594"/>
      <c r="B75" s="71">
        <v>882112</v>
      </c>
      <c r="C75" s="76" t="s">
        <v>232</v>
      </c>
      <c r="D75" s="207"/>
      <c r="E75" s="207"/>
      <c r="F75" s="207"/>
      <c r="G75" s="208"/>
      <c r="H75" s="207"/>
      <c r="I75" s="282">
        <f t="shared" si="2"/>
        <v>0</v>
      </c>
      <c r="J75" s="207"/>
      <c r="K75" s="207"/>
      <c r="L75" s="207"/>
      <c r="M75" s="210"/>
      <c r="N75" s="375">
        <f t="shared" si="1"/>
        <v>0</v>
      </c>
      <c r="O75" s="88"/>
    </row>
    <row r="76" spans="1:15" s="40" customFormat="1" ht="15" customHeight="1">
      <c r="A76" s="594"/>
      <c r="B76" s="71"/>
      <c r="C76" s="368" t="s">
        <v>427</v>
      </c>
      <c r="D76" s="199"/>
      <c r="E76" s="199"/>
      <c r="F76" s="199"/>
      <c r="G76" s="204">
        <v>54</v>
      </c>
      <c r="H76" s="199"/>
      <c r="I76" s="200">
        <f t="shared" si="2"/>
        <v>54</v>
      </c>
      <c r="J76" s="200"/>
      <c r="K76" s="199"/>
      <c r="L76" s="199"/>
      <c r="M76" s="201"/>
      <c r="N76" s="202">
        <f t="shared" si="1"/>
        <v>54</v>
      </c>
      <c r="O76" s="88"/>
    </row>
    <row r="77" spans="1:15" s="40" customFormat="1" ht="15" customHeight="1">
      <c r="A77" s="594"/>
      <c r="B77" s="71">
        <v>882113</v>
      </c>
      <c r="C77" s="206" t="s">
        <v>337</v>
      </c>
      <c r="D77" s="207"/>
      <c r="E77" s="207"/>
      <c r="F77" s="207"/>
      <c r="G77" s="208"/>
      <c r="H77" s="207"/>
      <c r="I77" s="282">
        <f t="shared" si="2"/>
        <v>0</v>
      </c>
      <c r="J77" s="209"/>
      <c r="K77" s="207"/>
      <c r="L77" s="207"/>
      <c r="M77" s="210"/>
      <c r="N77" s="375">
        <f t="shared" si="1"/>
        <v>0</v>
      </c>
      <c r="O77" s="88"/>
    </row>
    <row r="78" spans="1:15" s="40" customFormat="1" ht="15" customHeight="1">
      <c r="A78" s="594"/>
      <c r="B78" s="71"/>
      <c r="C78" s="368" t="s">
        <v>427</v>
      </c>
      <c r="D78" s="199"/>
      <c r="E78" s="199"/>
      <c r="F78" s="199"/>
      <c r="G78" s="204">
        <v>2070</v>
      </c>
      <c r="H78" s="199"/>
      <c r="I78" s="200">
        <f t="shared" si="2"/>
        <v>2070</v>
      </c>
      <c r="J78" s="200"/>
      <c r="K78" s="199"/>
      <c r="L78" s="199"/>
      <c r="M78" s="201"/>
      <c r="N78" s="202">
        <f t="shared" si="1"/>
        <v>2070</v>
      </c>
      <c r="O78" s="88"/>
    </row>
    <row r="79" spans="1:15" s="40" customFormat="1" ht="15" customHeight="1">
      <c r="A79" s="594"/>
      <c r="B79" s="71">
        <v>882115</v>
      </c>
      <c r="C79" s="206" t="s">
        <v>233</v>
      </c>
      <c r="D79" s="207"/>
      <c r="E79" s="207"/>
      <c r="F79" s="207"/>
      <c r="G79" s="208"/>
      <c r="H79" s="207"/>
      <c r="I79" s="282">
        <f t="shared" si="2"/>
        <v>0</v>
      </c>
      <c r="J79" s="209"/>
      <c r="K79" s="207"/>
      <c r="L79" s="207"/>
      <c r="M79" s="210"/>
      <c r="N79" s="375">
        <f t="shared" si="1"/>
        <v>0</v>
      </c>
      <c r="O79" s="88"/>
    </row>
    <row r="80" spans="1:15" s="40" customFormat="1" ht="15" customHeight="1">
      <c r="A80" s="594"/>
      <c r="B80" s="71"/>
      <c r="C80" s="368" t="s">
        <v>427</v>
      </c>
      <c r="D80" s="199"/>
      <c r="E80" s="199"/>
      <c r="F80" s="199"/>
      <c r="G80" s="204">
        <v>407</v>
      </c>
      <c r="H80" s="199"/>
      <c r="I80" s="200">
        <f t="shared" si="2"/>
        <v>407</v>
      </c>
      <c r="J80" s="200"/>
      <c r="K80" s="199"/>
      <c r="L80" s="199"/>
      <c r="M80" s="201"/>
      <c r="N80" s="202">
        <f t="shared" si="1"/>
        <v>407</v>
      </c>
      <c r="O80" s="88"/>
    </row>
    <row r="81" spans="1:15" s="40" customFormat="1" ht="15" customHeight="1">
      <c r="A81" s="594"/>
      <c r="B81" s="71"/>
      <c r="C81" s="206" t="s">
        <v>434</v>
      </c>
      <c r="D81" s="207"/>
      <c r="E81" s="207"/>
      <c r="F81" s="207"/>
      <c r="G81" s="208"/>
      <c r="H81" s="207"/>
      <c r="I81" s="282">
        <v>10900</v>
      </c>
      <c r="J81" s="207"/>
      <c r="K81" s="207"/>
      <c r="L81" s="207"/>
      <c r="M81" s="210"/>
      <c r="N81" s="375">
        <f t="shared" si="1"/>
        <v>10900</v>
      </c>
      <c r="O81" s="88"/>
    </row>
    <row r="82" spans="1:15" s="40" customFormat="1" ht="15" customHeight="1">
      <c r="A82" s="594"/>
      <c r="B82" s="71"/>
      <c r="C82" s="198" t="s">
        <v>427</v>
      </c>
      <c r="D82" s="199"/>
      <c r="E82" s="199"/>
      <c r="F82" s="199"/>
      <c r="G82" s="204"/>
      <c r="H82" s="199"/>
      <c r="I82" s="200">
        <f t="shared" si="2"/>
        <v>0</v>
      </c>
      <c r="J82" s="199"/>
      <c r="K82" s="199"/>
      <c r="L82" s="199"/>
      <c r="M82" s="201"/>
      <c r="N82" s="202">
        <f t="shared" si="1"/>
        <v>0</v>
      </c>
      <c r="O82" s="88"/>
    </row>
    <row r="83" spans="1:15" s="40" customFormat="1" ht="15" customHeight="1">
      <c r="A83" s="594"/>
      <c r="B83" s="71">
        <v>862110</v>
      </c>
      <c r="C83" s="369" t="s">
        <v>429</v>
      </c>
      <c r="H83" s="271"/>
      <c r="I83" s="271"/>
      <c r="J83" s="271"/>
      <c r="K83" s="370"/>
      <c r="L83" s="271"/>
      <c r="M83" s="273"/>
      <c r="N83" s="274">
        <f t="shared" si="1"/>
        <v>0</v>
      </c>
      <c r="O83" s="88"/>
    </row>
    <row r="84" spans="1:15" s="40" customFormat="1" ht="15" customHeight="1">
      <c r="A84" s="594"/>
      <c r="B84" s="71"/>
      <c r="C84" s="368" t="s">
        <v>427</v>
      </c>
      <c r="D84" s="199"/>
      <c r="E84" s="199"/>
      <c r="F84" s="199">
        <v>60</v>
      </c>
      <c r="G84" s="204"/>
      <c r="H84" s="199"/>
      <c r="I84" s="200">
        <f t="shared" si="2"/>
        <v>60</v>
      </c>
      <c r="J84" s="199"/>
      <c r="K84" s="199"/>
      <c r="L84" s="199"/>
      <c r="M84" s="201"/>
      <c r="N84" s="202">
        <f t="shared" si="1"/>
        <v>60</v>
      </c>
      <c r="O84" s="88"/>
    </row>
    <row r="85" spans="1:15" s="40" customFormat="1" ht="15" customHeight="1">
      <c r="A85" s="594"/>
      <c r="B85" s="71"/>
      <c r="C85" s="369" t="s">
        <v>432</v>
      </c>
      <c r="D85" s="271"/>
      <c r="E85" s="271"/>
      <c r="F85" s="271"/>
      <c r="G85" s="370"/>
      <c r="H85" s="271">
        <v>664</v>
      </c>
      <c r="I85" s="282">
        <f t="shared" si="2"/>
        <v>664</v>
      </c>
      <c r="J85" s="271"/>
      <c r="K85" s="271"/>
      <c r="L85" s="271"/>
      <c r="M85" s="273"/>
      <c r="N85" s="375">
        <f t="shared" si="1"/>
        <v>664</v>
      </c>
      <c r="O85" s="88"/>
    </row>
    <row r="86" spans="1:15" s="40" customFormat="1" ht="15" customHeight="1">
      <c r="A86" s="594"/>
      <c r="B86" s="71"/>
      <c r="C86" s="368" t="s">
        <v>427</v>
      </c>
      <c r="D86" s="199"/>
      <c r="E86" s="199"/>
      <c r="F86" s="199"/>
      <c r="G86" s="204"/>
      <c r="H86" s="199">
        <v>664</v>
      </c>
      <c r="I86" s="200">
        <f t="shared" si="2"/>
        <v>664</v>
      </c>
      <c r="J86" s="199"/>
      <c r="K86" s="199"/>
      <c r="L86" s="199"/>
      <c r="M86" s="201"/>
      <c r="N86" s="202">
        <f t="shared" si="1"/>
        <v>664</v>
      </c>
      <c r="O86" s="88"/>
    </row>
    <row r="87" spans="1:15" s="40" customFormat="1" ht="15" customHeight="1">
      <c r="A87" s="594"/>
      <c r="B87" s="71"/>
      <c r="C87" s="206" t="s">
        <v>433</v>
      </c>
      <c r="D87" s="199"/>
      <c r="E87" s="199"/>
      <c r="F87" s="199"/>
      <c r="G87" s="204"/>
      <c r="H87" s="199"/>
      <c r="I87" s="282">
        <f t="shared" si="2"/>
        <v>0</v>
      </c>
      <c r="J87" s="199"/>
      <c r="K87" s="199"/>
      <c r="L87" s="199"/>
      <c r="M87" s="201"/>
      <c r="N87" s="375">
        <f t="shared" si="1"/>
        <v>0</v>
      </c>
      <c r="O87" s="88"/>
    </row>
    <row r="88" spans="1:15" s="40" customFormat="1" ht="15" customHeight="1">
      <c r="A88" s="594"/>
      <c r="B88" s="71"/>
      <c r="C88" s="198" t="s">
        <v>427</v>
      </c>
      <c r="D88" s="199"/>
      <c r="E88" s="199"/>
      <c r="F88" s="199">
        <v>236</v>
      </c>
      <c r="G88" s="204"/>
      <c r="H88" s="199"/>
      <c r="I88" s="200">
        <f t="shared" si="2"/>
        <v>236</v>
      </c>
      <c r="J88" s="199"/>
      <c r="K88" s="199"/>
      <c r="L88" s="199"/>
      <c r="M88" s="201"/>
      <c r="N88" s="202">
        <f t="shared" si="1"/>
        <v>236</v>
      </c>
      <c r="O88" s="88"/>
    </row>
    <row r="89" spans="1:15" s="40" customFormat="1" ht="15" customHeight="1">
      <c r="A89" s="594"/>
      <c r="B89" s="71"/>
      <c r="C89" s="203" t="s">
        <v>338</v>
      </c>
      <c r="D89" s="58"/>
      <c r="E89" s="58"/>
      <c r="F89" s="58"/>
      <c r="G89" s="149"/>
      <c r="H89" s="57">
        <v>-225</v>
      </c>
      <c r="I89" s="200">
        <f t="shared" si="2"/>
        <v>-225</v>
      </c>
      <c r="J89" s="57"/>
      <c r="K89" s="57"/>
      <c r="L89" s="57"/>
      <c r="M89" s="148"/>
      <c r="N89" s="202"/>
      <c r="O89" s="88"/>
    </row>
    <row r="90" spans="1:13" ht="12.75">
      <c r="A90" s="151"/>
      <c r="M90" s="150"/>
    </row>
    <row r="91" spans="1:13" ht="12.75">
      <c r="A91" s="151"/>
      <c r="M91" s="150"/>
    </row>
    <row r="92" spans="1:14" ht="12.75">
      <c r="A92" s="152"/>
      <c r="N92" s="152"/>
    </row>
  </sheetData>
  <sheetProtection/>
  <mergeCells count="14">
    <mergeCell ref="A11:A57"/>
    <mergeCell ref="A59:A71"/>
    <mergeCell ref="A73:A89"/>
    <mergeCell ref="A2:N2"/>
    <mergeCell ref="A5:A8"/>
    <mergeCell ref="B5:B8"/>
    <mergeCell ref="C5:C8"/>
    <mergeCell ref="D5:N5"/>
    <mergeCell ref="O5:O8"/>
    <mergeCell ref="D6:H6"/>
    <mergeCell ref="I6:I8"/>
    <mergeCell ref="J6:M6"/>
    <mergeCell ref="N6:N8"/>
    <mergeCell ref="M7:M8"/>
  </mergeCells>
  <printOptions horizontalCentered="1"/>
  <pageMargins left="0.15748031496062992" right="0.15748031496062992" top="0.31496062992125984" bottom="0.15748031496062992" header="0.15748031496062992" footer="0.11811023622047245"/>
  <pageSetup horizontalDpi="300" verticalDpi="300" orientation="landscape" paperSize="9" scale="70" r:id="rId1"/>
  <rowBreaks count="2" manualBreakCount="2">
    <brk id="46" max="15" man="1"/>
    <brk id="89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62.25390625" style="0" customWidth="1"/>
    <col min="2" max="2" width="15.375" style="0" customWidth="1"/>
    <col min="3" max="3" width="14.125" style="0" customWidth="1"/>
    <col min="4" max="4" width="13.125" style="0" customWidth="1"/>
    <col min="5" max="5" width="6.375" style="127" customWidth="1"/>
  </cols>
  <sheetData>
    <row r="1" spans="1:4" ht="12.75">
      <c r="A1" s="8"/>
      <c r="B1" s="162"/>
      <c r="C1" s="162"/>
      <c r="D1" s="162" t="s">
        <v>532</v>
      </c>
    </row>
    <row r="2" spans="1:4" ht="9" customHeight="1">
      <c r="A2" s="8"/>
      <c r="B2" s="196"/>
      <c r="C2" s="196"/>
      <c r="D2" s="196"/>
    </row>
    <row r="3" spans="1:4" ht="17.25" customHeight="1">
      <c r="A3" s="600" t="s">
        <v>419</v>
      </c>
      <c r="B3" s="600"/>
      <c r="C3" s="600"/>
      <c r="D3" s="600"/>
    </row>
    <row r="4" spans="1:4" ht="15.75" customHeight="1" thickBot="1">
      <c r="A4" s="8"/>
      <c r="B4" s="162"/>
      <c r="C4" s="162"/>
      <c r="D4" s="162" t="s">
        <v>1</v>
      </c>
    </row>
    <row r="5" spans="1:5" ht="47.25" customHeight="1" thickBot="1">
      <c r="A5" s="156" t="s">
        <v>301</v>
      </c>
      <c r="B5" s="286" t="s">
        <v>52</v>
      </c>
      <c r="C5" s="286" t="s">
        <v>342</v>
      </c>
      <c r="D5" s="288" t="s">
        <v>393</v>
      </c>
      <c r="E5" s="291" t="s">
        <v>376</v>
      </c>
    </row>
    <row r="6" spans="1:5" ht="12.75">
      <c r="A6" s="105" t="s">
        <v>252</v>
      </c>
      <c r="B6" s="263">
        <v>3247</v>
      </c>
      <c r="C6" s="263">
        <v>3247</v>
      </c>
      <c r="D6" s="197">
        <v>3247</v>
      </c>
      <c r="E6" s="318">
        <f>D6/B6*100</f>
        <v>100</v>
      </c>
    </row>
    <row r="7" spans="1:5" ht="12.75">
      <c r="A7" s="106" t="s">
        <v>253</v>
      </c>
      <c r="B7" s="181">
        <v>352</v>
      </c>
      <c r="C7" s="181">
        <v>352</v>
      </c>
      <c r="D7" s="3">
        <v>349</v>
      </c>
      <c r="E7" s="318">
        <f>D7/B7*100</f>
        <v>99.14772727272727</v>
      </c>
    </row>
    <row r="8" spans="1:5" ht="12.75">
      <c r="A8" s="106" t="s">
        <v>324</v>
      </c>
      <c r="B8" s="181">
        <v>649</v>
      </c>
      <c r="C8" s="181">
        <v>649</v>
      </c>
      <c r="D8" s="3">
        <v>649</v>
      </c>
      <c r="E8" s="318">
        <f>D8/B8*100</f>
        <v>100</v>
      </c>
    </row>
    <row r="9" spans="1:5" ht="12.75">
      <c r="A9" s="106" t="s">
        <v>122</v>
      </c>
      <c r="B9" s="181">
        <v>828</v>
      </c>
      <c r="C9" s="181">
        <v>828</v>
      </c>
      <c r="D9" s="3">
        <v>828</v>
      </c>
      <c r="E9" s="318">
        <f>D9/B9*100</f>
        <v>100</v>
      </c>
    </row>
    <row r="10" spans="1:5" ht="12.75">
      <c r="A10" s="106" t="s">
        <v>254</v>
      </c>
      <c r="B10" s="181">
        <v>140</v>
      </c>
      <c r="C10" s="181">
        <v>140</v>
      </c>
      <c r="D10" s="3">
        <v>141</v>
      </c>
      <c r="E10" s="318">
        <f>D10/B10*100</f>
        <v>100.71428571428571</v>
      </c>
    </row>
    <row r="11" spans="1:5" ht="12.75">
      <c r="A11" s="106" t="s">
        <v>398</v>
      </c>
      <c r="B11" s="181"/>
      <c r="C11" s="181"/>
      <c r="D11" s="3">
        <v>50</v>
      </c>
      <c r="E11" s="318"/>
    </row>
    <row r="12" spans="1:5" ht="12.75">
      <c r="A12" s="106" t="s">
        <v>356</v>
      </c>
      <c r="B12" s="181"/>
      <c r="C12" s="181"/>
      <c r="D12" s="3">
        <v>25</v>
      </c>
      <c r="E12" s="318"/>
    </row>
    <row r="13" spans="1:5" ht="12.75">
      <c r="A13" s="107" t="s">
        <v>22</v>
      </c>
      <c r="B13" s="193">
        <f>SUM(B6:B11)</f>
        <v>5216</v>
      </c>
      <c r="C13" s="193">
        <f>SUM(C6:C11)</f>
        <v>5216</v>
      </c>
      <c r="D13" s="257">
        <f>SUM(D6:D12)</f>
        <v>5289</v>
      </c>
      <c r="E13" s="318">
        <f>D13/B13*100</f>
        <v>101.39953987730061</v>
      </c>
    </row>
    <row r="14" spans="1:5" ht="12.75">
      <c r="A14" s="106" t="s">
        <v>136</v>
      </c>
      <c r="B14" s="181">
        <v>1166</v>
      </c>
      <c r="C14" s="181">
        <v>1166</v>
      </c>
      <c r="D14" s="104">
        <v>1346</v>
      </c>
      <c r="E14" s="318">
        <f>D14/B14*100</f>
        <v>115.43739279588337</v>
      </c>
    </row>
    <row r="15" spans="1:5" ht="12.75">
      <c r="A15" s="106" t="s">
        <v>332</v>
      </c>
      <c r="B15" s="181"/>
      <c r="C15" s="181"/>
      <c r="D15" s="3">
        <v>79</v>
      </c>
      <c r="E15" s="318"/>
    </row>
    <row r="16" spans="1:5" ht="12.75">
      <c r="A16" s="107" t="s">
        <v>255</v>
      </c>
      <c r="B16" s="193">
        <f>SUM(B14:B14)</f>
        <v>1166</v>
      </c>
      <c r="C16" s="193">
        <f>SUM(C14:C14)</f>
        <v>1166</v>
      </c>
      <c r="D16" s="257">
        <f>SUM(D14+D15)</f>
        <v>1425</v>
      </c>
      <c r="E16" s="318">
        <f>D16/B16*100</f>
        <v>122.21269296740995</v>
      </c>
    </row>
    <row r="17" spans="1:5" ht="12.75">
      <c r="A17" s="107" t="s">
        <v>335</v>
      </c>
      <c r="B17" s="193"/>
      <c r="C17" s="193"/>
      <c r="D17" s="361">
        <v>14</v>
      </c>
      <c r="E17" s="318"/>
    </row>
    <row r="18" spans="1:5" ht="12.75">
      <c r="A18" s="106" t="s">
        <v>256</v>
      </c>
      <c r="B18" s="181">
        <v>100</v>
      </c>
      <c r="C18" s="181">
        <v>100</v>
      </c>
      <c r="D18" s="239">
        <v>51</v>
      </c>
      <c r="E18" s="318">
        <f aca="true" t="shared" si="0" ref="E18:E27">D18/B18*100</f>
        <v>51</v>
      </c>
    </row>
    <row r="19" spans="1:5" ht="12.75">
      <c r="A19" s="106" t="s">
        <v>123</v>
      </c>
      <c r="B19" s="181">
        <v>50</v>
      </c>
      <c r="C19" s="181">
        <v>50</v>
      </c>
      <c r="D19" s="239">
        <v>16</v>
      </c>
      <c r="E19" s="318">
        <f t="shared" si="0"/>
        <v>32</v>
      </c>
    </row>
    <row r="20" spans="1:5" ht="12.75">
      <c r="A20" s="106" t="s">
        <v>257</v>
      </c>
      <c r="B20" s="181">
        <v>150</v>
      </c>
      <c r="C20" s="181">
        <v>150</v>
      </c>
      <c r="D20" s="239">
        <v>56</v>
      </c>
      <c r="E20" s="318">
        <f t="shared" si="0"/>
        <v>37.333333333333336</v>
      </c>
    </row>
    <row r="21" spans="1:5" ht="12.75">
      <c r="A21" s="106" t="s">
        <v>24</v>
      </c>
      <c r="B21" s="181">
        <v>200</v>
      </c>
      <c r="C21" s="181">
        <v>200</v>
      </c>
      <c r="D21" s="239">
        <v>229</v>
      </c>
      <c r="E21" s="318">
        <f t="shared" si="0"/>
        <v>114.5</v>
      </c>
    </row>
    <row r="22" spans="1:5" ht="12.75">
      <c r="A22" s="106" t="s">
        <v>258</v>
      </c>
      <c r="B22" s="181">
        <v>20</v>
      </c>
      <c r="C22" s="181">
        <v>20</v>
      </c>
      <c r="D22" s="239">
        <v>21</v>
      </c>
      <c r="E22" s="318">
        <f t="shared" si="0"/>
        <v>105</v>
      </c>
    </row>
    <row r="23" spans="1:5" ht="12.75">
      <c r="A23" s="116" t="s">
        <v>259</v>
      </c>
      <c r="B23" s="181">
        <v>700</v>
      </c>
      <c r="C23" s="181">
        <v>700</v>
      </c>
      <c r="D23" s="239">
        <v>389</v>
      </c>
      <c r="E23" s="318">
        <f t="shared" si="0"/>
        <v>55.57142857142857</v>
      </c>
    </row>
    <row r="24" spans="1:5" ht="12.75">
      <c r="A24" s="106" t="s">
        <v>125</v>
      </c>
      <c r="B24" s="181">
        <v>250</v>
      </c>
      <c r="C24" s="181">
        <v>250</v>
      </c>
      <c r="D24" s="239">
        <v>86</v>
      </c>
      <c r="E24" s="318">
        <f t="shared" si="0"/>
        <v>34.4</v>
      </c>
    </row>
    <row r="25" spans="1:5" ht="12.75">
      <c r="A25" s="106" t="s">
        <v>25</v>
      </c>
      <c r="B25" s="181">
        <v>100</v>
      </c>
      <c r="C25" s="181">
        <v>100</v>
      </c>
      <c r="D25" s="239">
        <v>101</v>
      </c>
      <c r="E25" s="318">
        <f t="shared" si="0"/>
        <v>101</v>
      </c>
    </row>
    <row r="26" spans="1:5" ht="12.75">
      <c r="A26" s="106" t="s">
        <v>260</v>
      </c>
      <c r="B26" s="181">
        <v>100</v>
      </c>
      <c r="C26" s="181">
        <v>100</v>
      </c>
      <c r="D26" s="239">
        <v>14</v>
      </c>
      <c r="E26" s="318">
        <f t="shared" si="0"/>
        <v>14.000000000000002</v>
      </c>
    </row>
    <row r="27" spans="1:5" ht="12.75">
      <c r="A27" s="106" t="s">
        <v>126</v>
      </c>
      <c r="B27" s="181">
        <v>50</v>
      </c>
      <c r="C27" s="181">
        <v>50</v>
      </c>
      <c r="D27" s="239">
        <v>1</v>
      </c>
      <c r="E27" s="318">
        <f t="shared" si="0"/>
        <v>2</v>
      </c>
    </row>
    <row r="28" spans="1:5" ht="12.75">
      <c r="A28" s="106" t="s">
        <v>336</v>
      </c>
      <c r="B28" s="181"/>
      <c r="C28" s="181"/>
      <c r="D28" s="239">
        <v>17</v>
      </c>
      <c r="E28" s="318"/>
    </row>
    <row r="29" spans="1:5" ht="12.75">
      <c r="A29" s="106" t="s">
        <v>357</v>
      </c>
      <c r="B29" s="181"/>
      <c r="C29" s="181"/>
      <c r="D29" s="239">
        <v>24</v>
      </c>
      <c r="E29" s="318"/>
    </row>
    <row r="30" spans="1:5" ht="12.75">
      <c r="A30" s="106" t="s">
        <v>127</v>
      </c>
      <c r="B30" s="181">
        <v>30</v>
      </c>
      <c r="C30" s="181">
        <v>30</v>
      </c>
      <c r="D30" s="239">
        <v>23</v>
      </c>
      <c r="E30" s="318">
        <f aca="true" t="shared" si="1" ref="E30:E35">D30/B30*100</f>
        <v>76.66666666666667</v>
      </c>
    </row>
    <row r="31" spans="1:5" ht="12.75">
      <c r="A31" s="106" t="s">
        <v>21</v>
      </c>
      <c r="B31" s="181">
        <v>1000</v>
      </c>
      <c r="C31" s="181">
        <v>1000</v>
      </c>
      <c r="D31" s="239">
        <v>624</v>
      </c>
      <c r="E31" s="318">
        <f t="shared" si="1"/>
        <v>62.4</v>
      </c>
    </row>
    <row r="32" spans="1:5" ht="12.75">
      <c r="A32" s="106" t="s">
        <v>261</v>
      </c>
      <c r="B32" s="181">
        <v>100</v>
      </c>
      <c r="C32" s="181">
        <v>100</v>
      </c>
      <c r="D32" s="239"/>
      <c r="E32" s="318">
        <f t="shared" si="1"/>
        <v>0</v>
      </c>
    </row>
    <row r="33" spans="1:5" ht="12.75">
      <c r="A33" s="106" t="s">
        <v>262</v>
      </c>
      <c r="B33" s="181">
        <v>50</v>
      </c>
      <c r="C33" s="181">
        <v>50</v>
      </c>
      <c r="D33" s="239">
        <v>150</v>
      </c>
      <c r="E33" s="318">
        <f t="shared" si="1"/>
        <v>300</v>
      </c>
    </row>
    <row r="34" spans="1:5" ht="12.75">
      <c r="A34" s="106" t="s">
        <v>263</v>
      </c>
      <c r="B34" s="181">
        <v>400</v>
      </c>
      <c r="C34" s="181">
        <v>400</v>
      </c>
      <c r="D34" s="239">
        <v>407</v>
      </c>
      <c r="E34" s="318">
        <f t="shared" si="1"/>
        <v>101.75</v>
      </c>
    </row>
    <row r="35" spans="1:5" ht="12.75">
      <c r="A35" s="106" t="s">
        <v>135</v>
      </c>
      <c r="B35" s="181">
        <v>500</v>
      </c>
      <c r="C35" s="181">
        <v>500</v>
      </c>
      <c r="D35" s="239">
        <v>744</v>
      </c>
      <c r="E35" s="318">
        <f t="shared" si="1"/>
        <v>148.8</v>
      </c>
    </row>
    <row r="36" spans="1:5" ht="12.75">
      <c r="A36" s="106" t="s">
        <v>399</v>
      </c>
      <c r="B36" s="181"/>
      <c r="C36" s="181"/>
      <c r="D36" s="239">
        <v>38</v>
      </c>
      <c r="E36" s="318"/>
    </row>
    <row r="37" spans="1:5" ht="12.75">
      <c r="A37" s="106" t="s">
        <v>28</v>
      </c>
      <c r="B37" s="181">
        <v>60</v>
      </c>
      <c r="C37" s="181">
        <v>60</v>
      </c>
      <c r="D37" s="239">
        <v>55</v>
      </c>
      <c r="E37" s="318">
        <f aca="true" t="shared" si="2" ref="E37:E46">D37/B37*100</f>
        <v>91.66666666666666</v>
      </c>
    </row>
    <row r="38" spans="1:5" ht="12.75">
      <c r="A38" s="106" t="s">
        <v>264</v>
      </c>
      <c r="B38" s="181">
        <v>100</v>
      </c>
      <c r="C38" s="181">
        <v>100</v>
      </c>
      <c r="D38" s="239">
        <v>237</v>
      </c>
      <c r="E38" s="318">
        <f t="shared" si="2"/>
        <v>237</v>
      </c>
    </row>
    <row r="39" spans="1:5" ht="12.75">
      <c r="A39" s="106" t="s">
        <v>128</v>
      </c>
      <c r="B39" s="181">
        <v>250</v>
      </c>
      <c r="C39" s="181">
        <v>250</v>
      </c>
      <c r="D39" s="239">
        <v>303</v>
      </c>
      <c r="E39" s="318">
        <f t="shared" si="2"/>
        <v>121.2</v>
      </c>
    </row>
    <row r="40" spans="1:5" ht="12.75">
      <c r="A40" s="106" t="s">
        <v>265</v>
      </c>
      <c r="B40" s="181">
        <v>400</v>
      </c>
      <c r="C40" s="181">
        <v>400</v>
      </c>
      <c r="D40" s="239">
        <v>300</v>
      </c>
      <c r="E40" s="318">
        <f t="shared" si="2"/>
        <v>75</v>
      </c>
    </row>
    <row r="41" spans="1:5" ht="12.75">
      <c r="A41" s="106" t="s">
        <v>266</v>
      </c>
      <c r="B41" s="181">
        <v>50</v>
      </c>
      <c r="C41" s="181">
        <v>50</v>
      </c>
      <c r="D41" s="239">
        <v>5</v>
      </c>
      <c r="E41" s="318">
        <f t="shared" si="2"/>
        <v>10</v>
      </c>
    </row>
    <row r="42" spans="1:5" ht="12.75">
      <c r="A42" s="168" t="s">
        <v>19</v>
      </c>
      <c r="B42" s="194">
        <f>SUM(B18:B41)</f>
        <v>4660</v>
      </c>
      <c r="C42" s="194">
        <f>SUM(C18:C41)</f>
        <v>4660</v>
      </c>
      <c r="D42" s="258">
        <f>SUM(D17:D41)</f>
        <v>3905</v>
      </c>
      <c r="E42" s="318">
        <f t="shared" si="2"/>
        <v>83.79828326180258</v>
      </c>
    </row>
    <row r="43" spans="1:5" ht="12.75">
      <c r="A43" s="106" t="s">
        <v>267</v>
      </c>
      <c r="B43" s="181">
        <v>50</v>
      </c>
      <c r="C43" s="181">
        <v>50</v>
      </c>
      <c r="D43" s="3">
        <v>50</v>
      </c>
      <c r="E43" s="318">
        <f t="shared" si="2"/>
        <v>100</v>
      </c>
    </row>
    <row r="44" spans="1:5" ht="12.75">
      <c r="A44" s="106" t="s">
        <v>268</v>
      </c>
      <c r="B44" s="181">
        <v>100</v>
      </c>
      <c r="C44" s="181">
        <v>100</v>
      </c>
      <c r="D44" s="3">
        <v>72</v>
      </c>
      <c r="E44" s="318">
        <f t="shared" si="2"/>
        <v>72</v>
      </c>
    </row>
    <row r="45" spans="1:5" ht="15" thickBot="1">
      <c r="A45" s="111" t="s">
        <v>323</v>
      </c>
      <c r="B45" s="195">
        <f>SUM(B43:B44)</f>
        <v>150</v>
      </c>
      <c r="C45" s="195">
        <f>SUM(C43:C44)</f>
        <v>150</v>
      </c>
      <c r="D45" s="319">
        <f>SUM(D43:D44)</f>
        <v>122</v>
      </c>
      <c r="E45" s="318">
        <f t="shared" si="2"/>
        <v>81.33333333333333</v>
      </c>
    </row>
    <row r="46" spans="1:5" ht="15.75" thickBot="1">
      <c r="A46" s="109" t="s">
        <v>269</v>
      </c>
      <c r="B46" s="320">
        <f>SUM(B45,B42,B16,B13)</f>
        <v>11192</v>
      </c>
      <c r="C46" s="385">
        <f>SUM(C45,C42,C16,C13)</f>
        <v>11192</v>
      </c>
      <c r="D46" s="386">
        <f>SUM(D45,D42,D16,D13)</f>
        <v>10741</v>
      </c>
      <c r="E46" s="318">
        <f t="shared" si="2"/>
        <v>95.97033595425304</v>
      </c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</sheetData>
  <sheetProtection/>
  <mergeCells count="1">
    <mergeCell ref="A3:D3"/>
  </mergeCells>
  <printOptions/>
  <pageMargins left="0.55" right="0.15748031496062992" top="0.4330708661417323" bottom="0.984251968503937" header="0.3937007874015748" footer="0.5118110236220472"/>
  <pageSetup horizontalDpi="600" verticalDpi="600" orientation="portrait" paperSize="9" scale="85" r:id="rId1"/>
  <rowBreaks count="1" manualBreakCount="1">
    <brk id="48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4.625" style="0" customWidth="1"/>
    <col min="2" max="2" width="17.25390625" style="0" customWidth="1"/>
    <col min="3" max="3" width="17.375" style="0" hidden="1" customWidth="1"/>
    <col min="4" max="4" width="17.00390625" style="0" customWidth="1"/>
    <col min="5" max="5" width="13.875" style="0" customWidth="1"/>
    <col min="6" max="6" width="6.625" style="127" customWidth="1"/>
  </cols>
  <sheetData>
    <row r="1" spans="1:5" ht="12.75">
      <c r="A1" s="8"/>
      <c r="B1" s="162"/>
      <c r="C1" s="162"/>
      <c r="D1" s="162"/>
      <c r="E1" s="162" t="s">
        <v>533</v>
      </c>
    </row>
    <row r="2" spans="1:5" ht="12.75">
      <c r="A2" s="8"/>
      <c r="B2" s="162"/>
      <c r="C2" s="162"/>
      <c r="D2" s="162"/>
      <c r="E2" s="162"/>
    </row>
    <row r="3" spans="1:5" ht="19.5" customHeight="1" thickBot="1">
      <c r="A3" s="8"/>
      <c r="B3" s="162"/>
      <c r="C3" s="162"/>
      <c r="D3" s="162"/>
      <c r="E3" s="162" t="s">
        <v>1</v>
      </c>
    </row>
    <row r="4" spans="1:6" ht="48.75" customHeight="1" thickBot="1">
      <c r="A4" s="156" t="s">
        <v>119</v>
      </c>
      <c r="B4" s="286" t="s">
        <v>52</v>
      </c>
      <c r="C4" s="287" t="s">
        <v>331</v>
      </c>
      <c r="D4" s="286" t="s">
        <v>342</v>
      </c>
      <c r="E4" s="288" t="s">
        <v>393</v>
      </c>
      <c r="F4" s="291" t="s">
        <v>376</v>
      </c>
    </row>
    <row r="5" spans="1:6" ht="12.75">
      <c r="A5" s="105" t="s">
        <v>270</v>
      </c>
      <c r="B5" s="180">
        <v>1176</v>
      </c>
      <c r="C5" s="180">
        <v>1176</v>
      </c>
      <c r="D5" s="180">
        <v>1176</v>
      </c>
      <c r="E5" s="251">
        <v>1171</v>
      </c>
      <c r="F5" s="318">
        <f>E5/C5*100</f>
        <v>99.57482993197279</v>
      </c>
    </row>
    <row r="6" spans="1:6" ht="12.75">
      <c r="A6" s="105" t="s">
        <v>400</v>
      </c>
      <c r="B6" s="180"/>
      <c r="C6" s="180"/>
      <c r="D6" s="180"/>
      <c r="E6" s="251">
        <v>102</v>
      </c>
      <c r="F6" s="318"/>
    </row>
    <row r="7" spans="1:6" ht="12.75">
      <c r="A7" s="105" t="s">
        <v>401</v>
      </c>
      <c r="B7" s="180"/>
      <c r="C7" s="180"/>
      <c r="D7" s="180"/>
      <c r="E7" s="251">
        <v>15</v>
      </c>
      <c r="F7" s="318"/>
    </row>
    <row r="8" spans="1:6" ht="12.75">
      <c r="A8" s="106" t="s">
        <v>271</v>
      </c>
      <c r="B8" s="184">
        <v>180</v>
      </c>
      <c r="C8" s="184">
        <v>180</v>
      </c>
      <c r="D8" s="184">
        <v>180</v>
      </c>
      <c r="E8" s="3">
        <v>60</v>
      </c>
      <c r="F8" s="318">
        <f>E8/C8*100</f>
        <v>33.33333333333333</v>
      </c>
    </row>
    <row r="9" spans="1:6" ht="12.75">
      <c r="A9" s="116" t="s">
        <v>272</v>
      </c>
      <c r="B9" s="184">
        <v>1176</v>
      </c>
      <c r="C9" s="184">
        <v>1176</v>
      </c>
      <c r="D9" s="184">
        <v>1176</v>
      </c>
      <c r="E9" s="104">
        <v>1292</v>
      </c>
      <c r="F9" s="318">
        <f>E9/C9*100</f>
        <v>109.8639455782313</v>
      </c>
    </row>
    <row r="10" spans="1:6" ht="12.75">
      <c r="A10" s="116" t="s">
        <v>358</v>
      </c>
      <c r="B10" s="184"/>
      <c r="C10" s="184"/>
      <c r="D10" s="184">
        <v>100</v>
      </c>
      <c r="E10" s="3">
        <v>71</v>
      </c>
      <c r="F10" s="318"/>
    </row>
    <row r="11" spans="1:6" ht="12.75">
      <c r="A11" s="107" t="s">
        <v>22</v>
      </c>
      <c r="B11" s="190">
        <f>SUM(B5:B9)</f>
        <v>2532</v>
      </c>
      <c r="C11" s="190">
        <f>SUM(C5:C9)</f>
        <v>2532</v>
      </c>
      <c r="D11" s="190">
        <f>SUM(D5:D10)</f>
        <v>2632</v>
      </c>
      <c r="E11" s="108">
        <f>SUM(E5:E10)</f>
        <v>2711</v>
      </c>
      <c r="F11" s="318">
        <f>E11/C11*100</f>
        <v>107.0695102685624</v>
      </c>
    </row>
    <row r="12" spans="1:6" ht="12.75">
      <c r="A12" s="107" t="s">
        <v>359</v>
      </c>
      <c r="B12" s="190"/>
      <c r="C12" s="190"/>
      <c r="D12" s="190"/>
      <c r="E12" s="178">
        <v>10</v>
      </c>
      <c r="F12" s="318"/>
    </row>
    <row r="13" spans="1:6" ht="12.75">
      <c r="A13" s="106" t="s">
        <v>136</v>
      </c>
      <c r="B13" s="184">
        <v>635</v>
      </c>
      <c r="C13" s="184">
        <v>635</v>
      </c>
      <c r="D13" s="184">
        <v>635</v>
      </c>
      <c r="E13" s="3">
        <v>582</v>
      </c>
      <c r="F13" s="318">
        <f>E13/C13*100</f>
        <v>91.65354330708662</v>
      </c>
    </row>
    <row r="14" spans="1:6" ht="12.75" hidden="1">
      <c r="A14" s="106" t="s">
        <v>273</v>
      </c>
      <c r="B14" s="184"/>
      <c r="C14" s="184"/>
      <c r="D14" s="184"/>
      <c r="E14" s="3"/>
      <c r="F14" s="318" t="e">
        <f>E14/C14*100</f>
        <v>#DIV/0!</v>
      </c>
    </row>
    <row r="15" spans="1:6" ht="12.75">
      <c r="A15" s="106" t="s">
        <v>332</v>
      </c>
      <c r="B15" s="184"/>
      <c r="C15" s="184"/>
      <c r="D15" s="184"/>
      <c r="E15" s="3">
        <v>33</v>
      </c>
      <c r="F15" s="318"/>
    </row>
    <row r="16" spans="1:6" ht="12.75">
      <c r="A16" s="107" t="s">
        <v>255</v>
      </c>
      <c r="B16" s="190">
        <f>SUM(B13:B14)</f>
        <v>635</v>
      </c>
      <c r="C16" s="190">
        <f>SUM(C13:C14)</f>
        <v>635</v>
      </c>
      <c r="D16" s="190">
        <f>SUM(D13:D14)</f>
        <v>635</v>
      </c>
      <c r="E16" s="108">
        <f>SUM(E12:E15)</f>
        <v>625</v>
      </c>
      <c r="F16" s="318">
        <f>E16/C16*100</f>
        <v>98.4251968503937</v>
      </c>
    </row>
    <row r="17" spans="1:6" ht="12.75">
      <c r="A17" s="106" t="s">
        <v>129</v>
      </c>
      <c r="B17" s="184">
        <v>500</v>
      </c>
      <c r="C17" s="184">
        <v>500</v>
      </c>
      <c r="D17" s="184">
        <v>500</v>
      </c>
      <c r="E17" s="239">
        <v>497</v>
      </c>
      <c r="F17" s="318">
        <f>E17/C17*100</f>
        <v>99.4</v>
      </c>
    </row>
    <row r="18" spans="1:6" ht="12.75">
      <c r="A18" s="106" t="s">
        <v>257</v>
      </c>
      <c r="B18" s="184">
        <v>300</v>
      </c>
      <c r="C18" s="184">
        <v>300</v>
      </c>
      <c r="D18" s="184">
        <v>300</v>
      </c>
      <c r="E18" s="3">
        <v>175</v>
      </c>
      <c r="F18" s="318">
        <f>E18/C18*100</f>
        <v>58.333333333333336</v>
      </c>
    </row>
    <row r="19" spans="1:6" ht="12.75">
      <c r="A19" s="106" t="s">
        <v>274</v>
      </c>
      <c r="B19" s="184">
        <v>50</v>
      </c>
      <c r="C19" s="184">
        <v>50</v>
      </c>
      <c r="D19" s="184">
        <v>50</v>
      </c>
      <c r="E19" s="3"/>
      <c r="F19" s="318"/>
    </row>
    <row r="20" spans="1:6" ht="12.75">
      <c r="A20" s="106" t="s">
        <v>360</v>
      </c>
      <c r="B20" s="184"/>
      <c r="C20" s="184"/>
      <c r="D20" s="184"/>
      <c r="E20" s="3">
        <v>25</v>
      </c>
      <c r="F20" s="318"/>
    </row>
    <row r="21" spans="1:6" ht="12.75">
      <c r="A21" s="106" t="s">
        <v>133</v>
      </c>
      <c r="B21" s="184">
        <v>50</v>
      </c>
      <c r="C21" s="184">
        <v>50</v>
      </c>
      <c r="D21" s="184">
        <v>50</v>
      </c>
      <c r="E21" s="3">
        <v>85</v>
      </c>
      <c r="F21" s="318">
        <f>E21/C21*100</f>
        <v>170</v>
      </c>
    </row>
    <row r="22" spans="1:6" ht="12.75">
      <c r="A22" s="106" t="s">
        <v>25</v>
      </c>
      <c r="B22" s="184">
        <v>30</v>
      </c>
      <c r="C22" s="184">
        <v>30</v>
      </c>
      <c r="D22" s="184">
        <v>30</v>
      </c>
      <c r="E22" s="3">
        <v>26</v>
      </c>
      <c r="F22" s="318">
        <f>E22/C22*100</f>
        <v>86.66666666666667</v>
      </c>
    </row>
    <row r="23" spans="1:6" ht="12.75">
      <c r="A23" s="106" t="s">
        <v>275</v>
      </c>
      <c r="B23" s="184">
        <v>150</v>
      </c>
      <c r="C23" s="184">
        <v>150</v>
      </c>
      <c r="D23" s="184">
        <v>150</v>
      </c>
      <c r="E23" s="3"/>
      <c r="F23" s="318">
        <f>E23/C23*100</f>
        <v>0</v>
      </c>
    </row>
    <row r="24" spans="1:6" ht="12.75">
      <c r="A24" s="106" t="s">
        <v>361</v>
      </c>
      <c r="B24" s="184"/>
      <c r="C24" s="184"/>
      <c r="D24" s="184"/>
      <c r="E24" s="3"/>
      <c r="F24" s="318"/>
    </row>
    <row r="25" spans="1:6" ht="12.75">
      <c r="A25" s="106" t="s">
        <v>402</v>
      </c>
      <c r="B25" s="184">
        <v>200</v>
      </c>
      <c r="C25" s="184">
        <v>200</v>
      </c>
      <c r="D25" s="184">
        <v>200</v>
      </c>
      <c r="E25" s="3">
        <v>188</v>
      </c>
      <c r="F25" s="318">
        <f aca="true" t="shared" si="0" ref="F25:F33">E25/C25*100</f>
        <v>94</v>
      </c>
    </row>
    <row r="26" spans="1:6" ht="12.75">
      <c r="A26" s="106" t="s">
        <v>134</v>
      </c>
      <c r="B26" s="184">
        <v>200</v>
      </c>
      <c r="C26" s="184">
        <v>200</v>
      </c>
      <c r="D26" s="184">
        <v>200</v>
      </c>
      <c r="E26" s="3">
        <v>202</v>
      </c>
      <c r="F26" s="318">
        <f t="shared" si="0"/>
        <v>101</v>
      </c>
    </row>
    <row r="27" spans="1:6" ht="12.75">
      <c r="A27" s="106" t="s">
        <v>127</v>
      </c>
      <c r="B27" s="181">
        <v>1000</v>
      </c>
      <c r="C27" s="181">
        <v>1000</v>
      </c>
      <c r="D27" s="181">
        <v>1000</v>
      </c>
      <c r="E27" s="3">
        <v>905</v>
      </c>
      <c r="F27" s="318">
        <f t="shared" si="0"/>
        <v>90.5</v>
      </c>
    </row>
    <row r="28" spans="1:6" ht="12.75">
      <c r="A28" s="106" t="s">
        <v>21</v>
      </c>
      <c r="B28" s="181">
        <v>1300</v>
      </c>
      <c r="C28" s="181">
        <v>1300</v>
      </c>
      <c r="D28" s="181">
        <v>1300</v>
      </c>
      <c r="E28" s="3">
        <v>574</v>
      </c>
      <c r="F28" s="318">
        <f t="shared" si="0"/>
        <v>44.15384615384615</v>
      </c>
    </row>
    <row r="29" spans="1:6" ht="12.75">
      <c r="A29" s="106" t="s">
        <v>261</v>
      </c>
      <c r="B29" s="184">
        <v>50</v>
      </c>
      <c r="C29" s="184">
        <v>50</v>
      </c>
      <c r="D29" s="184">
        <v>50</v>
      </c>
      <c r="E29" s="3"/>
      <c r="F29" s="318">
        <f t="shared" si="0"/>
        <v>0</v>
      </c>
    </row>
    <row r="30" spans="1:6" ht="12.75">
      <c r="A30" s="106" t="s">
        <v>28</v>
      </c>
      <c r="B30" s="184">
        <v>50</v>
      </c>
      <c r="C30" s="184">
        <v>50</v>
      </c>
      <c r="D30" s="184">
        <v>50</v>
      </c>
      <c r="E30" s="3">
        <v>37</v>
      </c>
      <c r="F30" s="318">
        <f t="shared" si="0"/>
        <v>74</v>
      </c>
    </row>
    <row r="31" spans="1:6" ht="12.75">
      <c r="A31" s="106" t="s">
        <v>264</v>
      </c>
      <c r="B31" s="184">
        <v>100</v>
      </c>
      <c r="C31" s="184">
        <v>100</v>
      </c>
      <c r="D31" s="184">
        <v>100</v>
      </c>
      <c r="E31" s="3">
        <v>32</v>
      </c>
      <c r="F31" s="318">
        <f t="shared" si="0"/>
        <v>32</v>
      </c>
    </row>
    <row r="32" spans="1:6" ht="13.5" thickBot="1">
      <c r="A32" s="111" t="s">
        <v>19</v>
      </c>
      <c r="B32" s="191">
        <f>SUM(B17:B31)</f>
        <v>3980</v>
      </c>
      <c r="C32" s="191">
        <f>SUM(C17:C31)</f>
        <v>3980</v>
      </c>
      <c r="D32" s="191">
        <f>SUM(D17:D31)</f>
        <v>3980</v>
      </c>
      <c r="E32" s="322">
        <f>SUM(E17:E31)</f>
        <v>2746</v>
      </c>
      <c r="F32" s="318">
        <f t="shared" si="0"/>
        <v>68.99497487437186</v>
      </c>
    </row>
    <row r="33" spans="1:6" ht="15.75" thickBot="1">
      <c r="A33" s="112" t="s">
        <v>130</v>
      </c>
      <c r="B33" s="182">
        <f>SUM(B32,B16,B11)</f>
        <v>7147</v>
      </c>
      <c r="C33" s="182">
        <f>SUM(C32,C16,C11)</f>
        <v>7147</v>
      </c>
      <c r="D33" s="182">
        <f>SUM(D32,D16,D11)</f>
        <v>7247</v>
      </c>
      <c r="E33" s="376">
        <f>SUM(E32,E16,E11)</f>
        <v>6082</v>
      </c>
      <c r="F33" s="318">
        <f t="shared" si="0"/>
        <v>85.09864278718344</v>
      </c>
    </row>
    <row r="34" spans="1:6" ht="12.75" customHeight="1">
      <c r="A34" s="115"/>
      <c r="B34" s="7"/>
      <c r="C34" s="7"/>
      <c r="D34" s="7"/>
      <c r="E34" s="7"/>
      <c r="F34" s="318"/>
    </row>
    <row r="35" spans="1:6" ht="12" customHeight="1" thickBot="1">
      <c r="A35" s="8"/>
      <c r="B35" s="7"/>
      <c r="C35" s="7"/>
      <c r="D35" s="7"/>
      <c r="E35" s="7"/>
      <c r="F35" s="318"/>
    </row>
    <row r="36" spans="1:6" ht="49.5" customHeight="1" thickBot="1">
      <c r="A36" s="156" t="s">
        <v>121</v>
      </c>
      <c r="B36" s="286" t="s">
        <v>52</v>
      </c>
      <c r="C36" s="287" t="s">
        <v>331</v>
      </c>
      <c r="D36" s="286" t="s">
        <v>342</v>
      </c>
      <c r="E36" s="288" t="s">
        <v>393</v>
      </c>
      <c r="F36" s="318"/>
    </row>
    <row r="37" spans="1:6" ht="12.75">
      <c r="A37" s="105" t="s">
        <v>276</v>
      </c>
      <c r="B37" s="183">
        <v>5</v>
      </c>
      <c r="C37" s="183">
        <v>5</v>
      </c>
      <c r="D37" s="183">
        <v>5</v>
      </c>
      <c r="E37" s="103">
        <v>2</v>
      </c>
      <c r="F37" s="318">
        <f>E37/C37*100</f>
        <v>40</v>
      </c>
    </row>
    <row r="38" spans="1:6" ht="12.75">
      <c r="A38" s="106" t="s">
        <v>25</v>
      </c>
      <c r="B38" s="184">
        <v>25</v>
      </c>
      <c r="C38" s="184">
        <v>25</v>
      </c>
      <c r="D38" s="184">
        <v>25</v>
      </c>
      <c r="E38" s="3">
        <v>20</v>
      </c>
      <c r="F38" s="318">
        <f>E38/C38*100</f>
        <v>80</v>
      </c>
    </row>
    <row r="39" spans="1:6" ht="12.75">
      <c r="A39" s="106" t="s">
        <v>277</v>
      </c>
      <c r="B39" s="184">
        <v>10</v>
      </c>
      <c r="C39" s="184">
        <v>10</v>
      </c>
      <c r="D39" s="184">
        <v>10</v>
      </c>
      <c r="E39" s="3"/>
      <c r="F39" s="318">
        <f>E39/C39*100</f>
        <v>0</v>
      </c>
    </row>
    <row r="40" spans="1:6" ht="13.5" thickBot="1">
      <c r="A40" s="113" t="s">
        <v>21</v>
      </c>
      <c r="B40" s="187">
        <v>10</v>
      </c>
      <c r="C40" s="187">
        <v>10</v>
      </c>
      <c r="D40" s="187">
        <v>10</v>
      </c>
      <c r="E40" s="114">
        <v>5</v>
      </c>
      <c r="F40" s="318">
        <f>E40/C40*100</f>
        <v>50</v>
      </c>
    </row>
    <row r="41" spans="1:6" ht="15.75" thickBot="1">
      <c r="A41" s="112" t="s">
        <v>131</v>
      </c>
      <c r="B41" s="323">
        <f>SUM(B37:B40)</f>
        <v>50</v>
      </c>
      <c r="C41" s="323">
        <f>SUM(C37:C40)</f>
        <v>50</v>
      </c>
      <c r="D41" s="323">
        <f>SUM(D37:D40)</f>
        <v>50</v>
      </c>
      <c r="E41" s="377">
        <f>SUM(E37:E40)</f>
        <v>27</v>
      </c>
      <c r="F41" s="318">
        <f>E41/C41*100</f>
        <v>54</v>
      </c>
    </row>
    <row r="42" spans="1:6" ht="9.75" customHeight="1">
      <c r="A42" s="115"/>
      <c r="B42" s="7"/>
      <c r="C42" s="7"/>
      <c r="D42" s="7"/>
      <c r="E42" s="7"/>
      <c r="F42" s="318"/>
    </row>
    <row r="43" spans="1:6" ht="12" customHeight="1" thickBot="1">
      <c r="A43" s="8"/>
      <c r="B43" s="7"/>
      <c r="C43" s="7"/>
      <c r="D43" s="7"/>
      <c r="E43" s="7"/>
      <c r="F43" s="318"/>
    </row>
    <row r="44" spans="1:9" ht="48" customHeight="1" thickBot="1">
      <c r="A44" s="156" t="s">
        <v>26</v>
      </c>
      <c r="B44" s="286" t="s">
        <v>52</v>
      </c>
      <c r="C44" s="287" t="s">
        <v>331</v>
      </c>
      <c r="D44" s="286" t="s">
        <v>342</v>
      </c>
      <c r="E44" s="288" t="s">
        <v>393</v>
      </c>
      <c r="F44" s="318"/>
      <c r="H44" s="7"/>
      <c r="I44" s="7"/>
    </row>
    <row r="45" spans="1:9" ht="12.75">
      <c r="A45" s="105" t="s">
        <v>20</v>
      </c>
      <c r="B45" s="180">
        <v>2000</v>
      </c>
      <c r="C45" s="180">
        <v>2000</v>
      </c>
      <c r="D45" s="180">
        <v>2000</v>
      </c>
      <c r="E45" s="251">
        <v>2078</v>
      </c>
      <c r="F45" s="318">
        <f>E45/C45*100</f>
        <v>103.89999999999999</v>
      </c>
      <c r="H45" s="7"/>
      <c r="I45" s="7"/>
    </row>
    <row r="46" spans="1:9" ht="13.5" thickBot="1">
      <c r="A46" s="113" t="s">
        <v>21</v>
      </c>
      <c r="B46" s="192">
        <v>540</v>
      </c>
      <c r="C46" s="192">
        <v>540</v>
      </c>
      <c r="D46" s="192">
        <v>540</v>
      </c>
      <c r="E46" s="114">
        <v>543</v>
      </c>
      <c r="F46" s="318">
        <f>E46/C46*100</f>
        <v>100.55555555555556</v>
      </c>
      <c r="H46" s="7"/>
      <c r="I46" s="155"/>
    </row>
    <row r="47" spans="1:9" ht="15.75" thickBot="1">
      <c r="A47" s="112" t="s">
        <v>132</v>
      </c>
      <c r="B47" s="323">
        <f>SUM(B45:B46)</f>
        <v>2540</v>
      </c>
      <c r="C47" s="323">
        <f>SUM(C45:C46)</f>
        <v>2540</v>
      </c>
      <c r="D47" s="323">
        <f>SUM(D45:D46)</f>
        <v>2540</v>
      </c>
      <c r="E47" s="377">
        <f>SUM(E45:E46)</f>
        <v>2621</v>
      </c>
      <c r="F47" s="318">
        <f>E47/C47*100</f>
        <v>103.18897637795274</v>
      </c>
      <c r="H47" s="7"/>
      <c r="I47" s="155"/>
    </row>
    <row r="48" spans="1:9" ht="13.5" thickBot="1">
      <c r="A48" s="8"/>
      <c r="B48" s="7"/>
      <c r="C48" s="7"/>
      <c r="D48" s="7"/>
      <c r="E48" s="7"/>
      <c r="F48" s="318"/>
      <c r="H48" s="7"/>
      <c r="I48" s="155"/>
    </row>
    <row r="49" spans="1:9" ht="49.5" customHeight="1" thickBot="1">
      <c r="A49" s="156" t="s">
        <v>27</v>
      </c>
      <c r="B49" s="286" t="s">
        <v>52</v>
      </c>
      <c r="C49" s="287" t="s">
        <v>331</v>
      </c>
      <c r="D49" s="286" t="s">
        <v>342</v>
      </c>
      <c r="E49" s="288" t="s">
        <v>393</v>
      </c>
      <c r="F49" s="318"/>
      <c r="H49" s="7"/>
      <c r="I49" s="321"/>
    </row>
    <row r="50" spans="1:9" ht="12.75">
      <c r="A50" s="105" t="s">
        <v>278</v>
      </c>
      <c r="B50" s="180">
        <v>1300</v>
      </c>
      <c r="C50" s="180">
        <v>1300</v>
      </c>
      <c r="D50" s="180">
        <v>1300</v>
      </c>
      <c r="E50" s="251">
        <v>1074</v>
      </c>
      <c r="F50" s="318">
        <f>E50/C50*100</f>
        <v>82.61538461538461</v>
      </c>
      <c r="H50" s="7"/>
      <c r="I50" s="7"/>
    </row>
    <row r="51" spans="1:9" ht="13.5" thickBot="1">
      <c r="A51" s="113" t="s">
        <v>21</v>
      </c>
      <c r="B51" s="187">
        <v>350</v>
      </c>
      <c r="C51" s="187">
        <v>350</v>
      </c>
      <c r="D51" s="187">
        <v>350</v>
      </c>
      <c r="E51" s="114">
        <v>290</v>
      </c>
      <c r="F51" s="318">
        <f>E51/C51*100</f>
        <v>82.85714285714286</v>
      </c>
      <c r="H51" s="7"/>
      <c r="I51" s="7"/>
    </row>
    <row r="52" spans="1:6" ht="15.75" thickBot="1">
      <c r="A52" s="112" t="s">
        <v>132</v>
      </c>
      <c r="B52" s="338">
        <f>SUM(B50:B51)</f>
        <v>1650</v>
      </c>
      <c r="C52" s="338">
        <f>SUM(C50:C51)</f>
        <v>1650</v>
      </c>
      <c r="D52" s="339">
        <f>SUM(D50:D51)</f>
        <v>1650</v>
      </c>
      <c r="E52" s="339">
        <f>SUM(E50:E51)</f>
        <v>1364</v>
      </c>
      <c r="F52" s="318">
        <f>E52/C52*100</f>
        <v>82.66666666666667</v>
      </c>
    </row>
    <row r="53" spans="1:6" ht="13.5" thickBot="1">
      <c r="A53" s="8"/>
      <c r="B53" s="7"/>
      <c r="C53" s="7"/>
      <c r="D53" s="7"/>
      <c r="E53" s="7"/>
      <c r="F53" s="318"/>
    </row>
    <row r="54" spans="1:6" ht="48" customHeight="1" thickBot="1">
      <c r="A54" s="164" t="s">
        <v>315</v>
      </c>
      <c r="B54" s="286" t="s">
        <v>52</v>
      </c>
      <c r="C54" s="287" t="s">
        <v>331</v>
      </c>
      <c r="D54" s="286" t="s">
        <v>342</v>
      </c>
      <c r="E54" s="288" t="s">
        <v>393</v>
      </c>
      <c r="F54" s="318"/>
    </row>
    <row r="55" spans="1:6" ht="12.75">
      <c r="A55" s="103" t="s">
        <v>418</v>
      </c>
      <c r="B55" s="180">
        <v>2038</v>
      </c>
      <c r="C55" s="180">
        <v>2038</v>
      </c>
      <c r="D55" s="180">
        <v>2128</v>
      </c>
      <c r="E55" s="251">
        <v>2172</v>
      </c>
      <c r="F55" s="318">
        <f>E55/C55*100</f>
        <v>106.57507360157017</v>
      </c>
    </row>
    <row r="56" spans="1:6" ht="12.75">
      <c r="A56" s="3" t="s">
        <v>316</v>
      </c>
      <c r="B56" s="181">
        <v>550</v>
      </c>
      <c r="C56" s="181">
        <v>550</v>
      </c>
      <c r="D56" s="181">
        <v>550</v>
      </c>
      <c r="E56" s="3">
        <v>297</v>
      </c>
      <c r="F56" s="318">
        <f>E56/C56*100</f>
        <v>54</v>
      </c>
    </row>
    <row r="57" spans="1:6" ht="13.5" thickBot="1">
      <c r="A57" s="114" t="s">
        <v>406</v>
      </c>
      <c r="B57" s="192"/>
      <c r="C57" s="192"/>
      <c r="D57" s="192"/>
      <c r="E57" s="281">
        <v>30</v>
      </c>
      <c r="F57" s="318"/>
    </row>
    <row r="58" spans="1:11" ht="16.5" thickBot="1">
      <c r="A58" s="165" t="s">
        <v>317</v>
      </c>
      <c r="B58" s="166">
        <f>SUM(B55:B57)</f>
        <v>2588</v>
      </c>
      <c r="C58" s="166">
        <f>SUM(C55:C57)</f>
        <v>2588</v>
      </c>
      <c r="D58" s="340">
        <f>SUM(D55:D57)</f>
        <v>2678</v>
      </c>
      <c r="E58" s="384">
        <f>SUM(E55:E57)</f>
        <v>2499</v>
      </c>
      <c r="F58" s="318">
        <f>E58/C58*100</f>
        <v>96.5610510046368</v>
      </c>
      <c r="K58" s="7"/>
    </row>
    <row r="59" ht="12.75">
      <c r="K59" s="7"/>
    </row>
    <row r="60" ht="12.75">
      <c r="K60" s="7"/>
    </row>
    <row r="61" ht="12.75">
      <c r="K61" s="7"/>
    </row>
    <row r="62" ht="12.75">
      <c r="K62" s="7"/>
    </row>
    <row r="63" ht="12.75">
      <c r="K63" s="7"/>
    </row>
    <row r="64" ht="12.75">
      <c r="K64" s="283"/>
    </row>
    <row r="65" ht="12.75">
      <c r="K65" s="7"/>
    </row>
    <row r="66" ht="12.75">
      <c r="K66" s="7"/>
    </row>
    <row r="67" ht="12.75">
      <c r="K67" s="7"/>
    </row>
    <row r="68" ht="12.75">
      <c r="K68" s="7"/>
    </row>
  </sheetData>
  <sheetProtection/>
  <printOptions/>
  <pageMargins left="0.5905511811023623" right="0.31496062992125984" top="0.35433070866141736" bottom="0.5511811023622047" header="0.11811023622047245" footer="0.5511811023622047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9.625" style="0" customWidth="1"/>
    <col min="2" max="2" width="17.125" style="0" customWidth="1"/>
    <col min="3" max="3" width="16.875" style="0" customWidth="1"/>
    <col min="4" max="4" width="15.625" style="0" customWidth="1"/>
    <col min="5" max="5" width="6.00390625" style="127" customWidth="1"/>
  </cols>
  <sheetData>
    <row r="1" spans="1:4" ht="12.75">
      <c r="A1" s="8"/>
      <c r="B1" s="162"/>
      <c r="C1" s="162"/>
      <c r="D1" s="162" t="s">
        <v>534</v>
      </c>
    </row>
    <row r="2" spans="1:4" ht="12.75">
      <c r="A2" s="8"/>
      <c r="B2" s="162"/>
      <c r="C2" s="162"/>
      <c r="D2" s="162"/>
    </row>
    <row r="3" spans="1:4" ht="13.5" customHeight="1" thickBot="1">
      <c r="A3" s="8" t="s">
        <v>279</v>
      </c>
      <c r="B3" s="162"/>
      <c r="C3" s="162"/>
      <c r="D3" s="162" t="s">
        <v>1</v>
      </c>
    </row>
    <row r="4" spans="1:5" ht="50.25" customHeight="1" thickBot="1">
      <c r="A4" s="156" t="s">
        <v>280</v>
      </c>
      <c r="B4" s="286" t="s">
        <v>52</v>
      </c>
      <c r="C4" s="286" t="s">
        <v>342</v>
      </c>
      <c r="D4" s="288" t="s">
        <v>393</v>
      </c>
      <c r="E4" s="291" t="s">
        <v>376</v>
      </c>
    </row>
    <row r="5" spans="1:5" ht="12" customHeight="1">
      <c r="A5" s="157" t="s">
        <v>403</v>
      </c>
      <c r="B5" s="180">
        <v>4500</v>
      </c>
      <c r="C5" s="180">
        <v>4600</v>
      </c>
      <c r="D5" s="378">
        <v>4048</v>
      </c>
      <c r="E5" s="318">
        <f>D5/B5*100</f>
        <v>89.95555555555555</v>
      </c>
    </row>
    <row r="6" spans="1:5" ht="12.75">
      <c r="A6" s="157" t="s">
        <v>345</v>
      </c>
      <c r="B6" s="180"/>
      <c r="C6" s="180">
        <v>54</v>
      </c>
      <c r="D6" s="378">
        <v>54</v>
      </c>
      <c r="E6" s="318"/>
    </row>
    <row r="7" spans="1:5" ht="12.75">
      <c r="A7" s="157" t="s">
        <v>344</v>
      </c>
      <c r="B7" s="180"/>
      <c r="C7" s="180">
        <v>2051</v>
      </c>
      <c r="D7" s="378">
        <v>2070</v>
      </c>
      <c r="E7" s="318"/>
    </row>
    <row r="8" spans="1:5" ht="12.75">
      <c r="A8" s="157" t="s">
        <v>423</v>
      </c>
      <c r="B8" s="180"/>
      <c r="C8" s="180">
        <v>500</v>
      </c>
      <c r="D8" s="378">
        <v>542</v>
      </c>
      <c r="E8" s="318"/>
    </row>
    <row r="9" spans="1:5" ht="12.75">
      <c r="A9" s="106" t="s">
        <v>422</v>
      </c>
      <c r="B9" s="181">
        <v>300</v>
      </c>
      <c r="C9" s="181">
        <v>400</v>
      </c>
      <c r="D9" s="239">
        <v>407</v>
      </c>
      <c r="E9" s="318">
        <f>D9/B9*100</f>
        <v>135.66666666666666</v>
      </c>
    </row>
    <row r="10" spans="1:5" ht="12.75">
      <c r="A10" s="106" t="s">
        <v>346</v>
      </c>
      <c r="B10" s="181"/>
      <c r="C10" s="192">
        <v>30</v>
      </c>
      <c r="D10" s="281">
        <v>30</v>
      </c>
      <c r="E10" s="318"/>
    </row>
    <row r="11" spans="1:5" ht="12.75">
      <c r="A11" s="106" t="s">
        <v>347</v>
      </c>
      <c r="B11" s="181"/>
      <c r="C11" s="192">
        <v>40</v>
      </c>
      <c r="D11" s="281">
        <v>70</v>
      </c>
      <c r="E11" s="318"/>
    </row>
    <row r="12" spans="1:5" ht="12.75">
      <c r="A12" s="106" t="s">
        <v>362</v>
      </c>
      <c r="B12" s="181">
        <v>500</v>
      </c>
      <c r="C12" s="192">
        <v>500</v>
      </c>
      <c r="D12" s="281">
        <v>782</v>
      </c>
      <c r="E12" s="318"/>
    </row>
    <row r="13" spans="1:5" ht="12.75">
      <c r="A13" s="113" t="s">
        <v>319</v>
      </c>
      <c r="B13" s="192">
        <v>300</v>
      </c>
      <c r="C13" s="192">
        <v>375</v>
      </c>
      <c r="D13" s="281">
        <v>405</v>
      </c>
      <c r="E13" s="318">
        <f>D13/B13*100</f>
        <v>135</v>
      </c>
    </row>
    <row r="14" spans="1:5" ht="12.75">
      <c r="A14" s="341" t="s">
        <v>424</v>
      </c>
      <c r="B14" s="192"/>
      <c r="C14" s="192"/>
      <c r="D14" s="281"/>
      <c r="E14" s="318"/>
    </row>
    <row r="15" spans="1:5" ht="13.5" thickBot="1">
      <c r="A15" s="114" t="s">
        <v>363</v>
      </c>
      <c r="B15" s="332"/>
      <c r="C15" s="332"/>
      <c r="D15" s="281">
        <v>23</v>
      </c>
      <c r="E15" s="318"/>
    </row>
    <row r="16" spans="1:5" ht="15.75" thickBot="1">
      <c r="A16" s="112" t="s">
        <v>281</v>
      </c>
      <c r="B16" s="323">
        <f>SUM(B5:B13)</f>
        <v>5600</v>
      </c>
      <c r="C16" s="324">
        <f>SUM(C5:C15)</f>
        <v>8550</v>
      </c>
      <c r="D16" s="324">
        <f>SUM(D5:D15)</f>
        <v>8431</v>
      </c>
      <c r="E16" s="318">
        <f>D16/B16*100</f>
        <v>150.55357142857142</v>
      </c>
    </row>
    <row r="17" spans="1:5" ht="12.75" customHeight="1" thickBot="1">
      <c r="A17" s="115"/>
      <c r="B17" s="7"/>
      <c r="C17" s="7"/>
      <c r="D17" s="7"/>
      <c r="E17" s="318"/>
    </row>
    <row r="18" spans="1:5" ht="48.75" customHeight="1" thickBot="1">
      <c r="A18" s="156" t="s">
        <v>282</v>
      </c>
      <c r="B18" s="286" t="s">
        <v>52</v>
      </c>
      <c r="C18" s="286" t="s">
        <v>342</v>
      </c>
      <c r="D18" s="288" t="s">
        <v>393</v>
      </c>
      <c r="E18" s="318"/>
    </row>
    <row r="19" spans="1:5" ht="12.75">
      <c r="A19" s="105" t="s">
        <v>283</v>
      </c>
      <c r="B19" s="180">
        <v>1176</v>
      </c>
      <c r="C19" s="180">
        <v>1176</v>
      </c>
      <c r="D19" s="251">
        <v>1107</v>
      </c>
      <c r="E19" s="318">
        <f>D19/B19*100</f>
        <v>94.13265306122449</v>
      </c>
    </row>
    <row r="20" spans="1:5" ht="12.75">
      <c r="A20" s="105" t="s">
        <v>400</v>
      </c>
      <c r="B20" s="180"/>
      <c r="C20" s="180">
        <v>140</v>
      </c>
      <c r="D20" s="342">
        <v>141</v>
      </c>
      <c r="E20" s="318"/>
    </row>
    <row r="21" spans="1:5" ht="12.75">
      <c r="A21" s="105" t="s">
        <v>401</v>
      </c>
      <c r="B21" s="180"/>
      <c r="C21" s="180"/>
      <c r="D21" s="104">
        <v>60</v>
      </c>
      <c r="E21" s="318"/>
    </row>
    <row r="22" spans="1:5" ht="12.75">
      <c r="A22" s="106" t="s">
        <v>284</v>
      </c>
      <c r="B22" s="184">
        <v>60</v>
      </c>
      <c r="C22" s="184">
        <v>60</v>
      </c>
      <c r="D22" s="114">
        <v>60</v>
      </c>
      <c r="E22" s="318">
        <f>D22/B22*100</f>
        <v>100</v>
      </c>
    </row>
    <row r="23" spans="1:5" ht="12.75">
      <c r="A23" s="107" t="s">
        <v>22</v>
      </c>
      <c r="B23" s="185">
        <f>SUM(B19:B22)</f>
        <v>1236</v>
      </c>
      <c r="C23" s="185">
        <f>SUM(C19:C22)</f>
        <v>1376</v>
      </c>
      <c r="D23" s="254">
        <f>SUM(D19:D22)</f>
        <v>1368</v>
      </c>
      <c r="E23" s="318">
        <f>D23/B23*100</f>
        <v>110.67961165048543</v>
      </c>
    </row>
    <row r="24" spans="1:5" ht="12.75">
      <c r="A24" s="106" t="s">
        <v>136</v>
      </c>
      <c r="B24" s="184">
        <v>318</v>
      </c>
      <c r="C24" s="184">
        <v>318</v>
      </c>
      <c r="D24" s="103">
        <v>349</v>
      </c>
      <c r="E24" s="318">
        <f>D24/B24*100</f>
        <v>109.74842767295598</v>
      </c>
    </row>
    <row r="25" spans="1:5" ht="12.75">
      <c r="A25" s="106" t="s">
        <v>332</v>
      </c>
      <c r="B25" s="184"/>
      <c r="C25" s="184"/>
      <c r="D25" s="3">
        <v>15</v>
      </c>
      <c r="E25" s="318"/>
    </row>
    <row r="26" spans="1:5" ht="12.75">
      <c r="A26" s="107" t="s">
        <v>255</v>
      </c>
      <c r="B26" s="186">
        <f>SUM(B24:B24)</f>
        <v>318</v>
      </c>
      <c r="C26" s="186">
        <f>SUM(C24:C24)</f>
        <v>318</v>
      </c>
      <c r="D26" s="255">
        <f>SUM(D24:D25)</f>
        <v>364</v>
      </c>
      <c r="E26" s="318">
        <f>D26/B26*100</f>
        <v>114.46540880503144</v>
      </c>
    </row>
    <row r="27" spans="1:5" ht="12.75">
      <c r="A27" s="106" t="s">
        <v>285</v>
      </c>
      <c r="B27" s="184">
        <v>700</v>
      </c>
      <c r="C27" s="184">
        <v>700</v>
      </c>
      <c r="D27" s="3">
        <v>697</v>
      </c>
      <c r="E27" s="318">
        <f>D27/B27*100</f>
        <v>99.57142857142857</v>
      </c>
    </row>
    <row r="28" spans="1:5" ht="12.75">
      <c r="A28" s="106" t="s">
        <v>286</v>
      </c>
      <c r="B28" s="184">
        <v>200</v>
      </c>
      <c r="C28" s="184">
        <v>200</v>
      </c>
      <c r="D28" s="3">
        <v>178</v>
      </c>
      <c r="E28" s="318">
        <f>D28/B28*100</f>
        <v>89</v>
      </c>
    </row>
    <row r="29" spans="1:5" ht="12.75">
      <c r="A29" s="106" t="s">
        <v>21</v>
      </c>
      <c r="B29" s="184">
        <v>320</v>
      </c>
      <c r="C29" s="184">
        <v>320</v>
      </c>
      <c r="D29" s="3">
        <v>236</v>
      </c>
      <c r="E29" s="318">
        <f>D29/B29*100</f>
        <v>73.75</v>
      </c>
    </row>
    <row r="30" spans="1:5" ht="12.75">
      <c r="A30" s="106" t="s">
        <v>364</v>
      </c>
      <c r="B30" s="184"/>
      <c r="C30" s="184"/>
      <c r="D30" s="3">
        <v>2</v>
      </c>
      <c r="E30" s="318"/>
    </row>
    <row r="31" spans="1:5" ht="12.75">
      <c r="A31" s="106" t="s">
        <v>333</v>
      </c>
      <c r="B31" s="184"/>
      <c r="C31" s="184"/>
      <c r="D31" s="3"/>
      <c r="E31" s="318"/>
    </row>
    <row r="32" spans="1:5" ht="12.75">
      <c r="A32" s="106" t="s">
        <v>287</v>
      </c>
      <c r="B32" s="184">
        <v>50</v>
      </c>
      <c r="C32" s="184">
        <v>50</v>
      </c>
      <c r="D32" s="3"/>
      <c r="E32" s="318">
        <f>D32/B32*100</f>
        <v>0</v>
      </c>
    </row>
    <row r="33" spans="1:5" ht="12.75">
      <c r="A33" s="106" t="s">
        <v>405</v>
      </c>
      <c r="B33" s="184"/>
      <c r="C33" s="184"/>
      <c r="D33" s="3">
        <v>30</v>
      </c>
      <c r="E33" s="318"/>
    </row>
    <row r="34" spans="1:5" ht="12.75">
      <c r="A34" s="106" t="s">
        <v>404</v>
      </c>
      <c r="B34" s="184"/>
      <c r="C34" s="184"/>
      <c r="D34" s="3">
        <v>14</v>
      </c>
      <c r="E34" s="318"/>
    </row>
    <row r="35" spans="1:5" ht="12.75">
      <c r="A35" s="106" t="s">
        <v>288</v>
      </c>
      <c r="B35" s="184">
        <v>150</v>
      </c>
      <c r="C35" s="184">
        <v>150</v>
      </c>
      <c r="D35" s="3">
        <v>158</v>
      </c>
      <c r="E35" s="318">
        <f>D35/B35*100</f>
        <v>105.33333333333333</v>
      </c>
    </row>
    <row r="36" spans="1:5" ht="13.5" thickBot="1">
      <c r="A36" s="111" t="s">
        <v>19</v>
      </c>
      <c r="B36" s="333">
        <f>SUM(B27:B35)</f>
        <v>1420</v>
      </c>
      <c r="C36" s="333">
        <f>SUM(C27:C35)</f>
        <v>1420</v>
      </c>
      <c r="D36" s="334">
        <f>SUM(D27:D35)</f>
        <v>1315</v>
      </c>
      <c r="E36" s="318">
        <f>D36/B36*100</f>
        <v>92.6056338028169</v>
      </c>
    </row>
    <row r="37" spans="1:5" ht="15.75" thickBot="1">
      <c r="A37" s="112" t="s">
        <v>289</v>
      </c>
      <c r="B37" s="323">
        <f>B23+B26+B36</f>
        <v>2974</v>
      </c>
      <c r="C37" s="323">
        <f>C23+C26+C36</f>
        <v>3114</v>
      </c>
      <c r="D37" s="377">
        <f>D23+D26+D36</f>
        <v>3047</v>
      </c>
      <c r="E37" s="318">
        <f>D37/B37*100</f>
        <v>102.45460659045058</v>
      </c>
    </row>
    <row r="38" spans="1:5" ht="13.5" thickBot="1">
      <c r="A38" s="110"/>
      <c r="B38" s="7"/>
      <c r="C38" s="7"/>
      <c r="D38" s="7"/>
      <c r="E38" s="318"/>
    </row>
    <row r="39" spans="1:5" ht="48" thickBot="1">
      <c r="A39" s="156" t="s">
        <v>114</v>
      </c>
      <c r="B39" s="286" t="s">
        <v>52</v>
      </c>
      <c r="C39" s="286" t="s">
        <v>342</v>
      </c>
      <c r="D39" s="288" t="s">
        <v>393</v>
      </c>
      <c r="E39" s="318"/>
    </row>
    <row r="40" spans="1:5" ht="12.75">
      <c r="A40" s="105" t="s">
        <v>256</v>
      </c>
      <c r="B40" s="183"/>
      <c r="C40" s="183"/>
      <c r="D40" s="103"/>
      <c r="E40" s="318"/>
    </row>
    <row r="41" spans="1:5" ht="12.75">
      <c r="A41" s="106" t="s">
        <v>257</v>
      </c>
      <c r="B41" s="184"/>
      <c r="C41" s="184"/>
      <c r="D41" s="3"/>
      <c r="E41" s="318"/>
    </row>
    <row r="42" spans="1:5" ht="12.75">
      <c r="A42" s="106" t="s">
        <v>124</v>
      </c>
      <c r="B42" s="187"/>
      <c r="C42" s="187"/>
      <c r="D42" s="114">
        <v>168</v>
      </c>
      <c r="E42" s="318"/>
    </row>
    <row r="43" spans="1:5" ht="12.75">
      <c r="A43" s="106" t="s">
        <v>23</v>
      </c>
      <c r="B43" s="187"/>
      <c r="C43" s="187"/>
      <c r="D43" s="114">
        <v>40</v>
      </c>
      <c r="E43" s="318"/>
    </row>
    <row r="44" spans="1:5" ht="13.5" thickBot="1">
      <c r="A44" s="113" t="s">
        <v>21</v>
      </c>
      <c r="B44" s="187"/>
      <c r="C44" s="187"/>
      <c r="D44" s="114">
        <v>55</v>
      </c>
      <c r="E44" s="318"/>
    </row>
    <row r="45" spans="1:5" ht="16.5" thickBot="1">
      <c r="A45" s="112" t="s">
        <v>290</v>
      </c>
      <c r="B45" s="323">
        <f>SUM(B40:B44)</f>
        <v>0</v>
      </c>
      <c r="C45" s="182">
        <v>0</v>
      </c>
      <c r="D45" s="379">
        <f>SUM(D40:D44)</f>
        <v>263</v>
      </c>
      <c r="E45" s="318"/>
    </row>
    <row r="46" spans="1:5" ht="15.75" thickBot="1">
      <c r="A46" s="115"/>
      <c r="B46" s="7"/>
      <c r="C46" s="7"/>
      <c r="D46" s="7"/>
      <c r="E46" s="318"/>
    </row>
    <row r="47" spans="1:5" ht="51.75" customHeight="1" thickBot="1">
      <c r="A47" s="156" t="s">
        <v>120</v>
      </c>
      <c r="B47" s="286" t="s">
        <v>52</v>
      </c>
      <c r="C47" s="286" t="s">
        <v>342</v>
      </c>
      <c r="D47" s="288" t="s">
        <v>393</v>
      </c>
      <c r="E47" s="318"/>
    </row>
    <row r="48" spans="1:5" ht="12.75">
      <c r="A48" s="158" t="s">
        <v>408</v>
      </c>
      <c r="B48" s="183">
        <v>588</v>
      </c>
      <c r="C48" s="183">
        <v>588</v>
      </c>
      <c r="D48" s="103">
        <v>240</v>
      </c>
      <c r="E48" s="318">
        <f>D48/B48*100</f>
        <v>40.816326530612244</v>
      </c>
    </row>
    <row r="49" spans="1:5" ht="12.75">
      <c r="A49" s="158" t="s">
        <v>291</v>
      </c>
      <c r="B49" s="183">
        <v>60</v>
      </c>
      <c r="C49" s="183">
        <v>60</v>
      </c>
      <c r="D49" s="3"/>
      <c r="E49" s="318">
        <f>D49/B49*100</f>
        <v>0</v>
      </c>
    </row>
    <row r="50" spans="1:5" ht="12.75">
      <c r="A50" s="158" t="s">
        <v>407</v>
      </c>
      <c r="B50" s="183"/>
      <c r="C50" s="183"/>
      <c r="D50" s="3">
        <v>23</v>
      </c>
      <c r="E50" s="318"/>
    </row>
    <row r="51" spans="1:5" ht="12.75">
      <c r="A51" s="158" t="s">
        <v>409</v>
      </c>
      <c r="B51" s="183"/>
      <c r="C51" s="183"/>
      <c r="D51" s="3">
        <v>137</v>
      </c>
      <c r="E51" s="318"/>
    </row>
    <row r="52" spans="1:5" ht="12.75">
      <c r="A52" s="159" t="s">
        <v>292</v>
      </c>
      <c r="B52" s="188">
        <f>SUM(B48:B49)</f>
        <v>648</v>
      </c>
      <c r="C52" s="188">
        <f>SUM(C48:C49)</f>
        <v>648</v>
      </c>
      <c r="D52" s="256">
        <f>SUM(D48:D51)</f>
        <v>400</v>
      </c>
      <c r="E52" s="318">
        <f>D52/B52*100</f>
        <v>61.72839506172839</v>
      </c>
    </row>
    <row r="53" spans="1:5" ht="12.75">
      <c r="A53" s="160" t="s">
        <v>410</v>
      </c>
      <c r="B53" s="343"/>
      <c r="C53" s="343"/>
      <c r="D53" s="344">
        <v>52</v>
      </c>
      <c r="E53" s="318"/>
    </row>
    <row r="54" spans="1:5" ht="12.75">
      <c r="A54" s="160" t="s">
        <v>136</v>
      </c>
      <c r="B54" s="184">
        <v>159</v>
      </c>
      <c r="C54" s="184">
        <v>159</v>
      </c>
      <c r="D54" s="3">
        <v>42</v>
      </c>
      <c r="E54" s="318">
        <f>D54/B54*100</f>
        <v>26.41509433962264</v>
      </c>
    </row>
    <row r="55" spans="1:5" ht="12.75">
      <c r="A55" s="160" t="s">
        <v>334</v>
      </c>
      <c r="B55" s="184"/>
      <c r="C55" s="184"/>
      <c r="D55" s="3">
        <v>4</v>
      </c>
      <c r="E55" s="318"/>
    </row>
    <row r="56" spans="1:5" ht="12.75">
      <c r="A56" s="159" t="s">
        <v>293</v>
      </c>
      <c r="B56" s="189">
        <f>SUM(B54)</f>
        <v>159</v>
      </c>
      <c r="C56" s="189">
        <f>SUM(C54)</f>
        <v>159</v>
      </c>
      <c r="D56" s="238">
        <f>SUM(D54+D55+D53)</f>
        <v>98</v>
      </c>
      <c r="E56" s="318">
        <f>D56/B56*100</f>
        <v>61.63522012578616</v>
      </c>
    </row>
    <row r="57" spans="1:5" ht="12.75">
      <c r="A57" s="159" t="s">
        <v>294</v>
      </c>
      <c r="B57" s="184">
        <v>20</v>
      </c>
      <c r="C57" s="184">
        <v>20</v>
      </c>
      <c r="D57" s="3"/>
      <c r="E57" s="318">
        <f>D57/B57*100</f>
        <v>0</v>
      </c>
    </row>
    <row r="58" spans="1:5" ht="12.75">
      <c r="A58" s="106" t="s">
        <v>295</v>
      </c>
      <c r="B58" s="184">
        <v>20</v>
      </c>
      <c r="C58" s="184">
        <v>20</v>
      </c>
      <c r="D58" s="3"/>
      <c r="E58" s="318">
        <f>D58/B58*100</f>
        <v>0</v>
      </c>
    </row>
    <row r="59" spans="1:5" ht="12.75">
      <c r="A59" s="106" t="s">
        <v>24</v>
      </c>
      <c r="B59" s="184"/>
      <c r="C59" s="184"/>
      <c r="D59" s="3"/>
      <c r="E59" s="318"/>
    </row>
    <row r="60" spans="1:5" ht="12.75">
      <c r="A60" s="106" t="s">
        <v>124</v>
      </c>
      <c r="B60" s="184"/>
      <c r="C60" s="184"/>
      <c r="D60" s="3"/>
      <c r="E60" s="318"/>
    </row>
    <row r="61" spans="1:5" ht="12.75">
      <c r="A61" s="106" t="s">
        <v>25</v>
      </c>
      <c r="B61" s="184">
        <v>10</v>
      </c>
      <c r="C61" s="184">
        <v>10</v>
      </c>
      <c r="D61" s="3">
        <v>4</v>
      </c>
      <c r="E61" s="318">
        <f>D61/B61*100</f>
        <v>40</v>
      </c>
    </row>
    <row r="62" spans="1:5" ht="12.75">
      <c r="A62" s="106" t="s">
        <v>23</v>
      </c>
      <c r="B62" s="184"/>
      <c r="C62" s="184"/>
      <c r="D62" s="3">
        <v>60</v>
      </c>
      <c r="E62" s="318"/>
    </row>
    <row r="63" spans="1:5" ht="12.75">
      <c r="A63" s="106" t="s">
        <v>296</v>
      </c>
      <c r="B63" s="184">
        <v>20</v>
      </c>
      <c r="C63" s="184">
        <v>20</v>
      </c>
      <c r="D63" s="3"/>
      <c r="E63" s="318">
        <f>D63/B63*100</f>
        <v>0</v>
      </c>
    </row>
    <row r="64" spans="1:5" ht="12.75">
      <c r="A64" s="106" t="s">
        <v>21</v>
      </c>
      <c r="B64" s="184">
        <v>19</v>
      </c>
      <c r="C64" s="184">
        <v>19</v>
      </c>
      <c r="D64" s="3">
        <v>17</v>
      </c>
      <c r="E64" s="318">
        <f>D64/B64*100</f>
        <v>89.47368421052632</v>
      </c>
    </row>
    <row r="65" spans="1:5" ht="12.75">
      <c r="A65" s="113" t="s">
        <v>404</v>
      </c>
      <c r="B65" s="184"/>
      <c r="C65" s="184"/>
      <c r="D65" s="114">
        <v>5</v>
      </c>
      <c r="E65" s="318"/>
    </row>
    <row r="66" spans="1:5" ht="13.5" thickBot="1">
      <c r="A66" s="111" t="s">
        <v>19</v>
      </c>
      <c r="B66" s="335">
        <f>SUM(B57:B64)</f>
        <v>89</v>
      </c>
      <c r="C66" s="335">
        <f>SUM(C57:C64)</f>
        <v>89</v>
      </c>
      <c r="D66" s="336">
        <f>SUM(D57:D65)</f>
        <v>86</v>
      </c>
      <c r="E66" s="318">
        <f>D66/B66*100</f>
        <v>96.62921348314607</v>
      </c>
    </row>
    <row r="67" spans="1:5" ht="16.5" thickBot="1">
      <c r="A67" s="112" t="s">
        <v>290</v>
      </c>
      <c r="B67" s="337">
        <f>SUM(B52+B56+B66)</f>
        <v>896</v>
      </c>
      <c r="C67" s="337">
        <f>SUM(C52+C56+C66)</f>
        <v>896</v>
      </c>
      <c r="D67" s="379">
        <f>SUM(D52+D56+D66)</f>
        <v>584</v>
      </c>
      <c r="E67" s="318">
        <f>D67/B67*100</f>
        <v>65.17857142857143</v>
      </c>
    </row>
    <row r="68" spans="2:5" ht="13.5" thickBot="1">
      <c r="B68" s="7"/>
      <c r="C68" s="7"/>
      <c r="D68" s="7"/>
      <c r="E68" s="318"/>
    </row>
    <row r="69" spans="1:5" ht="49.5" customHeight="1" thickBot="1">
      <c r="A69" s="164" t="s">
        <v>312</v>
      </c>
      <c r="B69" s="286" t="s">
        <v>52</v>
      </c>
      <c r="C69" s="286" t="s">
        <v>342</v>
      </c>
      <c r="D69" s="288" t="s">
        <v>393</v>
      </c>
      <c r="E69" s="318"/>
    </row>
    <row r="70" spans="1:5" ht="12.75">
      <c r="A70" s="103" t="s">
        <v>313</v>
      </c>
      <c r="B70" s="183">
        <v>700</v>
      </c>
      <c r="C70" s="183">
        <v>700</v>
      </c>
      <c r="D70" s="103">
        <v>372</v>
      </c>
      <c r="E70" s="318">
        <f>D70/B70*100</f>
        <v>53.142857142857146</v>
      </c>
    </row>
    <row r="71" spans="1:5" ht="13.5" thickBot="1">
      <c r="A71" s="114" t="s">
        <v>21</v>
      </c>
      <c r="B71" s="187">
        <v>189</v>
      </c>
      <c r="C71" s="187">
        <v>189</v>
      </c>
      <c r="D71" s="114">
        <v>56</v>
      </c>
      <c r="E71" s="318">
        <f>D71/B71*100</f>
        <v>29.629629629629626</v>
      </c>
    </row>
    <row r="72" spans="1:5" ht="16.5" thickBot="1">
      <c r="A72" s="165" t="s">
        <v>314</v>
      </c>
      <c r="B72" s="167">
        <f>SUM(B70:B71)</f>
        <v>889</v>
      </c>
      <c r="C72" s="360">
        <v>889</v>
      </c>
      <c r="D72" s="380">
        <f>SUM(D70:D71)</f>
        <v>428</v>
      </c>
      <c r="E72" s="318"/>
    </row>
    <row r="74" ht="13.5" thickBot="1"/>
    <row r="75" spans="1:4" ht="53.25" customHeight="1" thickBot="1">
      <c r="A75" s="164" t="s">
        <v>425</v>
      </c>
      <c r="B75" s="286" t="s">
        <v>52</v>
      </c>
      <c r="C75" s="286" t="s">
        <v>342</v>
      </c>
      <c r="D75" s="288" t="s">
        <v>393</v>
      </c>
    </row>
    <row r="76" spans="1:4" ht="12.75">
      <c r="A76" s="3" t="s">
        <v>420</v>
      </c>
      <c r="B76" s="3"/>
      <c r="C76" s="3"/>
      <c r="D76" s="3">
        <v>8</v>
      </c>
    </row>
    <row r="77" spans="1:4" ht="12.75">
      <c r="A77" s="106" t="s">
        <v>25</v>
      </c>
      <c r="B77" s="3"/>
      <c r="C77" s="3"/>
      <c r="D77" s="3">
        <v>39</v>
      </c>
    </row>
    <row r="78" spans="1:4" ht="12.75">
      <c r="A78" s="106" t="s">
        <v>21</v>
      </c>
      <c r="B78" s="3"/>
      <c r="C78" s="3"/>
      <c r="D78" s="114">
        <v>13</v>
      </c>
    </row>
    <row r="79" spans="1:4" ht="13.5" thickBot="1">
      <c r="A79" s="111" t="s">
        <v>19</v>
      </c>
      <c r="B79" s="114"/>
      <c r="C79" s="114"/>
      <c r="D79" s="238">
        <f>SUM(D76:D78)</f>
        <v>60</v>
      </c>
    </row>
    <row r="80" spans="1:4" ht="20.25" customHeight="1" thickBot="1">
      <c r="A80" s="381" t="s">
        <v>421</v>
      </c>
      <c r="B80" s="382"/>
      <c r="C80" s="382"/>
      <c r="D80" s="383">
        <v>60</v>
      </c>
    </row>
  </sheetData>
  <sheetProtection/>
  <printOptions/>
  <pageMargins left="0.5905511811023623" right="0.1968503937007874" top="0.15748031496062992" bottom="0.31496062992125984" header="0.15748031496062992" footer="0.1968503937007874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0">
      <selection activeCell="A4" sqref="A4"/>
    </sheetView>
  </sheetViews>
  <sheetFormatPr defaultColWidth="0" defaultRowHeight="12.75"/>
  <cols>
    <col min="1" max="1" width="65.625" style="0" customWidth="1"/>
    <col min="2" max="2" width="15.00390625" style="0" customWidth="1"/>
    <col min="3" max="3" width="15.75390625" style="0" customWidth="1"/>
    <col min="4" max="4" width="13.75390625" style="0" customWidth="1"/>
    <col min="5" max="5" width="6.75390625" style="127" customWidth="1"/>
    <col min="6" max="227" width="9.125" style="0" customWidth="1"/>
    <col min="228" max="235" width="0" style="0" hidden="1" customWidth="1"/>
    <col min="236" max="16384" width="9.125" style="0" hidden="1" customWidth="1"/>
  </cols>
  <sheetData>
    <row r="1" spans="1:4" ht="15.75" customHeight="1">
      <c r="A1" s="32"/>
      <c r="B1" s="22"/>
      <c r="C1" s="22"/>
      <c r="D1" s="22" t="s">
        <v>535</v>
      </c>
    </row>
    <row r="2" spans="1:4" ht="19.5">
      <c r="A2" s="601" t="s">
        <v>397</v>
      </c>
      <c r="B2" s="601"/>
      <c r="C2" s="19"/>
      <c r="D2" s="19" t="s">
        <v>36</v>
      </c>
    </row>
    <row r="3" spans="1:4" ht="19.5">
      <c r="A3" s="602" t="s">
        <v>426</v>
      </c>
      <c r="B3" s="602"/>
      <c r="C3" s="19"/>
      <c r="D3" s="19"/>
    </row>
    <row r="4" spans="1:4" ht="12.75">
      <c r="A4" s="32"/>
      <c r="B4" s="19"/>
      <c r="C4" s="19"/>
      <c r="D4" s="19"/>
    </row>
    <row r="5" spans="1:4" ht="13.5" thickBot="1">
      <c r="A5" s="32"/>
      <c r="B5" s="161"/>
      <c r="C5" s="161"/>
      <c r="D5" s="161" t="s">
        <v>1</v>
      </c>
    </row>
    <row r="6" spans="1:5" s="11" customFormat="1" ht="51" customHeight="1" thickBot="1">
      <c r="A6" s="485" t="s">
        <v>309</v>
      </c>
      <c r="B6" s="486" t="s">
        <v>52</v>
      </c>
      <c r="C6" s="486" t="s">
        <v>342</v>
      </c>
      <c r="D6" s="487" t="s">
        <v>393</v>
      </c>
      <c r="E6" s="291" t="s">
        <v>376</v>
      </c>
    </row>
    <row r="7" spans="1:5" s="11" customFormat="1" ht="18" customHeight="1" thickBot="1">
      <c r="A7" s="163" t="s">
        <v>297</v>
      </c>
      <c r="B7" s="330">
        <f>SUM(B8+B21)</f>
        <v>16598</v>
      </c>
      <c r="C7" s="330">
        <f>SUM(C8+C21)</f>
        <v>16708</v>
      </c>
      <c r="D7" s="331">
        <f>SUM(D8+D21)</f>
        <v>16677</v>
      </c>
      <c r="E7" s="318">
        <f>(D7/B7)*100</f>
        <v>100.4759609591517</v>
      </c>
    </row>
    <row r="8" spans="1:5" s="11" customFormat="1" ht="14.25" customHeight="1">
      <c r="A8" s="328" t="s">
        <v>57</v>
      </c>
      <c r="B8" s="329">
        <f>SUM(B9:B19)</f>
        <v>4690</v>
      </c>
      <c r="C8" s="253">
        <f>SUM(C9:C20)</f>
        <v>4800</v>
      </c>
      <c r="D8" s="253">
        <f>SUM(D9:D20)</f>
        <v>4768</v>
      </c>
      <c r="E8" s="318">
        <f>(D8/B8)*100</f>
        <v>101.66311300639659</v>
      </c>
    </row>
    <row r="9" spans="1:5" s="11" customFormat="1" ht="14.25" customHeight="1">
      <c r="A9" s="33" t="s">
        <v>379</v>
      </c>
      <c r="B9" s="173">
        <v>2305</v>
      </c>
      <c r="C9" s="173">
        <v>2305</v>
      </c>
      <c r="D9" s="364">
        <v>2305</v>
      </c>
      <c r="E9" s="318">
        <f>(D9/B9)*100</f>
        <v>100</v>
      </c>
    </row>
    <row r="10" spans="1:6" s="11" customFormat="1" ht="14.25" customHeight="1">
      <c r="A10" s="16" t="s">
        <v>380</v>
      </c>
      <c r="B10" s="173">
        <v>145</v>
      </c>
      <c r="C10" s="362">
        <v>184</v>
      </c>
      <c r="D10" s="240">
        <v>152</v>
      </c>
      <c r="E10" s="318">
        <f>(D10/B10)*100</f>
        <v>104.82758620689656</v>
      </c>
      <c r="F10"/>
    </row>
    <row r="11" spans="1:9" s="11" customFormat="1" ht="14.25" customHeight="1">
      <c r="A11" s="16" t="s">
        <v>381</v>
      </c>
      <c r="B11" s="173"/>
      <c r="C11" s="362"/>
      <c r="D11" s="240"/>
      <c r="E11" s="318"/>
      <c r="F11"/>
      <c r="G11" s="284"/>
      <c r="H11" s="284"/>
      <c r="I11" s="284"/>
    </row>
    <row r="12" spans="1:9" s="11" customFormat="1" ht="14.25" customHeight="1">
      <c r="A12" s="16" t="s">
        <v>382</v>
      </c>
      <c r="B12" s="173"/>
      <c r="C12" s="362">
        <v>64</v>
      </c>
      <c r="D12" s="240">
        <v>64</v>
      </c>
      <c r="E12" s="318"/>
      <c r="F12" s="284"/>
      <c r="G12" s="284"/>
      <c r="H12" s="284"/>
      <c r="I12" s="284"/>
    </row>
    <row r="13" spans="1:5" s="11" customFormat="1" ht="14.25" customHeight="1">
      <c r="A13" s="33" t="s">
        <v>383</v>
      </c>
      <c r="B13" s="173">
        <v>315</v>
      </c>
      <c r="C13" s="362">
        <v>315</v>
      </c>
      <c r="D13" s="240">
        <v>315</v>
      </c>
      <c r="E13" s="318">
        <f aca="true" t="shared" si="0" ref="E13:E19">(D13/B13)*100</f>
        <v>100</v>
      </c>
    </row>
    <row r="14" spans="1:5" s="11" customFormat="1" ht="14.25" customHeight="1">
      <c r="A14" s="33" t="s">
        <v>384</v>
      </c>
      <c r="B14" s="173">
        <v>120</v>
      </c>
      <c r="C14" s="362">
        <v>120</v>
      </c>
      <c r="D14" s="240">
        <v>120</v>
      </c>
      <c r="E14" s="318">
        <f t="shared" si="0"/>
        <v>100</v>
      </c>
    </row>
    <row r="15" spans="1:5" s="11" customFormat="1" ht="14.25" customHeight="1">
      <c r="A15" s="28" t="s">
        <v>385</v>
      </c>
      <c r="B15" s="173">
        <v>664</v>
      </c>
      <c r="C15" s="362">
        <v>664</v>
      </c>
      <c r="D15" s="240">
        <v>664</v>
      </c>
      <c r="E15" s="318">
        <f t="shared" si="0"/>
        <v>100</v>
      </c>
    </row>
    <row r="16" spans="1:5" s="11" customFormat="1" ht="14.25" customHeight="1">
      <c r="A16" s="33" t="s">
        <v>386</v>
      </c>
      <c r="B16" s="173">
        <v>236</v>
      </c>
      <c r="C16" s="362">
        <v>236</v>
      </c>
      <c r="D16" s="240">
        <v>236</v>
      </c>
      <c r="E16" s="318">
        <f t="shared" si="0"/>
        <v>100</v>
      </c>
    </row>
    <row r="17" spans="1:5" s="11" customFormat="1" ht="14.25" customHeight="1">
      <c r="A17" s="33" t="s">
        <v>390</v>
      </c>
      <c r="B17" s="173">
        <v>432</v>
      </c>
      <c r="C17" s="362">
        <v>432</v>
      </c>
      <c r="D17" s="240">
        <v>432</v>
      </c>
      <c r="E17" s="318">
        <f t="shared" si="0"/>
        <v>100</v>
      </c>
    </row>
    <row r="18" spans="1:5" s="11" customFormat="1" ht="14.25" customHeight="1">
      <c r="A18" s="33" t="s">
        <v>387</v>
      </c>
      <c r="B18" s="173">
        <v>288</v>
      </c>
      <c r="C18" s="362">
        <v>288</v>
      </c>
      <c r="D18" s="364">
        <v>288</v>
      </c>
      <c r="E18" s="318">
        <f t="shared" si="0"/>
        <v>100</v>
      </c>
    </row>
    <row r="19" spans="1:5" s="11" customFormat="1" ht="14.25" customHeight="1">
      <c r="A19" s="33" t="s">
        <v>388</v>
      </c>
      <c r="B19" s="173">
        <v>185</v>
      </c>
      <c r="C19" s="362">
        <v>185</v>
      </c>
      <c r="D19" s="240">
        <v>185</v>
      </c>
      <c r="E19" s="318">
        <f t="shared" si="0"/>
        <v>100</v>
      </c>
    </row>
    <row r="20" spans="1:5" s="11" customFormat="1" ht="14.25" customHeight="1">
      <c r="A20" s="33" t="s">
        <v>389</v>
      </c>
      <c r="B20" s="173"/>
      <c r="C20" s="362">
        <v>7</v>
      </c>
      <c r="D20" s="240">
        <v>7</v>
      </c>
      <c r="E20" s="318"/>
    </row>
    <row r="21" spans="1:5" s="11" customFormat="1" ht="14.25" customHeight="1">
      <c r="A21" s="34" t="s">
        <v>391</v>
      </c>
      <c r="B21" s="172">
        <f>SUM(B22)</f>
        <v>11908</v>
      </c>
      <c r="C21" s="363">
        <v>11908</v>
      </c>
      <c r="D21" s="276">
        <f>SUM(D22:D22)</f>
        <v>11909</v>
      </c>
      <c r="E21" s="318">
        <f aca="true" t="shared" si="1" ref="E21:E26">(D21/B21)*100</f>
        <v>100.0083977158213</v>
      </c>
    </row>
    <row r="22" spans="1:5" s="11" customFormat="1" ht="14.25" customHeight="1" thickBot="1">
      <c r="A22" s="326" t="s">
        <v>392</v>
      </c>
      <c r="B22" s="327">
        <v>11908</v>
      </c>
      <c r="C22" s="483">
        <v>11908</v>
      </c>
      <c r="D22" s="484">
        <v>11909</v>
      </c>
      <c r="E22" s="318">
        <f t="shared" si="1"/>
        <v>100.0083977158213</v>
      </c>
    </row>
    <row r="23" spans="1:5" s="11" customFormat="1" ht="18.75" customHeight="1" thickBot="1">
      <c r="A23" s="163" t="s">
        <v>311</v>
      </c>
      <c r="B23" s="330">
        <f>SUM(B24+B28+B29)</f>
        <v>952</v>
      </c>
      <c r="C23" s="330">
        <f>SUM(C24+C28+C29)</f>
        <v>1392</v>
      </c>
      <c r="D23" s="365">
        <f>SUM(D24+D28+D29)</f>
        <v>1340</v>
      </c>
      <c r="E23" s="318">
        <f t="shared" si="1"/>
        <v>140.75630252100842</v>
      </c>
    </row>
    <row r="24" spans="1:5" s="11" customFormat="1" ht="14.25" customHeight="1">
      <c r="A24" s="328" t="s">
        <v>58</v>
      </c>
      <c r="B24" s="329">
        <f>SUM(B25:B27)</f>
        <v>190</v>
      </c>
      <c r="C24" s="253">
        <f>SUM(C25:C27)</f>
        <v>430</v>
      </c>
      <c r="D24" s="366">
        <f>SUM(D25:D27)</f>
        <v>380</v>
      </c>
      <c r="E24" s="318">
        <f t="shared" si="1"/>
        <v>200</v>
      </c>
    </row>
    <row r="25" spans="1:5" s="11" customFormat="1" ht="14.25" customHeight="1">
      <c r="A25" s="33" t="s">
        <v>298</v>
      </c>
      <c r="B25" s="173">
        <v>140</v>
      </c>
      <c r="C25" s="173">
        <v>140</v>
      </c>
      <c r="D25" s="240">
        <v>140</v>
      </c>
      <c r="E25" s="318">
        <f t="shared" si="1"/>
        <v>100</v>
      </c>
    </row>
    <row r="26" spans="1:5" s="11" customFormat="1" ht="14.25" customHeight="1">
      <c r="A26" s="72" t="s">
        <v>80</v>
      </c>
      <c r="B26" s="173">
        <v>50</v>
      </c>
      <c r="C26" s="173">
        <v>50</v>
      </c>
      <c r="D26" s="240"/>
      <c r="E26" s="318">
        <f t="shared" si="1"/>
        <v>0</v>
      </c>
    </row>
    <row r="27" spans="1:5" s="11" customFormat="1" ht="14.25" customHeight="1">
      <c r="A27" s="33" t="s">
        <v>81</v>
      </c>
      <c r="B27" s="173"/>
      <c r="C27" s="173">
        <v>240</v>
      </c>
      <c r="D27" s="240">
        <v>240</v>
      </c>
      <c r="E27" s="318"/>
    </row>
    <row r="28" spans="1:5" s="11" customFormat="1" ht="14.25" customHeight="1">
      <c r="A28" s="34" t="s">
        <v>59</v>
      </c>
      <c r="B28" s="172">
        <v>0</v>
      </c>
      <c r="C28" s="172"/>
      <c r="D28" s="240">
        <v>0</v>
      </c>
      <c r="E28" s="318"/>
    </row>
    <row r="29" spans="1:5" s="11" customFormat="1" ht="14.25" customHeight="1">
      <c r="A29" s="34" t="s">
        <v>378</v>
      </c>
      <c r="B29" s="172">
        <f>SUM(B30:B35)</f>
        <v>762</v>
      </c>
      <c r="C29" s="238">
        <f>SUM(C30:C35)</f>
        <v>962</v>
      </c>
      <c r="D29" s="367">
        <f>SUM(D30:D35)</f>
        <v>960</v>
      </c>
      <c r="E29" s="318">
        <f>(D29/B29)*100</f>
        <v>125.98425196850394</v>
      </c>
    </row>
    <row r="30" spans="1:5" ht="12.75">
      <c r="A30" s="16" t="s">
        <v>137</v>
      </c>
      <c r="B30" s="174">
        <v>62</v>
      </c>
      <c r="C30" s="174">
        <v>62</v>
      </c>
      <c r="D30" s="239">
        <v>57</v>
      </c>
      <c r="E30" s="318">
        <f>(D30/B30)*100</f>
        <v>91.93548387096774</v>
      </c>
    </row>
    <row r="31" spans="1:5" ht="12.75">
      <c r="A31" s="16" t="s">
        <v>299</v>
      </c>
      <c r="B31" s="175">
        <v>500</v>
      </c>
      <c r="C31" s="175">
        <v>500</v>
      </c>
      <c r="D31" s="239">
        <v>500</v>
      </c>
      <c r="E31" s="318">
        <f>(D31/B31)*100</f>
        <v>100</v>
      </c>
    </row>
    <row r="32" spans="1:5" ht="12.75">
      <c r="A32" s="25" t="s">
        <v>412</v>
      </c>
      <c r="B32" s="176"/>
      <c r="C32" s="176">
        <v>187</v>
      </c>
      <c r="D32" s="239">
        <v>187</v>
      </c>
      <c r="E32" s="318"/>
    </row>
    <row r="33" spans="1:5" ht="12.75">
      <c r="A33" s="25" t="s">
        <v>413</v>
      </c>
      <c r="B33" s="176"/>
      <c r="C33" s="176">
        <v>13</v>
      </c>
      <c r="D33" s="239">
        <v>15</v>
      </c>
      <c r="E33" s="318"/>
    </row>
    <row r="34" spans="1:5" ht="12.75">
      <c r="A34" s="25" t="s">
        <v>411</v>
      </c>
      <c r="B34" s="176"/>
      <c r="C34" s="176"/>
      <c r="D34" s="239">
        <v>1</v>
      </c>
      <c r="E34" s="318"/>
    </row>
    <row r="35" spans="1:5" ht="13.5" thickBot="1">
      <c r="A35" s="25" t="s">
        <v>300</v>
      </c>
      <c r="B35" s="176">
        <v>200</v>
      </c>
      <c r="C35" s="176">
        <v>200</v>
      </c>
      <c r="D35" s="281">
        <v>200</v>
      </c>
      <c r="E35" s="318">
        <f>(D35/B35)*100</f>
        <v>100</v>
      </c>
    </row>
    <row r="36" spans="1:7" ht="22.5" customHeight="1" thickBot="1">
      <c r="A36" s="488" t="s">
        <v>310</v>
      </c>
      <c r="B36" s="489">
        <f>SUM(B7+B23)</f>
        <v>17550</v>
      </c>
      <c r="C36" s="489">
        <f>SUM(C7+C23)</f>
        <v>18100</v>
      </c>
      <c r="D36" s="325">
        <f>SUM(D7+D23)</f>
        <v>18017</v>
      </c>
      <c r="E36" s="318">
        <f>(D36/B36)*100</f>
        <v>102.66096866096865</v>
      </c>
      <c r="G36" s="345"/>
    </row>
    <row r="37" spans="1:4" ht="12.75">
      <c r="A37" s="29"/>
      <c r="B37" s="6"/>
      <c r="C37" s="6"/>
      <c r="D37" s="7"/>
    </row>
    <row r="38" spans="1:4" ht="12.75">
      <c r="A38" s="1"/>
      <c r="B38" s="2"/>
      <c r="C38" s="2"/>
      <c r="D38" s="7"/>
    </row>
    <row r="39" spans="1:4" ht="12.75">
      <c r="A39" s="1"/>
      <c r="B39" s="2"/>
      <c r="C39" s="2"/>
      <c r="D39" s="7"/>
    </row>
    <row r="40" spans="1:4" ht="12.75">
      <c r="A40" s="1"/>
      <c r="B40" s="2"/>
      <c r="C40" s="2"/>
      <c r="D40" s="7"/>
    </row>
    <row r="41" spans="1:4" ht="12.75">
      <c r="A41" s="1"/>
      <c r="B41" s="2"/>
      <c r="C41" s="2"/>
      <c r="D41" s="7"/>
    </row>
    <row r="42" spans="1:4" ht="12.75">
      <c r="A42" s="1"/>
      <c r="B42" s="2"/>
      <c r="C42" s="7"/>
      <c r="D42" s="7"/>
    </row>
    <row r="43" spans="1:3" ht="12.75">
      <c r="A43" s="1"/>
      <c r="B43" s="2"/>
      <c r="C43" s="7"/>
    </row>
    <row r="44" spans="1:2" ht="12.75">
      <c r="A44" s="1"/>
      <c r="B44" s="2"/>
    </row>
    <row r="45" spans="1:2" ht="12.75">
      <c r="A45" s="1"/>
      <c r="B45" s="2"/>
    </row>
    <row r="46" spans="1:2" ht="12.75">
      <c r="A46" s="1"/>
      <c r="B46" s="2"/>
    </row>
    <row r="47" spans="1:2" ht="12.75">
      <c r="A47" s="1"/>
      <c r="B47" s="2"/>
    </row>
    <row r="48" spans="1:2" ht="12.75">
      <c r="A48" s="1"/>
      <c r="B48" s="2"/>
    </row>
    <row r="49" spans="1:2" ht="12.75">
      <c r="A49" s="1"/>
      <c r="B49" s="2"/>
    </row>
    <row r="50" spans="1:2" ht="12.75">
      <c r="A50" s="1"/>
      <c r="B50" s="2"/>
    </row>
    <row r="51" spans="1:2" ht="12.75">
      <c r="A51" s="1"/>
      <c r="B51" s="2"/>
    </row>
    <row r="52" spans="1:2" ht="12.75">
      <c r="A52" s="1"/>
      <c r="B52" s="2"/>
    </row>
    <row r="53" spans="1:2" ht="12.75">
      <c r="A53" s="1"/>
      <c r="B53" s="2"/>
    </row>
    <row r="54" spans="1:2" ht="12.75">
      <c r="A54" s="1"/>
      <c r="B54" s="2"/>
    </row>
    <row r="55" spans="1:2" ht="12.75">
      <c r="A55" s="1"/>
      <c r="B55" s="2"/>
    </row>
    <row r="56" spans="1:2" ht="12.75">
      <c r="A56" s="1"/>
      <c r="B56" s="2"/>
    </row>
    <row r="57" spans="1:2" ht="12.75">
      <c r="A57" s="1"/>
      <c r="B57" s="2"/>
    </row>
    <row r="58" spans="1:2" ht="12.75">
      <c r="A58" s="1"/>
      <c r="B58" s="2"/>
    </row>
    <row r="59" spans="1:2" ht="12.75">
      <c r="A59" s="1"/>
      <c r="B59" s="2"/>
    </row>
    <row r="60" spans="1:2" ht="12.75">
      <c r="A60" s="1"/>
      <c r="B60" s="2"/>
    </row>
    <row r="61" spans="1:2" ht="12.75">
      <c r="A61" s="1"/>
      <c r="B61" s="2"/>
    </row>
    <row r="62" spans="1:2" ht="12.75">
      <c r="A62" s="1"/>
      <c r="B62" s="2"/>
    </row>
    <row r="63" spans="1:2" ht="12.75">
      <c r="A63" s="1"/>
      <c r="B63" s="2"/>
    </row>
    <row r="64" spans="1:2" ht="12.75">
      <c r="A64" s="1"/>
      <c r="B64" s="2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</sheetData>
  <sheetProtection/>
  <mergeCells count="2">
    <mergeCell ref="A2:B2"/>
    <mergeCell ref="A3:B3"/>
  </mergeCells>
  <printOptions/>
  <pageMargins left="0.41" right="0.15748031496062992" top="0.35433070866141736" bottom="0.3937007874015748" header="0.31496062992125984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 Bföldvár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Belovics Emilné</dc:creator>
  <cp:keywords/>
  <dc:description/>
  <cp:lastModifiedBy>kba</cp:lastModifiedBy>
  <cp:lastPrinted>2014-04-16T07:37:40Z</cp:lastPrinted>
  <dcterms:created xsi:type="dcterms:W3CDTF">2009-11-11T14:39:35Z</dcterms:created>
  <dcterms:modified xsi:type="dcterms:W3CDTF">2014-04-16T07:39:06Z</dcterms:modified>
  <cp:category/>
  <cp:version/>
  <cp:contentType/>
  <cp:contentStatus/>
</cp:coreProperties>
</file>