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 egységes szerkezetben\Maradvány 2018\"/>
    </mc:Choice>
  </mc:AlternateContent>
  <xr:revisionPtr revIDLastSave="0" documentId="8_{B0E39269-6217-4539-BFD0-E955880A7855}" xr6:coauthVersionLast="43" xr6:coauthVersionMax="43" xr10:uidLastSave="{00000000-0000-0000-0000-000000000000}"/>
  <bookViews>
    <workbookView xWindow="-120" yWindow="-120" windowWidth="29040" windowHeight="15840" xr2:uid="{61F82BB6-18ED-4B51-82AA-B809D7A53C70}"/>
  </bookViews>
  <sheets>
    <sheet name=" ÖNK 2018 " sheetId="1" r:id="rId1"/>
  </sheets>
  <externalReferences>
    <externalReference r:id="rId2"/>
    <externalReference r:id="rId3"/>
    <externalReference r:id="rId4"/>
  </externalReferences>
  <definedNames>
    <definedName name="______________kst222">#REF!</definedName>
    <definedName name="______________kst333">#REF!</definedName>
    <definedName name="_____________kst222">#REF!</definedName>
    <definedName name="_____________kst333">#REF!</definedName>
    <definedName name="____________kst2">#REF!</definedName>
    <definedName name="____________kst222">#REF!</definedName>
    <definedName name="____________kst333">#REF!</definedName>
    <definedName name="___________kst2">#REF!</definedName>
    <definedName name="___________kst222">#REF!</definedName>
    <definedName name="___________kst333">#REF!</definedName>
    <definedName name="__________kst2">#REF!</definedName>
    <definedName name="_________kst2">#REF!</definedName>
    <definedName name="_________kst222">#REF!</definedName>
    <definedName name="_________kst333">#REF!</definedName>
    <definedName name="________kst2">#REF!</definedName>
    <definedName name="_______kst2">#REF!</definedName>
    <definedName name="_______kst222">#REF!</definedName>
    <definedName name="_______kst333">#REF!</definedName>
    <definedName name="______kst2">#REF!</definedName>
    <definedName name="______kst222">#REF!</definedName>
    <definedName name="______kst333">#REF!</definedName>
    <definedName name="_____kst2">#REF!</definedName>
    <definedName name="_____kst222">#REF!</definedName>
    <definedName name="_____kst333">#REF!</definedName>
    <definedName name="____kst2">#REF!</definedName>
    <definedName name="____kst222">#REF!</definedName>
    <definedName name="____kst333">#REF!</definedName>
    <definedName name="___kst2">#REF!</definedName>
    <definedName name="___kst222">#REF!</definedName>
    <definedName name="___kst333">#REF!</definedName>
    <definedName name="__kst2">#REF!</definedName>
    <definedName name="__kst222">#REF!</definedName>
    <definedName name="__kst333">#REF!</definedName>
    <definedName name="_kst2">#REF!</definedName>
    <definedName name="_kst222">#REF!</definedName>
    <definedName name="_kst333">#REF!</definedName>
    <definedName name="ai_">[1]kod!$P$10:$P$328</definedName>
    <definedName name="átcsop2városüzi">#REF!</definedName>
    <definedName name="bf_">[1]kod!$Q$10:$Q$328</definedName>
    <definedName name="cd_">[1]kod!$R$10:$R$328</definedName>
    <definedName name="dj_">[1]kod!$S$10:$S$328</definedName>
    <definedName name="eh_">[1]kod!$T$10:$T$328</definedName>
    <definedName name="g_">[1]kod!$O$10:$O$328</definedName>
    <definedName name="kst">#REF!</definedName>
    <definedName name="nev">[2]kod!$CD$8:$CD$3150</definedName>
    <definedName name="_xlnm.Print_Titles" localSheetId="0">' ÖNK 2018 '!$1:$5</definedName>
    <definedName name="_xlnm.Print_Area" localSheetId="0">' ÖNK 2018 '!$A$1:$Y$44</definedName>
    <definedName name="onev">[3]kod!$BT$34:$BT$3184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62" i="1" l="1"/>
  <c r="V62" i="1"/>
  <c r="S62" i="1"/>
  <c r="R62" i="1"/>
  <c r="P62" i="1"/>
  <c r="O62" i="1"/>
  <c r="N62" i="1"/>
  <c r="K62" i="1"/>
  <c r="I62" i="1"/>
  <c r="H62" i="1"/>
  <c r="X59" i="1"/>
  <c r="U59" i="1"/>
  <c r="U62" i="1" s="1"/>
  <c r="T59" i="1"/>
  <c r="T62" i="1" s="1"/>
  <c r="Q59" i="1"/>
  <c r="Q62" i="1" s="1"/>
  <c r="M59" i="1"/>
  <c r="L59" i="1"/>
  <c r="L62" i="1" s="1"/>
  <c r="X58" i="1"/>
  <c r="J58" i="1"/>
  <c r="M58" i="1" s="1"/>
  <c r="X57" i="1"/>
  <c r="J57" i="1"/>
  <c r="J62" i="1" s="1"/>
  <c r="X56" i="1"/>
  <c r="M56" i="1"/>
  <c r="X55" i="1"/>
  <c r="M55" i="1"/>
  <c r="X54" i="1"/>
  <c r="M54" i="1"/>
  <c r="X53" i="1"/>
  <c r="M53" i="1"/>
  <c r="X52" i="1"/>
  <c r="M52" i="1"/>
  <c r="X51" i="1"/>
  <c r="M51" i="1"/>
  <c r="X50" i="1"/>
  <c r="M50" i="1"/>
  <c r="X46" i="1"/>
  <c r="M46" i="1"/>
  <c r="W44" i="1"/>
  <c r="V44" i="1"/>
  <c r="S44" i="1"/>
  <c r="R44" i="1"/>
  <c r="R13" i="1" s="1"/>
  <c r="P44" i="1"/>
  <c r="O44" i="1"/>
  <c r="N44" i="1"/>
  <c r="L44" i="1"/>
  <c r="K44" i="1"/>
  <c r="J44" i="1"/>
  <c r="U42" i="1"/>
  <c r="U44" i="1" s="1"/>
  <c r="U13" i="1" s="1"/>
  <c r="T44" i="1"/>
  <c r="T13" i="1" s="1"/>
  <c r="Q42" i="1"/>
  <c r="Q44" i="1" s="1"/>
  <c r="Q13" i="1" s="1"/>
  <c r="I42" i="1"/>
  <c r="M42" i="1" s="1"/>
  <c r="X41" i="1"/>
  <c r="M41" i="1"/>
  <c r="X40" i="1"/>
  <c r="M40" i="1"/>
  <c r="X39" i="1"/>
  <c r="M39" i="1"/>
  <c r="X38" i="1"/>
  <c r="M38" i="1"/>
  <c r="H38" i="1"/>
  <c r="H44" i="1" s="1"/>
  <c r="H13" i="1" s="1"/>
  <c r="X37" i="1"/>
  <c r="M37" i="1"/>
  <c r="X36" i="1"/>
  <c r="M36" i="1"/>
  <c r="X35" i="1"/>
  <c r="M35" i="1"/>
  <c r="X33" i="1"/>
  <c r="I33" i="1"/>
  <c r="I44" i="1" s="1"/>
  <c r="I13" i="1" s="1"/>
  <c r="X31" i="1"/>
  <c r="M31" i="1"/>
  <c r="X30" i="1"/>
  <c r="M30" i="1"/>
  <c r="X29" i="1"/>
  <c r="M29" i="1"/>
  <c r="X28" i="1"/>
  <c r="M28" i="1"/>
  <c r="X27" i="1"/>
  <c r="M27" i="1"/>
  <c r="X26" i="1"/>
  <c r="M26" i="1"/>
  <c r="X25" i="1"/>
  <c r="M25" i="1"/>
  <c r="X24" i="1"/>
  <c r="M24" i="1"/>
  <c r="X23" i="1"/>
  <c r="M23" i="1"/>
  <c r="X22" i="1"/>
  <c r="M22" i="1"/>
  <c r="X21" i="1"/>
  <c r="M21" i="1"/>
  <c r="X20" i="1"/>
  <c r="M20" i="1"/>
  <c r="X18" i="1"/>
  <c r="M18" i="1"/>
  <c r="AG13" i="1"/>
  <c r="V13" i="1"/>
  <c r="S13" i="1"/>
  <c r="P13" i="1"/>
  <c r="O13" i="1"/>
  <c r="L13" i="1"/>
  <c r="K13" i="1"/>
  <c r="J13" i="1"/>
  <c r="G13" i="1"/>
  <c r="AH13" i="1" s="1"/>
  <c r="AF12" i="1"/>
  <c r="AF14" i="1" s="1"/>
  <c r="AE12" i="1"/>
  <c r="AE14" i="1" s="1"/>
  <c r="AD12" i="1"/>
  <c r="AD14" i="1" s="1"/>
  <c r="AC12" i="1"/>
  <c r="AC14" i="1" s="1"/>
  <c r="AB12" i="1"/>
  <c r="AB14" i="1" s="1"/>
  <c r="Z12" i="1"/>
  <c r="Z14" i="1" s="1"/>
  <c r="W12" i="1"/>
  <c r="V12" i="1"/>
  <c r="V14" i="1" s="1"/>
  <c r="U12" i="1"/>
  <c r="T12" i="1"/>
  <c r="S12" i="1"/>
  <c r="R12" i="1"/>
  <c r="P12" i="1"/>
  <c r="P14" i="1" s="1"/>
  <c r="O12" i="1"/>
  <c r="N12" i="1"/>
  <c r="J12" i="1"/>
  <c r="J14" i="1" s="1"/>
  <c r="I12" i="1"/>
  <c r="H12" i="1"/>
  <c r="F12" i="1"/>
  <c r="F14" i="1" s="1"/>
  <c r="E12" i="1"/>
  <c r="E14" i="1" s="1"/>
  <c r="D12" i="1"/>
  <c r="D14" i="1" s="1"/>
  <c r="C12" i="1"/>
  <c r="C14" i="1" s="1"/>
  <c r="AG11" i="1"/>
  <c r="X11" i="1"/>
  <c r="Q11" i="1"/>
  <c r="L11" i="1"/>
  <c r="M11" i="1" s="1"/>
  <c r="G11" i="1"/>
  <c r="AH11" i="1" s="1"/>
  <c r="AG10" i="1"/>
  <c r="Q10" i="1"/>
  <c r="Q12" i="1" s="1"/>
  <c r="K10" i="1"/>
  <c r="K12" i="1" s="1"/>
  <c r="K14" i="1" s="1"/>
  <c r="G10" i="1"/>
  <c r="AH10" i="1" s="1"/>
  <c r="AG9" i="1"/>
  <c r="X9" i="1"/>
  <c r="M9" i="1"/>
  <c r="G9" i="1"/>
  <c r="AH9" i="1" s="1"/>
  <c r="AG8" i="1"/>
  <c r="X8" i="1"/>
  <c r="M8" i="1"/>
  <c r="G8" i="1"/>
  <c r="AH8" i="1" s="1"/>
  <c r="AG7" i="1"/>
  <c r="X7" i="1"/>
  <c r="M7" i="1"/>
  <c r="G7" i="1"/>
  <c r="AH7" i="1" s="1"/>
  <c r="AG6" i="1"/>
  <c r="AG12" i="1" s="1"/>
  <c r="AG14" i="1" s="1"/>
  <c r="X6" i="1"/>
  <c r="M6" i="1"/>
  <c r="G6" i="1"/>
  <c r="AH6" i="1" s="1"/>
  <c r="AH12" i="1" s="1"/>
  <c r="S14" i="1" l="1"/>
  <c r="R14" i="1"/>
  <c r="H14" i="1"/>
  <c r="O14" i="1"/>
  <c r="X62" i="1"/>
  <c r="T14" i="1"/>
  <c r="M12" i="1"/>
  <c r="Q14" i="1"/>
  <c r="I14" i="1"/>
  <c r="U14" i="1"/>
  <c r="M13" i="1"/>
  <c r="AH14" i="1"/>
  <c r="M62" i="1"/>
  <c r="M10" i="1"/>
  <c r="G12" i="1"/>
  <c r="G14" i="1" s="1"/>
  <c r="M57" i="1"/>
  <c r="L12" i="1"/>
  <c r="L14" i="1" s="1"/>
  <c r="X42" i="1"/>
  <c r="X44" i="1" s="1"/>
  <c r="X10" i="1"/>
  <c r="X12" i="1" s="1"/>
  <c r="M33" i="1"/>
  <c r="M44" i="1" s="1"/>
  <c r="M14" i="1" l="1"/>
  <c r="N13" i="1" s="1"/>
  <c r="W13" i="1" l="1"/>
  <c r="N14" i="1"/>
  <c r="X13" i="1" l="1"/>
  <c r="X14" i="1" s="1"/>
  <c r="W14" i="1"/>
</calcChain>
</file>

<file path=xl/sharedStrings.xml><?xml version="1.0" encoding="utf-8"?>
<sst xmlns="http://schemas.openxmlformats.org/spreadsheetml/2006/main" count="81" uniqueCount="79">
  <si>
    <t>Adatok Ft-ban</t>
  </si>
  <si>
    <t>Ssz</t>
  </si>
  <si>
    <t>Intézmény megnevezése</t>
  </si>
  <si>
    <t>MARADVÁNY LEVEZETÉSE (7/A. űrlap)</t>
  </si>
  <si>
    <t>Kötelezettségvállalással terhelt maradvány részletezése</t>
  </si>
  <si>
    <t>Szabad maradvány</t>
  </si>
  <si>
    <t>Maradvány előirányzatszintű felosztása</t>
  </si>
  <si>
    <t>2. űrlap maradvány</t>
  </si>
  <si>
    <t>Alaptev. Ktgvetési bevétele</t>
  </si>
  <si>
    <t>Alaptev. Ktgvetési kiadásai</t>
  </si>
  <si>
    <t>Finanszírozási bevétel</t>
  </si>
  <si>
    <t>Finanszírozási kiadás</t>
  </si>
  <si>
    <t>Alaptevékenység maradványa (1-2+3-4)</t>
  </si>
  <si>
    <t>Elkülönített számlák</t>
  </si>
  <si>
    <t>TOP , KEHOP</t>
  </si>
  <si>
    <t>Támogatások</t>
  </si>
  <si>
    <t>Szállítói állomány</t>
  </si>
  <si>
    <t>Egyéb feladat</t>
  </si>
  <si>
    <t>Összesen (12+…+16)</t>
  </si>
  <si>
    <t>Személyi juttatás</t>
  </si>
  <si>
    <t>Személyi juttatás járuléka</t>
  </si>
  <si>
    <t>Dologi kiadások</t>
  </si>
  <si>
    <t>Ellátottak juttatása</t>
  </si>
  <si>
    <t>Pénzeszközátadás működési célú</t>
  </si>
  <si>
    <t>Beruházási kiadás</t>
  </si>
  <si>
    <t>Felújítási kiadás</t>
  </si>
  <si>
    <t>Pénzeszközátadás felhalmozási Célú</t>
  </si>
  <si>
    <t>Tartalék</t>
  </si>
  <si>
    <t>Összesen (19+…+27)</t>
  </si>
  <si>
    <t>Eredeti előirányzat műk</t>
  </si>
  <si>
    <t>Eredeti előirányzat felh.</t>
  </si>
  <si>
    <t>Eredeti előirányzat nem pénzforgalmi</t>
  </si>
  <si>
    <t>Eredeti előirányzat műk szabad</t>
  </si>
  <si>
    <t>Eredeti előirányzat felh. Szabad</t>
  </si>
  <si>
    <t>Összesen</t>
  </si>
  <si>
    <t>Korrigálandó</t>
  </si>
  <si>
    <t>Pénz</t>
  </si>
  <si>
    <t>ÁK</t>
  </si>
  <si>
    <t>ű</t>
  </si>
  <si>
    <t>Visonta úti Bölcsőde</t>
  </si>
  <si>
    <t>Dobó I. úti Bölcsőde</t>
  </si>
  <si>
    <t>Gyöngyös Város Óvodái</t>
  </si>
  <si>
    <t>GYÖNGYÖK</t>
  </si>
  <si>
    <t>Vachott Sándor Városi Könyvtár</t>
  </si>
  <si>
    <t>Polgármesteri Hivatal</t>
  </si>
  <si>
    <t>Önkormányzati intézmények (1+...+6)</t>
  </si>
  <si>
    <t>Gyöngyös Város Önkormányzata</t>
  </si>
  <si>
    <t>ÖNKORMÁNYZAT ÖSSZESEN</t>
  </si>
  <si>
    <t>Szállítói állomány /tárgyévi/ -Fejl.keret/Jobbik Mátraközmű Kft.</t>
  </si>
  <si>
    <t>Áthúzódó tételek / kötelezettségvállalás, számla</t>
  </si>
  <si>
    <t>SM Coach /tréning</t>
  </si>
  <si>
    <t>MLSZ / Eredménykijelző</t>
  </si>
  <si>
    <t>Szociális szünidei étkezés</t>
  </si>
  <si>
    <t>Hétmérföld Bt / Lakáscélú dologi</t>
  </si>
  <si>
    <t>Várostérségfejlesztő / Közlekedéstan. 24-es főút</t>
  </si>
  <si>
    <t>Helyi lakástámogatás</t>
  </si>
  <si>
    <t>Utánpótlás bérleti díj</t>
  </si>
  <si>
    <t>Pátzay Alapítvány</t>
  </si>
  <si>
    <t>Ösztöndíjprogram</t>
  </si>
  <si>
    <t>KEHOP pály. /Szállítói fin./ nem pénzforgalmi maradvány</t>
  </si>
  <si>
    <t>Környezetvéd. Alap</t>
  </si>
  <si>
    <t>KCS</t>
  </si>
  <si>
    <t>Viziközmű üzemeltetés</t>
  </si>
  <si>
    <t>VIZIKÖZMŰ / csatorna</t>
  </si>
  <si>
    <t>Fecske Ovi konyha</t>
  </si>
  <si>
    <t>Fejlesztési hitel</t>
  </si>
  <si>
    <t>TOP pályázati számlák</t>
  </si>
  <si>
    <t>WEB Bizonságtechnikai Kft / PH</t>
  </si>
  <si>
    <t>2019. évre már megtervezve !!!!</t>
  </si>
  <si>
    <t>Gyöngykomplex / Ing.rendezés</t>
  </si>
  <si>
    <t>Molnár László / műszaki ellenőri feladat</t>
  </si>
  <si>
    <t>VG Zrt / járda fejl.keret</t>
  </si>
  <si>
    <t>Andezit / Útfelújítás Fejl.keret</t>
  </si>
  <si>
    <t>Társulás: Hajléktalan ellátás</t>
  </si>
  <si>
    <t>Helyi védelem alá eső …</t>
  </si>
  <si>
    <t>GYAK</t>
  </si>
  <si>
    <t xml:space="preserve">Képviselői keret </t>
  </si>
  <si>
    <t>Polgármesteri keret</t>
  </si>
  <si>
    <t>Fejlesztési keretek/KT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</si>
</sst>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9" x14ac:knownFonts="1">
    <font>
      <sz val="11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 CE"/>
    </font>
    <font>
      <b/>
      <sz val="12"/>
      <name val="Times New Roman CE"/>
    </font>
    <font>
      <b/>
      <sz val="12"/>
      <name val="Times New Roman CE"/>
      <family val="1"/>
      <charset val="238"/>
    </font>
    <font>
      <b/>
      <sz val="13.5"/>
      <name val="Times New Roman"/>
      <family val="1"/>
    </font>
    <font>
      <b/>
      <sz val="12"/>
      <name val="Times New Roman"/>
      <family val="1"/>
    </font>
    <font>
      <b/>
      <sz val="13.5"/>
      <name val="Times New Roman CE"/>
      <family val="1"/>
      <charset val="238"/>
    </font>
    <font>
      <sz val="13.5"/>
      <name val="Times New Roman CE"/>
      <family val="1"/>
      <charset val="238"/>
    </font>
    <font>
      <b/>
      <sz val="10"/>
      <name val="Times New Roman"/>
      <family val="1"/>
    </font>
    <font>
      <sz val="12.5"/>
      <name val="Arial"/>
      <family val="2"/>
    </font>
    <font>
      <sz val="12.5"/>
      <name val="Arial"/>
      <family val="2"/>
      <charset val="238"/>
    </font>
    <font>
      <b/>
      <sz val="12.5"/>
      <name val="Arial"/>
      <family val="2"/>
    </font>
    <font>
      <sz val="12.5"/>
      <color rgb="FFFF0000"/>
      <name val="Arial"/>
      <family val="2"/>
    </font>
    <font>
      <sz val="12.5"/>
      <color theme="4"/>
      <name val="Arial"/>
      <family val="2"/>
    </font>
    <font>
      <sz val="13.5"/>
      <name val="Times New Roman CE"/>
      <charset val="238"/>
    </font>
    <font>
      <b/>
      <sz val="12.5"/>
      <name val="Arial"/>
      <family val="2"/>
      <charset val="238"/>
    </font>
    <font>
      <b/>
      <sz val="12.5"/>
      <color rgb="FFFF0000"/>
      <name val="Arial"/>
      <family val="2"/>
    </font>
    <font>
      <b/>
      <sz val="12.5"/>
      <color theme="4"/>
      <name val="Arial"/>
      <family val="2"/>
    </font>
    <font>
      <b/>
      <sz val="10"/>
      <name val="Times New Roman CE"/>
      <family val="1"/>
      <charset val="238"/>
    </font>
    <font>
      <sz val="12"/>
      <color theme="1"/>
      <name val="Times New Roman CE"/>
      <family val="1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12"/>
      <color rgb="FFC00000"/>
      <name val="Times New Roman CE"/>
      <family val="1"/>
      <charset val="238"/>
    </font>
    <font>
      <i/>
      <sz val="12"/>
      <color rgb="FFC00000"/>
      <name val="Times New Roman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Times New Roman CE"/>
      <family val="1"/>
      <charset val="238"/>
    </font>
    <font>
      <sz val="12"/>
      <color theme="3" tint="0.39997558519241921"/>
      <name val="Times New Roman CE"/>
      <family val="1"/>
      <charset val="238"/>
    </font>
    <font>
      <b/>
      <sz val="12"/>
      <color theme="1"/>
      <name val="Times New Roman CE"/>
      <charset val="238"/>
    </font>
    <font>
      <b/>
      <sz val="12"/>
      <color rgb="FFFF0000"/>
      <name val="Times New Roman CE"/>
      <family val="1"/>
      <charset val="238"/>
    </font>
    <font>
      <sz val="12"/>
      <color theme="1"/>
      <name val="Times New Roman CE"/>
      <charset val="238"/>
    </font>
    <font>
      <sz val="12"/>
      <color rgb="FF00B050"/>
      <name val="Times New Roman CE"/>
      <charset val="238"/>
    </font>
    <font>
      <sz val="12"/>
      <color rgb="FFFF0000"/>
      <name val="Times New Roman CE"/>
      <charset val="238"/>
    </font>
    <font>
      <sz val="12"/>
      <color rgb="FF00B050"/>
      <name val="Times New Roman CE"/>
      <family val="1"/>
      <charset val="238"/>
    </font>
    <font>
      <sz val="12"/>
      <color theme="1"/>
      <name val="Arial"/>
      <family val="2"/>
      <charset val="238"/>
    </font>
    <font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3" fontId="2" fillId="0" borderId="0">
      <alignment vertical="center"/>
    </xf>
    <xf numFmtId="0" fontId="26" fillId="0" borderId="0"/>
  </cellStyleXfs>
  <cellXfs count="172">
    <xf numFmtId="0" fontId="0" fillId="0" borderId="0" xfId="0"/>
    <xf numFmtId="0" fontId="1" fillId="0" borderId="0" xfId="2" applyFont="1" applyBorder="1" applyAlignment="1">
      <alignment vertical="center"/>
    </xf>
    <xf numFmtId="3" fontId="3" fillId="0" borderId="0" xfId="3" applyFont="1">
      <alignment vertical="center"/>
    </xf>
    <xf numFmtId="3" fontId="4" fillId="0" borderId="0" xfId="3" applyFont="1">
      <alignment vertical="center"/>
    </xf>
    <xf numFmtId="3" fontId="5" fillId="0" borderId="0" xfId="3" applyFont="1" applyAlignment="1">
      <alignment horizontal="right"/>
    </xf>
    <xf numFmtId="0" fontId="1" fillId="0" borderId="0" xfId="2" applyFont="1"/>
    <xf numFmtId="0" fontId="9" fillId="0" borderId="0" xfId="2" applyFont="1"/>
    <xf numFmtId="0" fontId="6" fillId="0" borderId="0" xfId="2" applyFont="1"/>
    <xf numFmtId="3" fontId="10" fillId="2" borderId="25" xfId="3" applyFont="1" applyFill="1" applyBorder="1" applyAlignment="1">
      <alignment horizontal="center" vertical="center"/>
    </xf>
    <xf numFmtId="3" fontId="10" fillId="2" borderId="26" xfId="3" applyFont="1" applyFill="1" applyBorder="1" applyAlignment="1">
      <alignment horizontal="center" vertical="center"/>
    </xf>
    <xf numFmtId="3" fontId="10" fillId="2" borderId="13" xfId="3" applyFont="1" applyFill="1" applyBorder="1" applyAlignment="1">
      <alignment horizontal="center" vertical="center"/>
    </xf>
    <xf numFmtId="3" fontId="10" fillId="2" borderId="7" xfId="3" applyFont="1" applyFill="1" applyBorder="1" applyAlignment="1">
      <alignment horizontal="center" vertical="center"/>
    </xf>
    <xf numFmtId="3" fontId="10" fillId="2" borderId="27" xfId="3" applyFont="1" applyFill="1" applyBorder="1" applyAlignment="1">
      <alignment horizontal="center" vertical="center"/>
    </xf>
    <xf numFmtId="3" fontId="10" fillId="2" borderId="28" xfId="3" applyFont="1" applyFill="1" applyBorder="1" applyAlignment="1">
      <alignment horizontal="center" vertical="center"/>
    </xf>
    <xf numFmtId="3" fontId="10" fillId="2" borderId="29" xfId="3" applyFont="1" applyFill="1" applyBorder="1" applyAlignment="1">
      <alignment horizontal="center" vertical="center"/>
    </xf>
    <xf numFmtId="0" fontId="7" fillId="0" borderId="0" xfId="2" applyFont="1" applyBorder="1"/>
    <xf numFmtId="0" fontId="9" fillId="0" borderId="30" xfId="2" applyFont="1" applyBorder="1" applyAlignment="1">
      <alignment horizontal="center" vertical="center" wrapText="1"/>
    </xf>
    <xf numFmtId="3" fontId="9" fillId="0" borderId="31" xfId="3" applyFont="1" applyBorder="1" applyAlignment="1">
      <alignment vertical="center" wrapText="1"/>
    </xf>
    <xf numFmtId="3" fontId="11" fillId="0" borderId="32" xfId="3" applyFont="1" applyBorder="1">
      <alignment vertical="center"/>
    </xf>
    <xf numFmtId="3" fontId="11" fillId="0" borderId="33" xfId="3" applyFont="1" applyBorder="1">
      <alignment vertical="center"/>
    </xf>
    <xf numFmtId="3" fontId="12" fillId="0" borderId="34" xfId="3" applyFont="1" applyBorder="1">
      <alignment vertical="center"/>
    </xf>
    <xf numFmtId="3" fontId="11" fillId="0" borderId="32" xfId="3" applyFont="1" applyFill="1" applyBorder="1">
      <alignment vertical="center"/>
    </xf>
    <xf numFmtId="3" fontId="11" fillId="0" borderId="33" xfId="3" applyFont="1" applyFill="1" applyBorder="1">
      <alignment vertical="center"/>
    </xf>
    <xf numFmtId="3" fontId="11" fillId="3" borderId="33" xfId="3" applyFont="1" applyFill="1" applyBorder="1">
      <alignment vertical="center"/>
    </xf>
    <xf numFmtId="3" fontId="11" fillId="0" borderId="35" xfId="3" applyFont="1" applyBorder="1">
      <alignment vertical="center"/>
    </xf>
    <xf numFmtId="3" fontId="11" fillId="4" borderId="36" xfId="3" applyFont="1" applyFill="1" applyBorder="1">
      <alignment vertical="center"/>
    </xf>
    <xf numFmtId="3" fontId="11" fillId="0" borderId="37" xfId="3" applyFont="1" applyFill="1" applyBorder="1">
      <alignment vertical="center"/>
    </xf>
    <xf numFmtId="3" fontId="11" fillId="4" borderId="37" xfId="3" applyFont="1" applyFill="1" applyBorder="1">
      <alignment vertical="center"/>
    </xf>
    <xf numFmtId="3" fontId="13" fillId="0" borderId="38" xfId="3" applyFont="1" applyFill="1" applyBorder="1">
      <alignment vertical="center"/>
    </xf>
    <xf numFmtId="0" fontId="4" fillId="0" borderId="0" xfId="2" applyFont="1"/>
    <xf numFmtId="3" fontId="4" fillId="0" borderId="0" xfId="2" applyNumberFormat="1" applyFont="1"/>
    <xf numFmtId="3" fontId="14" fillId="0" borderId="39" xfId="3" applyFont="1" applyFill="1" applyBorder="1">
      <alignment vertical="center"/>
    </xf>
    <xf numFmtId="3" fontId="15" fillId="0" borderId="39" xfId="3" applyFont="1" applyFill="1" applyBorder="1">
      <alignment vertical="center"/>
    </xf>
    <xf numFmtId="0" fontId="9" fillId="0" borderId="40" xfId="2" applyFont="1" applyBorder="1" applyAlignment="1">
      <alignment horizontal="center" vertical="center" wrapText="1"/>
    </xf>
    <xf numFmtId="3" fontId="9" fillId="0" borderId="41" xfId="3" applyFont="1" applyBorder="1" applyAlignment="1">
      <alignment vertical="center" wrapText="1"/>
    </xf>
    <xf numFmtId="3" fontId="11" fillId="0" borderId="42" xfId="3" applyFont="1" applyBorder="1">
      <alignment vertical="center"/>
    </xf>
    <xf numFmtId="3" fontId="11" fillId="0" borderId="43" xfId="3" applyFont="1" applyBorder="1">
      <alignment vertical="center"/>
    </xf>
    <xf numFmtId="3" fontId="11" fillId="0" borderId="19" xfId="3" applyFont="1" applyBorder="1">
      <alignment vertical="center"/>
    </xf>
    <xf numFmtId="3" fontId="12" fillId="0" borderId="44" xfId="3" applyFont="1" applyBorder="1">
      <alignment vertical="center"/>
    </xf>
    <xf numFmtId="3" fontId="11" fillId="0" borderId="42" xfId="3" applyFont="1" applyFill="1" applyBorder="1">
      <alignment vertical="center"/>
    </xf>
    <xf numFmtId="3" fontId="11" fillId="0" borderId="43" xfId="3" applyFont="1" applyFill="1" applyBorder="1">
      <alignment vertical="center"/>
    </xf>
    <xf numFmtId="3" fontId="11" fillId="3" borderId="43" xfId="3" applyFont="1" applyFill="1" applyBorder="1">
      <alignment vertical="center"/>
    </xf>
    <xf numFmtId="3" fontId="11" fillId="0" borderId="44" xfId="3" applyFont="1" applyBorder="1">
      <alignment vertical="center"/>
    </xf>
    <xf numFmtId="3" fontId="11" fillId="4" borderId="45" xfId="3" applyFont="1" applyFill="1" applyBorder="1">
      <alignment vertical="center"/>
    </xf>
    <xf numFmtId="3" fontId="11" fillId="0" borderId="21" xfId="3" applyFont="1" applyFill="1" applyBorder="1">
      <alignment vertical="center"/>
    </xf>
    <xf numFmtId="3" fontId="11" fillId="4" borderId="21" xfId="3" applyFont="1" applyFill="1" applyBorder="1">
      <alignment vertical="center"/>
    </xf>
    <xf numFmtId="3" fontId="13" fillId="0" borderId="20" xfId="3" applyFont="1" applyFill="1" applyBorder="1">
      <alignment vertical="center"/>
    </xf>
    <xf numFmtId="3" fontId="14" fillId="0" borderId="43" xfId="3" applyFont="1" applyFill="1" applyBorder="1">
      <alignment vertical="center"/>
    </xf>
    <xf numFmtId="3" fontId="15" fillId="0" borderId="43" xfId="3" applyFont="1" applyFill="1" applyBorder="1">
      <alignment vertical="center"/>
    </xf>
    <xf numFmtId="3" fontId="9" fillId="0" borderId="46" xfId="3" applyFont="1" applyBorder="1" applyAlignment="1">
      <alignment vertical="center" wrapText="1"/>
    </xf>
    <xf numFmtId="3" fontId="11" fillId="0" borderId="18" xfId="3" applyFont="1" applyBorder="1">
      <alignment vertical="center"/>
    </xf>
    <xf numFmtId="3" fontId="11" fillId="0" borderId="47" xfId="3" applyFont="1" applyBorder="1">
      <alignment vertical="center"/>
    </xf>
    <xf numFmtId="3" fontId="11" fillId="4" borderId="22" xfId="3" applyFont="1" applyFill="1" applyBorder="1">
      <alignment vertical="center"/>
    </xf>
    <xf numFmtId="3" fontId="11" fillId="0" borderId="18" xfId="3" applyFont="1" applyFill="1" applyBorder="1">
      <alignment vertical="center"/>
    </xf>
    <xf numFmtId="3" fontId="11" fillId="5" borderId="42" xfId="3" applyFont="1" applyFill="1" applyBorder="1">
      <alignment vertical="center"/>
    </xf>
    <xf numFmtId="3" fontId="11" fillId="5" borderId="43" xfId="3" applyFont="1" applyFill="1" applyBorder="1">
      <alignment vertical="center"/>
    </xf>
    <xf numFmtId="3" fontId="11" fillId="0" borderId="47" xfId="3" applyFont="1" applyFill="1" applyBorder="1">
      <alignment vertical="center"/>
    </xf>
    <xf numFmtId="3" fontId="11" fillId="4" borderId="47" xfId="3" applyFont="1" applyFill="1" applyBorder="1">
      <alignment vertical="center"/>
    </xf>
    <xf numFmtId="3" fontId="13" fillId="0" borderId="44" xfId="3" applyFont="1" applyFill="1" applyBorder="1">
      <alignment vertical="center"/>
    </xf>
    <xf numFmtId="0" fontId="9" fillId="0" borderId="9" xfId="2" applyFont="1" applyBorder="1" applyAlignment="1">
      <alignment horizontal="center" vertical="center" wrapText="1"/>
    </xf>
    <xf numFmtId="3" fontId="16" fillId="0" borderId="10" xfId="3" applyFont="1" applyBorder="1" applyAlignment="1">
      <alignment vertical="center" wrapText="1"/>
    </xf>
    <xf numFmtId="3" fontId="11" fillId="0" borderId="14" xfId="3" applyFont="1" applyBorder="1">
      <alignment vertical="center"/>
    </xf>
    <xf numFmtId="3" fontId="12" fillId="0" borderId="48" xfId="3" applyFont="1" applyBorder="1">
      <alignment vertical="center"/>
    </xf>
    <xf numFmtId="3" fontId="11" fillId="0" borderId="16" xfId="3" applyFont="1" applyBorder="1">
      <alignment vertical="center"/>
    </xf>
    <xf numFmtId="3" fontId="11" fillId="4" borderId="17" xfId="3" applyFont="1" applyFill="1" applyBorder="1">
      <alignment vertical="center"/>
    </xf>
    <xf numFmtId="3" fontId="11" fillId="4" borderId="14" xfId="3" applyFont="1" applyFill="1" applyBorder="1">
      <alignment vertical="center"/>
    </xf>
    <xf numFmtId="3" fontId="17" fillId="0" borderId="48" xfId="3" applyFont="1" applyBorder="1">
      <alignment vertical="center"/>
    </xf>
    <xf numFmtId="3" fontId="11" fillId="0" borderId="15" xfId="3" applyFont="1" applyBorder="1">
      <alignment vertical="center"/>
    </xf>
    <xf numFmtId="0" fontId="8" fillId="0" borderId="49" xfId="2" applyFont="1" applyBorder="1" applyAlignment="1">
      <alignment horizontal="center" vertical="center" wrapText="1"/>
    </xf>
    <xf numFmtId="3" fontId="8" fillId="0" borderId="50" xfId="3" applyFont="1" applyBorder="1" applyAlignment="1">
      <alignment vertical="center" wrapText="1"/>
    </xf>
    <xf numFmtId="3" fontId="13" fillId="5" borderId="51" xfId="3" applyFont="1" applyFill="1" applyBorder="1">
      <alignment vertical="center"/>
    </xf>
    <xf numFmtId="3" fontId="13" fillId="5" borderId="52" xfId="3" applyFont="1" applyFill="1" applyBorder="1">
      <alignment vertical="center"/>
    </xf>
    <xf numFmtId="3" fontId="13" fillId="5" borderId="53" xfId="3" applyFont="1" applyFill="1" applyBorder="1">
      <alignment vertical="center"/>
    </xf>
    <xf numFmtId="3" fontId="13" fillId="4" borderId="54" xfId="3" applyFont="1" applyFill="1" applyBorder="1">
      <alignment vertical="center"/>
    </xf>
    <xf numFmtId="3" fontId="13" fillId="4" borderId="51" xfId="3" applyFont="1" applyFill="1" applyBorder="1">
      <alignment vertical="center"/>
    </xf>
    <xf numFmtId="3" fontId="13" fillId="5" borderId="55" xfId="3" applyFont="1" applyFill="1" applyBorder="1">
      <alignment vertical="center"/>
    </xf>
    <xf numFmtId="3" fontId="18" fillId="5" borderId="55" xfId="3" applyFont="1" applyFill="1" applyBorder="1">
      <alignment vertical="center"/>
    </xf>
    <xf numFmtId="3" fontId="19" fillId="5" borderId="55" xfId="3" applyFont="1" applyFill="1" applyBorder="1">
      <alignment vertical="center"/>
    </xf>
    <xf numFmtId="3" fontId="12" fillId="0" borderId="20" xfId="3" applyFont="1" applyBorder="1">
      <alignment vertical="center"/>
    </xf>
    <xf numFmtId="3" fontId="11" fillId="0" borderId="0" xfId="3" applyFont="1" applyBorder="1">
      <alignment vertical="center"/>
    </xf>
    <xf numFmtId="3" fontId="11" fillId="0" borderId="17" xfId="3" applyFont="1" applyBorder="1">
      <alignment vertical="center"/>
    </xf>
    <xf numFmtId="0" fontId="3" fillId="0" borderId="0" xfId="2" applyFont="1"/>
    <xf numFmtId="3" fontId="3" fillId="0" borderId="0" xfId="2" applyNumberFormat="1" applyFont="1"/>
    <xf numFmtId="0" fontId="8" fillId="0" borderId="56" xfId="2" applyFont="1" applyBorder="1" applyAlignment="1">
      <alignment horizontal="center" vertical="center" wrapText="1"/>
    </xf>
    <xf numFmtId="3" fontId="8" fillId="0" borderId="57" xfId="3" applyFont="1" applyBorder="1" applyAlignment="1">
      <alignment vertical="center" wrapText="1"/>
    </xf>
    <xf numFmtId="3" fontId="13" fillId="0" borderId="58" xfId="3" applyFont="1" applyBorder="1">
      <alignment vertical="center"/>
    </xf>
    <xf numFmtId="3" fontId="13" fillId="0" borderId="59" xfId="3" applyFont="1" applyBorder="1">
      <alignment vertical="center"/>
    </xf>
    <xf numFmtId="3" fontId="13" fillId="0" borderId="60" xfId="3" applyFont="1" applyBorder="1">
      <alignment vertical="center"/>
    </xf>
    <xf numFmtId="3" fontId="13" fillId="0" borderId="61" xfId="3" applyFont="1" applyBorder="1">
      <alignment vertical="center"/>
    </xf>
    <xf numFmtId="0" fontId="20" fillId="0" borderId="0" xfId="2" applyFont="1"/>
    <xf numFmtId="3" fontId="5" fillId="0" borderId="0" xfId="2" applyNumberFormat="1" applyFont="1"/>
    <xf numFmtId="3" fontId="13" fillId="0" borderId="62" xfId="3" applyFont="1" applyBorder="1">
      <alignment vertical="center"/>
    </xf>
    <xf numFmtId="3" fontId="18" fillId="0" borderId="62" xfId="3" applyFont="1" applyBorder="1">
      <alignment vertical="center"/>
    </xf>
    <xf numFmtId="3" fontId="19" fillId="0" borderId="62" xfId="3" applyFont="1" applyBorder="1">
      <alignment vertical="center"/>
    </xf>
    <xf numFmtId="0" fontId="1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21" fillId="3" borderId="0" xfId="2" applyFont="1" applyFill="1"/>
    <xf numFmtId="0" fontId="2" fillId="0" borderId="0" xfId="2" applyFont="1"/>
    <xf numFmtId="3" fontId="2" fillId="0" borderId="0" xfId="2" applyNumberFormat="1" applyFont="1"/>
    <xf numFmtId="3" fontId="22" fillId="0" borderId="0" xfId="2" applyNumberFormat="1" applyFont="1"/>
    <xf numFmtId="3" fontId="2" fillId="0" borderId="0" xfId="1" applyNumberFormat="1" applyFont="1"/>
    <xf numFmtId="3" fontId="23" fillId="0" borderId="0" xfId="2" applyNumberFormat="1" applyFont="1"/>
    <xf numFmtId="3" fontId="24" fillId="3" borderId="0" xfId="2" applyNumberFormat="1" applyFont="1" applyFill="1"/>
    <xf numFmtId="3" fontId="2" fillId="3" borderId="0" xfId="2" applyNumberFormat="1" applyFont="1" applyFill="1"/>
    <xf numFmtId="0" fontId="25" fillId="3" borderId="0" xfId="2" applyFont="1" applyFill="1"/>
    <xf numFmtId="3" fontId="24" fillId="0" borderId="0" xfId="2" applyNumberFormat="1" applyFont="1"/>
    <xf numFmtId="0" fontId="27" fillId="0" borderId="0" xfId="4" applyFont="1" applyFill="1" applyBorder="1" applyAlignment="1">
      <alignment vertical="center" wrapText="1"/>
    </xf>
    <xf numFmtId="0" fontId="28" fillId="0" borderId="0" xfId="4" quotePrefix="1" applyFont="1" applyFill="1" applyBorder="1" applyAlignment="1">
      <alignment vertical="center" wrapText="1"/>
    </xf>
    <xf numFmtId="3" fontId="29" fillId="0" borderId="0" xfId="2" applyNumberFormat="1" applyFont="1"/>
    <xf numFmtId="0" fontId="29" fillId="3" borderId="0" xfId="2" applyFont="1" applyFill="1"/>
    <xf numFmtId="0" fontId="30" fillId="3" borderId="0" xfId="2" applyFont="1" applyFill="1"/>
    <xf numFmtId="0" fontId="2" fillId="6" borderId="0" xfId="2" applyFont="1" applyFill="1" applyAlignment="1">
      <alignment vertical="center"/>
    </xf>
    <xf numFmtId="0" fontId="31" fillId="6" borderId="0" xfId="2" applyFont="1" applyFill="1"/>
    <xf numFmtId="0" fontId="2" fillId="6" borderId="0" xfId="2" applyFont="1" applyFill="1"/>
    <xf numFmtId="3" fontId="2" fillId="6" borderId="0" xfId="2" applyNumberFormat="1" applyFont="1" applyFill="1"/>
    <xf numFmtId="3" fontId="2" fillId="6" borderId="0" xfId="1" applyNumberFormat="1" applyFont="1" applyFill="1"/>
    <xf numFmtId="3" fontId="11" fillId="6" borderId="0" xfId="3" applyFont="1" applyFill="1" applyBorder="1">
      <alignment vertical="center"/>
    </xf>
    <xf numFmtId="0" fontId="24" fillId="0" borderId="0" xfId="2" applyFont="1"/>
    <xf numFmtId="0" fontId="5" fillId="0" borderId="0" xfId="2" applyFont="1"/>
    <xf numFmtId="0" fontId="5" fillId="0" borderId="0" xfId="2" applyFont="1" applyFill="1"/>
    <xf numFmtId="3" fontId="32" fillId="0" borderId="0" xfId="2" applyNumberFormat="1" applyFont="1" applyFill="1"/>
    <xf numFmtId="0" fontId="0" fillId="0" borderId="0" xfId="2" applyFont="1"/>
    <xf numFmtId="0" fontId="1" fillId="7" borderId="0" xfId="2" applyFont="1" applyFill="1" applyAlignment="1">
      <alignment vertical="center"/>
    </xf>
    <xf numFmtId="0" fontId="0" fillId="7" borderId="0" xfId="2" applyFont="1" applyFill="1"/>
    <xf numFmtId="0" fontId="2" fillId="7" borderId="0" xfId="2" applyFont="1" applyFill="1"/>
    <xf numFmtId="0" fontId="5" fillId="7" borderId="0" xfId="2" applyFont="1" applyFill="1"/>
    <xf numFmtId="3" fontId="33" fillId="7" borderId="0" xfId="2" applyNumberFormat="1" applyFont="1" applyFill="1"/>
    <xf numFmtId="3" fontId="22" fillId="7" borderId="0" xfId="2" applyNumberFormat="1" applyFont="1" applyFill="1"/>
    <xf numFmtId="3" fontId="2" fillId="7" borderId="0" xfId="2" applyNumberFormat="1" applyFont="1" applyFill="1"/>
    <xf numFmtId="3" fontId="34" fillId="7" borderId="0" xfId="2" applyNumberFormat="1" applyFont="1" applyFill="1"/>
    <xf numFmtId="3" fontId="11" fillId="7" borderId="0" xfId="3" applyFont="1" applyFill="1" applyBorder="1">
      <alignment vertical="center"/>
    </xf>
    <xf numFmtId="0" fontId="1" fillId="6" borderId="0" xfId="2" applyFont="1" applyFill="1" applyAlignment="1">
      <alignment vertical="center"/>
    </xf>
    <xf numFmtId="0" fontId="1" fillId="6" borderId="0" xfId="2" applyFont="1" applyFill="1"/>
    <xf numFmtId="0" fontId="20" fillId="6" borderId="0" xfId="2" applyFont="1" applyFill="1"/>
    <xf numFmtId="3" fontId="32" fillId="6" borderId="0" xfId="2" applyNumberFormat="1" applyFont="1" applyFill="1"/>
    <xf numFmtId="3" fontId="22" fillId="6" borderId="0" xfId="2" applyNumberFormat="1" applyFont="1" applyFill="1"/>
    <xf numFmtId="0" fontId="20" fillId="0" borderId="0" xfId="2" applyFont="1" applyBorder="1"/>
    <xf numFmtId="0" fontId="22" fillId="0" borderId="0" xfId="2" applyFont="1"/>
    <xf numFmtId="0" fontId="35" fillId="0" borderId="0" xfId="2" applyFont="1"/>
    <xf numFmtId="0" fontId="2" fillId="7" borderId="0" xfId="2" applyFont="1" applyFill="1" applyAlignment="1">
      <alignment vertical="center"/>
    </xf>
    <xf numFmtId="0" fontId="21" fillId="7" borderId="0" xfId="2" applyFont="1" applyFill="1"/>
    <xf numFmtId="3" fontId="23" fillId="7" borderId="0" xfId="2" applyNumberFormat="1" applyFont="1" applyFill="1"/>
    <xf numFmtId="3" fontId="2" fillId="7" borderId="0" xfId="1" applyNumberFormat="1" applyFont="1" applyFill="1"/>
    <xf numFmtId="3" fontId="36" fillId="7" borderId="0" xfId="2" applyNumberFormat="1" applyFont="1" applyFill="1"/>
    <xf numFmtId="3" fontId="38" fillId="7" borderId="0" xfId="3" applyFont="1" applyFill="1" applyBorder="1">
      <alignment vertical="center"/>
    </xf>
    <xf numFmtId="3" fontId="6" fillId="2" borderId="15" xfId="3" applyFont="1" applyFill="1" applyBorder="1" applyAlignment="1">
      <alignment horizontal="center" vertical="center" textRotation="90" wrapText="1"/>
    </xf>
    <xf numFmtId="3" fontId="6" fillId="2" borderId="19" xfId="3" applyFont="1" applyFill="1" applyBorder="1" applyAlignment="1">
      <alignment horizontal="center" vertical="center" textRotation="90" wrapText="1"/>
    </xf>
    <xf numFmtId="0" fontId="37" fillId="7" borderId="47" xfId="4" quotePrefix="1" applyFont="1" applyFill="1" applyBorder="1" applyAlignment="1">
      <alignment vertical="center" wrapText="1"/>
    </xf>
    <xf numFmtId="0" fontId="37" fillId="7" borderId="42" xfId="4" quotePrefix="1" applyFont="1" applyFill="1" applyBorder="1" applyAlignment="1">
      <alignment vertical="center" wrapText="1"/>
    </xf>
    <xf numFmtId="3" fontId="6" fillId="2" borderId="12" xfId="3" applyFont="1" applyFill="1" applyBorder="1" applyAlignment="1">
      <alignment horizontal="center" vertical="center" textRotation="90" wrapText="1"/>
    </xf>
    <xf numFmtId="3" fontId="6" fillId="2" borderId="13" xfId="3" applyFont="1" applyFill="1" applyBorder="1" applyAlignment="1">
      <alignment horizontal="center" vertical="center" textRotation="90" wrapText="1"/>
    </xf>
    <xf numFmtId="3" fontId="6" fillId="2" borderId="20" xfId="3" applyFont="1" applyFill="1" applyBorder="1" applyAlignment="1">
      <alignment horizontal="center" vertical="center" textRotation="90" wrapText="1"/>
    </xf>
    <xf numFmtId="0" fontId="9" fillId="0" borderId="7" xfId="2" applyFont="1" applyBorder="1" applyAlignment="1">
      <alignment horizontal="center"/>
    </xf>
    <xf numFmtId="0" fontId="9" fillId="0" borderId="8" xfId="2" applyFont="1" applyBorder="1" applyAlignment="1">
      <alignment horizontal="center"/>
    </xf>
    <xf numFmtId="3" fontId="6" fillId="2" borderId="11" xfId="3" applyFont="1" applyFill="1" applyBorder="1" applyAlignment="1">
      <alignment horizontal="center" vertical="center" textRotation="90" wrapText="1"/>
    </xf>
    <xf numFmtId="3" fontId="6" fillId="2" borderId="18" xfId="3" applyFont="1" applyFill="1" applyBorder="1" applyAlignment="1">
      <alignment horizontal="center" vertical="center" textRotation="90" wrapText="1"/>
    </xf>
    <xf numFmtId="3" fontId="6" fillId="2" borderId="14" xfId="3" applyFont="1" applyFill="1" applyBorder="1" applyAlignment="1">
      <alignment horizontal="center" vertical="center" textRotation="90" wrapText="1"/>
    </xf>
    <xf numFmtId="3" fontId="6" fillId="2" borderId="1" xfId="3" applyFont="1" applyFill="1" applyBorder="1" applyAlignment="1">
      <alignment horizontal="center" vertical="center" textRotation="90" wrapText="1"/>
    </xf>
    <xf numFmtId="3" fontId="6" fillId="2" borderId="9" xfId="3" applyFont="1" applyFill="1" applyBorder="1" applyAlignment="1">
      <alignment horizontal="center" vertical="center" textRotation="90" wrapText="1"/>
    </xf>
    <xf numFmtId="3" fontId="6" fillId="2" borderId="23" xfId="3" applyFont="1" applyFill="1" applyBorder="1" applyAlignment="1">
      <alignment horizontal="center" vertical="center" textRotation="90" wrapText="1"/>
    </xf>
    <xf numFmtId="3" fontId="7" fillId="2" borderId="2" xfId="3" applyFont="1" applyFill="1" applyBorder="1" applyAlignment="1">
      <alignment horizontal="center" vertical="center"/>
    </xf>
    <xf numFmtId="3" fontId="7" fillId="2" borderId="10" xfId="3" applyFont="1" applyFill="1" applyBorder="1" applyAlignment="1">
      <alignment horizontal="center" vertical="center"/>
    </xf>
    <xf numFmtId="3" fontId="7" fillId="2" borderId="24" xfId="3" applyFont="1" applyFill="1" applyBorder="1" applyAlignment="1">
      <alignment horizontal="center" vertical="center"/>
    </xf>
    <xf numFmtId="3" fontId="8" fillId="2" borderId="3" xfId="3" applyFont="1" applyFill="1" applyBorder="1" applyAlignment="1">
      <alignment horizontal="center" vertical="center"/>
    </xf>
    <xf numFmtId="3" fontId="6" fillId="2" borderId="4" xfId="3" applyFont="1" applyFill="1" applyBorder="1" applyAlignment="1">
      <alignment horizontal="center" vertical="center" wrapText="1"/>
    </xf>
    <xf numFmtId="3" fontId="6" fillId="2" borderId="3" xfId="3" applyFont="1" applyFill="1" applyBorder="1" applyAlignment="1">
      <alignment horizontal="center" vertical="center" wrapText="1"/>
    </xf>
    <xf numFmtId="3" fontId="6" fillId="2" borderId="5" xfId="3" applyFont="1" applyFill="1" applyBorder="1" applyAlignment="1">
      <alignment horizontal="center" vertical="center" textRotation="90" wrapText="1"/>
    </xf>
    <xf numFmtId="3" fontId="6" fillId="2" borderId="17" xfId="3" applyFont="1" applyFill="1" applyBorder="1" applyAlignment="1">
      <alignment horizontal="center" vertical="center" textRotation="90" wrapText="1"/>
    </xf>
    <xf numFmtId="3" fontId="6" fillId="2" borderId="22" xfId="3" applyFont="1" applyFill="1" applyBorder="1" applyAlignment="1">
      <alignment horizontal="center" vertical="center" textRotation="90" wrapText="1"/>
    </xf>
    <xf numFmtId="3" fontId="6" fillId="2" borderId="6" xfId="3" applyFont="1" applyFill="1" applyBorder="1" applyAlignment="1">
      <alignment horizontal="center" vertical="center" wrapText="1"/>
    </xf>
    <xf numFmtId="3" fontId="6" fillId="2" borderId="16" xfId="3" applyFont="1" applyFill="1" applyBorder="1" applyAlignment="1">
      <alignment horizontal="center" vertical="center" textRotation="90" wrapText="1"/>
    </xf>
    <xf numFmtId="3" fontId="6" fillId="2" borderId="21" xfId="3" applyFont="1" applyFill="1" applyBorder="1" applyAlignment="1">
      <alignment horizontal="center" vertical="center" textRotation="90" wrapText="1"/>
    </xf>
  </cellXfs>
  <cellStyles count="5">
    <cellStyle name="Ezres" xfId="1" builtinId="3"/>
    <cellStyle name="ktsgv" xfId="3" xr:uid="{D181C2EB-5D55-407C-99C5-C63FCEE1CA81}"/>
    <cellStyle name="Normál" xfId="0" builtinId="0"/>
    <cellStyle name="Normál 3 2" xfId="4" xr:uid="{E7E400B3-5BAF-4BD8-9477-0974A23170B0}"/>
    <cellStyle name="Normál_bevételek" xfId="2" xr:uid="{ECD7D28D-B19B-494D-B48C-A8EA91B584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16E16-C7C3-4F80-B913-C070427C99D0}">
  <sheetPr>
    <tabColor theme="0"/>
    <pageSetUpPr fitToPage="1"/>
  </sheetPr>
  <dimension ref="A1:AH111"/>
  <sheetViews>
    <sheetView showGridLines="0" tabSelected="1" zoomScale="60" zoomScaleNormal="60" workbookViewId="0">
      <pane xSplit="2" ySplit="5" topLeftCell="C6" activePane="bottomRight" state="frozen"/>
      <selection activeCell="V21" sqref="V21"/>
      <selection pane="topRight" activeCell="V21" sqref="V21"/>
      <selection pane="bottomLeft" activeCell="V21" sqref="V21"/>
      <selection pane="bottomRight" activeCell="E12" sqref="E12"/>
    </sheetView>
  </sheetViews>
  <sheetFormatPr defaultRowHeight="12.75" x14ac:dyDescent="0.2"/>
  <cols>
    <col min="1" max="1" width="5" style="94" customWidth="1"/>
    <col min="2" max="2" width="42.5703125" style="5" customWidth="1"/>
    <col min="3" max="3" width="18" style="5" customWidth="1"/>
    <col min="4" max="4" width="18.85546875" style="5" customWidth="1"/>
    <col min="5" max="5" width="17.85546875" style="5" customWidth="1"/>
    <col min="6" max="6" width="18.85546875" style="5" customWidth="1"/>
    <col min="7" max="7" width="18.85546875" style="89" customWidth="1"/>
    <col min="8" max="8" width="18.28515625" style="89" customWidth="1"/>
    <col min="9" max="9" width="20.140625" style="89" customWidth="1"/>
    <col min="10" max="10" width="14.140625" style="89" customWidth="1"/>
    <col min="11" max="11" width="15.140625" style="89" customWidth="1"/>
    <col min="12" max="12" width="15" style="89" customWidth="1"/>
    <col min="13" max="13" width="18.85546875" style="89" customWidth="1"/>
    <col min="14" max="14" width="20.85546875" style="89" customWidth="1"/>
    <col min="15" max="15" width="16.140625" style="89" customWidth="1"/>
    <col min="16" max="16" width="13.28515625" style="89" customWidth="1"/>
    <col min="17" max="17" width="18" style="89" customWidth="1"/>
    <col min="18" max="18" width="14.42578125" style="89" customWidth="1"/>
    <col min="19" max="19" width="14.7109375" style="89" customWidth="1"/>
    <col min="20" max="20" width="18" style="89" customWidth="1"/>
    <col min="21" max="21" width="18.7109375" style="89" customWidth="1"/>
    <col min="22" max="22" width="13.7109375" style="89" customWidth="1"/>
    <col min="23" max="23" width="19.7109375" style="89" customWidth="1"/>
    <col min="24" max="24" width="18.28515625" style="89" customWidth="1"/>
    <col min="25" max="25" width="5.5703125" style="5" customWidth="1"/>
    <col min="26" max="26" width="16.5703125" style="5" hidden="1" customWidth="1"/>
    <col min="27" max="27" width="15.42578125" style="5" hidden="1" customWidth="1"/>
    <col min="28" max="34" width="18.28515625" style="89" hidden="1" customWidth="1"/>
    <col min="35" max="16384" width="9.140625" style="5"/>
  </cols>
  <sheetData>
    <row r="1" spans="1:34" ht="18" customHeight="1" thickBot="1" x14ac:dyDescent="0.3">
      <c r="A1" s="1"/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 t="s">
        <v>0</v>
      </c>
      <c r="AB1" s="4"/>
      <c r="AC1" s="4"/>
      <c r="AD1" s="4"/>
      <c r="AE1" s="4"/>
      <c r="AF1" s="4"/>
      <c r="AG1" s="4"/>
      <c r="AH1" s="4"/>
    </row>
    <row r="2" spans="1:34" s="6" customFormat="1" ht="36.75" customHeight="1" thickTop="1" x14ac:dyDescent="0.25">
      <c r="A2" s="157" t="s">
        <v>1</v>
      </c>
      <c r="B2" s="160" t="s">
        <v>2</v>
      </c>
      <c r="C2" s="163" t="s">
        <v>3</v>
      </c>
      <c r="D2" s="163"/>
      <c r="E2" s="163"/>
      <c r="F2" s="163"/>
      <c r="G2" s="163"/>
      <c r="H2" s="164" t="s">
        <v>4</v>
      </c>
      <c r="I2" s="165"/>
      <c r="J2" s="165"/>
      <c r="K2" s="165"/>
      <c r="L2" s="165"/>
      <c r="M2" s="165"/>
      <c r="N2" s="166" t="s">
        <v>5</v>
      </c>
      <c r="O2" s="165" t="s">
        <v>6</v>
      </c>
      <c r="P2" s="165"/>
      <c r="Q2" s="165"/>
      <c r="R2" s="165"/>
      <c r="S2" s="165"/>
      <c r="T2" s="165"/>
      <c r="U2" s="165"/>
      <c r="V2" s="165"/>
      <c r="W2" s="165"/>
      <c r="X2" s="169"/>
      <c r="AB2" s="152" t="s">
        <v>7</v>
      </c>
      <c r="AC2" s="153"/>
      <c r="AD2" s="153"/>
      <c r="AE2" s="153"/>
      <c r="AF2" s="153"/>
      <c r="AG2" s="153"/>
      <c r="AH2" s="153"/>
    </row>
    <row r="3" spans="1:34" s="7" customFormat="1" ht="33.75" customHeight="1" x14ac:dyDescent="0.25">
      <c r="A3" s="158"/>
      <c r="B3" s="161"/>
      <c r="C3" s="154" t="s">
        <v>8</v>
      </c>
      <c r="D3" s="149" t="s">
        <v>9</v>
      </c>
      <c r="E3" s="149" t="s">
        <v>10</v>
      </c>
      <c r="F3" s="149" t="s">
        <v>11</v>
      </c>
      <c r="G3" s="150" t="s">
        <v>12</v>
      </c>
      <c r="H3" s="156" t="s">
        <v>13</v>
      </c>
      <c r="I3" s="149" t="s">
        <v>14</v>
      </c>
      <c r="J3" s="145" t="s">
        <v>15</v>
      </c>
      <c r="K3" s="149" t="s">
        <v>16</v>
      </c>
      <c r="L3" s="145" t="s">
        <v>17</v>
      </c>
      <c r="M3" s="170" t="s">
        <v>18</v>
      </c>
      <c r="N3" s="167"/>
      <c r="O3" s="154" t="s">
        <v>19</v>
      </c>
      <c r="P3" s="149" t="s">
        <v>20</v>
      </c>
      <c r="Q3" s="149" t="s">
        <v>21</v>
      </c>
      <c r="R3" s="149" t="s">
        <v>22</v>
      </c>
      <c r="S3" s="149" t="s">
        <v>23</v>
      </c>
      <c r="T3" s="149" t="s">
        <v>24</v>
      </c>
      <c r="U3" s="149" t="s">
        <v>25</v>
      </c>
      <c r="V3" s="149" t="s">
        <v>26</v>
      </c>
      <c r="W3" s="149" t="s">
        <v>27</v>
      </c>
      <c r="X3" s="150" t="s">
        <v>28</v>
      </c>
      <c r="AB3" s="145" t="s">
        <v>29</v>
      </c>
      <c r="AC3" s="145" t="s">
        <v>30</v>
      </c>
      <c r="AD3" s="145" t="s">
        <v>31</v>
      </c>
      <c r="AE3" s="145" t="s">
        <v>32</v>
      </c>
      <c r="AF3" s="145" t="s">
        <v>33</v>
      </c>
      <c r="AG3" s="145" t="s">
        <v>34</v>
      </c>
      <c r="AH3" s="145" t="s">
        <v>35</v>
      </c>
    </row>
    <row r="4" spans="1:34" s="7" customFormat="1" ht="140.25" customHeight="1" x14ac:dyDescent="0.25">
      <c r="A4" s="158"/>
      <c r="B4" s="161"/>
      <c r="C4" s="155"/>
      <c r="D4" s="146"/>
      <c r="E4" s="146"/>
      <c r="F4" s="146"/>
      <c r="G4" s="151"/>
      <c r="H4" s="155"/>
      <c r="I4" s="146"/>
      <c r="J4" s="146"/>
      <c r="K4" s="146"/>
      <c r="L4" s="146"/>
      <c r="M4" s="171"/>
      <c r="N4" s="168"/>
      <c r="O4" s="155"/>
      <c r="P4" s="146"/>
      <c r="Q4" s="146"/>
      <c r="R4" s="146"/>
      <c r="S4" s="146"/>
      <c r="T4" s="146"/>
      <c r="U4" s="146"/>
      <c r="V4" s="146"/>
      <c r="W4" s="146"/>
      <c r="X4" s="151"/>
      <c r="Z4" s="7" t="s">
        <v>36</v>
      </c>
      <c r="AA4" s="7" t="s">
        <v>37</v>
      </c>
      <c r="AB4" s="146"/>
      <c r="AC4" s="146"/>
      <c r="AD4" s="146"/>
      <c r="AE4" s="146"/>
      <c r="AF4" s="146"/>
      <c r="AG4" s="146"/>
      <c r="AH4" s="146"/>
    </row>
    <row r="5" spans="1:34" s="15" customFormat="1" ht="15" customHeight="1" thickBot="1" x14ac:dyDescent="0.3">
      <c r="A5" s="159"/>
      <c r="B5" s="162"/>
      <c r="C5" s="8">
        <v>1</v>
      </c>
      <c r="D5" s="8">
        <v>2</v>
      </c>
      <c r="E5" s="9">
        <v>3</v>
      </c>
      <c r="F5" s="9">
        <v>4</v>
      </c>
      <c r="G5" s="10">
        <v>5</v>
      </c>
      <c r="H5" s="8">
        <v>12</v>
      </c>
      <c r="I5" s="8">
        <v>13</v>
      </c>
      <c r="J5" s="9">
        <v>14</v>
      </c>
      <c r="K5" s="9">
        <v>15</v>
      </c>
      <c r="L5" s="9">
        <v>16</v>
      </c>
      <c r="M5" s="11">
        <v>17</v>
      </c>
      <c r="N5" s="12">
        <v>18</v>
      </c>
      <c r="O5" s="8">
        <v>19</v>
      </c>
      <c r="P5" s="9">
        <v>20</v>
      </c>
      <c r="Q5" s="9">
        <v>21</v>
      </c>
      <c r="R5" s="9">
        <v>22</v>
      </c>
      <c r="S5" s="9">
        <v>23</v>
      </c>
      <c r="T5" s="9">
        <v>24</v>
      </c>
      <c r="U5" s="9">
        <v>25</v>
      </c>
      <c r="V5" s="13">
        <v>26</v>
      </c>
      <c r="W5" s="13">
        <v>27</v>
      </c>
      <c r="X5" s="14">
        <v>28</v>
      </c>
      <c r="AB5" s="9" t="s">
        <v>38</v>
      </c>
      <c r="AC5" s="8"/>
      <c r="AD5" s="8"/>
      <c r="AE5" s="8"/>
      <c r="AF5" s="8"/>
      <c r="AG5" s="8"/>
      <c r="AH5" s="8"/>
    </row>
    <row r="6" spans="1:34" s="29" customFormat="1" ht="34.5" customHeight="1" thickTop="1" x14ac:dyDescent="0.25">
      <c r="A6" s="16">
        <v>1</v>
      </c>
      <c r="B6" s="17" t="s">
        <v>39</v>
      </c>
      <c r="C6" s="18">
        <v>12400049</v>
      </c>
      <c r="D6" s="19">
        <v>108453713</v>
      </c>
      <c r="E6" s="19">
        <v>97432894</v>
      </c>
      <c r="F6" s="19">
        <v>0</v>
      </c>
      <c r="G6" s="20">
        <f t="shared" ref="G6:G11" si="0">C6-D6+E6-F6</f>
        <v>1379230</v>
      </c>
      <c r="H6" s="21">
        <v>0</v>
      </c>
      <c r="I6" s="21">
        <v>0</v>
      </c>
      <c r="J6" s="22">
        <v>0</v>
      </c>
      <c r="K6" s="23">
        <v>0</v>
      </c>
      <c r="L6" s="22">
        <v>1342106</v>
      </c>
      <c r="M6" s="24">
        <f t="shared" ref="M6:M11" si="1">SUM(H6:L6)</f>
        <v>1342106</v>
      </c>
      <c r="N6" s="25">
        <v>0</v>
      </c>
      <c r="O6" s="21">
        <v>0</v>
      </c>
      <c r="P6" s="22">
        <v>0</v>
      </c>
      <c r="Q6" s="22">
        <v>1342106</v>
      </c>
      <c r="R6" s="22">
        <v>0</v>
      </c>
      <c r="S6" s="22">
        <v>0</v>
      </c>
      <c r="T6" s="22">
        <v>0</v>
      </c>
      <c r="U6" s="22">
        <v>0</v>
      </c>
      <c r="V6" s="26"/>
      <c r="W6" s="27">
        <v>0</v>
      </c>
      <c r="X6" s="28">
        <f t="shared" ref="X6:X11" si="2">SUM(O6:W6)</f>
        <v>1342106</v>
      </c>
      <c r="Z6" s="30">
        <v>37125</v>
      </c>
      <c r="AB6" s="22">
        <v>37124</v>
      </c>
      <c r="AC6" s="21"/>
      <c r="AD6" s="21"/>
      <c r="AE6" s="21"/>
      <c r="AF6" s="21"/>
      <c r="AG6" s="31">
        <f>SUM(AB6:AF6)</f>
        <v>37124</v>
      </c>
      <c r="AH6" s="32">
        <f>G6-AG6</f>
        <v>1342106</v>
      </c>
    </row>
    <row r="7" spans="1:34" s="29" customFormat="1" ht="34.5" customHeight="1" x14ac:dyDescent="0.25">
      <c r="A7" s="33">
        <v>2</v>
      </c>
      <c r="B7" s="34" t="s">
        <v>40</v>
      </c>
      <c r="C7" s="35">
        <v>28783315</v>
      </c>
      <c r="D7" s="35">
        <v>185406558</v>
      </c>
      <c r="E7" s="36">
        <v>156830656</v>
      </c>
      <c r="F7" s="37">
        <v>0</v>
      </c>
      <c r="G7" s="38">
        <f t="shared" si="0"/>
        <v>207413</v>
      </c>
      <c r="H7" s="39">
        <v>0</v>
      </c>
      <c r="I7" s="39">
        <v>0</v>
      </c>
      <c r="J7" s="40">
        <v>0</v>
      </c>
      <c r="K7" s="41">
        <v>0</v>
      </c>
      <c r="L7" s="40">
        <v>-186709</v>
      </c>
      <c r="M7" s="42">
        <f t="shared" si="1"/>
        <v>-186709</v>
      </c>
      <c r="N7" s="43">
        <v>0</v>
      </c>
      <c r="O7" s="39">
        <v>0</v>
      </c>
      <c r="P7" s="40">
        <v>0</v>
      </c>
      <c r="Q7" s="40">
        <v>-186709</v>
      </c>
      <c r="R7" s="40">
        <v>0</v>
      </c>
      <c r="S7" s="40">
        <v>0</v>
      </c>
      <c r="T7" s="40">
        <v>0</v>
      </c>
      <c r="U7" s="44">
        <v>0</v>
      </c>
      <c r="V7" s="44"/>
      <c r="W7" s="45">
        <v>0</v>
      </c>
      <c r="X7" s="46">
        <f t="shared" si="2"/>
        <v>-186709</v>
      </c>
      <c r="Z7" s="30">
        <v>394123</v>
      </c>
      <c r="AB7" s="40">
        <v>394122</v>
      </c>
      <c r="AC7" s="39"/>
      <c r="AD7" s="39"/>
      <c r="AE7" s="39"/>
      <c r="AF7" s="39"/>
      <c r="AG7" s="47">
        <f t="shared" ref="AG7:AG13" si="3">SUM(AB7:AF7)</f>
        <v>394122</v>
      </c>
      <c r="AH7" s="48">
        <f t="shared" ref="AH7:AH13" si="4">G7-AG7</f>
        <v>-186709</v>
      </c>
    </row>
    <row r="8" spans="1:34" s="29" customFormat="1" ht="34.5" customHeight="1" x14ac:dyDescent="0.25">
      <c r="A8" s="33">
        <v>3</v>
      </c>
      <c r="B8" s="49" t="s">
        <v>41</v>
      </c>
      <c r="C8" s="50">
        <v>43349814</v>
      </c>
      <c r="D8" s="50">
        <v>859945463</v>
      </c>
      <c r="E8" s="36">
        <v>819052234</v>
      </c>
      <c r="F8" s="37">
        <v>0</v>
      </c>
      <c r="G8" s="38">
        <f t="shared" si="0"/>
        <v>2456585</v>
      </c>
      <c r="H8" s="39">
        <v>0</v>
      </c>
      <c r="I8" s="39">
        <v>0</v>
      </c>
      <c r="J8" s="40">
        <v>0</v>
      </c>
      <c r="K8" s="41">
        <v>0</v>
      </c>
      <c r="L8" s="40">
        <v>2240019</v>
      </c>
      <c r="M8" s="51">
        <f t="shared" si="1"/>
        <v>2240019</v>
      </c>
      <c r="N8" s="52">
        <v>0</v>
      </c>
      <c r="O8" s="53">
        <v>0</v>
      </c>
      <c r="P8" s="40">
        <v>0</v>
      </c>
      <c r="Q8" s="40">
        <v>2240019</v>
      </c>
      <c r="R8" s="40">
        <v>0</v>
      </c>
      <c r="S8" s="40">
        <v>0</v>
      </c>
      <c r="T8" s="40">
        <v>0</v>
      </c>
      <c r="U8" s="44">
        <v>0</v>
      </c>
      <c r="V8" s="44"/>
      <c r="W8" s="45">
        <v>0</v>
      </c>
      <c r="X8" s="46">
        <f t="shared" si="2"/>
        <v>2240019</v>
      </c>
      <c r="Z8" s="30">
        <v>216566</v>
      </c>
      <c r="AB8" s="40">
        <v>216566</v>
      </c>
      <c r="AC8" s="39"/>
      <c r="AD8" s="39"/>
      <c r="AE8" s="39"/>
      <c r="AF8" s="39"/>
      <c r="AG8" s="47">
        <f t="shared" si="3"/>
        <v>216566</v>
      </c>
      <c r="AH8" s="48">
        <f t="shared" si="4"/>
        <v>2240019</v>
      </c>
    </row>
    <row r="9" spans="1:34" s="29" customFormat="1" ht="34.5" customHeight="1" x14ac:dyDescent="0.25">
      <c r="A9" s="33">
        <v>4</v>
      </c>
      <c r="B9" s="34" t="s">
        <v>42</v>
      </c>
      <c r="C9" s="54">
        <v>0</v>
      </c>
      <c r="D9" s="54">
        <v>0</v>
      </c>
      <c r="E9" s="55">
        <v>0</v>
      </c>
      <c r="F9" s="55">
        <v>0</v>
      </c>
      <c r="G9" s="38">
        <f t="shared" si="0"/>
        <v>0</v>
      </c>
      <c r="H9" s="39">
        <v>0</v>
      </c>
      <c r="I9" s="39">
        <v>0</v>
      </c>
      <c r="J9" s="40">
        <v>0</v>
      </c>
      <c r="K9" s="56">
        <v>0</v>
      </c>
      <c r="L9" s="56">
        <v>0</v>
      </c>
      <c r="M9" s="51">
        <f t="shared" si="1"/>
        <v>0</v>
      </c>
      <c r="N9" s="43">
        <v>0</v>
      </c>
      <c r="O9" s="39">
        <v>0</v>
      </c>
      <c r="P9" s="40">
        <v>0</v>
      </c>
      <c r="Q9" s="40"/>
      <c r="R9" s="40">
        <v>0</v>
      </c>
      <c r="S9" s="40">
        <v>0</v>
      </c>
      <c r="T9" s="40">
        <v>0</v>
      </c>
      <c r="U9" s="56">
        <v>0</v>
      </c>
      <c r="V9" s="56"/>
      <c r="W9" s="57">
        <v>0</v>
      </c>
      <c r="X9" s="58">
        <f t="shared" si="2"/>
        <v>0</v>
      </c>
      <c r="Z9" s="30">
        <v>0</v>
      </c>
      <c r="AB9" s="40"/>
      <c r="AC9" s="39"/>
      <c r="AD9" s="39"/>
      <c r="AE9" s="39"/>
      <c r="AF9" s="39"/>
      <c r="AG9" s="47">
        <f t="shared" si="3"/>
        <v>0</v>
      </c>
      <c r="AH9" s="48">
        <f t="shared" si="4"/>
        <v>0</v>
      </c>
    </row>
    <row r="10" spans="1:34" s="29" customFormat="1" ht="34.5" customHeight="1" x14ac:dyDescent="0.25">
      <c r="A10" s="33">
        <v>5</v>
      </c>
      <c r="B10" s="34" t="s">
        <v>43</v>
      </c>
      <c r="C10" s="54">
        <v>7186440</v>
      </c>
      <c r="D10" s="54">
        <v>73494126</v>
      </c>
      <c r="E10" s="55">
        <v>70776785</v>
      </c>
      <c r="F10" s="55">
        <v>0</v>
      </c>
      <c r="G10" s="38">
        <f t="shared" si="0"/>
        <v>4469099</v>
      </c>
      <c r="H10" s="39">
        <v>0</v>
      </c>
      <c r="I10" s="39">
        <v>0</v>
      </c>
      <c r="J10" s="40">
        <v>0</v>
      </c>
      <c r="K10" s="56">
        <f>88333</f>
        <v>88333</v>
      </c>
      <c r="L10" s="56">
        <v>311667</v>
      </c>
      <c r="M10" s="51">
        <f t="shared" si="1"/>
        <v>400000</v>
      </c>
      <c r="N10" s="43">
        <v>0</v>
      </c>
      <c r="O10" s="39">
        <v>11645</v>
      </c>
      <c r="P10" s="40">
        <v>0</v>
      </c>
      <c r="Q10" s="40">
        <f>76688+311667</f>
        <v>388355</v>
      </c>
      <c r="R10" s="40">
        <v>0</v>
      </c>
      <c r="S10" s="40">
        <v>0</v>
      </c>
      <c r="T10" s="40">
        <v>0</v>
      </c>
      <c r="U10" s="56">
        <v>0</v>
      </c>
      <c r="V10" s="56"/>
      <c r="W10" s="57">
        <v>0</v>
      </c>
      <c r="X10" s="58">
        <f t="shared" si="2"/>
        <v>400000</v>
      </c>
      <c r="Z10" s="30">
        <v>4069099</v>
      </c>
      <c r="AB10" s="40">
        <v>191990</v>
      </c>
      <c r="AC10" s="39">
        <v>3877109</v>
      </c>
      <c r="AD10" s="39"/>
      <c r="AE10" s="39"/>
      <c r="AF10" s="39"/>
      <c r="AG10" s="47">
        <f t="shared" si="3"/>
        <v>4069099</v>
      </c>
      <c r="AH10" s="48">
        <f t="shared" si="4"/>
        <v>400000</v>
      </c>
    </row>
    <row r="11" spans="1:34" s="29" customFormat="1" ht="34.5" customHeight="1" thickBot="1" x14ac:dyDescent="0.3">
      <c r="A11" s="59">
        <v>6</v>
      </c>
      <c r="B11" s="60" t="s">
        <v>44</v>
      </c>
      <c r="C11" s="61">
        <v>32373213</v>
      </c>
      <c r="D11" s="61">
        <v>759121165</v>
      </c>
      <c r="E11" s="61">
        <v>743758848</v>
      </c>
      <c r="F11" s="61">
        <v>0</v>
      </c>
      <c r="G11" s="62">
        <f t="shared" si="0"/>
        <v>17010896</v>
      </c>
      <c r="H11" s="61">
        <v>0</v>
      </c>
      <c r="I11" s="61">
        <v>0</v>
      </c>
      <c r="J11" s="61">
        <v>0</v>
      </c>
      <c r="K11" s="61">
        <v>993811</v>
      </c>
      <c r="L11" s="61">
        <f>1905000-341819</f>
        <v>1563181</v>
      </c>
      <c r="M11" s="63">
        <f t="shared" si="1"/>
        <v>2556992</v>
      </c>
      <c r="N11" s="64">
        <v>0</v>
      </c>
      <c r="O11" s="61">
        <v>0</v>
      </c>
      <c r="P11" s="61">
        <v>0</v>
      </c>
      <c r="Q11" s="61">
        <f>1905000+925231-341819</f>
        <v>2488412</v>
      </c>
      <c r="R11" s="61">
        <v>0</v>
      </c>
      <c r="S11" s="61">
        <v>0</v>
      </c>
      <c r="T11" s="61">
        <v>68580</v>
      </c>
      <c r="U11" s="61">
        <v>0</v>
      </c>
      <c r="V11" s="61"/>
      <c r="W11" s="65">
        <v>0</v>
      </c>
      <c r="X11" s="66">
        <f t="shared" si="2"/>
        <v>2556992</v>
      </c>
      <c r="Z11" s="30">
        <v>14453904</v>
      </c>
      <c r="AB11" s="67">
        <v>14453904</v>
      </c>
      <c r="AC11" s="61"/>
      <c r="AD11" s="61"/>
      <c r="AE11" s="61"/>
      <c r="AF11" s="61"/>
      <c r="AG11" s="47">
        <f t="shared" si="3"/>
        <v>14453904</v>
      </c>
      <c r="AH11" s="48">
        <f t="shared" si="4"/>
        <v>2556992</v>
      </c>
    </row>
    <row r="12" spans="1:34" s="29" customFormat="1" ht="42" customHeight="1" thickBot="1" x14ac:dyDescent="0.3">
      <c r="A12" s="68">
        <v>7</v>
      </c>
      <c r="B12" s="69" t="s">
        <v>45</v>
      </c>
      <c r="C12" s="70">
        <f>SUM(C6:C11)</f>
        <v>124092831</v>
      </c>
      <c r="D12" s="70">
        <f t="shared" ref="D12:X12" si="5">SUM(D6:D11)</f>
        <v>1986421025</v>
      </c>
      <c r="E12" s="70">
        <f t="shared" si="5"/>
        <v>1887851417</v>
      </c>
      <c r="F12" s="70">
        <f t="shared" si="5"/>
        <v>0</v>
      </c>
      <c r="G12" s="71">
        <f t="shared" si="5"/>
        <v>25523223</v>
      </c>
      <c r="H12" s="70">
        <f>SUM(H6:H11)</f>
        <v>0</v>
      </c>
      <c r="I12" s="70">
        <f t="shared" si="5"/>
        <v>0</v>
      </c>
      <c r="J12" s="70">
        <f t="shared" si="5"/>
        <v>0</v>
      </c>
      <c r="K12" s="70">
        <f t="shared" si="5"/>
        <v>1082144</v>
      </c>
      <c r="L12" s="70">
        <f>SUM(L6:L11)</f>
        <v>5270264</v>
      </c>
      <c r="M12" s="72">
        <f t="shared" si="5"/>
        <v>6352408</v>
      </c>
      <c r="N12" s="73">
        <f>SUM(N6:N11)</f>
        <v>0</v>
      </c>
      <c r="O12" s="70">
        <f t="shared" si="5"/>
        <v>11645</v>
      </c>
      <c r="P12" s="70">
        <f t="shared" si="5"/>
        <v>0</v>
      </c>
      <c r="Q12" s="70">
        <f t="shared" si="5"/>
        <v>6272183</v>
      </c>
      <c r="R12" s="70">
        <f t="shared" si="5"/>
        <v>0</v>
      </c>
      <c r="S12" s="70">
        <f t="shared" si="5"/>
        <v>0</v>
      </c>
      <c r="T12" s="70">
        <f t="shared" si="5"/>
        <v>68580</v>
      </c>
      <c r="U12" s="70">
        <f t="shared" si="5"/>
        <v>0</v>
      </c>
      <c r="V12" s="70">
        <f t="shared" si="5"/>
        <v>0</v>
      </c>
      <c r="W12" s="74">
        <f>SUM(W6:W11)</f>
        <v>0</v>
      </c>
      <c r="X12" s="71">
        <f t="shared" si="5"/>
        <v>6352408</v>
      </c>
      <c r="Z12" s="30">
        <f>SUM(Z6:Z11)</f>
        <v>19170817</v>
      </c>
      <c r="AB12" s="75">
        <f>SUM(AB6:AB11)</f>
        <v>15293706</v>
      </c>
      <c r="AC12" s="75">
        <f t="shared" ref="AC12:AH12" si="6">SUM(AC6:AC11)</f>
        <v>3877109</v>
      </c>
      <c r="AD12" s="75">
        <f t="shared" si="6"/>
        <v>0</v>
      </c>
      <c r="AE12" s="75">
        <f t="shared" si="6"/>
        <v>0</v>
      </c>
      <c r="AF12" s="75">
        <f t="shared" si="6"/>
        <v>0</v>
      </c>
      <c r="AG12" s="76">
        <f t="shared" si="6"/>
        <v>19170815</v>
      </c>
      <c r="AH12" s="77">
        <f t="shared" si="6"/>
        <v>6352408</v>
      </c>
    </row>
    <row r="13" spans="1:34" s="81" customFormat="1" ht="34.5" customHeight="1" thickBot="1" x14ac:dyDescent="0.3">
      <c r="A13" s="59">
        <v>8</v>
      </c>
      <c r="B13" s="60" t="s">
        <v>46</v>
      </c>
      <c r="C13" s="61">
        <v>7888221627</v>
      </c>
      <c r="D13" s="61">
        <v>4127531433</v>
      </c>
      <c r="E13" s="61">
        <v>3523693108</v>
      </c>
      <c r="F13" s="61">
        <v>2356821580</v>
      </c>
      <c r="G13" s="78">
        <f>C13-D13+E13-F13</f>
        <v>4927561722</v>
      </c>
      <c r="H13" s="61">
        <f>H44</f>
        <v>648579705</v>
      </c>
      <c r="I13" s="61">
        <f>I44</f>
        <v>3789402471</v>
      </c>
      <c r="J13" s="61">
        <f>J44</f>
        <v>6430000</v>
      </c>
      <c r="K13" s="61">
        <f>K44</f>
        <v>63500</v>
      </c>
      <c r="L13" s="61">
        <f>L44</f>
        <v>5244358</v>
      </c>
      <c r="M13" s="79">
        <f>SUM(H13:L13)</f>
        <v>4449720034</v>
      </c>
      <c r="N13" s="80">
        <f>G14-M14</f>
        <v>497012503</v>
      </c>
      <c r="O13" s="61">
        <f>O44</f>
        <v>1501200</v>
      </c>
      <c r="P13" s="61">
        <f t="shared" ref="P13:Q13" si="7">P44</f>
        <v>280224</v>
      </c>
      <c r="Q13" s="61">
        <f t="shared" si="7"/>
        <v>195496766</v>
      </c>
      <c r="R13" s="61">
        <f>R44</f>
        <v>0</v>
      </c>
      <c r="S13" s="61">
        <f t="shared" ref="S13:T13" si="8">S44</f>
        <v>780000</v>
      </c>
      <c r="T13" s="61">
        <f t="shared" si="8"/>
        <v>3095648220</v>
      </c>
      <c r="U13" s="61">
        <f>U44</f>
        <v>962555990</v>
      </c>
      <c r="V13" s="61">
        <f>V44</f>
        <v>5650000</v>
      </c>
      <c r="W13" s="61">
        <f>N13+W38</f>
        <v>684820137</v>
      </c>
      <c r="X13" s="66">
        <f>SUM(O13:W13)</f>
        <v>4946732537</v>
      </c>
      <c r="Z13" s="82">
        <v>3885240489</v>
      </c>
      <c r="AA13" s="82">
        <v>63071000</v>
      </c>
      <c r="AB13" s="67">
        <v>215483518</v>
      </c>
      <c r="AC13" s="67">
        <v>3199040235</v>
      </c>
      <c r="AD13" s="67">
        <v>1111071674</v>
      </c>
      <c r="AE13" s="67">
        <v>403208791</v>
      </c>
      <c r="AF13" s="67">
        <v>70256364</v>
      </c>
      <c r="AG13" s="47">
        <f t="shared" si="3"/>
        <v>4999060582</v>
      </c>
      <c r="AH13" s="48">
        <f t="shared" si="4"/>
        <v>-71498860</v>
      </c>
    </row>
    <row r="14" spans="1:34" s="89" customFormat="1" ht="40.5" customHeight="1" thickTop="1" thickBot="1" x14ac:dyDescent="0.3">
      <c r="A14" s="83">
        <v>9</v>
      </c>
      <c r="B14" s="84" t="s">
        <v>47</v>
      </c>
      <c r="C14" s="85">
        <f t="shared" ref="C14:X14" si="9">SUM(C12:C13)</f>
        <v>8012314458</v>
      </c>
      <c r="D14" s="85">
        <f t="shared" si="9"/>
        <v>6113952458</v>
      </c>
      <c r="E14" s="85">
        <f t="shared" si="9"/>
        <v>5411544525</v>
      </c>
      <c r="F14" s="85">
        <f t="shared" si="9"/>
        <v>2356821580</v>
      </c>
      <c r="G14" s="86">
        <f t="shared" si="9"/>
        <v>4953084945</v>
      </c>
      <c r="H14" s="85">
        <f t="shared" si="9"/>
        <v>648579705</v>
      </c>
      <c r="I14" s="85">
        <f t="shared" si="9"/>
        <v>3789402471</v>
      </c>
      <c r="J14" s="85">
        <f t="shared" si="9"/>
        <v>6430000</v>
      </c>
      <c r="K14" s="85">
        <f t="shared" si="9"/>
        <v>1145644</v>
      </c>
      <c r="L14" s="85">
        <f t="shared" si="9"/>
        <v>10514622</v>
      </c>
      <c r="M14" s="87">
        <f t="shared" si="9"/>
        <v>4456072442</v>
      </c>
      <c r="N14" s="88">
        <f t="shared" si="9"/>
        <v>497012503</v>
      </c>
      <c r="O14" s="85">
        <f t="shared" si="9"/>
        <v>1512845</v>
      </c>
      <c r="P14" s="85">
        <f t="shared" si="9"/>
        <v>280224</v>
      </c>
      <c r="Q14" s="85">
        <f t="shared" si="9"/>
        <v>201768949</v>
      </c>
      <c r="R14" s="85">
        <f t="shared" si="9"/>
        <v>0</v>
      </c>
      <c r="S14" s="85">
        <f t="shared" si="9"/>
        <v>780000</v>
      </c>
      <c r="T14" s="85">
        <f t="shared" si="9"/>
        <v>3095716800</v>
      </c>
      <c r="U14" s="85">
        <f t="shared" si="9"/>
        <v>962555990</v>
      </c>
      <c r="V14" s="85">
        <f t="shared" si="9"/>
        <v>5650000</v>
      </c>
      <c r="W14" s="85">
        <f t="shared" si="9"/>
        <v>684820137</v>
      </c>
      <c r="X14" s="86">
        <f t="shared" si="9"/>
        <v>4953084945</v>
      </c>
      <c r="Z14" s="90">
        <f>Z12+Z13</f>
        <v>3904411306</v>
      </c>
      <c r="AB14" s="91">
        <f t="shared" ref="AB14:AH14" si="10">SUM(AB12:AB13)</f>
        <v>230777224</v>
      </c>
      <c r="AC14" s="91">
        <f t="shared" si="10"/>
        <v>3202917344</v>
      </c>
      <c r="AD14" s="91">
        <f t="shared" si="10"/>
        <v>1111071674</v>
      </c>
      <c r="AE14" s="91">
        <f t="shared" si="10"/>
        <v>403208791</v>
      </c>
      <c r="AF14" s="91">
        <f t="shared" si="10"/>
        <v>70256364</v>
      </c>
      <c r="AG14" s="92">
        <f t="shared" si="10"/>
        <v>5018231397</v>
      </c>
      <c r="AH14" s="93">
        <f t="shared" si="10"/>
        <v>-65146452</v>
      </c>
    </row>
    <row r="15" spans="1:34" ht="13.5" thickTop="1" x14ac:dyDescent="0.2"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AB15" s="5"/>
      <c r="AC15" s="5"/>
      <c r="AD15" s="5"/>
      <c r="AE15" s="5"/>
      <c r="AF15" s="5"/>
      <c r="AG15" s="5"/>
      <c r="AH15" s="5"/>
    </row>
    <row r="18" spans="1:34" ht="20.100000000000001" hidden="1" customHeight="1" x14ac:dyDescent="0.25">
      <c r="A18" s="95"/>
      <c r="B18" s="96" t="s">
        <v>48</v>
      </c>
      <c r="C18" s="97"/>
      <c r="D18" s="97"/>
      <c r="E18" s="97"/>
      <c r="F18" s="97"/>
      <c r="G18" s="97"/>
      <c r="H18" s="98"/>
      <c r="I18" s="98"/>
      <c r="J18" s="98"/>
      <c r="K18" s="99">
        <v>63500</v>
      </c>
      <c r="L18" s="100"/>
      <c r="M18" s="98">
        <f t="shared" ref="M18:M30" si="11">SUM(H18:L18)</f>
        <v>63500</v>
      </c>
      <c r="N18" s="98"/>
      <c r="O18" s="98"/>
      <c r="P18" s="101"/>
      <c r="Q18" s="102">
        <v>63500</v>
      </c>
      <c r="R18" s="103">
        <v>0</v>
      </c>
      <c r="S18" s="103"/>
      <c r="T18" s="98"/>
      <c r="U18" s="98"/>
      <c r="V18" s="98"/>
      <c r="W18" s="98"/>
      <c r="X18" s="79">
        <f t="shared" ref="X18:X42" si="12">SUM(O18:W18)</f>
        <v>63500</v>
      </c>
      <c r="AB18" s="5"/>
      <c r="AC18" s="5"/>
      <c r="AD18" s="5"/>
      <c r="AE18" s="5"/>
      <c r="AF18" s="5"/>
      <c r="AG18" s="5"/>
      <c r="AH18" s="5"/>
    </row>
    <row r="19" spans="1:34" ht="20.100000000000001" hidden="1" customHeight="1" x14ac:dyDescent="0.25">
      <c r="A19" s="95"/>
      <c r="B19" s="104" t="s">
        <v>49</v>
      </c>
      <c r="C19" s="97"/>
      <c r="D19" s="97"/>
      <c r="E19" s="97"/>
      <c r="F19" s="97"/>
      <c r="G19" s="97"/>
      <c r="H19" s="98"/>
      <c r="I19" s="98"/>
      <c r="J19" s="98"/>
      <c r="K19" s="101"/>
      <c r="L19" s="100"/>
      <c r="M19" s="98"/>
      <c r="N19" s="98"/>
      <c r="O19" s="98"/>
      <c r="P19" s="101"/>
      <c r="Q19" s="103"/>
      <c r="R19" s="103"/>
      <c r="S19" s="103"/>
      <c r="T19" s="98"/>
      <c r="U19" s="98"/>
      <c r="V19" s="98"/>
      <c r="W19" s="98"/>
      <c r="X19" s="79"/>
      <c r="AB19" s="5"/>
      <c r="AC19" s="5"/>
      <c r="AD19" s="5"/>
      <c r="AE19" s="5"/>
      <c r="AF19" s="5"/>
      <c r="AG19" s="5"/>
      <c r="AH19" s="5"/>
    </row>
    <row r="20" spans="1:34" s="97" customFormat="1" ht="20.100000000000001" hidden="1" customHeight="1" x14ac:dyDescent="0.25">
      <c r="A20" s="95"/>
      <c r="B20" s="96" t="s">
        <v>50</v>
      </c>
      <c r="H20" s="98"/>
      <c r="I20" s="98"/>
      <c r="J20" s="98"/>
      <c r="K20" s="98"/>
      <c r="L20" s="100">
        <v>2743200</v>
      </c>
      <c r="M20" s="98">
        <f t="shared" ref="M20:M25" si="13">SUM(H20:L20)</f>
        <v>2743200</v>
      </c>
      <c r="N20" s="98"/>
      <c r="O20" s="98"/>
      <c r="P20" s="98"/>
      <c r="Q20" s="102">
        <v>2743200</v>
      </c>
      <c r="R20" s="103"/>
      <c r="S20" s="103"/>
      <c r="T20" s="98"/>
      <c r="U20" s="98"/>
      <c r="V20" s="98"/>
      <c r="W20" s="98"/>
      <c r="X20" s="79">
        <f t="shared" ref="X20:X25" si="14">SUM(O20:W20)</f>
        <v>2743200</v>
      </c>
    </row>
    <row r="21" spans="1:34" s="97" customFormat="1" ht="20.100000000000001" hidden="1" customHeight="1" x14ac:dyDescent="0.25">
      <c r="A21" s="95"/>
      <c r="B21" s="96" t="s">
        <v>51</v>
      </c>
      <c r="H21" s="98"/>
      <c r="I21" s="98"/>
      <c r="J21" s="98"/>
      <c r="K21" s="98"/>
      <c r="L21" s="100">
        <v>190500</v>
      </c>
      <c r="M21" s="98">
        <f t="shared" si="13"/>
        <v>190500</v>
      </c>
      <c r="N21" s="98"/>
      <c r="O21" s="98"/>
      <c r="P21" s="98"/>
      <c r="Q21" s="103"/>
      <c r="R21" s="103"/>
      <c r="S21" s="103"/>
      <c r="T21" s="105">
        <v>190500</v>
      </c>
      <c r="U21" s="98"/>
      <c r="V21" s="98"/>
      <c r="W21" s="98"/>
      <c r="X21" s="79">
        <f t="shared" si="14"/>
        <v>190500</v>
      </c>
    </row>
    <row r="22" spans="1:34" ht="20.100000000000001" hidden="1" customHeight="1" x14ac:dyDescent="0.25">
      <c r="A22" s="95"/>
      <c r="B22" s="96" t="s">
        <v>52</v>
      </c>
      <c r="C22" s="97"/>
      <c r="D22" s="97"/>
      <c r="E22" s="97"/>
      <c r="F22" s="97"/>
      <c r="G22" s="97"/>
      <c r="H22" s="98"/>
      <c r="I22" s="98"/>
      <c r="J22" s="98"/>
      <c r="K22" s="101"/>
      <c r="L22" s="100">
        <v>54630</v>
      </c>
      <c r="M22" s="98">
        <f t="shared" si="13"/>
        <v>54630</v>
      </c>
      <c r="N22" s="98"/>
      <c r="O22" s="98"/>
      <c r="P22" s="101"/>
      <c r="Q22" s="102">
        <v>54630</v>
      </c>
      <c r="R22" s="103"/>
      <c r="S22" s="103"/>
      <c r="T22" s="98"/>
      <c r="U22" s="98"/>
      <c r="V22" s="98"/>
      <c r="W22" s="98"/>
      <c r="X22" s="79">
        <f t="shared" si="14"/>
        <v>54630</v>
      </c>
      <c r="AB22" s="5"/>
      <c r="AC22" s="5"/>
      <c r="AD22" s="5"/>
      <c r="AE22" s="5"/>
      <c r="AF22" s="5"/>
      <c r="AG22" s="5"/>
      <c r="AH22" s="5"/>
    </row>
    <row r="23" spans="1:34" ht="19.5" hidden="1" customHeight="1" x14ac:dyDescent="0.25">
      <c r="A23" s="95"/>
      <c r="B23" s="96" t="s">
        <v>53</v>
      </c>
      <c r="C23" s="97"/>
      <c r="D23" s="97"/>
      <c r="E23" s="97"/>
      <c r="F23" s="97"/>
      <c r="G23" s="97"/>
      <c r="H23" s="98"/>
      <c r="I23" s="98"/>
      <c r="J23" s="98"/>
      <c r="K23" s="101"/>
      <c r="L23" s="100">
        <v>509778</v>
      </c>
      <c r="M23" s="98">
        <f t="shared" si="13"/>
        <v>509778</v>
      </c>
      <c r="N23" s="98"/>
      <c r="O23" s="98"/>
      <c r="P23" s="101"/>
      <c r="Q23" s="102">
        <v>509778</v>
      </c>
      <c r="R23" s="103"/>
      <c r="S23" s="103"/>
      <c r="T23" s="98"/>
      <c r="U23" s="98"/>
      <c r="V23" s="98"/>
      <c r="W23" s="98"/>
      <c r="X23" s="79">
        <f t="shared" si="14"/>
        <v>509778</v>
      </c>
      <c r="AB23" s="5"/>
      <c r="AC23" s="5"/>
      <c r="AD23" s="5"/>
      <c r="AE23" s="5"/>
      <c r="AF23" s="5"/>
      <c r="AG23" s="5"/>
      <c r="AH23" s="5"/>
    </row>
    <row r="24" spans="1:34" ht="20.100000000000001" hidden="1" customHeight="1" x14ac:dyDescent="0.25">
      <c r="A24" s="95"/>
      <c r="B24" s="96" t="s">
        <v>54</v>
      </c>
      <c r="C24" s="97"/>
      <c r="D24" s="97"/>
      <c r="E24" s="97"/>
      <c r="F24" s="97"/>
      <c r="G24" s="97"/>
      <c r="H24" s="98"/>
      <c r="I24" s="98"/>
      <c r="J24" s="98"/>
      <c r="K24" s="101"/>
      <c r="L24" s="100">
        <v>1746250</v>
      </c>
      <c r="M24" s="98">
        <f t="shared" si="13"/>
        <v>1746250</v>
      </c>
      <c r="N24" s="98"/>
      <c r="O24" s="98"/>
      <c r="P24" s="101"/>
      <c r="Q24" s="102">
        <v>1746250</v>
      </c>
      <c r="R24" s="103"/>
      <c r="S24" s="103"/>
      <c r="T24" s="98"/>
      <c r="U24" s="98"/>
      <c r="V24" s="98"/>
      <c r="W24" s="98"/>
      <c r="X24" s="79">
        <f t="shared" si="14"/>
        <v>1746250</v>
      </c>
      <c r="AB24" s="5"/>
      <c r="AC24" s="5"/>
      <c r="AD24" s="5"/>
      <c r="AE24" s="5"/>
      <c r="AF24" s="5"/>
      <c r="AG24" s="5"/>
      <c r="AH24" s="5"/>
    </row>
    <row r="25" spans="1:34" ht="20.100000000000001" hidden="1" customHeight="1" x14ac:dyDescent="0.25">
      <c r="A25" s="95"/>
      <c r="B25" s="96"/>
      <c r="C25" s="97"/>
      <c r="D25" s="97"/>
      <c r="E25" s="97"/>
      <c r="F25" s="97"/>
      <c r="G25" s="97"/>
      <c r="H25" s="98"/>
      <c r="I25" s="98"/>
      <c r="J25" s="98"/>
      <c r="K25" s="101"/>
      <c r="L25" s="100"/>
      <c r="M25" s="98">
        <f t="shared" si="13"/>
        <v>0</v>
      </c>
      <c r="N25" s="98"/>
      <c r="O25" s="98"/>
      <c r="P25" s="101"/>
      <c r="Q25" s="103"/>
      <c r="R25" s="103"/>
      <c r="S25" s="103"/>
      <c r="T25" s="98"/>
      <c r="U25" s="98"/>
      <c r="V25" s="98"/>
      <c r="W25" s="98"/>
      <c r="X25" s="79">
        <f t="shared" si="14"/>
        <v>0</v>
      </c>
      <c r="AB25" s="5"/>
      <c r="AC25" s="5"/>
      <c r="AD25" s="5"/>
      <c r="AE25" s="5"/>
      <c r="AF25" s="5"/>
      <c r="AG25" s="5"/>
      <c r="AH25" s="5"/>
    </row>
    <row r="26" spans="1:34" ht="20.100000000000001" hidden="1" customHeight="1" x14ac:dyDescent="0.25">
      <c r="A26" s="95"/>
      <c r="B26" s="106"/>
      <c r="C26" s="107"/>
      <c r="D26" s="97"/>
      <c r="E26" s="97"/>
      <c r="F26" s="97"/>
      <c r="G26" s="97"/>
      <c r="H26" s="98"/>
      <c r="I26" s="98"/>
      <c r="J26" s="98"/>
      <c r="K26" s="98"/>
      <c r="L26" s="100"/>
      <c r="M26" s="98">
        <f t="shared" si="11"/>
        <v>0</v>
      </c>
      <c r="N26" s="98"/>
      <c r="O26" s="98"/>
      <c r="P26" s="98"/>
      <c r="Q26" s="103"/>
      <c r="R26" s="103"/>
      <c r="S26" s="103"/>
      <c r="T26" s="98"/>
      <c r="U26" s="98"/>
      <c r="V26" s="98"/>
      <c r="W26" s="98"/>
      <c r="X26" s="79">
        <f t="shared" si="12"/>
        <v>0</v>
      </c>
      <c r="AB26" s="5"/>
      <c r="AC26" s="5"/>
      <c r="AD26" s="5"/>
      <c r="AE26" s="5"/>
      <c r="AF26" s="5"/>
      <c r="AG26" s="5"/>
      <c r="AH26" s="5"/>
    </row>
    <row r="27" spans="1:34" s="97" customFormat="1" ht="20.100000000000001" hidden="1" customHeight="1" x14ac:dyDescent="0.25">
      <c r="A27" s="95"/>
      <c r="B27" s="96" t="s">
        <v>55</v>
      </c>
      <c r="H27" s="98"/>
      <c r="I27" s="98"/>
      <c r="J27" s="98">
        <v>5650000</v>
      </c>
      <c r="K27" s="103"/>
      <c r="L27" s="100"/>
      <c r="M27" s="98">
        <f t="shared" si="11"/>
        <v>5650000</v>
      </c>
      <c r="N27" s="98"/>
      <c r="O27" s="98"/>
      <c r="P27" s="98"/>
      <c r="Q27" s="103"/>
      <c r="R27" s="103"/>
      <c r="S27" s="103"/>
      <c r="T27" s="98"/>
      <c r="U27" s="98"/>
      <c r="V27" s="108">
        <v>5650000</v>
      </c>
      <c r="W27" s="98"/>
      <c r="X27" s="79">
        <f t="shared" si="12"/>
        <v>5650000</v>
      </c>
    </row>
    <row r="28" spans="1:34" s="97" customFormat="1" ht="20.100000000000001" hidden="1" customHeight="1" x14ac:dyDescent="0.25">
      <c r="A28" s="95"/>
      <c r="B28" s="96" t="s">
        <v>56</v>
      </c>
      <c r="H28" s="98"/>
      <c r="I28" s="98"/>
      <c r="J28" s="98">
        <v>0</v>
      </c>
      <c r="K28" s="103"/>
      <c r="L28" s="100"/>
      <c r="M28" s="98">
        <f t="shared" si="11"/>
        <v>0</v>
      </c>
      <c r="N28" s="98"/>
      <c r="O28" s="98"/>
      <c r="P28" s="98"/>
      <c r="Q28" s="103"/>
      <c r="R28" s="103"/>
      <c r="S28" s="103"/>
      <c r="T28" s="98"/>
      <c r="U28" s="98"/>
      <c r="V28" s="98"/>
      <c r="W28" s="98"/>
      <c r="X28" s="79">
        <f t="shared" si="12"/>
        <v>0</v>
      </c>
    </row>
    <row r="29" spans="1:34" s="97" customFormat="1" ht="20.100000000000001" hidden="1" customHeight="1" x14ac:dyDescent="0.25">
      <c r="A29" s="95"/>
      <c r="B29" s="109" t="s">
        <v>57</v>
      </c>
      <c r="H29" s="98"/>
      <c r="I29" s="98"/>
      <c r="J29" s="98">
        <v>780000</v>
      </c>
      <c r="K29" s="98"/>
      <c r="L29" s="100"/>
      <c r="M29" s="98">
        <f t="shared" si="11"/>
        <v>780000</v>
      </c>
      <c r="N29" s="98"/>
      <c r="O29" s="98"/>
      <c r="P29" s="98"/>
      <c r="Q29" s="103"/>
      <c r="R29" s="103"/>
      <c r="S29" s="102">
        <v>780000</v>
      </c>
      <c r="T29" s="105"/>
      <c r="U29" s="98"/>
      <c r="V29" s="98"/>
      <c r="W29" s="98"/>
      <c r="X29" s="79">
        <f t="shared" si="12"/>
        <v>780000</v>
      </c>
    </row>
    <row r="30" spans="1:34" s="97" customFormat="1" ht="21.75" hidden="1" customHeight="1" x14ac:dyDescent="0.25">
      <c r="A30" s="95"/>
      <c r="B30" s="109"/>
      <c r="H30" s="98"/>
      <c r="I30" s="98"/>
      <c r="J30" s="98"/>
      <c r="K30" s="98"/>
      <c r="L30" s="100"/>
      <c r="M30" s="98">
        <f t="shared" si="11"/>
        <v>0</v>
      </c>
      <c r="N30" s="98"/>
      <c r="O30" s="98"/>
      <c r="P30" s="98"/>
      <c r="Q30" s="103"/>
      <c r="R30" s="103"/>
      <c r="S30" s="103"/>
      <c r="T30" s="98"/>
      <c r="U30" s="98"/>
      <c r="V30" s="98"/>
      <c r="W30" s="98"/>
      <c r="X30" s="79">
        <f t="shared" si="12"/>
        <v>0</v>
      </c>
    </row>
    <row r="31" spans="1:34" s="97" customFormat="1" ht="20.100000000000001" hidden="1" customHeight="1" x14ac:dyDescent="0.25">
      <c r="A31" s="95"/>
      <c r="B31" s="96" t="s">
        <v>58</v>
      </c>
      <c r="H31" s="98"/>
      <c r="I31" s="98"/>
      <c r="J31" s="98"/>
      <c r="K31" s="98"/>
      <c r="L31" s="100"/>
      <c r="M31" s="98">
        <f>SUM(H31:L31)</f>
        <v>0</v>
      </c>
      <c r="N31" s="98"/>
      <c r="O31" s="98"/>
      <c r="P31" s="98"/>
      <c r="Q31" s="103"/>
      <c r="R31" s="103"/>
      <c r="S31" s="103"/>
      <c r="T31" s="98"/>
      <c r="U31" s="98"/>
      <c r="V31" s="98"/>
      <c r="W31" s="98"/>
      <c r="X31" s="79">
        <f t="shared" si="12"/>
        <v>0</v>
      </c>
    </row>
    <row r="32" spans="1:34" s="97" customFormat="1" ht="20.100000000000001" hidden="1" customHeight="1" x14ac:dyDescent="0.25">
      <c r="A32" s="95"/>
      <c r="B32" s="110"/>
      <c r="H32" s="98"/>
      <c r="I32" s="98"/>
      <c r="J32" s="98"/>
      <c r="K32" s="98"/>
      <c r="L32" s="100"/>
      <c r="M32" s="98"/>
      <c r="N32" s="98"/>
      <c r="O32" s="98"/>
      <c r="P32" s="98"/>
      <c r="Q32" s="103"/>
      <c r="R32" s="103"/>
      <c r="S32" s="103"/>
      <c r="T32" s="98"/>
      <c r="U32" s="98"/>
      <c r="V32" s="98"/>
      <c r="W32" s="98"/>
      <c r="X32" s="79"/>
    </row>
    <row r="33" spans="1:34" s="97" customFormat="1" ht="20.100000000000001" hidden="1" customHeight="1" x14ac:dyDescent="0.25">
      <c r="A33" s="111"/>
      <c r="B33" s="112" t="s">
        <v>59</v>
      </c>
      <c r="C33" s="113"/>
      <c r="D33" s="113"/>
      <c r="E33" s="113"/>
      <c r="F33" s="113"/>
      <c r="G33" s="113"/>
      <c r="H33" s="114"/>
      <c r="I33" s="114">
        <f>1165150000-63381764-8738625</f>
        <v>1093029611</v>
      </c>
      <c r="J33" s="114"/>
      <c r="K33" s="114"/>
      <c r="L33" s="115"/>
      <c r="M33" s="114">
        <f t="shared" ref="M33:M42" si="15">SUM(H33:L33)</f>
        <v>1093029611</v>
      </c>
      <c r="N33" s="114"/>
      <c r="O33" s="114"/>
      <c r="P33" s="114"/>
      <c r="Q33" s="114"/>
      <c r="R33" s="114"/>
      <c r="S33" s="114"/>
      <c r="T33" s="114">
        <v>1093029611</v>
      </c>
      <c r="U33" s="114"/>
      <c r="V33" s="114"/>
      <c r="W33" s="114"/>
      <c r="X33" s="116">
        <f t="shared" si="12"/>
        <v>1093029611</v>
      </c>
    </row>
    <row r="34" spans="1:34" s="97" customFormat="1" ht="20.100000000000001" hidden="1" customHeight="1" x14ac:dyDescent="0.25">
      <c r="A34" s="95"/>
      <c r="B34" s="117" t="s">
        <v>13</v>
      </c>
      <c r="G34" s="118"/>
      <c r="H34" s="119"/>
      <c r="I34" s="120"/>
      <c r="J34" s="119"/>
      <c r="K34" s="119"/>
      <c r="L34" s="119"/>
      <c r="M34" s="98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79"/>
    </row>
    <row r="35" spans="1:34" ht="16.5" hidden="1" x14ac:dyDescent="0.25">
      <c r="A35" s="95"/>
      <c r="B35" s="121" t="s">
        <v>60</v>
      </c>
      <c r="C35" s="97"/>
      <c r="D35" s="97"/>
      <c r="E35" s="97"/>
      <c r="F35" s="97"/>
      <c r="G35" s="118"/>
      <c r="H35" s="99">
        <v>3876633</v>
      </c>
      <c r="I35" s="99"/>
      <c r="J35" s="118"/>
      <c r="K35" s="118"/>
      <c r="L35" s="118"/>
      <c r="M35" s="98">
        <f t="shared" si="15"/>
        <v>3876633</v>
      </c>
      <c r="N35" s="118"/>
      <c r="O35" s="118"/>
      <c r="P35" s="118"/>
      <c r="Q35" s="98">
        <v>3876633</v>
      </c>
      <c r="R35" s="98"/>
      <c r="S35" s="118"/>
      <c r="T35" s="118"/>
      <c r="U35" s="118"/>
      <c r="V35" s="118"/>
      <c r="W35" s="118"/>
      <c r="X35" s="79">
        <f t="shared" si="12"/>
        <v>3876633</v>
      </c>
      <c r="AB35" s="5"/>
      <c r="AC35" s="5"/>
      <c r="AD35" s="5"/>
      <c r="AE35" s="5"/>
      <c r="AF35" s="5"/>
      <c r="AG35" s="5"/>
      <c r="AH35" s="5"/>
    </row>
    <row r="36" spans="1:34" ht="16.5" hidden="1" x14ac:dyDescent="0.25">
      <c r="A36" s="95"/>
      <c r="B36" s="121" t="s">
        <v>61</v>
      </c>
      <c r="C36" s="97"/>
      <c r="D36" s="97"/>
      <c r="E36" s="97"/>
      <c r="F36" s="97"/>
      <c r="G36" s="118"/>
      <c r="H36" s="99">
        <v>397781</v>
      </c>
      <c r="I36" s="99"/>
      <c r="J36" s="118"/>
      <c r="K36" s="118"/>
      <c r="L36" s="118"/>
      <c r="M36" s="98">
        <f t="shared" si="15"/>
        <v>397781</v>
      </c>
      <c r="N36" s="118"/>
      <c r="O36" s="118"/>
      <c r="P36" s="118"/>
      <c r="Q36" s="98">
        <v>397781</v>
      </c>
      <c r="R36" s="98"/>
      <c r="S36" s="118"/>
      <c r="T36" s="118"/>
      <c r="U36" s="118"/>
      <c r="V36" s="118"/>
      <c r="W36" s="118"/>
      <c r="X36" s="79">
        <f t="shared" si="12"/>
        <v>397781</v>
      </c>
      <c r="AB36" s="5"/>
      <c r="AC36" s="5"/>
      <c r="AD36" s="5"/>
      <c r="AE36" s="5"/>
      <c r="AF36" s="5"/>
      <c r="AG36" s="5"/>
      <c r="AH36" s="5"/>
    </row>
    <row r="37" spans="1:34" ht="16.5" hidden="1" x14ac:dyDescent="0.25">
      <c r="B37" s="121" t="s">
        <v>61</v>
      </c>
      <c r="C37" s="97"/>
      <c r="D37" s="97"/>
      <c r="E37" s="97"/>
      <c r="F37" s="97"/>
      <c r="G37" s="118"/>
      <c r="H37" s="99">
        <v>23596653</v>
      </c>
      <c r="I37" s="99"/>
      <c r="J37" s="118"/>
      <c r="K37" s="118"/>
      <c r="L37" s="118"/>
      <c r="M37" s="98">
        <f t="shared" si="15"/>
        <v>23596653</v>
      </c>
      <c r="N37" s="118"/>
      <c r="O37" s="118"/>
      <c r="P37" s="118"/>
      <c r="Q37" s="98">
        <v>23596653</v>
      </c>
      <c r="R37" s="98"/>
      <c r="S37" s="118"/>
      <c r="T37" s="118"/>
      <c r="U37" s="118"/>
      <c r="V37" s="118"/>
      <c r="W37" s="118"/>
      <c r="X37" s="79">
        <f t="shared" si="12"/>
        <v>23596653</v>
      </c>
      <c r="AB37" s="5"/>
      <c r="AC37" s="5"/>
      <c r="AD37" s="5"/>
      <c r="AE37" s="5"/>
      <c r="AF37" s="5"/>
      <c r="AG37" s="5"/>
      <c r="AH37" s="5"/>
    </row>
    <row r="38" spans="1:34" ht="16.5" hidden="1" x14ac:dyDescent="0.25">
      <c r="A38" s="122"/>
      <c r="B38" s="123" t="s">
        <v>62</v>
      </c>
      <c r="C38" s="124"/>
      <c r="D38" s="124"/>
      <c r="E38" s="124"/>
      <c r="F38" s="124"/>
      <c r="G38" s="125"/>
      <c r="H38" s="126">
        <f>288436523</f>
        <v>288436523</v>
      </c>
      <c r="I38" s="127"/>
      <c r="J38" s="125"/>
      <c r="K38" s="125"/>
      <c r="L38" s="125"/>
      <c r="M38" s="128">
        <f t="shared" si="15"/>
        <v>288436523</v>
      </c>
      <c r="N38" s="129"/>
      <c r="O38" s="125"/>
      <c r="P38" s="125"/>
      <c r="Q38" s="128"/>
      <c r="R38" s="128"/>
      <c r="S38" s="125"/>
      <c r="T38" s="127">
        <v>87631649</v>
      </c>
      <c r="U38" s="127">
        <v>12997240</v>
      </c>
      <c r="V38" s="125"/>
      <c r="W38" s="129">
        <v>187807634</v>
      </c>
      <c r="X38" s="130">
        <f t="shared" si="12"/>
        <v>288436523</v>
      </c>
      <c r="AB38" s="5"/>
      <c r="AC38" s="5"/>
      <c r="AD38" s="5"/>
      <c r="AE38" s="5"/>
      <c r="AF38" s="5"/>
      <c r="AG38" s="5"/>
      <c r="AH38" s="5"/>
    </row>
    <row r="39" spans="1:34" ht="16.5" hidden="1" x14ac:dyDescent="0.25">
      <c r="B39" s="121" t="s">
        <v>63</v>
      </c>
      <c r="C39" s="97"/>
      <c r="D39" s="97"/>
      <c r="E39" s="97"/>
      <c r="F39" s="97"/>
      <c r="G39" s="118"/>
      <c r="H39" s="99"/>
      <c r="I39" s="99"/>
      <c r="J39" s="118"/>
      <c r="K39" s="118"/>
      <c r="L39" s="118"/>
      <c r="M39" s="98">
        <f t="shared" si="15"/>
        <v>0</v>
      </c>
      <c r="N39" s="99">
        <v>35901801</v>
      </c>
      <c r="O39" s="118"/>
      <c r="P39" s="118"/>
      <c r="Q39" s="98"/>
      <c r="R39" s="98"/>
      <c r="S39" s="118"/>
      <c r="T39" s="118"/>
      <c r="U39" s="118"/>
      <c r="V39" s="118"/>
      <c r="W39" s="99"/>
      <c r="X39" s="79">
        <f t="shared" si="12"/>
        <v>0</v>
      </c>
      <c r="AB39" s="5"/>
      <c r="AC39" s="5"/>
      <c r="AD39" s="5"/>
      <c r="AE39" s="5"/>
      <c r="AF39" s="5"/>
      <c r="AG39" s="5"/>
      <c r="AH39" s="5"/>
    </row>
    <row r="40" spans="1:34" ht="16.5" hidden="1" x14ac:dyDescent="0.25">
      <c r="A40" s="122"/>
      <c r="B40" s="123" t="s">
        <v>64</v>
      </c>
      <c r="C40" s="124"/>
      <c r="D40" s="124"/>
      <c r="E40" s="124"/>
      <c r="F40" s="124"/>
      <c r="G40" s="125"/>
      <c r="H40" s="127">
        <v>32272115</v>
      </c>
      <c r="I40" s="127"/>
      <c r="J40" s="125"/>
      <c r="K40" s="125"/>
      <c r="L40" s="125"/>
      <c r="M40" s="128">
        <f t="shared" si="15"/>
        <v>32272115</v>
      </c>
      <c r="N40" s="127"/>
      <c r="O40" s="125"/>
      <c r="P40" s="125"/>
      <c r="Q40" s="128"/>
      <c r="R40" s="128"/>
      <c r="S40" s="125"/>
      <c r="T40" s="125"/>
      <c r="U40" s="127">
        <v>32272115</v>
      </c>
      <c r="V40" s="125"/>
      <c r="W40" s="125"/>
      <c r="X40" s="130">
        <f t="shared" si="12"/>
        <v>32272115</v>
      </c>
      <c r="AB40" s="5"/>
      <c r="AC40" s="5"/>
      <c r="AD40" s="5"/>
      <c r="AE40" s="5"/>
      <c r="AF40" s="5"/>
      <c r="AG40" s="5"/>
      <c r="AH40" s="5"/>
    </row>
    <row r="41" spans="1:34" ht="16.5" hidden="1" x14ac:dyDescent="0.25">
      <c r="A41" s="122"/>
      <c r="B41" s="123" t="s">
        <v>65</v>
      </c>
      <c r="C41" s="124"/>
      <c r="D41" s="124"/>
      <c r="E41" s="124"/>
      <c r="F41" s="124"/>
      <c r="G41" s="125"/>
      <c r="H41" s="127">
        <v>300000000</v>
      </c>
      <c r="I41" s="127"/>
      <c r="J41" s="125"/>
      <c r="K41" s="125"/>
      <c r="L41" s="125"/>
      <c r="M41" s="128">
        <f t="shared" si="15"/>
        <v>300000000</v>
      </c>
      <c r="N41" s="125"/>
      <c r="O41" s="125"/>
      <c r="P41" s="125"/>
      <c r="Q41" s="128"/>
      <c r="R41" s="128"/>
      <c r="S41" s="125"/>
      <c r="T41" s="127">
        <v>228000000</v>
      </c>
      <c r="U41" s="127">
        <v>72000000</v>
      </c>
      <c r="V41" s="125"/>
      <c r="W41" s="125"/>
      <c r="X41" s="130">
        <f t="shared" si="12"/>
        <v>300000000</v>
      </c>
      <c r="AB41" s="5"/>
      <c r="AC41" s="5"/>
      <c r="AD41" s="5"/>
      <c r="AE41" s="5"/>
      <c r="AF41" s="5"/>
      <c r="AG41" s="5"/>
      <c r="AH41" s="5"/>
    </row>
    <row r="42" spans="1:34" ht="16.5" hidden="1" x14ac:dyDescent="0.25">
      <c r="A42" s="131"/>
      <c r="B42" s="113" t="s">
        <v>66</v>
      </c>
      <c r="C42" s="132"/>
      <c r="D42" s="132"/>
      <c r="E42" s="132"/>
      <c r="F42" s="132"/>
      <c r="G42" s="133"/>
      <c r="H42" s="133"/>
      <c r="I42" s="134">
        <f>2715587734-19214874</f>
        <v>2696372860</v>
      </c>
      <c r="J42" s="133"/>
      <c r="K42" s="133"/>
      <c r="L42" s="133"/>
      <c r="M42" s="114">
        <f t="shared" si="15"/>
        <v>2696372860</v>
      </c>
      <c r="N42" s="133"/>
      <c r="O42" s="135">
        <v>1501200</v>
      </c>
      <c r="P42" s="135">
        <v>280224</v>
      </c>
      <c r="Q42" s="135">
        <f>164289765-O42-P42</f>
        <v>162508341</v>
      </c>
      <c r="R42" s="135"/>
      <c r="S42" s="135"/>
      <c r="T42" s="135">
        <v>1686796460</v>
      </c>
      <c r="U42" s="135">
        <f>2532083095-T42</f>
        <v>845286635</v>
      </c>
      <c r="V42" s="135"/>
      <c r="W42" s="135"/>
      <c r="X42" s="116">
        <f t="shared" si="12"/>
        <v>2696372860</v>
      </c>
      <c r="AB42" s="5"/>
      <c r="AC42" s="5"/>
      <c r="AD42" s="5"/>
      <c r="AE42" s="5"/>
      <c r="AF42" s="5"/>
      <c r="AG42" s="5"/>
      <c r="AH42" s="5"/>
    </row>
    <row r="43" spans="1:34" hidden="1" x14ac:dyDescent="0.2">
      <c r="X43" s="136"/>
      <c r="AB43" s="5"/>
      <c r="AC43" s="5"/>
      <c r="AD43" s="5"/>
      <c r="AE43" s="5"/>
      <c r="AF43" s="5"/>
      <c r="AG43" s="5"/>
      <c r="AH43" s="5"/>
    </row>
    <row r="44" spans="1:34" ht="15.75" hidden="1" x14ac:dyDescent="0.25">
      <c r="H44" s="90">
        <f t="shared" ref="H44:X44" si="16">SUM(H18:H43)</f>
        <v>648579705</v>
      </c>
      <c r="I44" s="90">
        <f t="shared" si="16"/>
        <v>3789402471</v>
      </c>
      <c r="J44" s="90">
        <f t="shared" si="16"/>
        <v>6430000</v>
      </c>
      <c r="K44" s="90">
        <f t="shared" si="16"/>
        <v>63500</v>
      </c>
      <c r="L44" s="90">
        <f t="shared" si="16"/>
        <v>5244358</v>
      </c>
      <c r="M44" s="90">
        <f t="shared" si="16"/>
        <v>4449720034</v>
      </c>
      <c r="N44" s="90">
        <f t="shared" si="16"/>
        <v>35901801</v>
      </c>
      <c r="O44" s="90">
        <f t="shared" si="16"/>
        <v>1501200</v>
      </c>
      <c r="P44" s="90">
        <f t="shared" si="16"/>
        <v>280224</v>
      </c>
      <c r="Q44" s="90">
        <f t="shared" si="16"/>
        <v>195496766</v>
      </c>
      <c r="R44" s="90">
        <f t="shared" si="16"/>
        <v>0</v>
      </c>
      <c r="S44" s="90">
        <f t="shared" si="16"/>
        <v>780000</v>
      </c>
      <c r="T44" s="90">
        <f t="shared" si="16"/>
        <v>3095648220</v>
      </c>
      <c r="U44" s="90">
        <f t="shared" si="16"/>
        <v>962555990</v>
      </c>
      <c r="V44" s="90">
        <f t="shared" si="16"/>
        <v>5650000</v>
      </c>
      <c r="W44" s="90">
        <f t="shared" si="16"/>
        <v>187807634</v>
      </c>
      <c r="X44" s="90">
        <f t="shared" si="16"/>
        <v>4449720034</v>
      </c>
      <c r="AB44" s="5"/>
      <c r="AC44" s="5"/>
      <c r="AD44" s="5"/>
      <c r="AE44" s="5"/>
      <c r="AF44" s="5"/>
      <c r="AG44" s="5"/>
      <c r="AH44" s="5"/>
    </row>
    <row r="45" spans="1:34" ht="15.75" hidden="1" x14ac:dyDescent="0.25">
      <c r="H45" s="90"/>
      <c r="I45" s="90"/>
      <c r="J45" s="90"/>
      <c r="K45" s="90"/>
      <c r="L45" s="90"/>
      <c r="M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AB45" s="5"/>
      <c r="AC45" s="5"/>
      <c r="AD45" s="5"/>
      <c r="AE45" s="5"/>
      <c r="AF45" s="5"/>
      <c r="AG45" s="5"/>
      <c r="AH45" s="5"/>
    </row>
    <row r="46" spans="1:34" ht="16.5" hidden="1" x14ac:dyDescent="0.25">
      <c r="B46" s="137" t="s">
        <v>67</v>
      </c>
      <c r="I46" s="90"/>
      <c r="J46" s="90"/>
      <c r="K46" s="90"/>
      <c r="L46" s="90">
        <v>1905000</v>
      </c>
      <c r="M46" s="98">
        <f>SUM(H46:L46)</f>
        <v>1905000</v>
      </c>
      <c r="Q46" s="90">
        <v>1905000</v>
      </c>
      <c r="X46" s="79">
        <f t="shared" ref="X46" si="17">SUM(O46:W46)</f>
        <v>1905000</v>
      </c>
      <c r="AB46" s="5"/>
      <c r="AC46" s="5"/>
      <c r="AD46" s="5"/>
      <c r="AE46" s="5"/>
      <c r="AF46" s="5"/>
      <c r="AG46" s="5"/>
      <c r="AH46" s="5"/>
    </row>
    <row r="47" spans="1:34" ht="16.5" hidden="1" x14ac:dyDescent="0.25">
      <c r="B47" s="137"/>
      <c r="I47" s="90"/>
      <c r="J47" s="90"/>
      <c r="K47" s="90"/>
      <c r="L47" s="90"/>
      <c r="M47" s="98"/>
      <c r="Q47" s="90"/>
      <c r="X47" s="79"/>
      <c r="AB47" s="5"/>
      <c r="AC47" s="5"/>
      <c r="AD47" s="5"/>
      <c r="AE47" s="5"/>
      <c r="AF47" s="5"/>
      <c r="AG47" s="5"/>
      <c r="AH47" s="5"/>
    </row>
    <row r="48" spans="1:34" ht="16.5" hidden="1" x14ac:dyDescent="0.25">
      <c r="B48" s="137"/>
      <c r="I48" s="90"/>
      <c r="J48" s="90"/>
      <c r="K48" s="90"/>
      <c r="L48" s="90"/>
      <c r="M48" s="98"/>
      <c r="Q48" s="90"/>
      <c r="X48" s="79"/>
      <c r="AB48" s="5"/>
      <c r="AC48" s="5"/>
      <c r="AD48" s="5"/>
      <c r="AE48" s="5"/>
      <c r="AF48" s="5"/>
      <c r="AG48" s="5"/>
      <c r="AH48" s="5"/>
    </row>
    <row r="49" spans="1:34" ht="15.75" hidden="1" x14ac:dyDescent="0.25">
      <c r="B49" s="138" t="s">
        <v>68</v>
      </c>
      <c r="X49" s="136"/>
    </row>
    <row r="50" spans="1:34" ht="20.100000000000001" hidden="1" customHeight="1" x14ac:dyDescent="0.25">
      <c r="A50" s="139"/>
      <c r="B50" s="140" t="s">
        <v>69</v>
      </c>
      <c r="C50" s="124"/>
      <c r="D50" s="124"/>
      <c r="E50" s="124"/>
      <c r="F50" s="124"/>
      <c r="G50" s="124"/>
      <c r="H50" s="128"/>
      <c r="I50" s="128"/>
      <c r="J50" s="128"/>
      <c r="K50" s="141"/>
      <c r="L50" s="142">
        <v>203200</v>
      </c>
      <c r="M50" s="128">
        <f t="shared" ref="M50:M56" si="18">SUM(H50:L50)</f>
        <v>203200</v>
      </c>
      <c r="N50" s="128"/>
      <c r="O50" s="128"/>
      <c r="P50" s="141"/>
      <c r="Q50" s="128">
        <v>203200</v>
      </c>
      <c r="R50" s="128"/>
      <c r="S50" s="128"/>
      <c r="T50" s="128"/>
      <c r="U50" s="128"/>
      <c r="V50" s="128"/>
      <c r="W50" s="128"/>
      <c r="X50" s="130">
        <f t="shared" ref="X50:X59" si="19">SUM(O50:W50)</f>
        <v>203200</v>
      </c>
      <c r="AB50" s="5"/>
      <c r="AC50" s="5"/>
      <c r="AD50" s="5"/>
      <c r="AE50" s="5"/>
      <c r="AF50" s="5"/>
      <c r="AG50" s="5"/>
      <c r="AH50" s="5"/>
    </row>
    <row r="51" spans="1:34" ht="20.100000000000001" hidden="1" customHeight="1" x14ac:dyDescent="0.25">
      <c r="A51" s="139"/>
      <c r="B51" s="140" t="s">
        <v>70</v>
      </c>
      <c r="C51" s="124"/>
      <c r="D51" s="124"/>
      <c r="E51" s="124"/>
      <c r="F51" s="124"/>
      <c r="G51" s="124"/>
      <c r="H51" s="128"/>
      <c r="I51" s="128"/>
      <c r="J51" s="128"/>
      <c r="K51" s="141"/>
      <c r="L51" s="142">
        <v>500000</v>
      </c>
      <c r="M51" s="128">
        <f t="shared" si="18"/>
        <v>500000</v>
      </c>
      <c r="N51" s="128"/>
      <c r="O51" s="128"/>
      <c r="P51" s="141"/>
      <c r="Q51" s="128">
        <v>500000</v>
      </c>
      <c r="R51" s="128"/>
      <c r="S51" s="128"/>
      <c r="T51" s="128"/>
      <c r="U51" s="128"/>
      <c r="V51" s="128"/>
      <c r="W51" s="128"/>
      <c r="X51" s="130">
        <f t="shared" si="19"/>
        <v>500000</v>
      </c>
      <c r="AB51" s="5"/>
      <c r="AC51" s="5"/>
      <c r="AD51" s="5"/>
      <c r="AE51" s="5"/>
      <c r="AF51" s="5"/>
      <c r="AG51" s="5"/>
      <c r="AH51" s="5"/>
    </row>
    <row r="52" spans="1:34" ht="20.100000000000001" hidden="1" customHeight="1" x14ac:dyDescent="0.25">
      <c r="A52" s="139"/>
      <c r="B52" s="140" t="s">
        <v>71</v>
      </c>
      <c r="C52" s="124"/>
      <c r="D52" s="124"/>
      <c r="E52" s="124"/>
      <c r="F52" s="124"/>
      <c r="G52" s="124"/>
      <c r="H52" s="128"/>
      <c r="I52" s="128"/>
      <c r="J52" s="128"/>
      <c r="K52" s="141"/>
      <c r="L52" s="142">
        <v>1343696</v>
      </c>
      <c r="M52" s="128">
        <f t="shared" si="18"/>
        <v>1343696</v>
      </c>
      <c r="N52" s="128"/>
      <c r="O52" s="128"/>
      <c r="P52" s="141"/>
      <c r="Q52" s="128"/>
      <c r="R52" s="128"/>
      <c r="S52" s="128"/>
      <c r="T52" s="128"/>
      <c r="U52" s="128">
        <v>1343696</v>
      </c>
      <c r="V52" s="128"/>
      <c r="W52" s="128"/>
      <c r="X52" s="130">
        <f t="shared" si="19"/>
        <v>1343696</v>
      </c>
      <c r="AB52" s="5"/>
      <c r="AC52" s="5"/>
      <c r="AD52" s="5"/>
      <c r="AE52" s="5"/>
      <c r="AF52" s="5"/>
      <c r="AG52" s="5"/>
      <c r="AH52" s="5"/>
    </row>
    <row r="53" spans="1:34" ht="20.100000000000001" hidden="1" customHeight="1" x14ac:dyDescent="0.25">
      <c r="A53" s="139"/>
      <c r="B53" s="140" t="s">
        <v>72</v>
      </c>
      <c r="C53" s="124"/>
      <c r="D53" s="124"/>
      <c r="E53" s="124"/>
      <c r="F53" s="124"/>
      <c r="G53" s="124"/>
      <c r="H53" s="128"/>
      <c r="I53" s="128"/>
      <c r="J53" s="128"/>
      <c r="K53" s="141"/>
      <c r="L53" s="142">
        <v>5897961</v>
      </c>
      <c r="M53" s="128">
        <f t="shared" si="18"/>
        <v>5897961</v>
      </c>
      <c r="N53" s="128"/>
      <c r="O53" s="128"/>
      <c r="P53" s="141"/>
      <c r="Q53" s="128"/>
      <c r="R53" s="128"/>
      <c r="S53" s="128"/>
      <c r="T53" s="143">
        <v>5897961</v>
      </c>
      <c r="U53" s="128"/>
      <c r="V53" s="128"/>
      <c r="W53" s="128"/>
      <c r="X53" s="130">
        <f t="shared" si="19"/>
        <v>5897961</v>
      </c>
      <c r="AB53" s="5"/>
      <c r="AC53" s="5"/>
      <c r="AD53" s="5"/>
      <c r="AE53" s="5"/>
      <c r="AF53" s="5"/>
      <c r="AG53" s="5"/>
      <c r="AH53" s="5"/>
    </row>
    <row r="54" spans="1:34" ht="20.100000000000001" hidden="1" customHeight="1" x14ac:dyDescent="0.25">
      <c r="A54" s="139"/>
      <c r="B54" s="147" t="s">
        <v>73</v>
      </c>
      <c r="C54" s="148"/>
      <c r="D54" s="124"/>
      <c r="E54" s="124"/>
      <c r="F54" s="124"/>
      <c r="G54" s="124"/>
      <c r="H54" s="128"/>
      <c r="I54" s="128"/>
      <c r="J54" s="128">
        <v>1780000</v>
      </c>
      <c r="K54" s="128"/>
      <c r="L54" s="142"/>
      <c r="M54" s="128">
        <f t="shared" si="18"/>
        <v>1780000</v>
      </c>
      <c r="N54" s="128"/>
      <c r="O54" s="128"/>
      <c r="P54" s="128"/>
      <c r="Q54" s="128"/>
      <c r="R54" s="128"/>
      <c r="S54" s="128">
        <v>1780000</v>
      </c>
      <c r="T54" s="128"/>
      <c r="U54" s="128"/>
      <c r="V54" s="128"/>
      <c r="W54" s="128"/>
      <c r="X54" s="130">
        <f t="shared" si="19"/>
        <v>1780000</v>
      </c>
      <c r="AB54" s="5"/>
      <c r="AC54" s="5"/>
      <c r="AD54" s="5"/>
      <c r="AE54" s="5"/>
      <c r="AF54" s="5"/>
      <c r="AG54" s="5"/>
      <c r="AH54" s="5"/>
    </row>
    <row r="55" spans="1:34" s="97" customFormat="1" ht="20.100000000000001" hidden="1" customHeight="1" x14ac:dyDescent="0.25">
      <c r="A55" s="139"/>
      <c r="B55" s="140" t="s">
        <v>74</v>
      </c>
      <c r="C55" s="124"/>
      <c r="D55" s="124"/>
      <c r="E55" s="124"/>
      <c r="F55" s="124"/>
      <c r="G55" s="124"/>
      <c r="H55" s="128"/>
      <c r="I55" s="128"/>
      <c r="J55" s="128">
        <v>655500</v>
      </c>
      <c r="K55" s="128"/>
      <c r="L55" s="142"/>
      <c r="M55" s="128">
        <f t="shared" si="18"/>
        <v>655500</v>
      </c>
      <c r="N55" s="128"/>
      <c r="O55" s="128"/>
      <c r="P55" s="128"/>
      <c r="Q55" s="128"/>
      <c r="R55" s="128"/>
      <c r="S55" s="128"/>
      <c r="T55" s="128"/>
      <c r="U55" s="128"/>
      <c r="V55" s="128">
        <v>655500</v>
      </c>
      <c r="W55" s="128"/>
      <c r="X55" s="130">
        <f t="shared" si="19"/>
        <v>655500</v>
      </c>
    </row>
    <row r="56" spans="1:34" s="97" customFormat="1" ht="20.100000000000001" hidden="1" customHeight="1" x14ac:dyDescent="0.25">
      <c r="A56" s="139"/>
      <c r="B56" s="140" t="s">
        <v>75</v>
      </c>
      <c r="C56" s="124"/>
      <c r="D56" s="124"/>
      <c r="E56" s="124"/>
      <c r="F56" s="124"/>
      <c r="G56" s="124"/>
      <c r="H56" s="128"/>
      <c r="I56" s="128"/>
      <c r="J56" s="128">
        <v>15000000</v>
      </c>
      <c r="K56" s="128"/>
      <c r="L56" s="142"/>
      <c r="M56" s="128">
        <f t="shared" si="18"/>
        <v>15000000</v>
      </c>
      <c r="N56" s="128"/>
      <c r="O56" s="128"/>
      <c r="P56" s="128"/>
      <c r="Q56" s="128"/>
      <c r="R56" s="128"/>
      <c r="S56" s="128">
        <v>15000000</v>
      </c>
      <c r="T56" s="128"/>
      <c r="U56" s="128"/>
      <c r="V56" s="128"/>
      <c r="W56" s="128"/>
      <c r="X56" s="130">
        <f t="shared" si="19"/>
        <v>15000000</v>
      </c>
    </row>
    <row r="57" spans="1:34" s="97" customFormat="1" ht="20.100000000000001" hidden="1" customHeight="1" x14ac:dyDescent="0.25">
      <c r="A57" s="139"/>
      <c r="B57" s="140" t="s">
        <v>76</v>
      </c>
      <c r="C57" s="124"/>
      <c r="D57" s="124"/>
      <c r="E57" s="124"/>
      <c r="F57" s="124"/>
      <c r="G57" s="124"/>
      <c r="H57" s="128"/>
      <c r="I57" s="128"/>
      <c r="J57" s="128">
        <f>30000+36000</f>
        <v>66000</v>
      </c>
      <c r="K57" s="128"/>
      <c r="L57" s="142">
        <v>53513</v>
      </c>
      <c r="M57" s="128">
        <f>SUM(H57:L57)</f>
        <v>119513</v>
      </c>
      <c r="N57" s="128"/>
      <c r="O57" s="128"/>
      <c r="P57" s="128"/>
      <c r="Q57" s="128"/>
      <c r="R57" s="128"/>
      <c r="S57" s="128">
        <v>66000</v>
      </c>
      <c r="T57" s="128">
        <v>53513</v>
      </c>
      <c r="U57" s="128"/>
      <c r="V57" s="128"/>
      <c r="W57" s="128"/>
      <c r="X57" s="130">
        <f t="shared" si="19"/>
        <v>119513</v>
      </c>
    </row>
    <row r="58" spans="1:34" s="97" customFormat="1" ht="20.100000000000001" hidden="1" customHeight="1" x14ac:dyDescent="0.25">
      <c r="A58" s="139"/>
      <c r="B58" s="140" t="s">
        <v>77</v>
      </c>
      <c r="C58" s="124"/>
      <c r="D58" s="124"/>
      <c r="E58" s="124"/>
      <c r="F58" s="124"/>
      <c r="G58" s="124"/>
      <c r="H58" s="128"/>
      <c r="I58" s="128"/>
      <c r="J58" s="128">
        <f>40000+80000</f>
        <v>120000</v>
      </c>
      <c r="K58" s="128"/>
      <c r="L58" s="142"/>
      <c r="M58" s="128">
        <f>SUM(H58:L58)</f>
        <v>120000</v>
      </c>
      <c r="N58" s="128"/>
      <c r="O58" s="128"/>
      <c r="P58" s="128"/>
      <c r="Q58" s="128"/>
      <c r="R58" s="128"/>
      <c r="S58" s="128">
        <v>120000</v>
      </c>
      <c r="T58" s="128"/>
      <c r="U58" s="128"/>
      <c r="V58" s="128"/>
      <c r="W58" s="128"/>
      <c r="X58" s="130">
        <f t="shared" si="19"/>
        <v>120000</v>
      </c>
    </row>
    <row r="59" spans="1:34" s="97" customFormat="1" ht="20.100000000000001" hidden="1" customHeight="1" x14ac:dyDescent="0.25">
      <c r="A59" s="139"/>
      <c r="B59" s="140" t="s">
        <v>78</v>
      </c>
      <c r="C59" s="124"/>
      <c r="D59" s="124"/>
      <c r="E59" s="124"/>
      <c r="F59" s="124"/>
      <c r="G59" s="124"/>
      <c r="H59" s="128"/>
      <c r="I59" s="128"/>
      <c r="J59" s="128"/>
      <c r="K59" s="128"/>
      <c r="L59" s="142">
        <f>265938+434854+17290349+80000+759460+914400</f>
        <v>19745001</v>
      </c>
      <c r="M59" s="128">
        <f>SUM(H59:L59)</f>
        <v>19745001</v>
      </c>
      <c r="N59" s="128"/>
      <c r="O59" s="128"/>
      <c r="P59" s="128"/>
      <c r="Q59" s="128">
        <f>265938+914400</f>
        <v>1180338</v>
      </c>
      <c r="R59" s="128"/>
      <c r="S59" s="128"/>
      <c r="T59" s="128">
        <f>434854+17290349</f>
        <v>17725203</v>
      </c>
      <c r="U59" s="128">
        <f>80000+759460</f>
        <v>839460</v>
      </c>
      <c r="V59" s="128"/>
      <c r="W59" s="128"/>
      <c r="X59" s="144">
        <f t="shared" si="19"/>
        <v>19745001</v>
      </c>
    </row>
    <row r="60" spans="1:34" s="97" customFormat="1" ht="20.100000000000001" hidden="1" customHeight="1" x14ac:dyDescent="0.25">
      <c r="A60" s="95"/>
      <c r="B60" s="110"/>
      <c r="H60" s="98"/>
      <c r="I60" s="98"/>
      <c r="J60" s="98"/>
      <c r="K60" s="98"/>
      <c r="L60" s="100"/>
      <c r="M60" s="98"/>
      <c r="N60" s="98"/>
      <c r="O60" s="98"/>
      <c r="P60" s="98"/>
      <c r="Q60" s="103"/>
      <c r="R60" s="103"/>
      <c r="S60" s="103"/>
      <c r="T60" s="98"/>
      <c r="U60" s="98"/>
      <c r="V60" s="98"/>
      <c r="W60" s="98"/>
      <c r="X60" s="79"/>
    </row>
    <row r="61" spans="1:34" hidden="1" x14ac:dyDescent="0.2">
      <c r="X61" s="136"/>
      <c r="AB61" s="5"/>
      <c r="AC61" s="5"/>
      <c r="AD61" s="5"/>
      <c r="AE61" s="5"/>
      <c r="AF61" s="5"/>
      <c r="AG61" s="5"/>
      <c r="AH61" s="5"/>
    </row>
    <row r="62" spans="1:34" ht="15.75" hidden="1" x14ac:dyDescent="0.25">
      <c r="H62" s="90">
        <f t="shared" ref="H62:X62" si="20">SUM(H50:H61)</f>
        <v>0</v>
      </c>
      <c r="I62" s="90">
        <f t="shared" si="20"/>
        <v>0</v>
      </c>
      <c r="J62" s="90">
        <f t="shared" si="20"/>
        <v>17621500</v>
      </c>
      <c r="K62" s="90">
        <f t="shared" si="20"/>
        <v>0</v>
      </c>
      <c r="L62" s="90">
        <f t="shared" si="20"/>
        <v>27743371</v>
      </c>
      <c r="M62" s="90">
        <f t="shared" si="20"/>
        <v>45364871</v>
      </c>
      <c r="N62" s="90">
        <f t="shared" si="20"/>
        <v>0</v>
      </c>
      <c r="O62" s="90">
        <f t="shared" si="20"/>
        <v>0</v>
      </c>
      <c r="P62" s="90">
        <f t="shared" si="20"/>
        <v>0</v>
      </c>
      <c r="Q62" s="90">
        <f t="shared" si="20"/>
        <v>1883538</v>
      </c>
      <c r="R62" s="90">
        <f t="shared" si="20"/>
        <v>0</v>
      </c>
      <c r="S62" s="90">
        <f t="shared" si="20"/>
        <v>16966000</v>
      </c>
      <c r="T62" s="90">
        <f t="shared" si="20"/>
        <v>23676677</v>
      </c>
      <c r="U62" s="90">
        <f t="shared" si="20"/>
        <v>2183156</v>
      </c>
      <c r="V62" s="90">
        <f t="shared" si="20"/>
        <v>655500</v>
      </c>
      <c r="W62" s="90">
        <f t="shared" si="20"/>
        <v>0</v>
      </c>
      <c r="X62" s="90">
        <f t="shared" si="20"/>
        <v>45364871</v>
      </c>
      <c r="AB62" s="5"/>
      <c r="AC62" s="5"/>
      <c r="AD62" s="5"/>
      <c r="AE62" s="5"/>
      <c r="AF62" s="5"/>
      <c r="AG62" s="5"/>
      <c r="AH62" s="5"/>
    </row>
    <row r="63" spans="1:34" x14ac:dyDescent="0.2">
      <c r="X63" s="136"/>
    </row>
    <row r="64" spans="1:34" x14ac:dyDescent="0.2">
      <c r="X64" s="136"/>
    </row>
    <row r="65" spans="24:24" x14ac:dyDescent="0.2">
      <c r="X65" s="136"/>
    </row>
    <row r="66" spans="24:24" x14ac:dyDescent="0.2">
      <c r="X66" s="136"/>
    </row>
    <row r="67" spans="24:24" x14ac:dyDescent="0.2">
      <c r="X67" s="136"/>
    </row>
    <row r="68" spans="24:24" x14ac:dyDescent="0.2">
      <c r="X68" s="136"/>
    </row>
    <row r="69" spans="24:24" x14ac:dyDescent="0.2">
      <c r="X69" s="136"/>
    </row>
    <row r="70" spans="24:24" x14ac:dyDescent="0.2">
      <c r="X70" s="136"/>
    </row>
    <row r="71" spans="24:24" x14ac:dyDescent="0.2">
      <c r="X71" s="136"/>
    </row>
    <row r="72" spans="24:24" x14ac:dyDescent="0.2">
      <c r="X72" s="136"/>
    </row>
    <row r="73" spans="24:24" x14ac:dyDescent="0.2">
      <c r="X73" s="136"/>
    </row>
    <row r="74" spans="24:24" x14ac:dyDescent="0.2">
      <c r="X74" s="136"/>
    </row>
    <row r="75" spans="24:24" x14ac:dyDescent="0.2">
      <c r="X75" s="136"/>
    </row>
    <row r="76" spans="24:24" x14ac:dyDescent="0.2">
      <c r="X76" s="136"/>
    </row>
    <row r="77" spans="24:24" x14ac:dyDescent="0.2">
      <c r="X77" s="136"/>
    </row>
    <row r="78" spans="24:24" x14ac:dyDescent="0.2">
      <c r="X78" s="136"/>
    </row>
    <row r="79" spans="24:24" x14ac:dyDescent="0.2">
      <c r="X79" s="136"/>
    </row>
    <row r="80" spans="24:24" x14ac:dyDescent="0.2">
      <c r="X80" s="136"/>
    </row>
    <row r="81" spans="24:24" x14ac:dyDescent="0.2">
      <c r="X81" s="136"/>
    </row>
    <row r="82" spans="24:24" x14ac:dyDescent="0.2">
      <c r="X82" s="136"/>
    </row>
    <row r="83" spans="24:24" x14ac:dyDescent="0.2">
      <c r="X83" s="136"/>
    </row>
    <row r="84" spans="24:24" x14ac:dyDescent="0.2">
      <c r="X84" s="136"/>
    </row>
    <row r="85" spans="24:24" x14ac:dyDescent="0.2">
      <c r="X85" s="136"/>
    </row>
    <row r="86" spans="24:24" x14ac:dyDescent="0.2">
      <c r="X86" s="136"/>
    </row>
    <row r="87" spans="24:24" x14ac:dyDescent="0.2">
      <c r="X87" s="136"/>
    </row>
    <row r="88" spans="24:24" x14ac:dyDescent="0.2">
      <c r="X88" s="136"/>
    </row>
    <row r="89" spans="24:24" x14ac:dyDescent="0.2">
      <c r="X89" s="136"/>
    </row>
    <row r="90" spans="24:24" x14ac:dyDescent="0.2">
      <c r="X90" s="136"/>
    </row>
    <row r="91" spans="24:24" x14ac:dyDescent="0.2">
      <c r="X91" s="136"/>
    </row>
    <row r="92" spans="24:24" x14ac:dyDescent="0.2">
      <c r="X92" s="136"/>
    </row>
    <row r="93" spans="24:24" x14ac:dyDescent="0.2">
      <c r="X93" s="136"/>
    </row>
    <row r="94" spans="24:24" x14ac:dyDescent="0.2">
      <c r="X94" s="136"/>
    </row>
    <row r="95" spans="24:24" x14ac:dyDescent="0.2">
      <c r="X95" s="136"/>
    </row>
    <row r="96" spans="24:24" x14ac:dyDescent="0.2">
      <c r="X96" s="136"/>
    </row>
    <row r="97" spans="24:24" x14ac:dyDescent="0.2">
      <c r="X97" s="136"/>
    </row>
    <row r="98" spans="24:24" x14ac:dyDescent="0.2">
      <c r="X98" s="136"/>
    </row>
    <row r="99" spans="24:24" x14ac:dyDescent="0.2">
      <c r="X99" s="136"/>
    </row>
    <row r="100" spans="24:24" x14ac:dyDescent="0.2">
      <c r="X100" s="136"/>
    </row>
    <row r="101" spans="24:24" x14ac:dyDescent="0.2">
      <c r="X101" s="136"/>
    </row>
    <row r="102" spans="24:24" x14ac:dyDescent="0.2">
      <c r="X102" s="136"/>
    </row>
    <row r="103" spans="24:24" x14ac:dyDescent="0.2">
      <c r="X103" s="136"/>
    </row>
    <row r="104" spans="24:24" x14ac:dyDescent="0.2">
      <c r="X104" s="136"/>
    </row>
    <row r="105" spans="24:24" x14ac:dyDescent="0.2">
      <c r="X105" s="136"/>
    </row>
    <row r="106" spans="24:24" x14ac:dyDescent="0.2">
      <c r="X106" s="136"/>
    </row>
    <row r="107" spans="24:24" x14ac:dyDescent="0.2">
      <c r="X107" s="136"/>
    </row>
    <row r="108" spans="24:24" x14ac:dyDescent="0.2">
      <c r="X108" s="136"/>
    </row>
    <row r="109" spans="24:24" x14ac:dyDescent="0.2">
      <c r="X109" s="136"/>
    </row>
    <row r="110" spans="24:24" x14ac:dyDescent="0.2">
      <c r="X110" s="136"/>
    </row>
    <row r="111" spans="24:24" x14ac:dyDescent="0.2">
      <c r="X111" s="136"/>
    </row>
  </sheetData>
  <mergeCells count="36">
    <mergeCell ref="A2:A5"/>
    <mergeCell ref="B2:B5"/>
    <mergeCell ref="C2:G2"/>
    <mergeCell ref="H2:M2"/>
    <mergeCell ref="N2:N4"/>
    <mergeCell ref="L3:L4"/>
    <mergeCell ref="M3:M4"/>
    <mergeCell ref="AB2:AH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O2:X2"/>
    <mergeCell ref="O3:O4"/>
    <mergeCell ref="P3:P4"/>
    <mergeCell ref="AF3:AF4"/>
    <mergeCell ref="AG3:AG4"/>
    <mergeCell ref="AH3:AH4"/>
    <mergeCell ref="B54:C54"/>
    <mergeCell ref="W3:W4"/>
    <mergeCell ref="X3:X4"/>
    <mergeCell ref="AB3:AB4"/>
    <mergeCell ref="AC3:AC4"/>
    <mergeCell ref="AD3:AD4"/>
    <mergeCell ref="AE3:AE4"/>
    <mergeCell ref="Q3:Q4"/>
    <mergeCell ref="R3:R4"/>
    <mergeCell ref="S3:S4"/>
    <mergeCell ref="T3:T4"/>
    <mergeCell ref="U3:U4"/>
    <mergeCell ref="V3:V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0" orientation="landscape" r:id="rId1"/>
  <headerFooter alignWithMargins="0">
    <oddHeader>&amp;C&amp;"Times New Roman CE,Félkövér"&amp;18
 2018. ÉVI MARADVÁNY LEVEZETÉSE ÉS FELOSZTÁSA&amp;R&amp;"Times New Roman CE,Félkövér"&amp;16 1. melléklet a 21/2019.(V.31.)  önkormányzati rendelethez</oddHeader>
    <oddFooter>&amp;L&amp;10&amp;F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 ÖNK 2018 </vt:lpstr>
      <vt:lpstr>' ÖNK 2018 '!Nyomtatási_cím</vt:lpstr>
      <vt:lpstr>' ÖNK 2018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Róbert</dc:creator>
  <cp:lastModifiedBy>Jávorszkiné Gubancsik Gréta</cp:lastModifiedBy>
  <cp:lastPrinted>2019-06-04T13:17:09Z</cp:lastPrinted>
  <dcterms:created xsi:type="dcterms:W3CDTF">2019-05-13T10:01:28Z</dcterms:created>
  <dcterms:modified xsi:type="dcterms:W3CDTF">2019-06-04T13:17:48Z</dcterms:modified>
</cp:coreProperties>
</file>