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035" windowHeight="10890" tabRatio="697" activeTab="0"/>
  </bookViews>
  <sheets>
    <sheet name="1.m" sheetId="1" r:id="rId1"/>
    <sheet name="2.m" sheetId="2" r:id="rId2"/>
    <sheet name="3.m" sheetId="3" r:id="rId3"/>
    <sheet name="4.a.m" sheetId="4" r:id="rId4"/>
    <sheet name="4.b.m." sheetId="5" r:id="rId5"/>
    <sheet name="5.m" sheetId="6" r:id="rId6"/>
    <sheet name="6.m." sheetId="7" r:id="rId7"/>
    <sheet name="7.m." sheetId="8" r:id="rId8"/>
    <sheet name="8.m" sheetId="9" r:id="rId9"/>
    <sheet name="9.m" sheetId="10" r:id="rId10"/>
    <sheet name="10.a.m." sheetId="11" r:id="rId11"/>
    <sheet name="10.b.m" sheetId="12" r:id="rId12"/>
    <sheet name="10.c.m" sheetId="13" r:id="rId13"/>
    <sheet name="11.a.m" sheetId="14" r:id="rId14"/>
    <sheet name="11.b.m" sheetId="15" r:id="rId15"/>
    <sheet name="11.c.m" sheetId="16" r:id="rId16"/>
  </sheets>
  <externalReferences>
    <externalReference r:id="rId19"/>
    <externalReference r:id="rId20"/>
    <externalReference r:id="rId21"/>
  </externalReferences>
  <definedNames>
    <definedName name="_xlnm.Print_Titles" localSheetId="12">'10.c.m'!$1:$5</definedName>
    <definedName name="_xlnm.Print_Titles" localSheetId="1">'2.m'!$1:$13</definedName>
    <definedName name="_xlnm.Print_Titles" localSheetId="3">'4.a.m'!$1:$7</definedName>
    <definedName name="_xlnm.Print_Titles" localSheetId="9">'9.m'!$1:$2</definedName>
    <definedName name="_xlnm.Print_Area" localSheetId="12">'10.c.m'!$A$1:$AS$61</definedName>
    <definedName name="_xlnm.Print_Area" localSheetId="13">'11.a.m'!$A$1:$G$23</definedName>
    <definedName name="_xlnm.Print_Area" localSheetId="1">'2.m'!$A$1:$AL$103</definedName>
    <definedName name="_xlnm.Print_Area" localSheetId="3">'4.a.m'!$A$1:$EZ$99</definedName>
    <definedName name="_xlnm.Print_Area" localSheetId="4">'4.b.m.'!$A$1:$H$466</definedName>
    <definedName name="_xlnm.Print_Area" localSheetId="9">'9.m'!$A$1:$AX$22</definedName>
  </definedNames>
  <calcPr fullCalcOnLoad="1"/>
</workbook>
</file>

<file path=xl/sharedStrings.xml><?xml version="1.0" encoding="utf-8"?>
<sst xmlns="http://schemas.openxmlformats.org/spreadsheetml/2006/main" count="2137" uniqueCount="1093">
  <si>
    <t>Kormányzati funkció (szakfeladat) száma:  011130</t>
  </si>
  <si>
    <t>megnevezése: Önkormányzatok és önkormányzati hivatalok jogalkotó
                        és általános igazgatási tevékenysége</t>
  </si>
  <si>
    <t>ezer Ft</t>
  </si>
  <si>
    <t>A</t>
  </si>
  <si>
    <t xml:space="preserve">B </t>
  </si>
  <si>
    <t>C</t>
  </si>
  <si>
    <t>D</t>
  </si>
  <si>
    <t>E</t>
  </si>
  <si>
    <t>Rovatszám</t>
  </si>
  <si>
    <t>Rovat megnevezése</t>
  </si>
  <si>
    <t>előirányzat</t>
  </si>
  <si>
    <t>K</t>
  </si>
  <si>
    <t>irodaszer</t>
  </si>
  <si>
    <t xml:space="preserve">könyv beszerzés </t>
  </si>
  <si>
    <t>egyéb szakmai anyag beszerzése</t>
  </si>
  <si>
    <t>foglalkozás eü.</t>
  </si>
  <si>
    <t>bankköltség</t>
  </si>
  <si>
    <t>Reklám-, propaganda kiad.</t>
  </si>
  <si>
    <t>Műk.célú előzetesen felszámított ÁFA</t>
  </si>
  <si>
    <t>Különféle befizetések és egyéb dologi kiadások</t>
  </si>
  <si>
    <t>Dologi kiadások</t>
  </si>
  <si>
    <t>Tagdíjak</t>
  </si>
  <si>
    <t>Egyéb működési célú kiadások</t>
  </si>
  <si>
    <t>Kormányzati funkció (szakfeladat) összesen</t>
  </si>
  <si>
    <t>Kormányzati funkció (szakfeladat) száma:   013320</t>
  </si>
  <si>
    <t>megnevezése: Köztemető fenntartartása</t>
  </si>
  <si>
    <t>hajtó- és kenőanyag beszerzés</t>
  </si>
  <si>
    <t>egyéb (karbantartási) anyag beszerzése</t>
  </si>
  <si>
    <t>vllamosenergia szolgáltatás</t>
  </si>
  <si>
    <t>víz- és csatornadíj</t>
  </si>
  <si>
    <t>Karbantartási, kisjavítási sz.</t>
  </si>
  <si>
    <t>szemétszállítás</t>
  </si>
  <si>
    <t>RÉSZGAZDA</t>
  </si>
  <si>
    <t>karbantartási, kisjavítási Szolgáltatási kiadások</t>
  </si>
  <si>
    <t>Kormányzati funkció (szakfeladat) száma: 018030</t>
  </si>
  <si>
    <t>megnevezése: Támogatás célú finanszírozási műveletek</t>
  </si>
  <si>
    <t>Óvoda működési támogatása</t>
  </si>
  <si>
    <t>Hivatal működési támogatása Kislőd</t>
  </si>
  <si>
    <t>Finanszírozási kiadások</t>
  </si>
  <si>
    <t>Kormányzati funkció (szakfeladat) száma:   041232</t>
  </si>
  <si>
    <t>megnevezése: Start- munkaprogram, Téli közfoglalkoztatás</t>
  </si>
  <si>
    <t>egyéb bérrendszer hatálya alá tartozók munkabére</t>
  </si>
  <si>
    <t>Foglalkoztatottak személyi juttatásai</t>
  </si>
  <si>
    <t>Kormányzati funkció (szakfeladat) száma:  041233</t>
  </si>
  <si>
    <t>megnevezése: Hosszabb időtartamú közfoglalkoztatás</t>
  </si>
  <si>
    <t>Kormányzati funkció (szakfeladat) száma: 045150/493908</t>
  </si>
  <si>
    <t>megnevezése:  Egyéb szárazföldi személyszállítás (iskolabusz)</t>
  </si>
  <si>
    <t>főkönyvi szám</t>
  </si>
  <si>
    <t>hajtó és kenőanyag beszerzés</t>
  </si>
  <si>
    <t>tisztítószer</t>
  </si>
  <si>
    <t>karbantartás, kisjavítás</t>
  </si>
  <si>
    <t>szakmai szolgáltatás (sofőr szolgálat)</t>
  </si>
  <si>
    <t>Biztosítás   kötelező, utas, casco</t>
  </si>
  <si>
    <t>egyéb üzemeltetés (mosatás)</t>
  </si>
  <si>
    <t>Kormányzati funkció (szakfeladat) száma:   045160</t>
  </si>
  <si>
    <t>megnevezése: Közutak, hidak, alagutak üzemeltetése</t>
  </si>
  <si>
    <t>egyéb üzemeltetés, fenntartás---- hótolás, sikosság ment.</t>
  </si>
  <si>
    <t>Kormányzati funkció (szakfeladat) száma:   064010</t>
  </si>
  <si>
    <t>megnevezése: Közvilágítás</t>
  </si>
  <si>
    <t>Kormányzati funkció (szakfeladat) száma:  066020</t>
  </si>
  <si>
    <t>megnevezése: Város -, községgazdálkodás egyéb feladatai</t>
  </si>
  <si>
    <t>gázenergia szolgáltatás  (Tájház nyári ktg.)</t>
  </si>
  <si>
    <t>vllamosenergia szolgáltatás  (Tájház nyári ktg.)</t>
  </si>
  <si>
    <t>víz- és csatornadíj  (Tájház nyári ktg.)</t>
  </si>
  <si>
    <t>karbantartási, kisjavítási szolgáltatási kiadások Tájház</t>
  </si>
  <si>
    <t>karbantartási, kisjavítási szolgáltatási kiadások Pap-híd</t>
  </si>
  <si>
    <t>szállítási szolgáltatás</t>
  </si>
  <si>
    <t>kéményseprés része</t>
  </si>
  <si>
    <t>tűzvédelmi szolgáltatás</t>
  </si>
  <si>
    <t xml:space="preserve">egyéb díjak- biztosítások   </t>
  </si>
  <si>
    <t>Kormányzati funkció (szakfeladat) száma: 072112</t>
  </si>
  <si>
    <t>megnevezése: Háziorvosi ügyeleti ellátás</t>
  </si>
  <si>
    <t>Háziorvosi ügyeleti ellátás</t>
  </si>
  <si>
    <t>Kormányzati funkció (szakfeladat) száma: 072312</t>
  </si>
  <si>
    <t>megnevezése: Fogorvosi ügyeleti ellátás</t>
  </si>
  <si>
    <t>Fogorvosi ügyeleti ellátás</t>
  </si>
  <si>
    <t>Kormányzati funkció (szakfeladat) száma:   074031</t>
  </si>
  <si>
    <t>megnevezése:    Család- és nővédelmi egészségügyi gondozás</t>
  </si>
  <si>
    <t>működés célú p.eszk átadás(rezsiktg. támogatás)</t>
  </si>
  <si>
    <t>közalk.étk.   12 hó*5.000</t>
  </si>
  <si>
    <t>közalkalmazott t munkábajárás ktg.tér 12*3</t>
  </si>
  <si>
    <t xml:space="preserve">közalkalmazott t bankktg.tér </t>
  </si>
  <si>
    <t>eü.hozzájár. 1,19*0,14</t>
  </si>
  <si>
    <t>munkáltatói szja   1,19*0,16</t>
  </si>
  <si>
    <t>gyógyszer beszerzés</t>
  </si>
  <si>
    <t>irodaszer, nyomtatvány</t>
  </si>
  <si>
    <t>adatátviteli célú távközlési díj</t>
  </si>
  <si>
    <t>nem adatátviteli díj</t>
  </si>
  <si>
    <t>Karbantartási, kisjavítási szo</t>
  </si>
  <si>
    <t>egyéb díjak- biztosítás</t>
  </si>
  <si>
    <t>belföldi kiküldetés</t>
  </si>
  <si>
    <t>Kormányzati funkció (szakfeladat) száma:   082044</t>
  </si>
  <si>
    <t>megnevezése: Könyvtári szolgáltatás</t>
  </si>
  <si>
    <t>állományba nem tartozók megbízási díja</t>
  </si>
  <si>
    <t>adatátviteli díj</t>
  </si>
  <si>
    <t>Kormányzati funkció (szakfeladat) száma:  082092/910502</t>
  </si>
  <si>
    <t>megnevezése: Közművelődési intézmények, köz.szinterek működtetése</t>
  </si>
  <si>
    <t>kultúrház, ifi.klub</t>
  </si>
  <si>
    <t>Egy szakmai anyagbesz</t>
  </si>
  <si>
    <t>gázenergia szolgáltatás</t>
  </si>
  <si>
    <t>Egy szakmai szolg</t>
  </si>
  <si>
    <t>Szállítási szolgi díjak</t>
  </si>
  <si>
    <t>Kormányzati funkció (szakfeladat) száma:   084031</t>
  </si>
  <si>
    <t>Kormányzati funkció (szakfeladat) száma:  094260</t>
  </si>
  <si>
    <t>megnevezése: Hallgatói és oktatói ösztöndíjak, egyéb juttatások</t>
  </si>
  <si>
    <t>Bursa H.támogatás</t>
  </si>
  <si>
    <t>Ellátottak pénzbeli juttatásai</t>
  </si>
  <si>
    <t xml:space="preserve">részmunkaidős egyéb bérr.hat. alá tartózó </t>
  </si>
  <si>
    <t>egyéb költségtérítés</t>
  </si>
  <si>
    <t>megbízási díj</t>
  </si>
  <si>
    <t>Munkaadói szja  1,19*0,16</t>
  </si>
  <si>
    <t>szakmai anyag beszerzés</t>
  </si>
  <si>
    <t>munkaruha</t>
  </si>
  <si>
    <t>tisztitószer beszerzése</t>
  </si>
  <si>
    <t>karbantartási, kisjavítási Szolgáltatási kiadások -festés</t>
  </si>
  <si>
    <t>részmunkaidős egyéb bérr.hat. alá tartózó étk.hozzájár.</t>
  </si>
  <si>
    <t>Étkezési jegy 1,19*0,14</t>
  </si>
  <si>
    <t xml:space="preserve">élelmiszer </t>
  </si>
  <si>
    <t>vásárolt élelmezés</t>
  </si>
  <si>
    <t>egyéb üzemeltetés-rovarírtás</t>
  </si>
  <si>
    <t>Kormányzati funkció (szakfeladat) száma:  066010/813000</t>
  </si>
  <si>
    <t>megnevezése:Zöldterület-kezelés</t>
  </si>
  <si>
    <t>Egészségügyi hozzájárulás</t>
  </si>
  <si>
    <t>munkáltatói szja</t>
  </si>
  <si>
    <t>munkaruha, védőruha</t>
  </si>
  <si>
    <t>bíztosítási díjak (géptörés, kötelező)</t>
  </si>
  <si>
    <t>Kormányzati funkció (szakfeladat) száma:   103010</t>
  </si>
  <si>
    <t>megnevezése: Elhunyt személyek hátramaradottainak támogatása</t>
  </si>
  <si>
    <t>Temetési segély</t>
  </si>
  <si>
    <t>Kormányzati funkció (szakfeladat) száma: 104042</t>
  </si>
  <si>
    <t>megnevezése: Gyermekjóléti szolgálat</t>
  </si>
  <si>
    <t>műk.célú pénzeszköz átadás</t>
  </si>
  <si>
    <t>Kormányzati funkció (szakfeladat) száma:   104051</t>
  </si>
  <si>
    <t>megnevezése: Gyermekvédelmi pénzbeni és természetbeni ellátások</t>
  </si>
  <si>
    <t>kiegészítő gyermekvédelmi támogatás</t>
  </si>
  <si>
    <t xml:space="preserve">foglalkoztatást helyettesítő támogatás  </t>
  </si>
  <si>
    <t>Kormányzati funkció (szakfeladat) száma:   105010</t>
  </si>
  <si>
    <t>megnevezése: Munkanélküli aktív korúak ellátásai</t>
  </si>
  <si>
    <t>rend.szoc.segély</t>
  </si>
  <si>
    <t>Kormányzati funkció (szakfeladat) száma: 107051</t>
  </si>
  <si>
    <t>Kormányzati funkció (szakfeladat) száma: 107052</t>
  </si>
  <si>
    <t>megnevezése: Házi segítségnyújtás</t>
  </si>
  <si>
    <t>Kormányzati funkció (szakfeladat) száma: 107054</t>
  </si>
  <si>
    <t>megnevezése: Családsegítés</t>
  </si>
  <si>
    <t>Kormányzati funkció (szakfeladat) száma:   107060</t>
  </si>
  <si>
    <t>Átmeneti segély</t>
  </si>
  <si>
    <t>Kormányzati funkció (szakfeladat) száma:   900070</t>
  </si>
  <si>
    <t>megnevezése: Fejezeti és általános tartalék elszámolása</t>
  </si>
  <si>
    <t>Tartalék</t>
  </si>
  <si>
    <t>Kormányzati funkció (szakfeladat) összesen:</t>
  </si>
  <si>
    <t>2015. évi ei</t>
  </si>
  <si>
    <t xml:space="preserve"> 2015. évi ei </t>
  </si>
  <si>
    <t>egyéb karb.anyag   nyári-téli gumi</t>
  </si>
  <si>
    <t>Polgármester tiszteletdíja   12*149.600</t>
  </si>
  <si>
    <t>munkáltatói döntése alapján 12*36.200</t>
  </si>
  <si>
    <t xml:space="preserve">közalkalmazott alapilletménye  12*149.100  </t>
  </si>
  <si>
    <t xml:space="preserve">közalkalmazott területi pótlék   </t>
  </si>
  <si>
    <t>egyéb szakmai szolgáltatás   egészséghétek, baba- mama klub</t>
  </si>
  <si>
    <t>egyéb  anyag beszerzése  egészséghetek  baba- mama klub</t>
  </si>
  <si>
    <t xml:space="preserve">rendezvények anyag ktg., </t>
  </si>
  <si>
    <t>Polgármester költségtérítés 12*22.440</t>
  </si>
  <si>
    <t>Alpolgármester költségtérítése 12*20.196</t>
  </si>
  <si>
    <t>Köztér-híd restaurálása</t>
  </si>
  <si>
    <t>Köztér felújítás</t>
  </si>
  <si>
    <t>Szőlőhegyi utak   50 %-os önrész</t>
  </si>
  <si>
    <t>Járda terv módosítása</t>
  </si>
  <si>
    <t>Beruházás áfa</t>
  </si>
  <si>
    <t>Beruházási kiadások</t>
  </si>
  <si>
    <t>karbantartás kisjavítás - műv.ház</t>
  </si>
  <si>
    <t>karbantartási, kisjavítási szolgáltatási kiadások -egyéb önkormányzati vagyon</t>
  </si>
  <si>
    <t>kisértékű tárgyieszköz - vizsgáló asztal,szék, lámpa, paraván, hűtő</t>
  </si>
  <si>
    <t>B</t>
  </si>
  <si>
    <t>Rovat
száma</t>
  </si>
  <si>
    <t>2015. évi előirányzat</t>
  </si>
  <si>
    <t>I.1.a.)</t>
  </si>
  <si>
    <t>Önkormányzati hivatal működésének támogatása ( 8,32 fő )</t>
  </si>
  <si>
    <t>I.1.b.)</t>
  </si>
  <si>
    <t>I.1.ba.)</t>
  </si>
  <si>
    <t>Zöldterület-gazdálkodással kapcsolatos feladatok ellátása</t>
  </si>
  <si>
    <t>I.1.bb.)</t>
  </si>
  <si>
    <t xml:space="preserve">Közvilágítás fenntartásánek támogatása </t>
  </si>
  <si>
    <t>I.1.bc.)</t>
  </si>
  <si>
    <t>Köztemető fenntartásával kapcsolatos feladatok támogatása - beszámítás után</t>
  </si>
  <si>
    <t>I.1.bd.)</t>
  </si>
  <si>
    <t>Közutak fenntartásának támogatása - beszámítás után</t>
  </si>
  <si>
    <t>I.1.c.)</t>
  </si>
  <si>
    <t>Egyéb  önkormányzati feladatok támogatása - beszámítás után</t>
  </si>
  <si>
    <t>I.1.e.)</t>
  </si>
  <si>
    <t>Üdülőhelyi feladatok támogatása</t>
  </si>
  <si>
    <t>V.I.1.</t>
  </si>
  <si>
    <t>kiegészítés I.1.jogcímekhez kapcsolódó kiegészítés</t>
  </si>
  <si>
    <t>I.</t>
  </si>
  <si>
    <t>Helyi önkormányzatok működésének általános támogatása</t>
  </si>
  <si>
    <t>B111</t>
  </si>
  <si>
    <t>II.1.</t>
  </si>
  <si>
    <t>II.1.(1) 1</t>
  </si>
  <si>
    <t>2014. évben 8 hónapra óvodaped.elismert létszáma (4,7 fő)</t>
  </si>
  <si>
    <t>II.1.(2) 1</t>
  </si>
  <si>
    <t>2014. évben 8 hónapra óv.ped.nevelő munkáját közvetlenül segítők száma (3,0 fő)</t>
  </si>
  <si>
    <t>II.1.(1) 2</t>
  </si>
  <si>
    <t>2014. évben 4 hónapra óvodaped.elismert létszáma (4,7 fő)</t>
  </si>
  <si>
    <t>II.1.(3) 2</t>
  </si>
  <si>
    <t>2015. évben 4 hónapra óvodaped.elismert létszáma (4,7 fő) pótlólagos összeg</t>
  </si>
  <si>
    <t>II.1.(2) 2</t>
  </si>
  <si>
    <t>2014. évben 4 hónapra óv.ped.nevelő munkáját közvetlenül segítők száma (3,0 fő)</t>
  </si>
  <si>
    <t>II.2.</t>
  </si>
  <si>
    <t>II.2. (1) 1</t>
  </si>
  <si>
    <t>2014. évben 8 hónapra 1 gyermeknevelése a napi 8 órát nem éri el</t>
  </si>
  <si>
    <t>II.2. (8) 1</t>
  </si>
  <si>
    <t>2014. évben 8 hónapra 1 gyermeknevelése a napi 8 órát eléri vagy meghaladja (46 fő)</t>
  </si>
  <si>
    <t>II.2. (8) 2</t>
  </si>
  <si>
    <t>2014. évben 4 hónapra 1 gyermeknevelése a napi 8 órát eléri vagy meghaladja (46 fő)</t>
  </si>
  <si>
    <t>II.5.</t>
  </si>
  <si>
    <t>Kiegészítő támogatás az óvodapedagógusok minősítésből adódó többletkiadásához</t>
  </si>
  <si>
    <t>II.</t>
  </si>
  <si>
    <t>Települési önkormányzatok egyes köznevelési feladatainak támogatása</t>
  </si>
  <si>
    <t>B112</t>
  </si>
  <si>
    <t>III.2</t>
  </si>
  <si>
    <t xml:space="preserve">60% csak az fht és a rd.szoc önrészére fordítható </t>
  </si>
  <si>
    <t>40% lakosságszám alapján</t>
  </si>
  <si>
    <t>III.5</t>
  </si>
  <si>
    <t>III.5.a)</t>
  </si>
  <si>
    <t>A finanszírozás szempontjából elismert dolgozók bértámogatása (3,25 fő)</t>
  </si>
  <si>
    <t>III.5.b)</t>
  </si>
  <si>
    <t>Gyermekétkeztetés üzemeltetési támogatása</t>
  </si>
  <si>
    <t>III.</t>
  </si>
  <si>
    <t>Települési önkormányzatok szociális és gyermekjóléti  feladatainak támogatása</t>
  </si>
  <si>
    <t>B113</t>
  </si>
  <si>
    <t>IV.</t>
  </si>
  <si>
    <t>Települési önkormányzatok kulturális feladatainak támogatása</t>
  </si>
  <si>
    <t>B114</t>
  </si>
  <si>
    <t>VI.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</si>
  <si>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</si>
  <si>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</si>
  <si>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</si>
  <si>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</si>
  <si>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</si>
  <si>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</si>
  <si>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</si>
  <si>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</si>
  <si>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</si>
  <si>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</si>
  <si>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</si>
  <si>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fejezet kezelési előirányzatok</t>
  </si>
  <si>
    <t>társadalombiztosítás pénzügyi alapjai</t>
  </si>
  <si>
    <t>elkülönített állami pénzalapok</t>
  </si>
  <si>
    <t>helyi önkormányzatok és költségvetési szerveik</t>
  </si>
  <si>
    <t>társulások és költségvetési szerveik</t>
  </si>
  <si>
    <t>nemzetiségi önkormányzatok és költségvetési szerveik</t>
  </si>
  <si>
    <t>Egyéb működési célú támogatások bevételei államháztartáson belülről</t>
  </si>
  <si>
    <t>B16</t>
  </si>
  <si>
    <t xml:space="preserve">               </t>
  </si>
  <si>
    <t>társadalombiztosítás pénzügyi alapjai  VÉDŐNŐI FINANSZÍROZÁS</t>
  </si>
  <si>
    <t>elkülönített állami pénzalapok KÖZFOGLALKOZTATÁS</t>
  </si>
  <si>
    <t>42.</t>
  </si>
  <si>
    <t>43.</t>
  </si>
  <si>
    <t>B1</t>
  </si>
  <si>
    <t>Felhalmozási célú önkormányzati támogatások</t>
  </si>
  <si>
    <t>B21</t>
  </si>
  <si>
    <t>47.</t>
  </si>
  <si>
    <t>Felhalmozási célú garancia- és kezességvállalásból származó megtérülések államháztartáson belülről</t>
  </si>
  <si>
    <t>B22</t>
  </si>
  <si>
    <t>48.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</si>
  <si>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</si>
  <si>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</si>
  <si>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</si>
  <si>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</si>
  <si>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50.</t>
  </si>
  <si>
    <t>Egyéb felhalmozási célú támogatások bevételei államháztartáson belülről</t>
  </si>
  <si>
    <t>B25</t>
  </si>
  <si>
    <t>Felhalmozási célú támogatások államháztartáson belülről</t>
  </si>
  <si>
    <t>B2</t>
  </si>
  <si>
    <t>52.</t>
  </si>
  <si>
    <t>Magánszemélyek jövedelemadói</t>
  </si>
  <si>
    <t>B311</t>
  </si>
  <si>
    <t>53.</t>
  </si>
  <si>
    <t xml:space="preserve">Társaságok jövedelemadói </t>
  </si>
  <si>
    <t>B312</t>
  </si>
  <si>
    <t>54.</t>
  </si>
  <si>
    <t>Jövedelemadók (=20+21)</t>
  </si>
  <si>
    <t>B31</t>
  </si>
  <si>
    <t>Szociális hozzájárulási adó és járulékok</t>
  </si>
  <si>
    <t>B32</t>
  </si>
  <si>
    <t>56.</t>
  </si>
  <si>
    <t>Bérhez és foglalkoztatáshoz kapcsolódó adók</t>
  </si>
  <si>
    <t>B33</t>
  </si>
  <si>
    <t xml:space="preserve">Vagyoni tipusú adók </t>
  </si>
  <si>
    <t>B34</t>
  </si>
  <si>
    <t>telekadó</t>
  </si>
  <si>
    <t>magánszemélyek kommunális adója</t>
  </si>
  <si>
    <t>B351</t>
  </si>
  <si>
    <t>állandó jelleggel végzett iparűzési tevékenység után fizetett helyi iparűzési adó</t>
  </si>
  <si>
    <t>ideiglenes jelleggel végzett iparűzési tevékenység után fizetett helyi iparűzési adó</t>
  </si>
  <si>
    <t xml:space="preserve">Fogyasztási adók </t>
  </si>
  <si>
    <t>B352</t>
  </si>
  <si>
    <t xml:space="preserve">Pénzügyi monopóliumok nyereségét terhelő adók </t>
  </si>
  <si>
    <t>B353</t>
  </si>
  <si>
    <t>B354</t>
  </si>
  <si>
    <t>belföldi gépjárművek adójának a helyi önkormányzatot megillető része</t>
  </si>
  <si>
    <t>B355</t>
  </si>
  <si>
    <t>tartózkodás után fizetett idegenforgalmi adó</t>
  </si>
  <si>
    <t>talajterhelési díj</t>
  </si>
  <si>
    <t xml:space="preserve">Termékek és szolgáltatások adói </t>
  </si>
  <si>
    <t>B35</t>
  </si>
  <si>
    <t>B3</t>
  </si>
  <si>
    <t>Szolgáltatások ellenértéke</t>
  </si>
  <si>
    <t>B402</t>
  </si>
  <si>
    <t>Közvetített szolgáltatások értéke (iskolabusz óvoda)</t>
  </si>
  <si>
    <t>B403</t>
  </si>
  <si>
    <t>Tulajdonosi bevételek</t>
  </si>
  <si>
    <t>B404</t>
  </si>
  <si>
    <t>Ellátási díjak</t>
  </si>
  <si>
    <t>B405</t>
  </si>
  <si>
    <t>Egyéb pénzügyi műveletek bevételei</t>
  </si>
  <si>
    <t>B409</t>
  </si>
  <si>
    <t>B4</t>
  </si>
  <si>
    <t>Immateriális javak értékesítése</t>
  </si>
  <si>
    <t>B51</t>
  </si>
  <si>
    <t>89.</t>
  </si>
  <si>
    <t>Ingatlanok értékesítése</t>
  </si>
  <si>
    <t>B52</t>
  </si>
  <si>
    <t>90.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</si>
  <si>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</si>
  <si>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</si>
  <si>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</si>
  <si>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</si>
  <si>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</si>
  <si>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</si>
  <si>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</si>
  <si>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</si>
  <si>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94.</t>
  </si>
  <si>
    <t>Működési célú garancia- és kezességvállalásból származó megtérülések államháztartáson kívülről</t>
  </si>
  <si>
    <t>B61</t>
  </si>
  <si>
    <t>95.</t>
  </si>
  <si>
    <t>Működési célú visszatérítendő támogatások, kölcsönök visszatérülése államháztartáson kívülről</t>
  </si>
  <si>
    <t>B62</t>
  </si>
  <si>
    <t>96.</t>
  </si>
  <si>
    <t>Egyéb működési célú átvett pénzeszközök</t>
  </si>
  <si>
    <t>B63</t>
  </si>
  <si>
    <t>Működési célú átvett pénzeszközök</t>
  </si>
  <si>
    <t>B6</t>
  </si>
  <si>
    <t>98.</t>
  </si>
  <si>
    <t>Felhalmozási célú garancia- és kezességvállalásból származó megtérülések államháztartáson kívülről</t>
  </si>
  <si>
    <t>B71</t>
  </si>
  <si>
    <t>99.</t>
  </si>
  <si>
    <t>Felhalmozási célú visszatérítendő támogatások, kölcsönök visszatérülése államháztartáson kívülről</t>
  </si>
  <si>
    <t>B72</t>
  </si>
  <si>
    <t>100.</t>
  </si>
  <si>
    <t>Egyéb felhalmozási célú átvett pénzeszközök</t>
  </si>
  <si>
    <t>B73</t>
  </si>
  <si>
    <t>Felhalmozási célú átvett pénzeszközök</t>
  </si>
  <si>
    <t>B7</t>
  </si>
  <si>
    <t>B1-B7</t>
  </si>
  <si>
    <t>Előző év költségvetési maradványának igénybevétele</t>
  </si>
  <si>
    <t>B8131</t>
  </si>
  <si>
    <t>B8</t>
  </si>
  <si>
    <t>karbantartási, kisjavítási szolgáltatási kiadások -traktor javítás. egyéb</t>
  </si>
  <si>
    <t xml:space="preserve">szakmai szolgáltatás  rendezvények </t>
  </si>
  <si>
    <t>Kiküldetések</t>
  </si>
  <si>
    <t>ezerFt</t>
  </si>
  <si>
    <t>sorszám</t>
  </si>
  <si>
    <t>egyéb üzemeltetés, fenntartás---- kátyúzás</t>
  </si>
  <si>
    <t>egyéb díjak (gyepmester)</t>
  </si>
  <si>
    <t>F</t>
  </si>
  <si>
    <t>BEVÉTELEK</t>
  </si>
  <si>
    <t>KIADÁSOK</t>
  </si>
  <si>
    <t>Rovat
szám</t>
  </si>
  <si>
    <t>Eredeti
Előirányzat</t>
  </si>
  <si>
    <t>Előirányzat</t>
  </si>
  <si>
    <t>K1</t>
  </si>
  <si>
    <t>Személyi juttatások</t>
  </si>
  <si>
    <t>K2</t>
  </si>
  <si>
    <t>Munkaad.terh.járulékok és szoc.hoz.jár.adó</t>
  </si>
  <si>
    <t>K3</t>
  </si>
  <si>
    <t>K4</t>
  </si>
  <si>
    <t>K5</t>
  </si>
  <si>
    <t>K7</t>
  </si>
  <si>
    <t>Felújítások</t>
  </si>
  <si>
    <t>K9</t>
  </si>
  <si>
    <t>Működési bevételek</t>
  </si>
  <si>
    <t>B 1-8</t>
  </si>
  <si>
    <t>BEVÉTELEK ÖSSZSEN</t>
  </si>
  <si>
    <t>KIADÁSOK ÖSSZESEN</t>
  </si>
  <si>
    <t>Sor-
szám</t>
  </si>
  <si>
    <t>Eredeti
előirányzat</t>
  </si>
  <si>
    <t>kormányzati funkció</t>
  </si>
  <si>
    <t>011130.</t>
  </si>
  <si>
    <t>013320.</t>
  </si>
  <si>
    <t>018030.</t>
  </si>
  <si>
    <t>041232.</t>
  </si>
  <si>
    <t>041233.</t>
  </si>
  <si>
    <t>045150.</t>
  </si>
  <si>
    <t>045160.</t>
  </si>
  <si>
    <t>064010.</t>
  </si>
  <si>
    <t>066020.</t>
  </si>
  <si>
    <t>074031.</t>
  </si>
  <si>
    <t>082044.</t>
  </si>
  <si>
    <t>084031.</t>
  </si>
  <si>
    <t>094260.</t>
  </si>
  <si>
    <t>066010.</t>
  </si>
  <si>
    <t>041231.</t>
  </si>
  <si>
    <t>ÖSSZESEN</t>
  </si>
  <si>
    <t>szakfeladat</t>
  </si>
  <si>
    <t>Önk. és.ö.hivat. Jogalk.és á.ig.tev.</t>
  </si>
  <si>
    <t>Köztemető-
fenntartás
és
működtetés</t>
  </si>
  <si>
    <t>Támogatás 
célú finansz.
műveletek</t>
  </si>
  <si>
    <t>Téli közfogl.</t>
  </si>
  <si>
    <t>Hosszabb 
időtartamú
közfogl.</t>
  </si>
  <si>
    <t>Egyéb
szárazföldi személyszáll.</t>
  </si>
  <si>
    <t>Közutak.. 
üzemeltetése,
 fenntartása</t>
  </si>
  <si>
    <t>Közvilágítás</t>
  </si>
  <si>
    <t>Város-, és
községgazd.</t>
  </si>
  <si>
    <t>Család-
nővédelmi
eg.gond.</t>
  </si>
  <si>
    <t>Könyvtári 
szolgáltatás</t>
  </si>
  <si>
    <t>Civil szerv.
működési
támogatása</t>
  </si>
  <si>
    <t>Hallgatói és
oktatói ösztöndíjak, egyéb jutt.</t>
  </si>
  <si>
    <t>Zöldterület-
kezelés</t>
  </si>
  <si>
    <t>Elhunyt
személyek
hátramar.
pénz.ell.</t>
  </si>
  <si>
    <t>Gyermek
jóléti szolg.</t>
  </si>
  <si>
    <t>Gyermek
véd.pénz.és term.ellát.</t>
  </si>
  <si>
    <t>Munkanélk.
aktív kor.
ellátásai</t>
  </si>
  <si>
    <t>Szoc.
étkeztetés</t>
  </si>
  <si>
    <t>Házi
segítségnyújt.</t>
  </si>
  <si>
    <t>Család
segítés</t>
  </si>
  <si>
    <t>Egyéb szoc.
pénz.ellát.
támogatás</t>
  </si>
  <si>
    <t>Fejezeti és
általános
tartalék elsz.</t>
  </si>
  <si>
    <t>Rövid távú
közfogl.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</si>
  <si>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</si>
  <si>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</si>
  <si>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</si>
  <si>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</si>
  <si>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</si>
  <si>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</si>
  <si>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</si>
  <si>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</si>
  <si>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</si>
  <si>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</si>
  <si>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</si>
  <si>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</si>
  <si>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</si>
  <si>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</si>
  <si>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</si>
  <si>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</si>
  <si>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</si>
  <si>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</si>
  <si>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Béren kívüli juttatások</t>
  </si>
  <si>
    <t>K1107</t>
  </si>
  <si>
    <t>08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</si>
  <si>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</si>
  <si>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</si>
  <si>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</si>
  <si>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</si>
  <si>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</si>
  <si>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</si>
  <si>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</si>
  <si>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</si>
  <si>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</si>
  <si>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</si>
  <si>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</si>
  <si>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</si>
  <si>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</si>
  <si>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</si>
  <si>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</si>
  <si>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</si>
  <si>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</si>
  <si>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</si>
  <si>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</si>
  <si>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</si>
  <si>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</si>
  <si>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</si>
  <si>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</si>
  <si>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</si>
  <si>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</si>
  <si>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</si>
  <si>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</si>
  <si>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</si>
  <si>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</si>
  <si>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</si>
  <si>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</si>
  <si>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</si>
  <si>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23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</si>
  <si>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</si>
  <si>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</si>
  <si>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</si>
  <si>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</si>
  <si>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</si>
  <si>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</si>
  <si>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</si>
  <si>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</si>
  <si>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</si>
  <si>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</si>
  <si>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</si>
  <si>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</si>
  <si>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</si>
  <si>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</si>
  <si>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30</t>
  </si>
  <si>
    <t>Bérleti és lízing díjak</t>
  </si>
  <si>
    <t>K333</t>
  </si>
  <si>
    <t>Karbantartási, kisjavítási szolgáltatások</t>
  </si>
  <si>
    <t>K334</t>
  </si>
  <si>
    <t>32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</si>
  <si>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</si>
  <si>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</si>
  <si>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</si>
  <si>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</si>
  <si>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</si>
  <si>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</si>
  <si>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</si>
  <si>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</si>
  <si>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</si>
  <si>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</si>
  <si>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</si>
  <si>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</si>
  <si>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</si>
  <si>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</si>
  <si>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</si>
  <si>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</si>
  <si>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</si>
  <si>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</si>
  <si>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</si>
  <si>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</si>
  <si>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</si>
  <si>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</si>
  <si>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</si>
  <si>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</si>
  <si>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</si>
  <si>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</si>
  <si>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</si>
  <si>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</si>
  <si>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</si>
  <si>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</si>
  <si>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46</t>
  </si>
  <si>
    <t>Társadalombiztosítási ellátások</t>
  </si>
  <si>
    <t>K41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</si>
  <si>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</si>
  <si>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</si>
  <si>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</si>
  <si>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</si>
  <si>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</si>
  <si>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</si>
  <si>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</si>
  <si>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</si>
  <si>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</si>
  <si>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</si>
  <si>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</si>
  <si>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</si>
  <si>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</si>
  <si>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</si>
  <si>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</si>
  <si>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</si>
  <si>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</si>
  <si>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</si>
  <si>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</si>
  <si>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</si>
  <si>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</si>
  <si>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</si>
  <si>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</si>
  <si>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</si>
  <si>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</si>
  <si>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</si>
  <si>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</si>
  <si>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</si>
  <si>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</si>
  <si>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</si>
  <si>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</si>
  <si>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</si>
  <si>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</si>
  <si>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</si>
  <si>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</si>
  <si>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</si>
  <si>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</si>
  <si>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</si>
  <si>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</si>
  <si>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</si>
  <si>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</si>
  <si>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</si>
  <si>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</si>
  <si>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</si>
  <si>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</si>
  <si>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</si>
  <si>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</si>
  <si>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</si>
  <si>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</si>
  <si>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</si>
  <si>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</si>
  <si>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</si>
  <si>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Immateriális javak beszerzése, létesítése</t>
  </si>
  <si>
    <t>K61</t>
  </si>
  <si>
    <t>Ingatlanok beszerzése, létesítése</t>
  </si>
  <si>
    <t>K62</t>
  </si>
  <si>
    <t>70</t>
  </si>
  <si>
    <t>Informatikai eszközök beszerzése, létesítése</t>
  </si>
  <si>
    <t>K63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</si>
  <si>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</si>
  <si>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</si>
  <si>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</si>
  <si>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</si>
  <si>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</si>
  <si>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</si>
  <si>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</si>
  <si>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</si>
  <si>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</si>
  <si>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</si>
  <si>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</si>
  <si>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</si>
  <si>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</si>
  <si>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</si>
  <si>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</si>
  <si>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</si>
  <si>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</si>
  <si>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</si>
  <si>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</si>
  <si>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</si>
  <si>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</si>
  <si>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</si>
  <si>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</si>
  <si>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</si>
  <si>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</si>
  <si>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</si>
  <si>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</si>
  <si>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</si>
  <si>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</si>
  <si>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</si>
  <si>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</si>
  <si>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</si>
  <si>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</si>
  <si>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</si>
  <si>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</si>
  <si>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</si>
  <si>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</si>
  <si>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</si>
  <si>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</si>
  <si>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</si>
  <si>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</si>
  <si>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</si>
  <si>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</si>
  <si>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</si>
  <si>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</si>
  <si>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</si>
  <si>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</si>
  <si>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</si>
  <si>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</si>
  <si>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Költségvetési kiadások (=19+20+45+54+67+75+80+89)</t>
  </si>
  <si>
    <t>K1-K8</t>
  </si>
  <si>
    <t>Finanszírozási kiadásol</t>
  </si>
  <si>
    <t>K915</t>
  </si>
  <si>
    <t>Összes kiadás</t>
  </si>
  <si>
    <t>Szociális hozzájárulási adó 27%</t>
  </si>
  <si>
    <t>Munkaadókat terhelő járulékok és szociális hozzájárulási adó</t>
  </si>
  <si>
    <t>Munkaadókat terhelő járulékok és szociális hozzájárulási adó (=5)</t>
  </si>
  <si>
    <t>Készletbeszerzések (=7+8+9)</t>
  </si>
  <si>
    <t>Külső személyi juttatások (=1+2+3)</t>
  </si>
  <si>
    <t>Szolgáltatási kiadások (=11+12+13)</t>
  </si>
  <si>
    <t>Kiküldetések, reklám és propagandakiadások (=15+16)</t>
  </si>
  <si>
    <t>Különféle befizetések és egyéb dologi kiadások (=18)</t>
  </si>
  <si>
    <t>Dologi kiadások (=10+14+17+19)</t>
  </si>
  <si>
    <t>Egyéb működési célú kiadások (=21)</t>
  </si>
  <si>
    <t>Készletbeszerzés (=1+2)</t>
  </si>
  <si>
    <t>Szolgáltatási kiadások (=4+5+6+7)</t>
  </si>
  <si>
    <t>Hivatal működési támogatása Magyarpolány</t>
  </si>
  <si>
    <t>Finanszírozási kiadások (=1+2+3)</t>
  </si>
  <si>
    <t>Szociális hozzájárulási adó 13,5%</t>
  </si>
  <si>
    <t>Munkaadókat terhelő járulékok és szociális hozzájárulási adó (=3)</t>
  </si>
  <si>
    <t>Kormányzati funkció (szakfeladat) összesen (=2+4)</t>
  </si>
  <si>
    <t>Készletbeszerzések (=1+2+3)</t>
  </si>
  <si>
    <t>Szolgáltatási kiadások (=5+6+7+8)</t>
  </si>
  <si>
    <t>Különféle befizetések és egyéb dologi kiadások (=10)</t>
  </si>
  <si>
    <t>Dologi kiadások (=4+9+11)</t>
  </si>
  <si>
    <t>Kormányzati funkció (szakfeladat) összesen (=12)</t>
  </si>
  <si>
    <t>Szolgáltatási kiadások (=1+2+3)</t>
  </si>
  <si>
    <t>Műk.célú előzetesen felszámított ÁFA (=4x27%)</t>
  </si>
  <si>
    <t>Különféle befizetések és egyéb dologi kiadások (=5)</t>
  </si>
  <si>
    <t>Dologi kiadások (=4+6)</t>
  </si>
  <si>
    <t>Beruházási kiadások (=8+ …+ 12)</t>
  </si>
  <si>
    <t>Kormányzati funkció (szakfeladat) összesen (=7+13)</t>
  </si>
  <si>
    <t>villamosenergia szolgáltatás, közvilágítás karbantartási díj</t>
  </si>
  <si>
    <t>Szolgáltatási kiadások (=1)</t>
  </si>
  <si>
    <t>Különféle befizetések és egyéb dologi kiadások (=3)</t>
  </si>
  <si>
    <t>Dologi kiadások (=2+4)</t>
  </si>
  <si>
    <t>Kormányzati funkció (szakfeladat) összesen (=5)</t>
  </si>
  <si>
    <t>Készletbeszerzések (=1)</t>
  </si>
  <si>
    <t>Szolgáltatási kiadások (=3+ …+ 14)</t>
  </si>
  <si>
    <t>Különféle befizetések és egyéb dologi kiadások (=16)</t>
  </si>
  <si>
    <t>Dologi kiadások (=2+15+17)</t>
  </si>
  <si>
    <t>Egyéb működési célú kiadások (=1)</t>
  </si>
  <si>
    <t>Kormányzati funkció (szakfeladat) összesen (=2)</t>
  </si>
  <si>
    <t>Támogatás célú pénzeszk. Átadás (=1)</t>
  </si>
  <si>
    <t>Foglalkoztatottak személyi juttatásai (=3+…+8)</t>
  </si>
  <si>
    <t>Munkaadókat terhelő járulékok és szociális hozzájárulási adó (=10+11+12)</t>
  </si>
  <si>
    <t>Készletbeszerzések (=14+15+16)</t>
  </si>
  <si>
    <t>Szolgáltatási kiadások (=18+19)</t>
  </si>
  <si>
    <t>Szolgáltatási kiadások (=21+22+23)</t>
  </si>
  <si>
    <t>Kiküldetések, reklám és propagandakiadások (=25)</t>
  </si>
  <si>
    <t>Különféle befizetések és egyéb dologi kiadások (=27)</t>
  </si>
  <si>
    <t>Dologi kiadások (=17+20+24+26+28)</t>
  </si>
  <si>
    <t>áfa (=30*27%)</t>
  </si>
  <si>
    <t>Beruházási kiadások (=30+31)</t>
  </si>
  <si>
    <t>Kormányzati funkció (szakfeladat) összesen (=32)</t>
  </si>
  <si>
    <t>Külső személyi juttatások (=1)</t>
  </si>
  <si>
    <t>Szolgáltatási kiadások (=5)</t>
  </si>
  <si>
    <t>Szolgáltatási kiadások (=7)</t>
  </si>
  <si>
    <t>Különféle befizetések és egyéb dologi kiadások (=9)</t>
  </si>
  <si>
    <t>Dologi kiadások (=6+8+10)</t>
  </si>
  <si>
    <t>Kormányzati funkció (szakfeladat) összesen (=2+4+11)</t>
  </si>
  <si>
    <t>Foglalkoztatottak személyi juttatásai (=1)</t>
  </si>
  <si>
    <t>Külső személyi juttatások (=3)</t>
  </si>
  <si>
    <t>Szociális hozzájárulási adó 27% ((2+4)x27%)</t>
  </si>
  <si>
    <t>Készletbeszerzések (=7+8)</t>
  </si>
  <si>
    <t>Szolgáltatási kiadások (=10+ …+ 16)</t>
  </si>
  <si>
    <t>Kiküldetések, reklám és propagandakiadások (=18)</t>
  </si>
  <si>
    <t>Különféle befizetések és egyéb dologi kiadások (=20)</t>
  </si>
  <si>
    <t>Dologi kiadások (=9+17+19+21)</t>
  </si>
  <si>
    <t>Kormányzati funkció (szakfeladat) összesen (=2+4+6+22)</t>
  </si>
  <si>
    <t>Ellátottak pénzbeli juttatásai (=1)</t>
  </si>
  <si>
    <t>Foglalkoztatottak személyi juttatásai (=1+2+3)</t>
  </si>
  <si>
    <t>Külső személyi juttatások (=5)</t>
  </si>
  <si>
    <t>Szociális hozzájárulási adói adó</t>
  </si>
  <si>
    <t>Munkaadókat terhelő járulékok és szociális hozzájárulási adó (=7+8+9)</t>
  </si>
  <si>
    <t>Készletbeszerzések (=11+…+15)</t>
  </si>
  <si>
    <t>Szolgáltatási kiadások (=17+18+19)</t>
  </si>
  <si>
    <t>Dologi kiadások (=16+20+21)</t>
  </si>
  <si>
    <t>Kormányzati funkció (szakfeladat) összesen (=4+6+10+22)</t>
  </si>
  <si>
    <t>Munkaadókat terhelő járulékok és szociális hozzájárulási adó (=5+6+7)</t>
  </si>
  <si>
    <t>Készletbeszerzések (=9+10+11)</t>
  </si>
  <si>
    <t>Szolgáltatási kiadások (=13+14)</t>
  </si>
  <si>
    <t>Dologi kiadások (=12+15+17)</t>
  </si>
  <si>
    <t>Kormányzati funkció (szakfeladat) összesen (=4+8+18)</t>
  </si>
  <si>
    <t>Ellátottak pénzbeli juttatásai (=1+2)</t>
  </si>
  <si>
    <t>Kormányzati funkció (szakfeladat) összesen (=3)</t>
  </si>
  <si>
    <t>Temető kataszter</t>
  </si>
  <si>
    <t>Ingatlan-, vagyonkataszter (földhivatali adatszolgáltatás)</t>
  </si>
  <si>
    <t>082092.</t>
  </si>
  <si>
    <t>Közműv.int-
közösségi
szint.műk.</t>
  </si>
  <si>
    <t>Ellátottak pénzbeli juttatásai (=1+3)</t>
  </si>
  <si>
    <t>megnevezése: Egyéb szociális pénzbeli és természetbeni ellátások, támogatások</t>
  </si>
  <si>
    <t xml:space="preserve">megnevezése: szociális étkeztetés </t>
  </si>
  <si>
    <t>Ápolási díj</t>
  </si>
  <si>
    <t>Beruházások</t>
  </si>
  <si>
    <t>K 1-9</t>
  </si>
  <si>
    <t>K1-K9. Költségvetési kiadások</t>
  </si>
  <si>
    <t>Helyi önkormányzatok működésének általános támogatása (=2+3+8+9+10)</t>
  </si>
  <si>
    <t>Óvodapedagógusok, és az óv.ped.nevelő munkáját közvetlenül segítők bértámogatása (=13+…+17)</t>
  </si>
  <si>
    <t>Óvodaműködtetési támogatás (=19+20+21)</t>
  </si>
  <si>
    <t>Települési önkormányzatok egyes köznevelési feladatainak támogatása (=12+18+22)</t>
  </si>
  <si>
    <t>Települési önkormányzatok szociális és gyermekjóléti  feladatainak támogatása (=24+27)</t>
  </si>
  <si>
    <t>Egyéb működési célú támogatások bevételei államháztartáson belülről (=34+35+36)</t>
  </si>
  <si>
    <t>Működési célú támogatások államháztartáson belülről (=32+33)</t>
  </si>
  <si>
    <t>Település-üzemeltetéshez kapcsolódó feladatellátás támogatása összesen: (=4+5+6+7)</t>
  </si>
  <si>
    <t>Vagyoni tipusú adók (=38+39)</t>
  </si>
  <si>
    <t>Egyéb áruhasználati és szolgáltatási adók (=46+47)</t>
  </si>
  <si>
    <t>Termékek és szolgáltatások adói (=41+43+45)</t>
  </si>
  <si>
    <t>Közhatalmi bevételek (=40+48)</t>
  </si>
  <si>
    <t>Működési bevételek (=50+51+52+53+54)</t>
  </si>
  <si>
    <t>Költségvetési bevételek (=37+49+55)</t>
  </si>
  <si>
    <t>Finanszírozási bevételek (=57)</t>
  </si>
  <si>
    <t>Bevételek összesen (=56+58)</t>
  </si>
  <si>
    <t>Finanszírozási bevételek (maradvány)</t>
  </si>
  <si>
    <t>Gyermekétkeztetés támogatása  (=28+29)</t>
  </si>
  <si>
    <t>Települési önkormányzatok szociális feladatainak egyéb támogatása  (=25+26)</t>
  </si>
  <si>
    <t>Önkormányzatok működési támogatásai (=11+23+30+31)</t>
  </si>
  <si>
    <t>értékesítési és forgalmi adók (=42)</t>
  </si>
  <si>
    <t>gépjárműadók (=43)</t>
  </si>
  <si>
    <t>megnevezés</t>
  </si>
  <si>
    <t xml:space="preserve">E 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</si>
  <si>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</si>
  <si>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</si>
  <si>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</si>
  <si>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</si>
  <si>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</si>
  <si>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</si>
  <si>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</si>
  <si>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</si>
  <si>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</si>
  <si>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</si>
  <si>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</si>
  <si>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</si>
  <si>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</si>
  <si>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</si>
  <si>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</si>
  <si>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</si>
  <si>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</si>
  <si>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</si>
  <si>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</si>
  <si>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</si>
  <si>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</si>
  <si>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</si>
  <si>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</si>
  <si>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</si>
  <si>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 támogatás kedvezményezettje</t>
  </si>
  <si>
    <t>Adóelengedés</t>
  </si>
  <si>
    <t>Adókedvezmény</t>
  </si>
  <si>
    <t>Térítési díj</t>
  </si>
  <si>
    <t>mértéke%</t>
  </si>
  <si>
    <t>összege (e Ft)</t>
  </si>
  <si>
    <t>fő</t>
  </si>
  <si>
    <t>Műemlék épületek lakói</t>
  </si>
  <si>
    <t>komm.adó</t>
  </si>
  <si>
    <t>65 év feletti komm.adó</t>
  </si>
  <si>
    <t>gépj.adó</t>
  </si>
  <si>
    <t>Iskolai étkeztetés háromszori  (napközi)</t>
  </si>
  <si>
    <t>Iskolai étkeztetés egyszeri (menza)</t>
  </si>
  <si>
    <t>Óvodai étkeztetés</t>
  </si>
  <si>
    <t>Bölcsődei étkeztetés</t>
  </si>
  <si>
    <t>Adókedvezmény részletezése:</t>
  </si>
  <si>
    <t>Műemlék épület 41 db x 9000,- Ft/év = 369.000,- Ft</t>
  </si>
  <si>
    <t>65 év feletti egedül élő személyek: 54 fő x 9000,- Ft/év = 486.000,- Ft</t>
  </si>
  <si>
    <t>mozg.korlát.személyek tulajdon.lévő :  4 db = 34.835,- Ft</t>
  </si>
  <si>
    <t>egyház tulajdonában lévő: 1 db = 13.570,- Ft</t>
  </si>
  <si>
    <t>költségvetési szervezet tulajdonában lévő: 1 db = 28.014,- Ft</t>
  </si>
  <si>
    <t>Mozgáskorlátozott személyek, 
költségvetési szerv,
egyház</t>
  </si>
  <si>
    <t>Gépjárműadó:</t>
  </si>
  <si>
    <t>Magánszemélyek kommunális adója:</t>
  </si>
  <si>
    <t>Saját bevételek (=37+49+55)</t>
  </si>
  <si>
    <t>Megnevezés</t>
  </si>
  <si>
    <t>rovat-
szám</t>
  </si>
  <si>
    <t>2015.év</t>
  </si>
  <si>
    <t>2016.év</t>
  </si>
  <si>
    <t>2017.év</t>
  </si>
  <si>
    <t>2018.év</t>
  </si>
  <si>
    <t>egyéb üzemeltetés, fenntartás</t>
  </si>
  <si>
    <t>Összesen:</t>
  </si>
  <si>
    <t>Egyéb általános tartalék</t>
  </si>
  <si>
    <t>Egyéb céltartalék</t>
  </si>
  <si>
    <t xml:space="preserve">Új Otthon a károsultatkért </t>
  </si>
  <si>
    <t>Összesen</t>
  </si>
  <si>
    <t>korm.funkció</t>
  </si>
  <si>
    <t>összeg</t>
  </si>
  <si>
    <t>év</t>
  </si>
  <si>
    <t>Helyi adóbevételek</t>
  </si>
  <si>
    <t>Pénzmaradvány felhasználás</t>
  </si>
  <si>
    <t>Felhalmozási bevételek összesen</t>
  </si>
  <si>
    <t>Felhalmozási kiadások összesen:</t>
  </si>
  <si>
    <t>Kisértékű tárgyieszköz  védőnői szolgálat</t>
  </si>
  <si>
    <t>Vagyonkataszteri adatbeszerzés</t>
  </si>
  <si>
    <t>Kormányzati funkció 
/
Szakfeladat</t>
  </si>
  <si>
    <t>Szakfeladat
megnevezése</t>
  </si>
  <si>
    <t>Összes
 kiadás</t>
  </si>
  <si>
    <t xml:space="preserve">K 1
Személyi 
juttatások
</t>
  </si>
  <si>
    <t>K 2
Munkaad.
terh.
járulékok és szoc.hoz.jár.adó</t>
  </si>
  <si>
    <t xml:space="preserve">K 3
Dologi
kiadások
</t>
  </si>
  <si>
    <t xml:space="preserve">K 4
Ellátottak pénzbeli juttatásai
</t>
  </si>
  <si>
    <t xml:space="preserve">K 5
Egyéb működési célú kiadások
</t>
  </si>
  <si>
    <t xml:space="preserve">K 6
Beruházások
</t>
  </si>
  <si>
    <t xml:space="preserve">K 7
Felújítások
</t>
  </si>
  <si>
    <t>K 9
Finanszírozási kiadások</t>
  </si>
  <si>
    <t>011130</t>
  </si>
  <si>
    <t>Önkormányzatok és önkormányzati hivatalok jogalk. és ált.ig.tev.</t>
  </si>
  <si>
    <t>013320</t>
  </si>
  <si>
    <t>Köztemető fenntartása</t>
  </si>
  <si>
    <t>018030</t>
  </si>
  <si>
    <t>Támogatás célú finanszírozási műveletek</t>
  </si>
  <si>
    <t>041232</t>
  </si>
  <si>
    <t>Start- munkaprogram, Téli közfoglalkoztatás</t>
  </si>
  <si>
    <t>041233</t>
  </si>
  <si>
    <t>Hosszabb időtartamú közfoglalkoztatás</t>
  </si>
  <si>
    <t>045150</t>
  </si>
  <si>
    <t>Egyéb szárazföldi személyszállítás (iskolabusz)</t>
  </si>
  <si>
    <t>045160</t>
  </si>
  <si>
    <t>Közutak, hidak, alagutak üzemeltetése</t>
  </si>
  <si>
    <t>064010</t>
  </si>
  <si>
    <t>066020</t>
  </si>
  <si>
    <t>Város -, községgazdálkodás egyéb feladatai</t>
  </si>
  <si>
    <t>072112</t>
  </si>
  <si>
    <t>072312</t>
  </si>
  <si>
    <t>074031</t>
  </si>
  <si>
    <t>Család- és nővédelmi egészségügyi gondozás</t>
  </si>
  <si>
    <t>082044</t>
  </si>
  <si>
    <t>Könyvtári szolgáltatás</t>
  </si>
  <si>
    <t>082092</t>
  </si>
  <si>
    <t>Közművelődési intézmények, köz.szinterek működtetése</t>
  </si>
  <si>
    <t>084031</t>
  </si>
  <si>
    <t>Civil szervezetek működési támogatása</t>
  </si>
  <si>
    <t>094260</t>
  </si>
  <si>
    <t>Hallgatói és oktatói ösztöndíjak, egyéb juttatások</t>
  </si>
  <si>
    <t>096020</t>
  </si>
  <si>
    <t>Zöldterület.-kezelés</t>
  </si>
  <si>
    <t>Elhunyt személyek hátramaradottainak támogatása</t>
  </si>
  <si>
    <t>Gyermekjóléti szolgálat</t>
  </si>
  <si>
    <t>Gyermekvédelmi pénzbeni és természetbeni ellátások</t>
  </si>
  <si>
    <t>Munkanélküli aktív korúak ellátásai</t>
  </si>
  <si>
    <t xml:space="preserve">Szociális étkeztetés </t>
  </si>
  <si>
    <t>Házi segítségnyújtás</t>
  </si>
  <si>
    <t>Családsegítés</t>
  </si>
  <si>
    <t>Egyéb szociális pénzbeli és természetbeni ellátások, támogatások</t>
  </si>
  <si>
    <t>Fejezeti és általános tartalék elszámolása</t>
  </si>
  <si>
    <t>Szakfeladatok összesen</t>
  </si>
  <si>
    <t xml:space="preserve">K  </t>
  </si>
  <si>
    <t xml:space="preserve"> ezer Ft</t>
  </si>
  <si>
    <t>Kiadások
 megnevezése</t>
  </si>
  <si>
    <t>össz.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</si>
  <si>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</si>
  <si>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</si>
  <si>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</si>
  <si>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</si>
  <si>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</si>
  <si>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</si>
  <si>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</si>
  <si>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</si>
  <si>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</si>
  <si>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</si>
  <si>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</si>
  <si>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</si>
  <si>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Személyi
 juttatások</t>
  </si>
  <si>
    <t xml:space="preserve">Er. </t>
  </si>
  <si>
    <t xml:space="preserve">Mód. </t>
  </si>
  <si>
    <t xml:space="preserve">Dologi kiadások
</t>
  </si>
  <si>
    <t>Ellátott 
pénzb.jutt.</t>
  </si>
  <si>
    <t>Egyéb 
műk.kiad.</t>
  </si>
  <si>
    <t>TARTALÉK</t>
  </si>
  <si>
    <t>Bevételek
 megnevezése</t>
  </si>
  <si>
    <t>Települési önkormányzatok szociális 
és gyermekjóléti  feladatainak támogatása</t>
  </si>
  <si>
    <t>Települési önkormányzatok kulturális
feladatainak támogatása</t>
  </si>
  <si>
    <t>Egyéb működési célú támogatások
 bevételei államháztartáson belülről</t>
  </si>
  <si>
    <t>Bevételek összesen</t>
  </si>
  <si>
    <t>Finanszírozási bevételek-maradvány</t>
  </si>
  <si>
    <t>2015. évi Önkormányzati hivatal működésének támogatása
 ( 8,32 fő )</t>
  </si>
  <si>
    <t xml:space="preserve">2014.évi költségvetési normatívábó l--  Kislőd </t>
  </si>
  <si>
    <t xml:space="preserve"> Munkaad.terh.
Járulékok és szoc.hoz.jár.adó</t>
  </si>
  <si>
    <t>2014.évi költségvetést terhelő kiadás --- Kislőd</t>
  </si>
  <si>
    <t xml:space="preserve"> Dologi kiadások</t>
  </si>
  <si>
    <t>Beuházási kiadások</t>
  </si>
  <si>
    <t>IRÁNYÍTÓ SZERVI TÁMOGATÁS</t>
  </si>
  <si>
    <t>K 2
Munkaad.
terh.
Járulékok és szoc.hoz.jár.adó</t>
  </si>
  <si>
    <t xml:space="preserve">K 5
Tartalék
</t>
  </si>
  <si>
    <t xml:space="preserve">K 6
Beruházási 
kiadások
</t>
  </si>
  <si>
    <t>Önkormányzatok és önkormányzati hivatalok jogalk. és ált.ig.tev.
Magyarpolányi hivatal</t>
  </si>
  <si>
    <t>Önkormányzatok és önkormányzati hivatalok jogalk. és ált.ig.tev.
Kislődi hivatal</t>
  </si>
  <si>
    <t>Kiadások összesen</t>
  </si>
  <si>
    <t>K1-K8. Költségvetési kiadások</t>
  </si>
  <si>
    <t>Kormányzati funkció</t>
  </si>
  <si>
    <t>Eredeti
előirányzat
2015</t>
  </si>
  <si>
    <t>011130. Önkormányzatok és önkormányzati hivatalok jogalk. és ált.ig.tev.</t>
  </si>
  <si>
    <t>Magyarpolány</t>
  </si>
  <si>
    <t>Kislőd</t>
  </si>
  <si>
    <t>Hivatal</t>
  </si>
  <si>
    <t>Törvény szerinti illetmények, munkabérek 4 órás munkavállaló 2015.04-11.hóig</t>
  </si>
  <si>
    <t>Céljuttatás,projekt prémium, helyettesítési díj</t>
  </si>
  <si>
    <t>Béren kívüli juttatások 4 órás munkavállaló 2015.04-11.hóig</t>
  </si>
  <si>
    <t>Egyéb költségtérítések 4 órás munkavállaló 2015.04-11.hóig</t>
  </si>
  <si>
    <t>Foglalkoztatottak személyi juttatásai (=01+…+10)</t>
  </si>
  <si>
    <t>Személyi juttatások (=11)</t>
  </si>
  <si>
    <t>szociális hozzájárulási adó</t>
  </si>
  <si>
    <t>egészségügyi hozzájárulás</t>
  </si>
  <si>
    <t>munkáltatót terhelő szja</t>
  </si>
  <si>
    <t xml:space="preserve">Munkaadókat terhelő járulékok és szociális hozzájárulási adó (=12+13+14)                                                                        </t>
  </si>
  <si>
    <t>könyv beszerzés</t>
  </si>
  <si>
    <t>folyóirat beszerzés</t>
  </si>
  <si>
    <t>egyéb szakmai ag.beszerzés</t>
  </si>
  <si>
    <t>irodaszer beszerzés</t>
  </si>
  <si>
    <t>tisztítószerek, karb.anyagok</t>
  </si>
  <si>
    <t>Készletbeszerzés (=16+..+20)</t>
  </si>
  <si>
    <t>internet</t>
  </si>
  <si>
    <t>iktató program</t>
  </si>
  <si>
    <t xml:space="preserve"> Saldo könyvelő program</t>
  </si>
  <si>
    <t>katawin</t>
  </si>
  <si>
    <t>nod</t>
  </si>
  <si>
    <t>számítógép karbantartás, rendszer telepítés</t>
  </si>
  <si>
    <t xml:space="preserve">vagyonvédelmi rendszer működtetése, opten </t>
  </si>
  <si>
    <t xml:space="preserve">Informatikai szolgáltatások igénybevétele (=22+..+28)             </t>
  </si>
  <si>
    <t xml:space="preserve">Egyéb kommunikációs szolgáltatások (telefon)         </t>
  </si>
  <si>
    <t>Kommunikációs szolgáltatások (=29+30)</t>
  </si>
  <si>
    <t>gázenergia-szolgáltatás</t>
  </si>
  <si>
    <t>villamosenergia-szolgáltatási díjak</t>
  </si>
  <si>
    <t>víz- és csatornadíjak</t>
  </si>
  <si>
    <t>Közüzemi díjak (=32+33+34)</t>
  </si>
  <si>
    <t>Karbantartási, kisjavítási szolgáltatások (fénymásoló karb., villanyszerelési munkálatok)</t>
  </si>
  <si>
    <t>Szakmai tevékenységet segítő szolgáltatások/belső ell.,kötelező továbbkép.</t>
  </si>
  <si>
    <t>postaktg</t>
  </si>
  <si>
    <t>szemétszállítási díjak</t>
  </si>
  <si>
    <t>Egyéb szolgáltatások (=38+39+40)</t>
  </si>
  <si>
    <t>Szolgáltatási kiadások (=35+36+37+41)</t>
  </si>
  <si>
    <t xml:space="preserve">Kiküldetések, reklám- és propagandakiadások </t>
  </si>
  <si>
    <t>Különféle befizetések és egyéb dologi kiadások (=44)</t>
  </si>
  <si>
    <t>Dologi kiadások (=21+31+42+43+45)</t>
  </si>
  <si>
    <t xml:space="preserve">Tartalék </t>
  </si>
  <si>
    <t>szerver-hálózat kiépítése -szerver+szünetmentes</t>
  </si>
  <si>
    <t>szerver-hálózat kiépítése -szoftver</t>
  </si>
  <si>
    <t>számítógép beszerzés</t>
  </si>
  <si>
    <t>számítógép beszerzés - szoftver</t>
  </si>
  <si>
    <t>monitor beszerzés, szünetmentes</t>
  </si>
  <si>
    <t>beruházási célú előzetesen felszámított ÁFA</t>
  </si>
  <si>
    <t>Költségvetési kiadások (=11+15+46+47+54)</t>
  </si>
  <si>
    <t>Irányító szervi támogatás</t>
  </si>
  <si>
    <t>Költségvetési bevétel (=56)</t>
  </si>
  <si>
    <t>Rovat-
szám</t>
  </si>
  <si>
    <t xml:space="preserve">2015. évben 8 hónapra óvodaped.elismert létszáma </t>
  </si>
  <si>
    <t>K 2</t>
  </si>
  <si>
    <t xml:space="preserve">2015. évben 8 hónapra óv.ped.nevelő munkáját közvetlenül segítők száma </t>
  </si>
  <si>
    <t>K 3</t>
  </si>
  <si>
    <t xml:space="preserve"> Munkaad.terh.
járulékok és szoc.hoz.jár.adó</t>
  </si>
  <si>
    <t>2015. évben 4 hónapra óvodaped.elismert létszáma</t>
  </si>
  <si>
    <t>2015. évben 4 hónapra óvodaped.elismert létszáma pótlólagos összeg</t>
  </si>
  <si>
    <t>K 6</t>
  </si>
  <si>
    <t xml:space="preserve">2015. évben 4 hónapra óv.ped.nevelő munkáját közvetlenül segítők száma </t>
  </si>
  <si>
    <t>Óvodapedagógusok, és az óv.ped.nevelő munkáját közvetlenül segítők bértámogatása
(2-6.sor)</t>
  </si>
  <si>
    <t>2015. évben 8 hónapra 1 gyermeknevelése a napi 8 órátnem éri el</t>
  </si>
  <si>
    <t xml:space="preserve">2015. évben 8 hónapra 1 gyermeknevelése a napi 8 órát eléri vagy meghaladja </t>
  </si>
  <si>
    <t xml:space="preserve">2015. évben 4 hónapra 1 gyermeknevelése a napi 8 órát eléri vagy meghaladja </t>
  </si>
  <si>
    <t>Óvodaműködtetési támogatás
(8-10.sor)</t>
  </si>
  <si>
    <t>Kiegészítő támogatás óv.ped.minősítésből adódó többletkiadásához</t>
  </si>
  <si>
    <t>TELEPÜLÉSI ÖNKORMÁNYZATOK EGYES KÖZNEVELÉSI FELADATAINAK TÁMOGATÁSA 
(7+11+12.sor)</t>
  </si>
  <si>
    <t>ÓVODAI NEVELÉS 
(2-12.sor)</t>
  </si>
  <si>
    <t>Óvodai gyermekétkeztetés normatív támogatása</t>
  </si>
  <si>
    <t>Térítési díjbevétel</t>
  </si>
  <si>
    <t>ÓVODAI GYERMEKÉTKEZTETÉS
(14-16.sor)</t>
  </si>
  <si>
    <r>
      <t xml:space="preserve">Önkormányzati finanszírozás 
</t>
    </r>
    <r>
      <rPr>
        <sz val="12"/>
        <color indexed="8"/>
        <rFont val="Arial"/>
        <family val="2"/>
      </rPr>
      <t>2014.évi normatíva terhére 2014.decemberében kifizetett jutalom   883 eFt
csökkentve az Önkormányzat  költségvetésében 2015-ben jelentkező  Óvodai kerengő kialakítási költségével          535 eFt</t>
    </r>
  </si>
  <si>
    <t>IRÁNYÍTÓSZERVI TÁMOGATÁS
(13+14+18.sor)</t>
  </si>
  <si>
    <t>Saját bevétel--- tér.díjak   (15.sor)</t>
  </si>
  <si>
    <t>B 8</t>
  </si>
  <si>
    <t>BEVÉTELEK ÖSSZESEN
(19+20.sor)</t>
  </si>
  <si>
    <t>KIADÁSOK ÖSSZESEN
(13+17+18.sor)</t>
  </si>
  <si>
    <t>091110</t>
  </si>
  <si>
    <t>Óvodai nevelés,ellátás szakmai feladatai</t>
  </si>
  <si>
    <t>091140</t>
  </si>
  <si>
    <t>Óvodai nevelés, ellátás működtetési feladatai</t>
  </si>
  <si>
    <t>091130</t>
  </si>
  <si>
    <t>Nemzetiségi óvodai nevelés, ellátás szakmai feladatai</t>
  </si>
  <si>
    <t>096015</t>
  </si>
  <si>
    <t>Gyermekétkeztetés</t>
  </si>
  <si>
    <t>091110.</t>
  </si>
  <si>
    <t>091140.</t>
  </si>
  <si>
    <t>091130.</t>
  </si>
  <si>
    <t>096010.</t>
  </si>
  <si>
    <t>Óvodai nevelés,
ellátás szakmai
feladatai</t>
  </si>
  <si>
    <t>Óvodai nevelés,
ellátás működtetési
feladatai</t>
  </si>
  <si>
    <t>Nemzetiségi
óvodai nevelés,
ellátás szakmai
feladatai</t>
  </si>
  <si>
    <t>ÓVODAI 
NEVELÉS 
ÖSSZESEN</t>
  </si>
  <si>
    <t>GYERMEK-
ÉTKEZTETÉS</t>
  </si>
  <si>
    <t xml:space="preserve">Foglalkoztatottak személyi juttatásai </t>
  </si>
  <si>
    <t>(2-7.sor)</t>
  </si>
  <si>
    <t>Állományba nem tartozók megbízási díja</t>
  </si>
  <si>
    <t xml:space="preserve">Személyi juttatások  </t>
  </si>
  <si>
    <t>(7+8.sor)</t>
  </si>
  <si>
    <t xml:space="preserve">Munkaadókat terhelő járulékok és szociális hozzájárulási adó                                                          </t>
  </si>
  <si>
    <t xml:space="preserve">(10-12.sor)          </t>
  </si>
  <si>
    <t>gyógyszer</t>
  </si>
  <si>
    <t>könyv</t>
  </si>
  <si>
    <t>folyóirat</t>
  </si>
  <si>
    <t>szakmai anyagok(játékok, papírok, fogl.szük.anyagok)</t>
  </si>
  <si>
    <t xml:space="preserve">Szakmai anyagok beszerzése </t>
  </si>
  <si>
    <t>(14-17.sor)</t>
  </si>
  <si>
    <t>élelmiszer</t>
  </si>
  <si>
    <t>tisztítószerek</t>
  </si>
  <si>
    <t>karbantartási anyagok</t>
  </si>
  <si>
    <t xml:space="preserve">Üzemeltetési anyagok beszerzése </t>
  </si>
  <si>
    <t xml:space="preserve"> (20-23.sor)</t>
  </si>
  <si>
    <t xml:space="preserve">Készletbeszerzés </t>
  </si>
  <si>
    <t>(18+24.sor)</t>
  </si>
  <si>
    <t>telefon</t>
  </si>
  <si>
    <t>Kommunikációs szolgáltatások</t>
  </si>
  <si>
    <t xml:space="preserve"> (26-27.sor)</t>
  </si>
  <si>
    <t>gáz</t>
  </si>
  <si>
    <t>villany</t>
  </si>
  <si>
    <t>víz</t>
  </si>
  <si>
    <t xml:space="preserve"> (29+30.sor)</t>
  </si>
  <si>
    <t>Karbantartási, kisjavítási szolgáltatások (festés, kazánkarb. egyéb…)</t>
  </si>
  <si>
    <t>Szállítási szolgáltatás (iskolabusz)</t>
  </si>
  <si>
    <t>rovarírtás</t>
  </si>
  <si>
    <t xml:space="preserve"> (37-40.sor)</t>
  </si>
  <si>
    <t>Szolgáltatási kiadások                                                    (32-36.+41.sor)</t>
  </si>
  <si>
    <t xml:space="preserve"> (44.sor)</t>
  </si>
  <si>
    <t>Dologi kiadások                                                   (25+28+42+43+45.sor)</t>
  </si>
  <si>
    <t>szoftver</t>
  </si>
  <si>
    <t>redőny, szúnyogháló, szekrények,tornapadok</t>
  </si>
  <si>
    <t xml:space="preserve"> (53-55.sor)</t>
  </si>
  <si>
    <t>Költségvetési kiadások                                             (9+13+47+56.sor)</t>
  </si>
  <si>
    <t>megnevezése: civil szervezetek működési támogatása</t>
  </si>
  <si>
    <t>Vagyonkataszteri adatbeszerzés áfa</t>
  </si>
  <si>
    <t>2015.évi várható kiadások havi forgalma</t>
  </si>
  <si>
    <t>2015.évi várható bevételek havi forgalma</t>
  </si>
  <si>
    <t>Kormányzati funkció (szakfeladat) száma:  013350</t>
  </si>
  <si>
    <t>megnevezése: Önkormányzati vagyonnal való gazdálkodással kapcsolatos feladatok</t>
  </si>
  <si>
    <t>Ingatlan vásárlás   (külterületi)</t>
  </si>
  <si>
    <t>Épület felújítás</t>
  </si>
  <si>
    <t>felújítás áfa</t>
  </si>
  <si>
    <t>013350.</t>
  </si>
  <si>
    <t>Önkorm. vagyonnal való gazdálkod. Kapcs. fa.</t>
  </si>
  <si>
    <t>013350</t>
  </si>
  <si>
    <t>Önkormányzati vagyonnal való gazdálkodással kapcsolatos feladatok</t>
  </si>
  <si>
    <t>011220.</t>
  </si>
  <si>
    <t>900070.</t>
  </si>
  <si>
    <t>Ingatlan vásárlás (külterületi)</t>
  </si>
  <si>
    <t>Posta tetőcsere</t>
  </si>
  <si>
    <t>Felújítás áfa</t>
  </si>
  <si>
    <t xml:space="preserve">Egyéb működési célú támogatás </t>
  </si>
  <si>
    <t>Átmeneti segély(beiskolázási)</t>
  </si>
  <si>
    <t xml:space="preserve">megnevezése: Gyermekétkeztetés </t>
  </si>
  <si>
    <t>Kormányzati funkció (szakfeladat) száma:  096015/562913</t>
  </si>
  <si>
    <t>Gyermekétkeztetés -Iskolai intézményi étkeztetés</t>
  </si>
  <si>
    <t>072112.</t>
  </si>
  <si>
    <t>072312.</t>
  </si>
  <si>
    <t>096015.</t>
  </si>
  <si>
    <t>Gyermek-étkeztetés
Iskola int.
étkeztetés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</si>
</sst>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0"/>
    <numFmt numFmtId="166" formatCode="\ ##########"/>
    <numFmt numFmtId="167" formatCode="0__"/>
    <numFmt numFmtId="168" formatCode="_-* #,##0.0\ _F_t_-;\-* #,##0.0\ _F_t_-;_-* &quot;-&quot;??\ _F_t_-;_-@_-"/>
  </numFmts>
  <fonts count="6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1" borderId="7" applyNumberFormat="0" applyFon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8" applyNumberFormat="0" applyAlignment="0" applyProtection="0"/>
    <xf numFmtId="0" fontId="56" fillId="0" borderId="0" applyNumberForma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9" borderId="1" applyNumberFormat="0" applyAlignment="0" applyProtection="0"/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42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164" fontId="2" fillId="32" borderId="11" xfId="42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164" fontId="2" fillId="32" borderId="10" xfId="42" applyNumberFormat="1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164" fontId="3" fillId="0" borderId="10" xfId="43" applyNumberFormat="1" applyFont="1" applyBorder="1" applyAlignment="1">
      <alignment vertical="center"/>
    </xf>
    <xf numFmtId="164" fontId="2" fillId="32" borderId="10" xfId="42" applyNumberFormat="1" applyFont="1" applyFill="1" applyBorder="1" applyAlignment="1">
      <alignment/>
    </xf>
    <xf numFmtId="164" fontId="0" fillId="32" borderId="10" xfId="42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42" applyNumberFormat="1" applyFont="1" applyFill="1" applyBorder="1" applyAlignment="1">
      <alignment horizontal="center"/>
    </xf>
    <xf numFmtId="0" fontId="4" fillId="0" borderId="0" xfId="59" applyFont="1">
      <alignment/>
      <protection/>
    </xf>
    <xf numFmtId="0" fontId="0" fillId="0" borderId="10" xfId="0" applyFont="1" applyFill="1" applyBorder="1" applyAlignment="1">
      <alignment horizontal="left"/>
    </xf>
    <xf numFmtId="0" fontId="4" fillId="0" borderId="0" xfId="59" applyFont="1" applyFill="1">
      <alignment/>
      <protection/>
    </xf>
    <xf numFmtId="0" fontId="4" fillId="0" borderId="0" xfId="59" applyFont="1" applyFill="1" applyAlignment="1">
      <alignment horizontal="center"/>
      <protection/>
    </xf>
    <xf numFmtId="0" fontId="0" fillId="0" borderId="0" xfId="0" applyFill="1" applyBorder="1" applyAlignment="1">
      <alignment horizontal="center"/>
    </xf>
    <xf numFmtId="164" fontId="2" fillId="0" borderId="0" xfId="42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42" applyNumberFormat="1" applyFont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0" fillId="32" borderId="10" xfId="42" applyNumberFormat="1" applyFont="1" applyFill="1" applyBorder="1" applyAlignment="1">
      <alignment horizontal="center"/>
    </xf>
    <xf numFmtId="164" fontId="0" fillId="32" borderId="10" xfId="42" applyNumberFormat="1" applyFont="1" applyFill="1" applyBorder="1" applyAlignment="1">
      <alignment/>
    </xf>
    <xf numFmtId="164" fontId="0" fillId="32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2" fillId="0" borderId="10" xfId="42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4" fontId="0" fillId="32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64" fontId="5" fillId="0" borderId="0" xfId="42" applyNumberFormat="1" applyFont="1" applyFill="1" applyBorder="1" applyAlignment="1">
      <alignment horizontal="left"/>
    </xf>
    <xf numFmtId="164" fontId="6" fillId="0" borderId="0" xfId="42" applyNumberFormat="1" applyFont="1" applyAlignment="1">
      <alignment horizontal="left"/>
    </xf>
    <xf numFmtId="164" fontId="5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6" fillId="32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5" fillId="0" borderId="10" xfId="42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2" xfId="42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164" fontId="3" fillId="0" borderId="10" xfId="42" applyNumberFormat="1" applyFont="1" applyBorder="1" applyAlignment="1">
      <alignment horizontal="right" vertical="center"/>
    </xf>
    <xf numFmtId="164" fontId="7" fillId="32" borderId="10" xfId="42" applyNumberFormat="1" applyFont="1" applyFill="1" applyBorder="1" applyAlignment="1">
      <alignment horizontal="right" vertical="center"/>
    </xf>
    <xf numFmtId="164" fontId="3" fillId="0" borderId="10" xfId="42" applyNumberFormat="1" applyFont="1" applyFill="1" applyBorder="1" applyAlignment="1">
      <alignment horizontal="right" vertical="center"/>
    </xf>
    <xf numFmtId="164" fontId="7" fillId="32" borderId="10" xfId="43" applyNumberFormat="1" applyFont="1" applyFill="1" applyBorder="1" applyAlignment="1">
      <alignment vertical="center"/>
    </xf>
    <xf numFmtId="164" fontId="3" fillId="0" borderId="1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59" applyFont="1" applyAlignment="1">
      <alignment horizontal="center"/>
      <protection/>
    </xf>
    <xf numFmtId="164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14" xfId="0" applyFill="1" applyBorder="1" applyAlignment="1">
      <alignment horizontal="right"/>
    </xf>
    <xf numFmtId="164" fontId="0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 quotePrefix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17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38" fontId="10" fillId="0" borderId="0" xfId="45" applyNumberFormat="1" applyFont="1" applyFill="1" applyAlignment="1">
      <alignment horizontal="right"/>
    </xf>
    <xf numFmtId="164" fontId="0" fillId="0" borderId="12" xfId="42" applyNumberFormat="1" applyFont="1" applyBorder="1" applyAlignment="1">
      <alignment horizontal="center"/>
    </xf>
    <xf numFmtId="164" fontId="2" fillId="32" borderId="12" xfId="42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64" fontId="13" fillId="0" borderId="18" xfId="44" applyNumberFormat="1" applyFont="1" applyFill="1" applyBorder="1" applyAlignment="1">
      <alignment horizontal="center"/>
    </xf>
    <xf numFmtId="164" fontId="13" fillId="0" borderId="19" xfId="44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64" fontId="13" fillId="0" borderId="10" xfId="44" applyNumberFormat="1" applyFont="1" applyFill="1" applyBorder="1" applyAlignment="1">
      <alignment horizontal="center" vertical="center" wrapText="1"/>
    </xf>
    <xf numFmtId="164" fontId="13" fillId="0" borderId="10" xfId="44" applyNumberFormat="1" applyFont="1" applyFill="1" applyBorder="1" applyAlignment="1">
      <alignment horizontal="center" vertical="center"/>
    </xf>
    <xf numFmtId="164" fontId="13" fillId="0" borderId="20" xfId="4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64" fontId="11" fillId="0" borderId="20" xfId="44" applyNumberFormat="1" applyFont="1" applyFill="1" applyBorder="1" applyAlignment="1">
      <alignment/>
    </xf>
    <xf numFmtId="164" fontId="13" fillId="0" borderId="10" xfId="44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38" fontId="11" fillId="0" borderId="10" xfId="42" applyNumberFormat="1" applyFont="1" applyFill="1" applyBorder="1" applyAlignment="1">
      <alignment vertical="center"/>
    </xf>
    <xf numFmtId="38" fontId="13" fillId="0" borderId="20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64" fontId="11" fillId="0" borderId="20" xfId="44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38" fontId="13" fillId="0" borderId="22" xfId="42" applyNumberFormat="1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1" fillId="0" borderId="0" xfId="60" applyFill="1">
      <alignment/>
      <protection/>
    </xf>
    <xf numFmtId="0" fontId="1" fillId="0" borderId="10" xfId="60" applyFill="1" applyBorder="1">
      <alignment/>
      <protection/>
    </xf>
    <xf numFmtId="0" fontId="1" fillId="0" borderId="16" xfId="60" applyFill="1" applyBorder="1" applyAlignment="1">
      <alignment horizontal="center"/>
      <protection/>
    </xf>
    <xf numFmtId="0" fontId="1" fillId="0" borderId="10" xfId="60" applyFill="1" applyBorder="1" applyAlignment="1">
      <alignment horizontal="center"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10" xfId="60" applyFont="1" applyFill="1" applyBorder="1">
      <alignment/>
      <protection/>
    </xf>
    <xf numFmtId="0" fontId="1" fillId="0" borderId="16" xfId="60" applyFill="1" applyBorder="1" applyAlignment="1">
      <alignment horizontal="left" wrapText="1"/>
      <protection/>
    </xf>
    <xf numFmtId="0" fontId="1" fillId="0" borderId="10" xfId="60" applyFill="1" applyBorder="1" applyAlignment="1">
      <alignment horizontal="left"/>
      <protection/>
    </xf>
    <xf numFmtId="0" fontId="1" fillId="0" borderId="10" xfId="60" applyFill="1" applyBorder="1" applyAlignment="1">
      <alignment horizontal="right"/>
      <protection/>
    </xf>
    <xf numFmtId="0" fontId="1" fillId="0" borderId="0" xfId="60" applyFill="1" applyAlignment="1">
      <alignment horizontal="left"/>
      <protection/>
    </xf>
    <xf numFmtId="0" fontId="1" fillId="0" borderId="0" xfId="60" applyFont="1" applyFill="1">
      <alignment/>
      <protection/>
    </xf>
    <xf numFmtId="0" fontId="0" fillId="0" borderId="0" xfId="0" applyFont="1" applyAlignment="1">
      <alignment/>
    </xf>
    <xf numFmtId="0" fontId="15" fillId="0" borderId="0" xfId="60" applyFont="1" applyFill="1">
      <alignment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64" fontId="1" fillId="0" borderId="10" xfId="40" applyNumberFormat="1" applyFont="1" applyFill="1" applyBorder="1" applyAlignment="1">
      <alignment horizontal="center"/>
    </xf>
    <xf numFmtId="164" fontId="1" fillId="0" borderId="10" xfId="40" applyNumberFormat="1" applyFont="1" applyFill="1" applyBorder="1" applyAlignment="1">
      <alignment/>
    </xf>
    <xf numFmtId="164" fontId="1" fillId="0" borderId="10" xfId="40" applyNumberFormat="1" applyFont="1" applyFill="1" applyBorder="1" applyAlignment="1">
      <alignment horizontal="left"/>
    </xf>
    <xf numFmtId="164" fontId="1" fillId="0" borderId="10" xfId="40" applyNumberFormat="1" applyFont="1" applyFill="1" applyBorder="1" applyAlignment="1">
      <alignment horizontal="right"/>
    </xf>
    <xf numFmtId="0" fontId="1" fillId="0" borderId="0" xfId="60">
      <alignment/>
      <protection/>
    </xf>
    <xf numFmtId="164" fontId="1" fillId="0" borderId="0" xfId="42" applyNumberFormat="1" applyFont="1" applyAlignment="1">
      <alignment horizontal="right"/>
    </xf>
    <xf numFmtId="0" fontId="1" fillId="0" borderId="10" xfId="60" applyBorder="1" applyAlignment="1">
      <alignment horizontal="center"/>
      <protection/>
    </xf>
    <xf numFmtId="164" fontId="1" fillId="0" borderId="10" xfId="42" applyNumberFormat="1" applyFont="1" applyBorder="1" applyAlignment="1">
      <alignment horizontal="center"/>
    </xf>
    <xf numFmtId="0" fontId="16" fillId="0" borderId="10" xfId="60" applyFont="1" applyBorder="1">
      <alignment/>
      <protection/>
    </xf>
    <xf numFmtId="164" fontId="16" fillId="0" borderId="10" xfId="42" applyNumberFormat="1" applyFont="1" applyBorder="1" applyAlignment="1">
      <alignment/>
    </xf>
    <xf numFmtId="0" fontId="0" fillId="0" borderId="17" xfId="0" applyFont="1" applyFill="1" applyBorder="1" applyAlignment="1">
      <alignment horizontal="right"/>
    </xf>
    <xf numFmtId="164" fontId="1" fillId="0" borderId="10" xfId="42" applyNumberFormat="1" applyFont="1" applyBorder="1" applyAlignment="1">
      <alignment/>
    </xf>
    <xf numFmtId="0" fontId="16" fillId="0" borderId="0" xfId="60" applyFont="1">
      <alignment/>
      <protection/>
    </xf>
    <xf numFmtId="164" fontId="1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19" fillId="0" borderId="10" xfId="42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164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164" fontId="18" fillId="0" borderId="10" xfId="42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42" applyNumberFormat="1" applyFont="1" applyBorder="1" applyAlignment="1">
      <alignment/>
    </xf>
    <xf numFmtId="164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right" vertical="top" wrapText="1"/>
    </xf>
    <xf numFmtId="1" fontId="18" fillId="0" borderId="10" xfId="0" applyNumberFormat="1" applyFont="1" applyBorder="1" applyAlignment="1">
      <alignment horizontal="right" vertical="top" wrapText="1"/>
    </xf>
    <xf numFmtId="0" fontId="18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164" fontId="18" fillId="0" borderId="10" xfId="42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38" fontId="22" fillId="0" borderId="10" xfId="4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0" xfId="0" applyFont="1" applyFill="1" applyAlignment="1">
      <alignment/>
    </xf>
    <xf numFmtId="165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64" fontId="10" fillId="0" borderId="0" xfId="44" applyNumberFormat="1" applyFont="1" applyFill="1" applyAlignment="1">
      <alignment horizontal="right"/>
    </xf>
    <xf numFmtId="164" fontId="24" fillId="0" borderId="0" xfId="44" applyNumberFormat="1" applyFont="1" applyFill="1" applyAlignment="1">
      <alignment horizontal="center"/>
    </xf>
    <xf numFmtId="164" fontId="24" fillId="0" borderId="0" xfId="44" applyNumberFormat="1" applyFont="1" applyFill="1" applyAlignment="1">
      <alignment/>
    </xf>
    <xf numFmtId="164" fontId="24" fillId="0" borderId="0" xfId="44" applyNumberFormat="1" applyFont="1" applyFill="1" applyAlignment="1">
      <alignment horizontal="right"/>
    </xf>
    <xf numFmtId="0" fontId="24" fillId="0" borderId="0" xfId="60" applyFont="1" applyFill="1">
      <alignment/>
      <protection/>
    </xf>
    <xf numFmtId="164" fontId="10" fillId="0" borderId="10" xfId="44" applyNumberFormat="1" applyFont="1" applyFill="1" applyBorder="1" applyAlignment="1">
      <alignment horizontal="right"/>
    </xf>
    <xf numFmtId="164" fontId="25" fillId="0" borderId="10" xfId="44" applyNumberFormat="1" applyFont="1" applyFill="1" applyBorder="1" applyAlignment="1">
      <alignment horizontal="center"/>
    </xf>
    <xf numFmtId="0" fontId="25" fillId="0" borderId="0" xfId="60" applyFont="1" applyFill="1" applyAlignment="1">
      <alignment horizontal="center"/>
      <protection/>
    </xf>
    <xf numFmtId="38" fontId="10" fillId="0" borderId="10" xfId="42" applyNumberFormat="1" applyFont="1" applyFill="1" applyBorder="1" applyAlignment="1">
      <alignment horizontal="right" vertical="center"/>
    </xf>
    <xf numFmtId="164" fontId="24" fillId="0" borderId="10" xfId="44" applyNumberFormat="1" applyFont="1" applyFill="1" applyBorder="1" applyAlignment="1">
      <alignment horizontal="center" wrapText="1"/>
    </xf>
    <xf numFmtId="0" fontId="24" fillId="0" borderId="0" xfId="60" applyFont="1" applyFill="1" applyAlignment="1">
      <alignment horizontal="center"/>
      <protection/>
    </xf>
    <xf numFmtId="38" fontId="24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8" fontId="24" fillId="0" borderId="10" xfId="42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60" applyFont="1" applyFill="1" applyBorder="1">
      <alignment/>
      <protection/>
    </xf>
    <xf numFmtId="38" fontId="25" fillId="0" borderId="10" xfId="42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38" fontId="25" fillId="0" borderId="10" xfId="42" applyNumberFormat="1" applyFont="1" applyFill="1" applyBorder="1" applyAlignment="1">
      <alignment vertical="center"/>
    </xf>
    <xf numFmtId="0" fontId="25" fillId="0" borderId="0" xfId="60" applyFont="1" applyFill="1">
      <alignment/>
      <protection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60" applyFont="1" applyFill="1" applyBorder="1">
      <alignment/>
      <protection/>
    </xf>
    <xf numFmtId="38" fontId="10" fillId="0" borderId="1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12" fillId="0" borderId="0" xfId="42" applyNumberFormat="1" applyFont="1" applyFill="1" applyBorder="1" applyAlignment="1">
      <alignment horizontal="right" vertical="center"/>
    </xf>
    <xf numFmtId="0" fontId="12" fillId="0" borderId="0" xfId="60" applyFont="1" applyFill="1" applyBorder="1">
      <alignment/>
      <protection/>
    </xf>
    <xf numFmtId="38" fontId="12" fillId="0" borderId="10" xfId="42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38" fontId="10" fillId="0" borderId="25" xfId="42" applyNumberFormat="1" applyFont="1" applyFill="1" applyBorder="1" applyAlignment="1">
      <alignment horizontal="right" vertical="center"/>
    </xf>
    <xf numFmtId="38" fontId="12" fillId="0" borderId="25" xfId="42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38" fontId="25" fillId="0" borderId="25" xfId="42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 wrapText="1"/>
    </xf>
    <xf numFmtId="38" fontId="10" fillId="0" borderId="11" xfId="42" applyNumberFormat="1" applyFont="1" applyFill="1" applyBorder="1" applyAlignment="1">
      <alignment horizontal="right" vertical="center"/>
    </xf>
    <xf numFmtId="38" fontId="12" fillId="0" borderId="11" xfId="42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38" fontId="25" fillId="0" borderId="11" xfId="4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17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 wrapText="1"/>
    </xf>
    <xf numFmtId="0" fontId="25" fillId="0" borderId="17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64" fontId="1" fillId="0" borderId="0" xfId="44" applyNumberFormat="1" applyFont="1" applyFill="1" applyAlignment="1">
      <alignment/>
    </xf>
    <xf numFmtId="164" fontId="16" fillId="0" borderId="10" xfId="44" applyNumberFormat="1" applyFont="1" applyFill="1" applyBorder="1" applyAlignment="1">
      <alignment horizontal="center"/>
    </xf>
    <xf numFmtId="164" fontId="1" fillId="0" borderId="10" xfId="44" applyNumberFormat="1" applyFont="1" applyFill="1" applyBorder="1" applyAlignment="1">
      <alignment/>
    </xf>
    <xf numFmtId="164" fontId="16" fillId="0" borderId="10" xfId="44" applyNumberFormat="1" applyFont="1" applyFill="1" applyBorder="1" applyAlignment="1">
      <alignment/>
    </xf>
    <xf numFmtId="38" fontId="23" fillId="0" borderId="10" xfId="40" applyNumberFormat="1" applyFont="1" applyFill="1" applyBorder="1" applyAlignment="1">
      <alignment vertical="center"/>
    </xf>
    <xf numFmtId="164" fontId="1" fillId="0" borderId="0" xfId="40" applyNumberFormat="1" applyFont="1" applyAlignment="1">
      <alignment/>
    </xf>
    <xf numFmtId="164" fontId="1" fillId="0" borderId="0" xfId="40" applyNumberFormat="1" applyFont="1" applyAlignment="1">
      <alignment horizontal="left"/>
    </xf>
    <xf numFmtId="164" fontId="1" fillId="0" borderId="0" xfId="40" applyNumberFormat="1" applyFont="1" applyAlignment="1">
      <alignment horizontal="right"/>
    </xf>
    <xf numFmtId="164" fontId="1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 horizontal="left"/>
    </xf>
    <xf numFmtId="164" fontId="16" fillId="0" borderId="10" xfId="40" applyNumberFormat="1" applyFont="1" applyBorder="1" applyAlignment="1">
      <alignment/>
    </xf>
    <xf numFmtId="164" fontId="16" fillId="0" borderId="0" xfId="40" applyNumberFormat="1" applyFont="1" applyAlignment="1">
      <alignment/>
    </xf>
    <xf numFmtId="164" fontId="16" fillId="0" borderId="10" xfId="40" applyNumberFormat="1" applyFont="1" applyBorder="1" applyAlignment="1">
      <alignment horizontal="left"/>
    </xf>
    <xf numFmtId="164" fontId="13" fillId="0" borderId="16" xfId="44" applyNumberFormat="1" applyFont="1" applyFill="1" applyBorder="1" applyAlignment="1">
      <alignment horizontal="center"/>
    </xf>
    <xf numFmtId="164" fontId="13" fillId="0" borderId="17" xfId="44" applyNumberFormat="1" applyFont="1" applyFill="1" applyBorder="1" applyAlignment="1">
      <alignment horizontal="center"/>
    </xf>
    <xf numFmtId="164" fontId="13" fillId="0" borderId="20" xfId="44" applyNumberFormat="1" applyFont="1" applyFill="1" applyBorder="1" applyAlignment="1">
      <alignment horizontal="center"/>
    </xf>
    <xf numFmtId="164" fontId="13" fillId="0" borderId="10" xfId="44" applyNumberFormat="1" applyFont="1" applyFill="1" applyBorder="1" applyAlignment="1">
      <alignment horizontal="center"/>
    </xf>
    <xf numFmtId="164" fontId="13" fillId="0" borderId="26" xfId="44" applyNumberFormat="1" applyFont="1" applyFill="1" applyBorder="1" applyAlignment="1">
      <alignment horizontal="center" vertical="center" wrapText="1"/>
    </xf>
    <xf numFmtId="164" fontId="13" fillId="0" borderId="27" xfId="44" applyNumberFormat="1" applyFont="1" applyFill="1" applyBorder="1" applyAlignment="1">
      <alignment horizontal="center" vertical="center"/>
    </xf>
    <xf numFmtId="164" fontId="13" fillId="0" borderId="28" xfId="44" applyNumberFormat="1" applyFont="1" applyFill="1" applyBorder="1" applyAlignment="1">
      <alignment horizontal="center" vertical="center"/>
    </xf>
    <xf numFmtId="38" fontId="12" fillId="0" borderId="16" xfId="45" applyNumberFormat="1" applyFont="1" applyFill="1" applyBorder="1" applyAlignment="1">
      <alignment horizontal="right" vertical="center"/>
    </xf>
    <xf numFmtId="38" fontId="12" fillId="0" borderId="17" xfId="45" applyNumberFormat="1" applyFont="1" applyFill="1" applyBorder="1" applyAlignment="1">
      <alignment horizontal="right" vertical="center"/>
    </xf>
    <xf numFmtId="38" fontId="12" fillId="0" borderId="14" xfId="45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" fontId="10" fillId="0" borderId="16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 quotePrefix="1">
      <alignment horizontal="right" vertical="center"/>
    </xf>
    <xf numFmtId="0" fontId="10" fillId="0" borderId="14" xfId="0" applyFont="1" applyFill="1" applyBorder="1" applyAlignment="1" quotePrefix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38" fontId="12" fillId="0" borderId="16" xfId="45" applyNumberFormat="1" applyFont="1" applyFill="1" applyBorder="1" applyAlignment="1">
      <alignment horizontal="right" vertical="center"/>
    </xf>
    <xf numFmtId="38" fontId="12" fillId="0" borderId="17" xfId="45" applyNumberFormat="1" applyFont="1" applyFill="1" applyBorder="1" applyAlignment="1">
      <alignment horizontal="right" vertical="center"/>
    </xf>
    <xf numFmtId="38" fontId="12" fillId="0" borderId="14" xfId="45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 quotePrefix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38" fontId="10" fillId="0" borderId="16" xfId="45" applyNumberFormat="1" applyFont="1" applyFill="1" applyBorder="1" applyAlignment="1">
      <alignment horizontal="right" vertical="center"/>
    </xf>
    <xf numFmtId="38" fontId="10" fillId="0" borderId="17" xfId="45" applyNumberFormat="1" applyFont="1" applyFill="1" applyBorder="1" applyAlignment="1">
      <alignment horizontal="right" vertical="center"/>
    </xf>
    <xf numFmtId="38" fontId="10" fillId="0" borderId="14" xfId="45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 quotePrefix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 applyAlignment="1" quotePrefix="1">
      <alignment vertical="center"/>
    </xf>
    <xf numFmtId="0" fontId="10" fillId="0" borderId="16" xfId="0" applyFont="1" applyFill="1" applyBorder="1" applyAlignment="1" quotePrefix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 quotePrefix="1">
      <alignment vertical="center"/>
    </xf>
    <xf numFmtId="16" fontId="10" fillId="0" borderId="16" xfId="0" applyNumberFormat="1" applyFont="1" applyFill="1" applyBorder="1" applyAlignment="1" quotePrefix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8" fontId="13" fillId="0" borderId="16" xfId="45" applyNumberFormat="1" applyFont="1" applyFill="1" applyBorder="1" applyAlignment="1">
      <alignment horizontal="center" vertical="center" wrapText="1"/>
    </xf>
    <xf numFmtId="38" fontId="13" fillId="0" borderId="17" xfId="45" applyNumberFormat="1" applyFont="1" applyFill="1" applyBorder="1" applyAlignment="1">
      <alignment horizontal="center" vertical="center"/>
    </xf>
    <xf numFmtId="38" fontId="13" fillId="0" borderId="14" xfId="45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38" fontId="11" fillId="0" borderId="16" xfId="45" applyNumberFormat="1" applyFont="1" applyFill="1" applyBorder="1" applyAlignment="1">
      <alignment horizontal="center" vertical="center" wrapText="1"/>
    </xf>
    <xf numFmtId="38" fontId="11" fillId="0" borderId="17" xfId="45" applyNumberFormat="1" applyFont="1" applyFill="1" applyBorder="1" applyAlignment="1">
      <alignment horizontal="center" vertical="center"/>
    </xf>
    <xf numFmtId="38" fontId="11" fillId="0" borderId="14" xfId="4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right" vertical="center"/>
    </xf>
    <xf numFmtId="3" fontId="13" fillId="0" borderId="17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 quotePrefix="1">
      <alignment horizontal="center" vertical="center"/>
    </xf>
    <xf numFmtId="165" fontId="9" fillId="0" borderId="14" xfId="0" applyNumberFormat="1" applyFont="1" applyFill="1" applyBorder="1" applyAlignment="1" quotePrefix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6" fontId="9" fillId="0" borderId="16" xfId="0" applyNumberFormat="1" applyFont="1" applyFill="1" applyBorder="1" applyAlignment="1">
      <alignment vertical="center"/>
    </xf>
    <xf numFmtId="166" fontId="9" fillId="0" borderId="17" xfId="0" applyNumberFormat="1" applyFont="1" applyFill="1" applyBorder="1" applyAlignment="1">
      <alignment vertical="center"/>
    </xf>
    <xf numFmtId="166" fontId="9" fillId="0" borderId="14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165" fontId="14" fillId="0" borderId="16" xfId="0" applyNumberFormat="1" applyFont="1" applyFill="1" applyBorder="1" applyAlignment="1" quotePrefix="1">
      <alignment horizontal="center" vertical="center"/>
    </xf>
    <xf numFmtId="165" fontId="14" fillId="0" borderId="14" xfId="0" applyNumberFormat="1" applyFont="1" applyFill="1" applyBorder="1" applyAlignment="1" quotePrefix="1">
      <alignment horizontal="center" vertical="center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166" fontId="14" fillId="0" borderId="1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167" fontId="9" fillId="0" borderId="16" xfId="0" applyNumberFormat="1" applyFont="1" applyFill="1" applyBorder="1" applyAlignment="1">
      <alignment horizontal="left" vertical="center"/>
    </xf>
    <xf numFmtId="167" fontId="9" fillId="0" borderId="17" xfId="0" applyNumberFormat="1" applyFont="1" applyFill="1" applyBorder="1" applyAlignment="1">
      <alignment horizontal="left" vertical="center"/>
    </xf>
    <xf numFmtId="167" fontId="9" fillId="0" borderId="14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166" fontId="14" fillId="0" borderId="16" xfId="0" applyNumberFormat="1" applyFont="1" applyFill="1" applyBorder="1" applyAlignment="1">
      <alignment vertical="center"/>
    </xf>
    <xf numFmtId="166" fontId="14" fillId="0" borderId="17" xfId="0" applyNumberFormat="1" applyFont="1" applyFill="1" applyBorder="1" applyAlignment="1">
      <alignment vertical="center"/>
    </xf>
    <xf numFmtId="166" fontId="14" fillId="0" borderId="14" xfId="0" applyNumberFormat="1" applyFont="1" applyFill="1" applyBorder="1" applyAlignment="1">
      <alignment vertical="center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30" xfId="0" applyNumberFormat="1" applyFont="1" applyFill="1" applyBorder="1" applyAlignment="1">
      <alignment horizontal="center" vertical="center" wrapText="1"/>
    </xf>
    <xf numFmtId="165" fontId="14" fillId="0" borderId="24" xfId="0" applyNumberFormat="1" applyFont="1" applyFill="1" applyBorder="1" applyAlignment="1">
      <alignment horizontal="center" vertical="center" wrapText="1"/>
    </xf>
    <xf numFmtId="165" fontId="14" fillId="0" borderId="31" xfId="0" applyNumberFormat="1" applyFont="1" applyFill="1" applyBorder="1" applyAlignment="1">
      <alignment horizontal="center" vertical="center" wrapText="1"/>
    </xf>
    <xf numFmtId="165" fontId="14" fillId="0" borderId="32" xfId="0" applyNumberFormat="1" applyFont="1" applyFill="1" applyBorder="1" applyAlignment="1">
      <alignment horizontal="center" vertical="center" wrapText="1"/>
    </xf>
    <xf numFmtId="165" fontId="14" fillId="0" borderId="3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30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164" fontId="2" fillId="32" borderId="10" xfId="42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164" fontId="2" fillId="32" borderId="12" xfId="42" applyNumberFormat="1" applyFont="1" applyFill="1" applyBorder="1" applyAlignment="1">
      <alignment horizontal="right" vertical="center"/>
    </xf>
    <xf numFmtId="164" fontId="2" fillId="32" borderId="11" xfId="42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32" borderId="12" xfId="42" applyNumberFormat="1" applyFont="1" applyFill="1" applyBorder="1" applyAlignment="1">
      <alignment horizontal="center"/>
    </xf>
    <xf numFmtId="164" fontId="2" fillId="32" borderId="11" xfId="42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7" fillId="32" borderId="15" xfId="43" applyNumberFormat="1" applyFont="1" applyFill="1" applyBorder="1" applyAlignment="1">
      <alignment horizontal="center" vertical="center"/>
    </xf>
    <xf numFmtId="164" fontId="7" fillId="32" borderId="13" xfId="43" applyNumberFormat="1" applyFont="1" applyFill="1" applyBorder="1" applyAlignment="1">
      <alignment horizontal="center" vertical="center"/>
    </xf>
    <xf numFmtId="164" fontId="7" fillId="32" borderId="30" xfId="43" applyNumberFormat="1" applyFont="1" applyFill="1" applyBorder="1" applyAlignment="1">
      <alignment horizontal="center" vertical="center"/>
    </xf>
    <xf numFmtId="164" fontId="7" fillId="32" borderId="32" xfId="43" applyNumberFormat="1" applyFont="1" applyFill="1" applyBorder="1" applyAlignment="1">
      <alignment horizontal="center" vertical="center"/>
    </xf>
    <xf numFmtId="164" fontId="7" fillId="32" borderId="29" xfId="43" applyNumberFormat="1" applyFont="1" applyFill="1" applyBorder="1" applyAlignment="1">
      <alignment horizontal="center" vertical="center"/>
    </xf>
    <xf numFmtId="164" fontId="7" fillId="32" borderId="33" xfId="43" applyNumberFormat="1" applyFont="1" applyFill="1" applyBorder="1" applyAlignment="1">
      <alignment horizontal="center" vertical="center"/>
    </xf>
    <xf numFmtId="164" fontId="7" fillId="32" borderId="10" xfId="42" applyNumberFormat="1" applyFont="1" applyFill="1" applyBorder="1" applyAlignment="1">
      <alignment horizontal="right" vertical="center"/>
    </xf>
    <xf numFmtId="164" fontId="16" fillId="0" borderId="12" xfId="40" applyNumberFormat="1" applyFont="1" applyBorder="1" applyAlignment="1">
      <alignment horizontal="left" wrapText="1"/>
    </xf>
    <xf numFmtId="164" fontId="16" fillId="0" borderId="11" xfId="40" applyNumberFormat="1" applyFont="1" applyBorder="1" applyAlignment="1">
      <alignment horizontal="left" wrapText="1"/>
    </xf>
    <xf numFmtId="164" fontId="16" fillId="0" borderId="16" xfId="40" applyNumberFormat="1" applyFont="1" applyBorder="1" applyAlignment="1">
      <alignment horizontal="center"/>
    </xf>
    <xf numFmtId="164" fontId="16" fillId="0" borderId="14" xfId="40" applyNumberFormat="1" applyFont="1" applyBorder="1" applyAlignment="1">
      <alignment horizontal="center"/>
    </xf>
    <xf numFmtId="164" fontId="16" fillId="0" borderId="17" xfId="40" applyNumberFormat="1" applyFont="1" applyBorder="1" applyAlignment="1">
      <alignment horizontal="center"/>
    </xf>
    <xf numFmtId="164" fontId="1" fillId="0" borderId="12" xfId="40" applyNumberFormat="1" applyFont="1" applyBorder="1" applyAlignment="1">
      <alignment horizontal="left" wrapText="1"/>
    </xf>
    <xf numFmtId="164" fontId="1" fillId="0" borderId="11" xfId="40" applyNumberFormat="1" applyFont="1" applyBorder="1" applyAlignment="1">
      <alignment horizontal="left"/>
    </xf>
    <xf numFmtId="164" fontId="1" fillId="0" borderId="11" xfId="40" applyNumberFormat="1" applyFont="1" applyBorder="1" applyAlignment="1">
      <alignment horizontal="left" wrapText="1"/>
    </xf>
    <xf numFmtId="164" fontId="1" fillId="0" borderId="12" xfId="40" applyNumberFormat="1" applyFont="1" applyBorder="1" applyAlignment="1">
      <alignment horizontal="left"/>
    </xf>
    <xf numFmtId="164" fontId="16" fillId="0" borderId="12" xfId="40" applyNumberFormat="1" applyFont="1" applyBorder="1" applyAlignment="1">
      <alignment horizontal="left"/>
    </xf>
    <xf numFmtId="164" fontId="16" fillId="0" borderId="11" xfId="40" applyNumberFormat="1" applyFont="1" applyBorder="1" applyAlignment="1">
      <alignment horizontal="left"/>
    </xf>
    <xf numFmtId="0" fontId="1" fillId="0" borderId="15" xfId="60" applyFont="1" applyFill="1" applyBorder="1" applyAlignment="1">
      <alignment horizontal="left" vertical="center" wrapText="1"/>
      <protection/>
    </xf>
    <xf numFmtId="0" fontId="1" fillId="0" borderId="32" xfId="60" applyFont="1" applyFill="1" applyBorder="1" applyAlignment="1">
      <alignment horizontal="left" vertical="center" wrapText="1"/>
      <protection/>
    </xf>
    <xf numFmtId="0" fontId="1" fillId="0" borderId="10" xfId="60" applyFont="1" applyFill="1" applyBorder="1" applyAlignment="1">
      <alignment horizontal="left" vertical="center" wrapText="1"/>
      <protection/>
    </xf>
    <xf numFmtId="0" fontId="1" fillId="0" borderId="12" xfId="60" applyFill="1" applyBorder="1" applyAlignment="1">
      <alignment horizontal="center"/>
      <protection/>
    </xf>
    <xf numFmtId="0" fontId="1" fillId="0" borderId="11" xfId="60" applyFill="1" applyBorder="1" applyAlignment="1">
      <alignment horizontal="center"/>
      <protection/>
    </xf>
    <xf numFmtId="0" fontId="1" fillId="0" borderId="16" xfId="60" applyFill="1" applyBorder="1" applyAlignment="1">
      <alignment horizontal="center"/>
      <protection/>
    </xf>
    <xf numFmtId="0" fontId="1" fillId="0" borderId="14" xfId="60" applyFill="1" applyBorder="1" applyAlignment="1">
      <alignment horizontal="center"/>
      <protection/>
    </xf>
    <xf numFmtId="0" fontId="1" fillId="0" borderId="17" xfId="60" applyFont="1" applyFill="1" applyBorder="1" applyAlignment="1">
      <alignment horizontal="center"/>
      <protection/>
    </xf>
    <xf numFmtId="0" fontId="12" fillId="0" borderId="16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 quotePrefix="1">
      <alignment horizontal="center" vertical="center"/>
    </xf>
    <xf numFmtId="38" fontId="12" fillId="0" borderId="16" xfId="45" applyNumberFormat="1" applyFont="1" applyFill="1" applyBorder="1" applyAlignment="1">
      <alignment horizontal="center" vertical="center"/>
    </xf>
    <xf numFmtId="38" fontId="12" fillId="0" borderId="17" xfId="45" applyNumberFormat="1" applyFont="1" applyFill="1" applyBorder="1" applyAlignment="1">
      <alignment horizontal="center" vertical="center"/>
    </xf>
    <xf numFmtId="38" fontId="12" fillId="0" borderId="14" xfId="45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 quotePrefix="1">
      <alignment horizontal="center" vertical="center" wrapText="1"/>
    </xf>
    <xf numFmtId="0" fontId="12" fillId="0" borderId="30" xfId="0" applyFont="1" applyFill="1" applyBorder="1" applyAlignment="1" quotePrefix="1">
      <alignment horizontal="center" vertical="center"/>
    </xf>
    <xf numFmtId="0" fontId="12" fillId="0" borderId="32" xfId="0" applyFont="1" applyFill="1" applyBorder="1" applyAlignment="1" quotePrefix="1">
      <alignment horizontal="center" vertical="center"/>
    </xf>
    <xf numFmtId="0" fontId="12" fillId="0" borderId="33" xfId="0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right"/>
    </xf>
    <xf numFmtId="165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4" fontId="14" fillId="0" borderId="11" xfId="40" applyNumberFormat="1" applyFont="1" applyFill="1" applyBorder="1" applyAlignment="1">
      <alignment horizontal="center" vertical="center" wrapText="1"/>
    </xf>
    <xf numFmtId="164" fontId="14" fillId="0" borderId="11" xfId="40" applyNumberFormat="1" applyFont="1" applyFill="1" applyBorder="1" applyAlignment="1">
      <alignment horizontal="center" vertical="center"/>
    </xf>
    <xf numFmtId="1" fontId="22" fillId="0" borderId="32" xfId="0" applyNumberFormat="1" applyFont="1" applyFill="1" applyBorder="1" applyAlignment="1">
      <alignment horizontal="center" vertical="center"/>
    </xf>
    <xf numFmtId="1" fontId="22" fillId="0" borderId="33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4" fontId="23" fillId="0" borderId="16" xfId="40" applyNumberFormat="1" applyFont="1" applyFill="1" applyBorder="1" applyAlignment="1">
      <alignment horizontal="center" vertical="center" wrapText="1"/>
    </xf>
    <xf numFmtId="164" fontId="23" fillId="0" borderId="17" xfId="40" applyNumberFormat="1" applyFont="1" applyFill="1" applyBorder="1" applyAlignment="1">
      <alignment horizontal="center" vertical="center" wrapText="1"/>
    </xf>
    <xf numFmtId="164" fontId="23" fillId="0" borderId="14" xfId="40" applyNumberFormat="1" applyFont="1" applyFill="1" applyBorder="1" applyAlignment="1">
      <alignment horizontal="center" vertical="center" wrapText="1"/>
    </xf>
    <xf numFmtId="164" fontId="23" fillId="0" borderId="10" xfId="4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164" fontId="10" fillId="0" borderId="16" xfId="40" applyNumberFormat="1" applyFont="1" applyFill="1" applyBorder="1" applyAlignment="1">
      <alignment horizontal="right" vertical="center"/>
    </xf>
    <xf numFmtId="164" fontId="10" fillId="0" borderId="17" xfId="40" applyNumberFormat="1" applyFont="1" applyFill="1" applyBorder="1" applyAlignment="1">
      <alignment horizontal="right" vertical="center"/>
    </xf>
    <xf numFmtId="164" fontId="10" fillId="0" borderId="14" xfId="40" applyNumberFormat="1" applyFont="1" applyFill="1" applyBorder="1" applyAlignment="1">
      <alignment horizontal="right" vertical="center"/>
    </xf>
    <xf numFmtId="164" fontId="12" fillId="0" borderId="10" xfId="4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166" fontId="22" fillId="0" borderId="1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166" fontId="23" fillId="0" borderId="10" xfId="0" applyNumberFormat="1" applyFont="1" applyFill="1" applyBorder="1" applyAlignment="1">
      <alignment horizontal="center" vertical="center"/>
    </xf>
    <xf numFmtId="164" fontId="12" fillId="0" borderId="16" xfId="40" applyNumberFormat="1" applyFont="1" applyFill="1" applyBorder="1" applyAlignment="1">
      <alignment horizontal="right" vertical="center"/>
    </xf>
    <xf numFmtId="164" fontId="12" fillId="0" borderId="17" xfId="40" applyNumberFormat="1" applyFont="1" applyFill="1" applyBorder="1" applyAlignment="1">
      <alignment horizontal="right" vertical="center"/>
    </xf>
    <xf numFmtId="164" fontId="12" fillId="0" borderId="14" xfId="40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166" fontId="23" fillId="0" borderId="16" xfId="0" applyNumberFormat="1" applyFont="1" applyFill="1" applyBorder="1" applyAlignment="1">
      <alignment horizontal="center" vertical="center"/>
    </xf>
    <xf numFmtId="166" fontId="23" fillId="0" borderId="17" xfId="0" applyNumberFormat="1" applyFont="1" applyFill="1" applyBorder="1" applyAlignment="1">
      <alignment horizontal="center" vertical="center"/>
    </xf>
    <xf numFmtId="166" fontId="23" fillId="0" borderId="14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38" fontId="25" fillId="0" borderId="0" xfId="42" applyNumberFormat="1" applyFont="1" applyFill="1" applyBorder="1" applyAlignment="1">
      <alignment horizontal="right" vertical="center"/>
    </xf>
    <xf numFmtId="164" fontId="24" fillId="0" borderId="16" xfId="44" applyNumberFormat="1" applyFont="1" applyFill="1" applyBorder="1" applyAlignment="1">
      <alignment horizontal="center"/>
    </xf>
    <xf numFmtId="164" fontId="24" fillId="0" borderId="14" xfId="44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right"/>
    </xf>
    <xf numFmtId="165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 wrapText="1"/>
    </xf>
    <xf numFmtId="165" fontId="25" fillId="0" borderId="30" xfId="0" applyNumberFormat="1" applyFont="1" applyFill="1" applyBorder="1" applyAlignment="1">
      <alignment horizontal="center" vertical="center" wrapText="1"/>
    </xf>
    <xf numFmtId="165" fontId="25" fillId="0" borderId="24" xfId="0" applyNumberFormat="1" applyFont="1" applyFill="1" applyBorder="1" applyAlignment="1">
      <alignment horizontal="center" vertical="center" wrapText="1"/>
    </xf>
    <xf numFmtId="165" fontId="25" fillId="0" borderId="31" xfId="0" applyNumberFormat="1" applyFont="1" applyFill="1" applyBorder="1" applyAlignment="1">
      <alignment horizontal="center" vertical="center" wrapText="1"/>
    </xf>
    <xf numFmtId="165" fontId="25" fillId="0" borderId="32" xfId="0" applyNumberFormat="1" applyFont="1" applyFill="1" applyBorder="1" applyAlignment="1">
      <alignment horizontal="center" vertical="center" wrapText="1"/>
    </xf>
    <xf numFmtId="165" fontId="25" fillId="0" borderId="33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3" fontId="27" fillId="0" borderId="16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right" vertical="center"/>
    </xf>
    <xf numFmtId="3" fontId="28" fillId="0" borderId="16" xfId="0" applyNumberFormat="1" applyFont="1" applyFill="1" applyBorder="1" applyAlignment="1">
      <alignment horizontal="right" vertical="center"/>
    </xf>
    <xf numFmtId="3" fontId="28" fillId="0" borderId="17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166" fontId="24" fillId="0" borderId="10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166" fontId="25" fillId="0" borderId="10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166" fontId="25" fillId="0" borderId="16" xfId="0" applyNumberFormat="1" applyFont="1" applyFill="1" applyBorder="1" applyAlignment="1">
      <alignment horizontal="center" vertical="center"/>
    </xf>
    <xf numFmtId="166" fontId="25" fillId="0" borderId="17" xfId="0" applyNumberFormat="1" applyFont="1" applyFill="1" applyBorder="1" applyAlignment="1">
      <alignment horizontal="center" vertical="center"/>
    </xf>
    <xf numFmtId="166" fontId="25" fillId="0" borderId="14" xfId="0" applyNumberFormat="1" applyFont="1" applyFill="1" applyBorder="1" applyAlignment="1">
      <alignment horizontal="center"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_2012.évi ktgvetés mellékleteti1" xfId="60"/>
    <cellStyle name="Normal_KARSZJ3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gyzo\AppData\Local\Temp\Dokumentumok\2015.&#233;vi%20k&#246;lts&#233;gvet&#233;s\2015.%20&#211;voda%20k&#246;lts&#233;gvet&#233;s\2015.&#233;vi%20Mp%20&#211;voda%20K&#246;lts&#233;gve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5.&#233;vi%20k&#246;lts&#233;gvet&#233;s\2015.%20&#211;voda%20k&#246;lts&#233;gvet&#233;s\2015.%20&#243;voda%20szem&#233;lyi%20kiad&#225;s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gyzo\AppData\Local\Temp\Dokumentumok\2015.&#233;vi%20k&#246;lts&#233;gvet&#233;s\2015.Hivatal\2015.hiv.ktg.vet\El&#337;terjeszt&#233;s-hivatal%202015.&#233;vi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3. m"/>
    </sheetNames>
    <sheetDataSet>
      <sheetData sheetId="2">
        <row r="15">
          <cell r="AT15">
            <v>19896</v>
          </cell>
          <cell r="AX15">
            <v>998.5</v>
          </cell>
        </row>
        <row r="19">
          <cell r="AT19">
            <v>5325</v>
          </cell>
          <cell r="AX19">
            <v>256</v>
          </cell>
        </row>
        <row r="52">
          <cell r="AT52">
            <v>2771.8100000000004</v>
          </cell>
          <cell r="AX52">
            <v>4779</v>
          </cell>
        </row>
        <row r="56">
          <cell r="BB56">
            <v>1003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érkalkuláció"/>
      <sheetName val="bérkalkuláció (20150206)"/>
    </sheetNames>
    <sheetDataSet>
      <sheetData sheetId="1">
        <row r="30">
          <cell r="O30">
            <v>247.5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m"/>
      <sheetName val="2.m"/>
      <sheetName val="2.a. m"/>
    </sheetNames>
    <sheetDataSet>
      <sheetData sheetId="1">
        <row r="6">
          <cell r="E6">
            <v>21263</v>
          </cell>
          <cell r="F6">
            <v>5569.360000000001</v>
          </cell>
          <cell r="G6">
            <v>10685.900000000001</v>
          </cell>
          <cell r="H6">
            <v>1930</v>
          </cell>
          <cell r="I6">
            <v>954</v>
          </cell>
        </row>
      </sheetData>
      <sheetData sheetId="2">
        <row r="15">
          <cell r="AG15">
            <v>9852</v>
          </cell>
          <cell r="AK15">
            <v>11411</v>
          </cell>
        </row>
        <row r="19">
          <cell r="AG19">
            <v>2527.4900000000002</v>
          </cell>
          <cell r="AK19">
            <v>3041.8700000000003</v>
          </cell>
        </row>
        <row r="50">
          <cell r="AG50">
            <v>5009.55</v>
          </cell>
          <cell r="AK50">
            <v>5676.35</v>
          </cell>
        </row>
        <row r="51">
          <cell r="AG51">
            <v>977</v>
          </cell>
          <cell r="AK51">
            <v>953</v>
          </cell>
        </row>
        <row r="58">
          <cell r="AG58">
            <v>687</v>
          </cell>
          <cell r="AK58">
            <v>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B1">
      <selection activeCell="E3" sqref="E3"/>
    </sheetView>
  </sheetViews>
  <sheetFormatPr defaultColWidth="9.00390625" defaultRowHeight="12.75"/>
  <cols>
    <col min="1" max="1" width="7.875" style="121" bestFit="1" customWidth="1"/>
    <col min="2" max="2" width="10.25390625" style="137" customWidth="1"/>
    <col min="3" max="3" width="59.875" style="121" customWidth="1"/>
    <col min="4" max="4" width="13.625" style="121" customWidth="1"/>
    <col min="5" max="5" width="11.875" style="137" bestFit="1" customWidth="1"/>
    <col min="6" max="6" width="49.875" style="121" customWidth="1"/>
    <col min="7" max="7" width="14.375" style="121" customWidth="1"/>
    <col min="8" max="16384" width="9.125" style="121" customWidth="1"/>
  </cols>
  <sheetData>
    <row r="1" spans="1:7" ht="15.75">
      <c r="A1" s="300" t="s">
        <v>383</v>
      </c>
      <c r="B1" s="119" t="s">
        <v>3</v>
      </c>
      <c r="C1" s="119" t="s">
        <v>171</v>
      </c>
      <c r="D1" s="119" t="s">
        <v>5</v>
      </c>
      <c r="E1" s="120" t="s">
        <v>6</v>
      </c>
      <c r="F1" s="119" t="s">
        <v>7</v>
      </c>
      <c r="G1" s="119" t="s">
        <v>363</v>
      </c>
    </row>
    <row r="2" spans="1:7" ht="40.5" customHeight="1">
      <c r="A2" s="301"/>
      <c r="B2" s="296" t="s">
        <v>364</v>
      </c>
      <c r="C2" s="297"/>
      <c r="D2" s="297"/>
      <c r="E2" s="298" t="s">
        <v>365</v>
      </c>
      <c r="F2" s="299"/>
      <c r="G2" s="299"/>
    </row>
    <row r="3" spans="1:7" s="125" customFormat="1" ht="35.25" customHeight="1">
      <c r="A3" s="302"/>
      <c r="B3" s="122" t="s">
        <v>366</v>
      </c>
      <c r="C3" s="123" t="s">
        <v>9</v>
      </c>
      <c r="D3" s="122" t="s">
        <v>367</v>
      </c>
      <c r="E3" s="124" t="s">
        <v>366</v>
      </c>
      <c r="F3" s="123" t="s">
        <v>9</v>
      </c>
      <c r="G3" s="123" t="s">
        <v>368</v>
      </c>
    </row>
    <row r="4" spans="1:7" ht="29.25" customHeight="1">
      <c r="A4" s="126">
        <v>1</v>
      </c>
      <c r="B4" s="127" t="s">
        <v>193</v>
      </c>
      <c r="C4" s="128" t="s">
        <v>192</v>
      </c>
      <c r="D4" s="129">
        <f>SUM('2.m'!AI13:AL13)</f>
        <v>60051</v>
      </c>
      <c r="E4" s="130" t="s">
        <v>369</v>
      </c>
      <c r="F4" s="131" t="s">
        <v>370</v>
      </c>
      <c r="G4" s="129">
        <f>SUM('4.a.m'!ES26:EV26)</f>
        <v>9382</v>
      </c>
    </row>
    <row r="5" spans="1:7" ht="29.25" customHeight="1">
      <c r="A5" s="126">
        <v>2</v>
      </c>
      <c r="B5" s="127" t="s">
        <v>216</v>
      </c>
      <c r="C5" s="128" t="s">
        <v>215</v>
      </c>
      <c r="D5" s="129">
        <f>SUM('2.m'!AI25:AL25)</f>
        <v>28721</v>
      </c>
      <c r="E5" s="130" t="s">
        <v>371</v>
      </c>
      <c r="F5" s="131" t="s">
        <v>372</v>
      </c>
      <c r="G5" s="129">
        <f>SUM('4.a.m'!ES27:EV27)</f>
        <v>2360</v>
      </c>
    </row>
    <row r="6" spans="1:7" ht="29.25" customHeight="1">
      <c r="A6" s="126">
        <v>3</v>
      </c>
      <c r="B6" s="127" t="s">
        <v>227</v>
      </c>
      <c r="C6" s="128" t="s">
        <v>226</v>
      </c>
      <c r="D6" s="129">
        <f>SUM('2.m'!AI32:AL32)</f>
        <v>15851</v>
      </c>
      <c r="E6" s="130" t="s">
        <v>373</v>
      </c>
      <c r="F6" s="131" t="s">
        <v>20</v>
      </c>
      <c r="G6" s="129">
        <f>SUM('4.a.m'!ES52:EV52)</f>
        <v>38627</v>
      </c>
    </row>
    <row r="7" spans="1:7" ht="29.25" customHeight="1">
      <c r="A7" s="126">
        <v>4</v>
      </c>
      <c r="B7" s="127" t="s">
        <v>230</v>
      </c>
      <c r="C7" s="128" t="s">
        <v>229</v>
      </c>
      <c r="D7" s="129">
        <f>SUM('2.m'!AI33:AL33)</f>
        <v>1456</v>
      </c>
      <c r="E7" s="130" t="s">
        <v>374</v>
      </c>
      <c r="F7" s="128" t="s">
        <v>106</v>
      </c>
      <c r="G7" s="129">
        <f>SUM('4.a.m'!ES61:EV61)</f>
        <v>2178</v>
      </c>
    </row>
    <row r="8" spans="1:7" ht="29.25" customHeight="1">
      <c r="A8" s="126">
        <v>5</v>
      </c>
      <c r="B8" s="127" t="s">
        <v>250</v>
      </c>
      <c r="C8" s="128" t="s">
        <v>249</v>
      </c>
      <c r="D8" s="129">
        <f>SUM('2.m'!AI46:AL46)</f>
        <v>5113</v>
      </c>
      <c r="E8" s="130" t="s">
        <v>375</v>
      </c>
      <c r="F8" s="129" t="s">
        <v>22</v>
      </c>
      <c r="G8" s="129">
        <f>SUM('4.a.m'!ES74:EV74)</f>
        <v>78815</v>
      </c>
    </row>
    <row r="9" spans="1:7" ht="29.25" customHeight="1">
      <c r="A9" s="126">
        <v>6</v>
      </c>
      <c r="B9" s="127" t="s">
        <v>287</v>
      </c>
      <c r="C9" s="128" t="s">
        <v>286</v>
      </c>
      <c r="D9" s="129">
        <f>SUM('2.m'!AI67:AL67)</f>
        <v>5421</v>
      </c>
      <c r="E9" s="130" t="s">
        <v>604</v>
      </c>
      <c r="F9" s="129" t="s">
        <v>737</v>
      </c>
      <c r="G9" s="129">
        <f>SUM('4.a.m'!ES82:EV82)</f>
        <v>7235</v>
      </c>
    </row>
    <row r="10" spans="1:7" ht="29.25" customHeight="1">
      <c r="A10" s="126">
        <v>7</v>
      </c>
      <c r="B10" s="127" t="s">
        <v>303</v>
      </c>
      <c r="C10" s="128" t="s">
        <v>302</v>
      </c>
      <c r="D10" s="129">
        <f>SUM('2.m'!AI78:AL78)</f>
        <v>17650</v>
      </c>
      <c r="E10" s="130" t="s">
        <v>376</v>
      </c>
      <c r="F10" s="129" t="s">
        <v>377</v>
      </c>
      <c r="G10" s="129">
        <f>SUM('4.a.m'!ES87:EV87)</f>
        <v>20431</v>
      </c>
    </row>
    <row r="11" spans="1:7" ht="29.25" customHeight="1">
      <c r="A11" s="126">
        <v>8</v>
      </c>
      <c r="B11" s="127" t="s">
        <v>315</v>
      </c>
      <c r="C11" s="128" t="s">
        <v>379</v>
      </c>
      <c r="D11" s="129">
        <f>SUM('2.m'!AI85:AL85)</f>
        <v>11369</v>
      </c>
      <c r="E11" s="130" t="s">
        <v>378</v>
      </c>
      <c r="F11" s="129" t="s">
        <v>38</v>
      </c>
      <c r="G11" s="129">
        <f>SUM('4.a.m'!ES98:EV98)</f>
        <v>72879</v>
      </c>
    </row>
    <row r="12" spans="1:7" ht="29.25" customHeight="1">
      <c r="A12" s="126">
        <v>9</v>
      </c>
      <c r="B12" s="127" t="s">
        <v>355</v>
      </c>
      <c r="C12" s="128" t="s">
        <v>756</v>
      </c>
      <c r="D12" s="129">
        <f>SUM('2.m'!AI102:AL102)</f>
        <v>86275</v>
      </c>
      <c r="E12" s="130"/>
      <c r="F12" s="129"/>
      <c r="G12" s="129"/>
    </row>
    <row r="13" spans="1:7" ht="47.25" customHeight="1" thickBot="1">
      <c r="A13" s="132">
        <v>10</v>
      </c>
      <c r="B13" s="133" t="s">
        <v>380</v>
      </c>
      <c r="C13" s="133" t="s">
        <v>381</v>
      </c>
      <c r="D13" s="134">
        <f>SUM(D4:D12)</f>
        <v>231907</v>
      </c>
      <c r="E13" s="135" t="s">
        <v>738</v>
      </c>
      <c r="F13" s="136" t="s">
        <v>382</v>
      </c>
      <c r="G13" s="134">
        <f>SUM(G4:G12)</f>
        <v>231907</v>
      </c>
    </row>
  </sheetData>
  <sheetProtection/>
  <mergeCells count="3">
    <mergeCell ref="B2:D2"/>
    <mergeCell ref="E2:G2"/>
    <mergeCell ref="A1:A3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79" r:id="rId1"/>
  <headerFooter>
    <oddHeader xml:space="preserve">&amp;LMAGYARPOLÁNY KÖZSÉG ÖNKORMÁNYZATA&amp;C2015. KÖLTSÉGVETÉS
BEVÉTELEK ÉS KIADÁSOK ALAKULÁSA&amp;R1. melléklet Magyarpolány Község Önkormányat Képviselő-testületének
1/2015. (II. 20.) önkormányzati rendeletéhez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"/>
  <sheetViews>
    <sheetView zoomScaleSheetLayoutView="100" workbookViewId="0" topLeftCell="E1">
      <selection activeCell="E4" sqref="E4:AD4"/>
    </sheetView>
  </sheetViews>
  <sheetFormatPr defaultColWidth="2.75390625" defaultRowHeight="12.75"/>
  <cols>
    <col min="1" max="1" width="2.75390625" style="152" customWidth="1"/>
    <col min="2" max="2" width="4.625" style="152" customWidth="1"/>
    <col min="3" max="3" width="2.75390625" style="104" customWidth="1"/>
    <col min="4" max="4" width="6.875" style="100" customWidth="1"/>
    <col min="5" max="27" width="2.75390625" style="106" customWidth="1"/>
    <col min="28" max="28" width="5.00390625" style="106" customWidth="1"/>
    <col min="29" max="29" width="2.75390625" style="106" customWidth="1"/>
    <col min="30" max="30" width="20.25390625" style="106" customWidth="1"/>
    <col min="31" max="32" width="2.75390625" style="100" customWidth="1"/>
    <col min="33" max="33" width="1.12109375" style="107" customWidth="1"/>
    <col min="34" max="34" width="1.625" style="107" customWidth="1"/>
    <col min="35" max="36" width="4.75390625" style="107" customWidth="1"/>
    <col min="37" max="37" width="4.75390625" style="100" customWidth="1"/>
    <col min="38" max="38" width="1.12109375" style="100" customWidth="1"/>
    <col min="39" max="40" width="4.75390625" style="107" customWidth="1"/>
    <col min="41" max="41" width="4.75390625" style="100" customWidth="1"/>
    <col min="42" max="42" width="1.12109375" style="100" customWidth="1"/>
    <col min="43" max="44" width="4.75390625" style="107" customWidth="1"/>
    <col min="45" max="45" width="4.75390625" style="100" customWidth="1"/>
    <col min="46" max="46" width="1.12109375" style="100" customWidth="1"/>
    <col min="47" max="48" width="4.75390625" style="107" customWidth="1"/>
    <col min="49" max="49" width="4.75390625" style="100" customWidth="1"/>
    <col min="50" max="50" width="1.12109375" style="100" customWidth="1"/>
    <col min="51" max="251" width="9.125" style="100" customWidth="1"/>
    <col min="252" max="252" width="2.75390625" style="100" customWidth="1"/>
    <col min="253" max="253" width="3.125" style="100" customWidth="1"/>
    <col min="254" max="254" width="2.75390625" style="100" customWidth="1"/>
    <col min="255" max="255" width="6.875" style="100" customWidth="1"/>
    <col min="256" max="16384" width="2.75390625" style="100" customWidth="1"/>
  </cols>
  <sheetData>
    <row r="1" spans="1:50" ht="15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 t="s">
        <v>2</v>
      </c>
      <c r="AV1" s="369"/>
      <c r="AW1" s="369"/>
      <c r="AX1" s="369"/>
    </row>
    <row r="2" spans="1:50" s="151" customFormat="1" ht="15.75">
      <c r="A2" s="513" t="s">
        <v>383</v>
      </c>
      <c r="B2" s="514"/>
      <c r="C2" s="361" t="s">
        <v>3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3"/>
      <c r="AE2" s="364" t="s">
        <v>171</v>
      </c>
      <c r="AF2" s="365"/>
      <c r="AG2" s="365"/>
      <c r="AH2" s="365"/>
      <c r="AI2" s="366" t="s">
        <v>5</v>
      </c>
      <c r="AJ2" s="367"/>
      <c r="AK2" s="367"/>
      <c r="AL2" s="368"/>
      <c r="AM2" s="366" t="s">
        <v>6</v>
      </c>
      <c r="AN2" s="367"/>
      <c r="AO2" s="367"/>
      <c r="AP2" s="368"/>
      <c r="AQ2" s="366" t="s">
        <v>7</v>
      </c>
      <c r="AR2" s="367"/>
      <c r="AS2" s="367"/>
      <c r="AT2" s="368"/>
      <c r="AU2" s="366" t="s">
        <v>363</v>
      </c>
      <c r="AV2" s="367"/>
      <c r="AW2" s="367"/>
      <c r="AX2" s="368"/>
    </row>
    <row r="3" spans="1:50" s="151" customFormat="1" ht="32.25" customHeight="1">
      <c r="A3" s="515"/>
      <c r="B3" s="516"/>
      <c r="C3" s="508" t="s">
        <v>813</v>
      </c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10"/>
      <c r="AE3" s="335" t="s">
        <v>814</v>
      </c>
      <c r="AF3" s="312"/>
      <c r="AG3" s="312"/>
      <c r="AH3" s="313"/>
      <c r="AI3" s="505" t="s">
        <v>815</v>
      </c>
      <c r="AJ3" s="506"/>
      <c r="AK3" s="506"/>
      <c r="AL3" s="507"/>
      <c r="AM3" s="505" t="s">
        <v>816</v>
      </c>
      <c r="AN3" s="506"/>
      <c r="AO3" s="506"/>
      <c r="AP3" s="507"/>
      <c r="AQ3" s="505" t="s">
        <v>817</v>
      </c>
      <c r="AR3" s="506"/>
      <c r="AS3" s="506"/>
      <c r="AT3" s="507"/>
      <c r="AU3" s="505" t="s">
        <v>818</v>
      </c>
      <c r="AV3" s="506"/>
      <c r="AW3" s="506"/>
      <c r="AX3" s="507"/>
    </row>
    <row r="4" spans="1:50" ht="15" customHeight="1">
      <c r="A4" s="503">
        <v>1</v>
      </c>
      <c r="B4" s="504"/>
      <c r="C4" s="329"/>
      <c r="D4" s="331"/>
      <c r="E4" s="349" t="s">
        <v>288</v>
      </c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1"/>
      <c r="AE4" s="314"/>
      <c r="AF4" s="315"/>
      <c r="AG4" s="315"/>
      <c r="AH4" s="316"/>
      <c r="AI4" s="346">
        <v>171</v>
      </c>
      <c r="AJ4" s="347"/>
      <c r="AK4" s="347"/>
      <c r="AL4" s="348"/>
      <c r="AM4" s="346">
        <v>171</v>
      </c>
      <c r="AN4" s="347"/>
      <c r="AO4" s="347"/>
      <c r="AP4" s="348"/>
      <c r="AQ4" s="346">
        <v>171</v>
      </c>
      <c r="AR4" s="347"/>
      <c r="AS4" s="347"/>
      <c r="AT4" s="348"/>
      <c r="AU4" s="346">
        <v>171</v>
      </c>
      <c r="AV4" s="347"/>
      <c r="AW4" s="347"/>
      <c r="AX4" s="348"/>
    </row>
    <row r="5" spans="1:50" ht="15" customHeight="1">
      <c r="A5" s="511">
        <v>2</v>
      </c>
      <c r="B5" s="512"/>
      <c r="C5" s="329"/>
      <c r="D5" s="330"/>
      <c r="E5" s="349" t="s">
        <v>289</v>
      </c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1"/>
      <c r="AE5" s="314"/>
      <c r="AF5" s="315"/>
      <c r="AG5" s="315"/>
      <c r="AH5" s="316"/>
      <c r="AI5" s="346">
        <v>5250</v>
      </c>
      <c r="AJ5" s="347"/>
      <c r="AK5" s="347"/>
      <c r="AL5" s="348"/>
      <c r="AM5" s="346">
        <v>5250</v>
      </c>
      <c r="AN5" s="347"/>
      <c r="AO5" s="347"/>
      <c r="AP5" s="348"/>
      <c r="AQ5" s="346">
        <v>5250</v>
      </c>
      <c r="AR5" s="347"/>
      <c r="AS5" s="347"/>
      <c r="AT5" s="348"/>
      <c r="AU5" s="346">
        <v>5250</v>
      </c>
      <c r="AV5" s="347"/>
      <c r="AW5" s="347"/>
      <c r="AX5" s="348"/>
    </row>
    <row r="6" spans="1:50" ht="30" customHeight="1">
      <c r="A6" s="511">
        <v>3</v>
      </c>
      <c r="B6" s="512"/>
      <c r="C6" s="335" t="s">
        <v>748</v>
      </c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7"/>
      <c r="AE6" s="311" t="s">
        <v>287</v>
      </c>
      <c r="AF6" s="312"/>
      <c r="AG6" s="312"/>
      <c r="AH6" s="313"/>
      <c r="AI6" s="303">
        <f>SUM(AI4:AL5)</f>
        <v>5421</v>
      </c>
      <c r="AJ6" s="304"/>
      <c r="AK6" s="304"/>
      <c r="AL6" s="305"/>
      <c r="AM6" s="303">
        <f>SUM(AM4:AP5)</f>
        <v>5421</v>
      </c>
      <c r="AN6" s="304"/>
      <c r="AO6" s="304"/>
      <c r="AP6" s="305"/>
      <c r="AQ6" s="303">
        <f>SUM(AQ4:AT5)</f>
        <v>5421</v>
      </c>
      <c r="AR6" s="304"/>
      <c r="AS6" s="304"/>
      <c r="AT6" s="305"/>
      <c r="AU6" s="303">
        <f>SUM(AU4:AX5)</f>
        <v>5421</v>
      </c>
      <c r="AV6" s="304"/>
      <c r="AW6" s="304"/>
      <c r="AX6" s="305"/>
    </row>
    <row r="7" spans="1:50" ht="15.75">
      <c r="A7" s="511">
        <v>4</v>
      </c>
      <c r="B7" s="512"/>
      <c r="C7" s="329"/>
      <c r="D7" s="331"/>
      <c r="E7" s="322" t="s">
        <v>760</v>
      </c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4"/>
      <c r="AE7" s="311" t="s">
        <v>290</v>
      </c>
      <c r="AF7" s="312"/>
      <c r="AG7" s="312"/>
      <c r="AH7" s="313"/>
      <c r="AI7" s="303">
        <f>SUM(AI8)</f>
        <v>12500</v>
      </c>
      <c r="AJ7" s="304"/>
      <c r="AK7" s="304"/>
      <c r="AL7" s="305"/>
      <c r="AM7" s="303">
        <f>SUM(AM8)</f>
        <v>12500</v>
      </c>
      <c r="AN7" s="304"/>
      <c r="AO7" s="304"/>
      <c r="AP7" s="305"/>
      <c r="AQ7" s="303">
        <f>SUM(AQ8)</f>
        <v>12500</v>
      </c>
      <c r="AR7" s="304"/>
      <c r="AS7" s="304"/>
      <c r="AT7" s="305"/>
      <c r="AU7" s="303">
        <f>SUM(AU8)</f>
        <v>12500</v>
      </c>
      <c r="AV7" s="304"/>
      <c r="AW7" s="304"/>
      <c r="AX7" s="305"/>
    </row>
    <row r="8" spans="1:50" ht="15.75">
      <c r="A8" s="503">
        <v>5</v>
      </c>
      <c r="B8" s="504"/>
      <c r="C8" s="329"/>
      <c r="D8" s="331"/>
      <c r="E8" s="349" t="s">
        <v>291</v>
      </c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1"/>
      <c r="AE8" s="314"/>
      <c r="AF8" s="315"/>
      <c r="AG8" s="315"/>
      <c r="AH8" s="316"/>
      <c r="AI8" s="346">
        <v>12500</v>
      </c>
      <c r="AJ8" s="347"/>
      <c r="AK8" s="347"/>
      <c r="AL8" s="348"/>
      <c r="AM8" s="346">
        <v>12500</v>
      </c>
      <c r="AN8" s="347"/>
      <c r="AO8" s="347"/>
      <c r="AP8" s="348"/>
      <c r="AQ8" s="346">
        <v>12500</v>
      </c>
      <c r="AR8" s="347"/>
      <c r="AS8" s="347"/>
      <c r="AT8" s="348"/>
      <c r="AU8" s="346">
        <v>12500</v>
      </c>
      <c r="AV8" s="347"/>
      <c r="AW8" s="347"/>
      <c r="AX8" s="348"/>
    </row>
    <row r="9" spans="1:50" ht="15.75">
      <c r="A9" s="511">
        <v>6</v>
      </c>
      <c r="B9" s="512"/>
      <c r="C9" s="329"/>
      <c r="D9" s="331"/>
      <c r="E9" s="322" t="s">
        <v>761</v>
      </c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4"/>
      <c r="AE9" s="311" t="s">
        <v>297</v>
      </c>
      <c r="AF9" s="312"/>
      <c r="AG9" s="312"/>
      <c r="AH9" s="313"/>
      <c r="AI9" s="303">
        <f>SUM(AI10)</f>
        <v>4300</v>
      </c>
      <c r="AJ9" s="304"/>
      <c r="AK9" s="304"/>
      <c r="AL9" s="305"/>
      <c r="AM9" s="303">
        <f>SUM(AM10)</f>
        <v>4300</v>
      </c>
      <c r="AN9" s="304"/>
      <c r="AO9" s="304"/>
      <c r="AP9" s="305"/>
      <c r="AQ9" s="303">
        <f>SUM(AQ10)</f>
        <v>4300</v>
      </c>
      <c r="AR9" s="304"/>
      <c r="AS9" s="304"/>
      <c r="AT9" s="305"/>
      <c r="AU9" s="303">
        <f>SUM(AU10)</f>
        <v>4300</v>
      </c>
      <c r="AV9" s="304"/>
      <c r="AW9" s="304"/>
      <c r="AX9" s="305"/>
    </row>
    <row r="10" spans="1:50" ht="15.75">
      <c r="A10" s="511">
        <v>7</v>
      </c>
      <c r="B10" s="512"/>
      <c r="C10" s="329"/>
      <c r="D10" s="331"/>
      <c r="E10" s="349" t="s">
        <v>298</v>
      </c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1"/>
      <c r="AE10" s="314"/>
      <c r="AF10" s="315"/>
      <c r="AG10" s="315"/>
      <c r="AH10" s="316"/>
      <c r="AI10" s="346">
        <v>4300</v>
      </c>
      <c r="AJ10" s="347"/>
      <c r="AK10" s="347"/>
      <c r="AL10" s="348"/>
      <c r="AM10" s="346">
        <v>4300</v>
      </c>
      <c r="AN10" s="347"/>
      <c r="AO10" s="347"/>
      <c r="AP10" s="348"/>
      <c r="AQ10" s="346">
        <v>4300</v>
      </c>
      <c r="AR10" s="347"/>
      <c r="AS10" s="347"/>
      <c r="AT10" s="348"/>
      <c r="AU10" s="346">
        <v>4300</v>
      </c>
      <c r="AV10" s="347"/>
      <c r="AW10" s="347"/>
      <c r="AX10" s="348"/>
    </row>
    <row r="11" spans="1:50" ht="15.75">
      <c r="A11" s="503">
        <v>8</v>
      </c>
      <c r="B11" s="504"/>
      <c r="C11" s="329"/>
      <c r="D11" s="331"/>
      <c r="E11" s="322" t="s">
        <v>749</v>
      </c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4"/>
      <c r="AE11" s="311" t="s">
        <v>299</v>
      </c>
      <c r="AF11" s="312"/>
      <c r="AG11" s="312"/>
      <c r="AH11" s="313"/>
      <c r="AI11" s="303">
        <f>SUM(AI12:AL13)</f>
        <v>850</v>
      </c>
      <c r="AJ11" s="304"/>
      <c r="AK11" s="304"/>
      <c r="AL11" s="305"/>
      <c r="AM11" s="303">
        <f>SUM(AM12:AP13)</f>
        <v>850</v>
      </c>
      <c r="AN11" s="304"/>
      <c r="AO11" s="304"/>
      <c r="AP11" s="305"/>
      <c r="AQ11" s="303">
        <f>SUM(AQ12:AT13)</f>
        <v>850</v>
      </c>
      <c r="AR11" s="304"/>
      <c r="AS11" s="304"/>
      <c r="AT11" s="305"/>
      <c r="AU11" s="303">
        <f>SUM(AU12:AX13)</f>
        <v>850</v>
      </c>
      <c r="AV11" s="304"/>
      <c r="AW11" s="304"/>
      <c r="AX11" s="305"/>
    </row>
    <row r="12" spans="1:50" ht="15.75">
      <c r="A12" s="511">
        <v>9</v>
      </c>
      <c r="B12" s="512"/>
      <c r="C12" s="329"/>
      <c r="D12" s="331"/>
      <c r="E12" s="349" t="s">
        <v>300</v>
      </c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1"/>
      <c r="AE12" s="314"/>
      <c r="AF12" s="315"/>
      <c r="AG12" s="315"/>
      <c r="AH12" s="316"/>
      <c r="AI12" s="346">
        <v>450</v>
      </c>
      <c r="AJ12" s="347"/>
      <c r="AK12" s="347"/>
      <c r="AL12" s="348"/>
      <c r="AM12" s="346">
        <v>450</v>
      </c>
      <c r="AN12" s="347"/>
      <c r="AO12" s="347"/>
      <c r="AP12" s="348"/>
      <c r="AQ12" s="346">
        <v>450</v>
      </c>
      <c r="AR12" s="347"/>
      <c r="AS12" s="347"/>
      <c r="AT12" s="348"/>
      <c r="AU12" s="346">
        <v>450</v>
      </c>
      <c r="AV12" s="347"/>
      <c r="AW12" s="347"/>
      <c r="AX12" s="348"/>
    </row>
    <row r="13" spans="1:50" ht="15.75">
      <c r="A13" s="511">
        <v>10</v>
      </c>
      <c r="B13" s="512"/>
      <c r="C13" s="329"/>
      <c r="D13" s="331"/>
      <c r="E13" s="349" t="s">
        <v>301</v>
      </c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1"/>
      <c r="AE13" s="314"/>
      <c r="AF13" s="315"/>
      <c r="AG13" s="315"/>
      <c r="AH13" s="316"/>
      <c r="AI13" s="346">
        <v>400</v>
      </c>
      <c r="AJ13" s="347"/>
      <c r="AK13" s="347"/>
      <c r="AL13" s="348"/>
      <c r="AM13" s="346">
        <v>400</v>
      </c>
      <c r="AN13" s="347"/>
      <c r="AO13" s="347"/>
      <c r="AP13" s="348"/>
      <c r="AQ13" s="346">
        <v>400</v>
      </c>
      <c r="AR13" s="347"/>
      <c r="AS13" s="347"/>
      <c r="AT13" s="348"/>
      <c r="AU13" s="346">
        <v>400</v>
      </c>
      <c r="AV13" s="347"/>
      <c r="AW13" s="347"/>
      <c r="AX13" s="348"/>
    </row>
    <row r="14" spans="1:50" ht="32.25" customHeight="1">
      <c r="A14" s="503">
        <v>11</v>
      </c>
      <c r="B14" s="504"/>
      <c r="C14" s="335" t="s">
        <v>750</v>
      </c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7"/>
      <c r="AE14" s="311" t="s">
        <v>303</v>
      </c>
      <c r="AF14" s="312"/>
      <c r="AG14" s="312"/>
      <c r="AH14" s="313"/>
      <c r="AI14" s="303">
        <f>SUM(AI7+AI9+AI11)</f>
        <v>17650</v>
      </c>
      <c r="AJ14" s="304"/>
      <c r="AK14" s="304"/>
      <c r="AL14" s="305"/>
      <c r="AM14" s="303">
        <f>SUM(AM7+AM9+AM11)</f>
        <v>17650</v>
      </c>
      <c r="AN14" s="304"/>
      <c r="AO14" s="304"/>
      <c r="AP14" s="305"/>
      <c r="AQ14" s="303">
        <f>SUM(AQ7+AQ9+AQ11)</f>
        <v>17650</v>
      </c>
      <c r="AR14" s="304"/>
      <c r="AS14" s="304"/>
      <c r="AT14" s="305"/>
      <c r="AU14" s="303">
        <f>SUM(AU7+AU9+AU11)</f>
        <v>17650</v>
      </c>
      <c r="AV14" s="304"/>
      <c r="AW14" s="304"/>
      <c r="AX14" s="305"/>
    </row>
    <row r="15" spans="1:50" s="118" customFormat="1" ht="32.25" customHeight="1">
      <c r="A15" s="503">
        <v>12</v>
      </c>
      <c r="B15" s="504"/>
      <c r="C15" s="340" t="s">
        <v>751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2"/>
      <c r="AE15" s="343" t="s">
        <v>304</v>
      </c>
      <c r="AF15" s="344"/>
      <c r="AG15" s="344"/>
      <c r="AH15" s="345"/>
      <c r="AI15" s="332">
        <f>SUM(AI6+AI14)</f>
        <v>23071</v>
      </c>
      <c r="AJ15" s="333"/>
      <c r="AK15" s="333"/>
      <c r="AL15" s="334"/>
      <c r="AM15" s="332">
        <f>SUM(AM6+AM14)</f>
        <v>23071</v>
      </c>
      <c r="AN15" s="333"/>
      <c r="AO15" s="333"/>
      <c r="AP15" s="334"/>
      <c r="AQ15" s="332">
        <f>SUM(AQ6+AQ14)</f>
        <v>23071</v>
      </c>
      <c r="AR15" s="333"/>
      <c r="AS15" s="333"/>
      <c r="AT15" s="334"/>
      <c r="AU15" s="332">
        <f>SUM(AU6+AU14)</f>
        <v>23071</v>
      </c>
      <c r="AV15" s="333"/>
      <c r="AW15" s="333"/>
      <c r="AX15" s="334"/>
    </row>
    <row r="16" spans="1:50" ht="15.75">
      <c r="A16" s="511">
        <v>13</v>
      </c>
      <c r="B16" s="512"/>
      <c r="C16" s="329"/>
      <c r="D16" s="331"/>
      <c r="E16" s="319" t="s">
        <v>305</v>
      </c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1"/>
      <c r="AE16" s="311" t="s">
        <v>306</v>
      </c>
      <c r="AF16" s="312"/>
      <c r="AG16" s="312"/>
      <c r="AH16" s="313"/>
      <c r="AI16" s="303">
        <v>3966</v>
      </c>
      <c r="AJ16" s="304"/>
      <c r="AK16" s="304"/>
      <c r="AL16" s="305"/>
      <c r="AM16" s="303">
        <v>3966</v>
      </c>
      <c r="AN16" s="304"/>
      <c r="AO16" s="304"/>
      <c r="AP16" s="305"/>
      <c r="AQ16" s="303">
        <v>3966</v>
      </c>
      <c r="AR16" s="304"/>
      <c r="AS16" s="304"/>
      <c r="AT16" s="305"/>
      <c r="AU16" s="303">
        <v>3966</v>
      </c>
      <c r="AV16" s="304"/>
      <c r="AW16" s="304"/>
      <c r="AX16" s="305"/>
    </row>
    <row r="17" spans="1:50" ht="15.75">
      <c r="A17" s="503">
        <v>14</v>
      </c>
      <c r="B17" s="504"/>
      <c r="C17" s="329"/>
      <c r="D17" s="331"/>
      <c r="E17" s="319" t="s">
        <v>307</v>
      </c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1"/>
      <c r="AE17" s="311" t="s">
        <v>308</v>
      </c>
      <c r="AF17" s="312"/>
      <c r="AG17" s="312"/>
      <c r="AH17" s="313"/>
      <c r="AI17" s="303">
        <v>600</v>
      </c>
      <c r="AJ17" s="304"/>
      <c r="AK17" s="304"/>
      <c r="AL17" s="305"/>
      <c r="AM17" s="303">
        <v>600</v>
      </c>
      <c r="AN17" s="304"/>
      <c r="AO17" s="304"/>
      <c r="AP17" s="305"/>
      <c r="AQ17" s="303">
        <v>600</v>
      </c>
      <c r="AR17" s="304"/>
      <c r="AS17" s="304"/>
      <c r="AT17" s="305"/>
      <c r="AU17" s="303">
        <v>600</v>
      </c>
      <c r="AV17" s="304"/>
      <c r="AW17" s="304"/>
      <c r="AX17" s="305"/>
    </row>
    <row r="18" spans="1:50" ht="15.75">
      <c r="A18" s="511">
        <v>15</v>
      </c>
      <c r="B18" s="512"/>
      <c r="C18" s="329"/>
      <c r="D18" s="331"/>
      <c r="E18" s="319" t="s">
        <v>309</v>
      </c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1"/>
      <c r="AE18" s="311" t="s">
        <v>310</v>
      </c>
      <c r="AF18" s="312"/>
      <c r="AG18" s="312"/>
      <c r="AH18" s="313"/>
      <c r="AI18" s="303">
        <v>325</v>
      </c>
      <c r="AJ18" s="304"/>
      <c r="AK18" s="304"/>
      <c r="AL18" s="305"/>
      <c r="AM18" s="303">
        <v>325</v>
      </c>
      <c r="AN18" s="304"/>
      <c r="AO18" s="304"/>
      <c r="AP18" s="305"/>
      <c r="AQ18" s="303">
        <v>325</v>
      </c>
      <c r="AR18" s="304"/>
      <c r="AS18" s="304"/>
      <c r="AT18" s="305"/>
      <c r="AU18" s="303">
        <v>325</v>
      </c>
      <c r="AV18" s="304"/>
      <c r="AW18" s="304"/>
      <c r="AX18" s="305"/>
    </row>
    <row r="19" spans="1:50" ht="15.75">
      <c r="A19" s="503">
        <v>16</v>
      </c>
      <c r="B19" s="504"/>
      <c r="C19" s="329"/>
      <c r="D19" s="331"/>
      <c r="E19" s="319" t="s">
        <v>311</v>
      </c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1"/>
      <c r="AE19" s="311" t="s">
        <v>312</v>
      </c>
      <c r="AF19" s="312"/>
      <c r="AG19" s="312"/>
      <c r="AH19" s="313"/>
      <c r="AI19" s="303">
        <v>5278</v>
      </c>
      <c r="AJ19" s="304"/>
      <c r="AK19" s="304"/>
      <c r="AL19" s="305"/>
      <c r="AM19" s="303">
        <v>5278</v>
      </c>
      <c r="AN19" s="304"/>
      <c r="AO19" s="304"/>
      <c r="AP19" s="305"/>
      <c r="AQ19" s="303">
        <v>5278</v>
      </c>
      <c r="AR19" s="304"/>
      <c r="AS19" s="304"/>
      <c r="AT19" s="305"/>
      <c r="AU19" s="303">
        <v>5278</v>
      </c>
      <c r="AV19" s="304"/>
      <c r="AW19" s="304"/>
      <c r="AX19" s="305"/>
    </row>
    <row r="20" spans="1:50" ht="15.75">
      <c r="A20" s="511">
        <v>17</v>
      </c>
      <c r="B20" s="512"/>
      <c r="C20" s="329"/>
      <c r="D20" s="331"/>
      <c r="E20" s="319" t="s">
        <v>313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1"/>
      <c r="AE20" s="311" t="s">
        <v>314</v>
      </c>
      <c r="AF20" s="312"/>
      <c r="AG20" s="312"/>
      <c r="AH20" s="313"/>
      <c r="AI20" s="303">
        <v>1200</v>
      </c>
      <c r="AJ20" s="304"/>
      <c r="AK20" s="304"/>
      <c r="AL20" s="305"/>
      <c r="AM20" s="303">
        <v>1200</v>
      </c>
      <c r="AN20" s="304"/>
      <c r="AO20" s="304"/>
      <c r="AP20" s="305"/>
      <c r="AQ20" s="303">
        <v>1200</v>
      </c>
      <c r="AR20" s="304"/>
      <c r="AS20" s="304"/>
      <c r="AT20" s="305"/>
      <c r="AU20" s="303">
        <v>1200</v>
      </c>
      <c r="AV20" s="304"/>
      <c r="AW20" s="304"/>
      <c r="AX20" s="305"/>
    </row>
    <row r="21" spans="1:50" ht="37.5" customHeight="1">
      <c r="A21" s="511">
        <v>18</v>
      </c>
      <c r="B21" s="512"/>
      <c r="C21" s="308" t="s">
        <v>752</v>
      </c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10"/>
      <c r="AE21" s="311" t="s">
        <v>315</v>
      </c>
      <c r="AF21" s="312"/>
      <c r="AG21" s="312"/>
      <c r="AH21" s="313"/>
      <c r="AI21" s="303">
        <f>SUM(AI16:AL20)</f>
        <v>11369</v>
      </c>
      <c r="AJ21" s="304"/>
      <c r="AK21" s="304"/>
      <c r="AL21" s="305"/>
      <c r="AM21" s="303">
        <f>SUM(AM16:AP20)</f>
        <v>11369</v>
      </c>
      <c r="AN21" s="304"/>
      <c r="AO21" s="304"/>
      <c r="AP21" s="305"/>
      <c r="AQ21" s="303">
        <f>SUM(AQ16:AT20)</f>
        <v>11369</v>
      </c>
      <c r="AR21" s="304"/>
      <c r="AS21" s="304"/>
      <c r="AT21" s="305"/>
      <c r="AU21" s="303">
        <f>SUM(AU16:AX20)</f>
        <v>11369</v>
      </c>
      <c r="AV21" s="304"/>
      <c r="AW21" s="304"/>
      <c r="AX21" s="305"/>
    </row>
    <row r="22" spans="1:50" ht="37.5" customHeight="1">
      <c r="A22" s="503">
        <v>19</v>
      </c>
      <c r="B22" s="504"/>
      <c r="C22" s="308" t="s">
        <v>812</v>
      </c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10"/>
      <c r="AE22" s="311" t="s">
        <v>352</v>
      </c>
      <c r="AF22" s="312"/>
      <c r="AG22" s="312"/>
      <c r="AH22" s="313"/>
      <c r="AI22" s="303">
        <f>SUM(AI15+AI21)</f>
        <v>34440</v>
      </c>
      <c r="AJ22" s="304"/>
      <c r="AK22" s="304"/>
      <c r="AL22" s="305"/>
      <c r="AM22" s="303">
        <f>SUM(AM15+AM21)</f>
        <v>34440</v>
      </c>
      <c r="AN22" s="304"/>
      <c r="AO22" s="304"/>
      <c r="AP22" s="305"/>
      <c r="AQ22" s="303">
        <f>SUM(AQ15+AQ21)</f>
        <v>34440</v>
      </c>
      <c r="AR22" s="304"/>
      <c r="AS22" s="304"/>
      <c r="AT22" s="305"/>
      <c r="AU22" s="303">
        <f>SUM(AU15+AU21)</f>
        <v>34440</v>
      </c>
      <c r="AV22" s="304"/>
      <c r="AW22" s="304"/>
      <c r="AX22" s="305"/>
    </row>
  </sheetData>
  <sheetProtection/>
  <mergeCells count="165">
    <mergeCell ref="AU19:AX19"/>
    <mergeCell ref="AU20:AX20"/>
    <mergeCell ref="AU21:AX21"/>
    <mergeCell ref="AU22:AX22"/>
    <mergeCell ref="AU13:AX13"/>
    <mergeCell ref="AU14:AX14"/>
    <mergeCell ref="AU15:AX15"/>
    <mergeCell ref="AU16:AX16"/>
    <mergeCell ref="AU17:AX17"/>
    <mergeCell ref="AU18:AX18"/>
    <mergeCell ref="AU7:AX7"/>
    <mergeCell ref="AU8:AX8"/>
    <mergeCell ref="AU9:AX9"/>
    <mergeCell ref="AU10:AX10"/>
    <mergeCell ref="AU11:AX11"/>
    <mergeCell ref="AU12:AX12"/>
    <mergeCell ref="AQ19:AT19"/>
    <mergeCell ref="AQ20:AT20"/>
    <mergeCell ref="AQ21:AT21"/>
    <mergeCell ref="AQ22:AT22"/>
    <mergeCell ref="AU1:AX1"/>
    <mergeCell ref="AU2:AX2"/>
    <mergeCell ref="AU3:AX3"/>
    <mergeCell ref="AU4:AX4"/>
    <mergeCell ref="AU5:AX5"/>
    <mergeCell ref="AU6:AX6"/>
    <mergeCell ref="AQ13:AT13"/>
    <mergeCell ref="AQ14:AT14"/>
    <mergeCell ref="AQ15:AT15"/>
    <mergeCell ref="AQ16:AT16"/>
    <mergeCell ref="AQ17:AT17"/>
    <mergeCell ref="AQ18:AT18"/>
    <mergeCell ref="AQ7:AT7"/>
    <mergeCell ref="AQ8:AT8"/>
    <mergeCell ref="AQ9:AT9"/>
    <mergeCell ref="AQ10:AT10"/>
    <mergeCell ref="AQ11:AT11"/>
    <mergeCell ref="AQ12:AT12"/>
    <mergeCell ref="AM19:AP19"/>
    <mergeCell ref="AM20:AP20"/>
    <mergeCell ref="AM21:AP21"/>
    <mergeCell ref="AM22:AP22"/>
    <mergeCell ref="AQ1:AT1"/>
    <mergeCell ref="AQ2:AT2"/>
    <mergeCell ref="AQ3:AT3"/>
    <mergeCell ref="AQ4:AT4"/>
    <mergeCell ref="AQ5:AT5"/>
    <mergeCell ref="AQ6:AT6"/>
    <mergeCell ref="AM13:AP13"/>
    <mergeCell ref="AM14:AP14"/>
    <mergeCell ref="AM15:AP15"/>
    <mergeCell ref="AM16:AP16"/>
    <mergeCell ref="AM17:AP17"/>
    <mergeCell ref="AM18:AP18"/>
    <mergeCell ref="AM7:AP7"/>
    <mergeCell ref="AM8:AP8"/>
    <mergeCell ref="AM9:AP9"/>
    <mergeCell ref="AM10:AP10"/>
    <mergeCell ref="AM11:AP11"/>
    <mergeCell ref="AM12:AP12"/>
    <mergeCell ref="AM1:AP1"/>
    <mergeCell ref="AM2:AP2"/>
    <mergeCell ref="AM3:AP3"/>
    <mergeCell ref="AM4:AP4"/>
    <mergeCell ref="AM5:AP5"/>
    <mergeCell ref="AM6:AP6"/>
    <mergeCell ref="C22:AD22"/>
    <mergeCell ref="A2:B3"/>
    <mergeCell ref="A21:B21"/>
    <mergeCell ref="C21:AD21"/>
    <mergeCell ref="AE21:AH21"/>
    <mergeCell ref="AI21:AL21"/>
    <mergeCell ref="A19:B19"/>
    <mergeCell ref="C19:D19"/>
    <mergeCell ref="E19:AD19"/>
    <mergeCell ref="AE19:AH19"/>
    <mergeCell ref="AI19:AL19"/>
    <mergeCell ref="A20:B20"/>
    <mergeCell ref="C20:D20"/>
    <mergeCell ref="E20:AD20"/>
    <mergeCell ref="AE20:AH20"/>
    <mergeCell ref="AI20:AL20"/>
    <mergeCell ref="A17:B17"/>
    <mergeCell ref="C17:D17"/>
    <mergeCell ref="E17:AD17"/>
    <mergeCell ref="AE17:AH17"/>
    <mergeCell ref="AI17:AL17"/>
    <mergeCell ref="A18:B18"/>
    <mergeCell ref="C18:D18"/>
    <mergeCell ref="E18:AD18"/>
    <mergeCell ref="AE18:AH18"/>
    <mergeCell ref="AI18:AL18"/>
    <mergeCell ref="A15:B15"/>
    <mergeCell ref="C15:AD15"/>
    <mergeCell ref="AE15:AH15"/>
    <mergeCell ref="AI15:AL15"/>
    <mergeCell ref="A16:B16"/>
    <mergeCell ref="C16:D16"/>
    <mergeCell ref="E16:AD16"/>
    <mergeCell ref="AE16:AH16"/>
    <mergeCell ref="AI16:AL16"/>
    <mergeCell ref="A13:B13"/>
    <mergeCell ref="C13:D13"/>
    <mergeCell ref="E13:AD13"/>
    <mergeCell ref="AE13:AH13"/>
    <mergeCell ref="AI13:AL13"/>
    <mergeCell ref="A14:B14"/>
    <mergeCell ref="C14:AD14"/>
    <mergeCell ref="AE14:AH14"/>
    <mergeCell ref="AI14:AL14"/>
    <mergeCell ref="A11:B11"/>
    <mergeCell ref="C11:D11"/>
    <mergeCell ref="E11:AD11"/>
    <mergeCell ref="AE11:AH11"/>
    <mergeCell ref="AI11:AL11"/>
    <mergeCell ref="A12:B12"/>
    <mergeCell ref="C12:D12"/>
    <mergeCell ref="E12:AD12"/>
    <mergeCell ref="AE12:AH12"/>
    <mergeCell ref="AI12:AL12"/>
    <mergeCell ref="A9:B9"/>
    <mergeCell ref="C9:D9"/>
    <mergeCell ref="E9:AD9"/>
    <mergeCell ref="AE9:AH9"/>
    <mergeCell ref="AI9:AL9"/>
    <mergeCell ref="A10:B10"/>
    <mergeCell ref="C10:D10"/>
    <mergeCell ref="E10:AD10"/>
    <mergeCell ref="AE10:AH10"/>
    <mergeCell ref="AI10:AL10"/>
    <mergeCell ref="A8:B8"/>
    <mergeCell ref="C8:D8"/>
    <mergeCell ref="E8:AD8"/>
    <mergeCell ref="AE8:AH8"/>
    <mergeCell ref="AI8:AL8"/>
    <mergeCell ref="A6:B6"/>
    <mergeCell ref="C6:AD6"/>
    <mergeCell ref="AE6:AH6"/>
    <mergeCell ref="AI6:AL6"/>
    <mergeCell ref="A7:B7"/>
    <mergeCell ref="A4:B4"/>
    <mergeCell ref="C4:D4"/>
    <mergeCell ref="E4:AD4"/>
    <mergeCell ref="AE4:AH4"/>
    <mergeCell ref="AI4:AL4"/>
    <mergeCell ref="A5:B5"/>
    <mergeCell ref="AE5:AH5"/>
    <mergeCell ref="AI5:AL5"/>
    <mergeCell ref="AE3:AH3"/>
    <mergeCell ref="AI3:AL3"/>
    <mergeCell ref="C3:AD3"/>
    <mergeCell ref="C7:D7"/>
    <mergeCell ref="E7:AD7"/>
    <mergeCell ref="AE7:AH7"/>
    <mergeCell ref="AI7:AL7"/>
    <mergeCell ref="A22:B22"/>
    <mergeCell ref="AE22:AH22"/>
    <mergeCell ref="AI22:AL22"/>
    <mergeCell ref="A1:AH1"/>
    <mergeCell ref="AI1:AL1"/>
    <mergeCell ref="C2:AD2"/>
    <mergeCell ref="AE2:AH2"/>
    <mergeCell ref="AI2:AL2"/>
    <mergeCell ref="C5:D5"/>
    <mergeCell ref="E5:AD5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60" verticalDpi="360" orientation="landscape" paperSize="9" scale="83" r:id="rId1"/>
  <headerFooter alignWithMargins="0">
    <oddHeader>&amp;LMAGYARPOLÁNY KÖZSÉG
ÖNKORMÁNYZATA&amp;C2015. ÉVI KÖLTSÉGVETÉS
SAJÁT BEVÉTELEKNEK
 A KÖLTSÉGVETÉSI ÉVET KÖVETŐ HÁROM ÉVRE VÁRHATÓ ÖSSZEGE
&amp;R9. melléklet Magyarpolány Község Önkormányat Képviselő-testületének
1/2015. (II. 20.)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D3" sqref="D3"/>
    </sheetView>
  </sheetViews>
  <sheetFormatPr defaultColWidth="9.00390625" defaultRowHeight="36.75" customHeight="1"/>
  <cols>
    <col min="1" max="1" width="6.625" style="39" bestFit="1" customWidth="1"/>
    <col min="2" max="2" width="55.375" style="39" customWidth="1"/>
    <col min="3" max="3" width="12.125" style="39" customWidth="1"/>
    <col min="4" max="4" width="54.00390625" style="39" customWidth="1"/>
    <col min="5" max="7" width="12.125" style="39" customWidth="1"/>
    <col min="8" max="16384" width="9.125" style="39" customWidth="1"/>
  </cols>
  <sheetData>
    <row r="1" spans="1:5" ht="36.75" customHeight="1">
      <c r="A1" s="283"/>
      <c r="B1" s="283"/>
      <c r="C1" s="283"/>
      <c r="D1" s="283"/>
      <c r="E1" s="283" t="s">
        <v>2</v>
      </c>
    </row>
    <row r="2" spans="1:5" ht="36.75" customHeight="1">
      <c r="A2" s="284"/>
      <c r="B2" s="284" t="s">
        <v>3</v>
      </c>
      <c r="C2" s="284" t="s">
        <v>171</v>
      </c>
      <c r="D2" s="284" t="s">
        <v>5</v>
      </c>
      <c r="E2" s="284" t="s">
        <v>6</v>
      </c>
    </row>
    <row r="3" spans="1:5" ht="36.75" customHeight="1">
      <c r="A3" s="284">
        <v>1</v>
      </c>
      <c r="B3" s="284" t="s">
        <v>364</v>
      </c>
      <c r="C3" s="284"/>
      <c r="D3" s="284" t="s">
        <v>365</v>
      </c>
      <c r="E3" s="284"/>
    </row>
    <row r="4" spans="1:5" ht="36.75" customHeight="1">
      <c r="A4" s="285">
        <v>2</v>
      </c>
      <c r="B4" s="211" t="s">
        <v>915</v>
      </c>
      <c r="C4" s="212">
        <v>38106</v>
      </c>
      <c r="D4" s="213" t="s">
        <v>370</v>
      </c>
      <c r="E4" s="212">
        <f>SUM('[3]2.m'!E6)</f>
        <v>21263</v>
      </c>
    </row>
    <row r="5" spans="1:5" ht="36.75" customHeight="1">
      <c r="A5" s="286">
        <v>3</v>
      </c>
      <c r="B5" s="211" t="s">
        <v>916</v>
      </c>
      <c r="C5" s="212">
        <f>SUM(E9-C4-C6)</f>
        <v>772.260000000002</v>
      </c>
      <c r="D5" s="213" t="s">
        <v>917</v>
      </c>
      <c r="E5" s="212">
        <f>SUM('[3]2.m'!F6)</f>
        <v>5569.360000000001</v>
      </c>
    </row>
    <row r="6" spans="1:5" ht="36.75" customHeight="1">
      <c r="A6" s="285">
        <v>4</v>
      </c>
      <c r="B6" s="211" t="s">
        <v>918</v>
      </c>
      <c r="C6" s="212">
        <v>1524</v>
      </c>
      <c r="D6" s="213" t="s">
        <v>919</v>
      </c>
      <c r="E6" s="212">
        <f>SUM('[3]2.m'!G6)</f>
        <v>10685.900000000001</v>
      </c>
    </row>
    <row r="7" spans="1:5" ht="36.75" customHeight="1">
      <c r="A7" s="285">
        <v>5</v>
      </c>
      <c r="B7" s="211"/>
      <c r="C7" s="212"/>
      <c r="D7" s="213" t="s">
        <v>148</v>
      </c>
      <c r="E7" s="212">
        <f>SUM('[3]2.m'!H6)</f>
        <v>1930</v>
      </c>
    </row>
    <row r="8" spans="1:5" ht="36.75" customHeight="1">
      <c r="A8" s="285">
        <v>6</v>
      </c>
      <c r="B8" s="211"/>
      <c r="C8" s="212"/>
      <c r="D8" s="213" t="s">
        <v>920</v>
      </c>
      <c r="E8" s="212">
        <f>SUM('[3]2.m'!I6)</f>
        <v>954</v>
      </c>
    </row>
    <row r="9" spans="1:5" ht="36.75" customHeight="1">
      <c r="A9" s="286">
        <v>7</v>
      </c>
      <c r="B9" s="282" t="s">
        <v>921</v>
      </c>
      <c r="C9" s="287">
        <f>SUM(C4:C6)</f>
        <v>40402.26</v>
      </c>
      <c r="D9" s="282" t="s">
        <v>382</v>
      </c>
      <c r="E9" s="287">
        <f>SUM(E4:E8)</f>
        <v>40402.26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Header>&amp;LMAGYARPOLÁNYI KÖZÖS
ÖNKORMÁNYZATI HIVATAL&amp;C2015.ÉVI KÖLTSÉGVETÉS
BEVÉTELEK ÉS KIADÁSOK ALAKULÁSA&amp;R10.a. melléklet Magyarpolány Község Önkormányat
Képviselő-testületének
1/2015. (II. 20.)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workbookViewId="0" topLeftCell="D1">
      <selection activeCell="I11" sqref="I11"/>
    </sheetView>
  </sheetViews>
  <sheetFormatPr defaultColWidth="9.00390625" defaultRowHeight="12.75"/>
  <cols>
    <col min="1" max="1" width="9.125" style="39" customWidth="1"/>
    <col min="2" max="2" width="13.875" style="39" customWidth="1"/>
    <col min="3" max="3" width="56.75390625" style="39" customWidth="1"/>
    <col min="4" max="9" width="26.00390625" style="39" customWidth="1"/>
    <col min="10" max="16384" width="9.125" style="39" customWidth="1"/>
  </cols>
  <sheetData>
    <row r="1" spans="1:9" ht="12.75">
      <c r="A1" s="193"/>
      <c r="B1" s="198"/>
      <c r="C1" s="193"/>
      <c r="D1" s="193"/>
      <c r="E1" s="193"/>
      <c r="F1" s="193"/>
      <c r="G1" s="193"/>
      <c r="H1" s="193"/>
      <c r="I1" s="193"/>
    </row>
    <row r="2" spans="1:9" ht="12.75">
      <c r="A2" s="200"/>
      <c r="B2" s="194" t="s">
        <v>3</v>
      </c>
      <c r="C2" s="194" t="s">
        <v>171</v>
      </c>
      <c r="D2" s="194" t="s">
        <v>5</v>
      </c>
      <c r="E2" s="194" t="s">
        <v>6</v>
      </c>
      <c r="F2" s="194" t="s">
        <v>7</v>
      </c>
      <c r="G2" s="194" t="s">
        <v>363</v>
      </c>
      <c r="H2" s="194" t="s">
        <v>363</v>
      </c>
      <c r="I2" s="194" t="s">
        <v>363</v>
      </c>
    </row>
    <row r="3" spans="1:9" ht="76.5">
      <c r="A3" s="195">
        <v>1</v>
      </c>
      <c r="B3" s="196" t="s">
        <v>834</v>
      </c>
      <c r="C3" s="196" t="s">
        <v>835</v>
      </c>
      <c r="D3" s="196" t="s">
        <v>836</v>
      </c>
      <c r="E3" s="196" t="s">
        <v>837</v>
      </c>
      <c r="F3" s="196" t="s">
        <v>922</v>
      </c>
      <c r="G3" s="196" t="s">
        <v>839</v>
      </c>
      <c r="H3" s="196" t="s">
        <v>923</v>
      </c>
      <c r="I3" s="196" t="s">
        <v>924</v>
      </c>
    </row>
    <row r="4" spans="1:9" ht="49.5" customHeight="1">
      <c r="A4" s="195">
        <v>2</v>
      </c>
      <c r="B4" s="202" t="s">
        <v>845</v>
      </c>
      <c r="C4" s="267" t="s">
        <v>925</v>
      </c>
      <c r="D4" s="14">
        <f>SUM(E4:I4)</f>
        <v>19053.04</v>
      </c>
      <c r="E4" s="14">
        <f>SUM('[3]2.a. m'!AG15:AJ15)</f>
        <v>9852</v>
      </c>
      <c r="F4" s="14">
        <f>SUM('[3]2.a. m'!AG19:AJ19)</f>
        <v>2527.4900000000002</v>
      </c>
      <c r="G4" s="14">
        <f>SUM('[3]2.a. m'!AG50:AJ50)</f>
        <v>5009.55</v>
      </c>
      <c r="H4" s="14">
        <f>SUM('[3]2.a. m'!AG51:AJ51)</f>
        <v>977</v>
      </c>
      <c r="I4" s="14">
        <f>SUM('[3]2.a. m'!AG58:AJ58)</f>
        <v>687</v>
      </c>
    </row>
    <row r="5" spans="1:9" ht="49.5" customHeight="1">
      <c r="A5" s="195">
        <v>3</v>
      </c>
      <c r="B5" s="202" t="s">
        <v>845</v>
      </c>
      <c r="C5" s="267" t="s">
        <v>926</v>
      </c>
      <c r="D5" s="14">
        <f>SUM(E5:I5)</f>
        <v>21349.22</v>
      </c>
      <c r="E5" s="14">
        <f>SUM('[3]2.a. m'!AK15:AN15)</f>
        <v>11411</v>
      </c>
      <c r="F5" s="14">
        <f>SUM('[3]2.a. m'!AK19:AN19)</f>
        <v>3041.8700000000003</v>
      </c>
      <c r="G5" s="14">
        <f>SUM('[3]2.a. m'!AK50:AN50)</f>
        <v>5676.35</v>
      </c>
      <c r="H5" s="14">
        <f>SUM('[3]2.a. m'!AK51:AN51)</f>
        <v>953</v>
      </c>
      <c r="I5" s="14">
        <f>SUM('[3]2.a. m'!AK58:AN58)</f>
        <v>267</v>
      </c>
    </row>
    <row r="6" spans="1:9" ht="49.5" customHeight="1">
      <c r="A6" s="195">
        <v>4</v>
      </c>
      <c r="B6" s="378" t="s">
        <v>927</v>
      </c>
      <c r="C6" s="378"/>
      <c r="D6" s="53">
        <f aca="true" t="shared" si="0" ref="D6:I6">SUM(D4:D5)</f>
        <v>40402.26</v>
      </c>
      <c r="E6" s="53">
        <f t="shared" si="0"/>
        <v>21263</v>
      </c>
      <c r="F6" s="53">
        <f t="shared" si="0"/>
        <v>5569.360000000001</v>
      </c>
      <c r="G6" s="53">
        <f t="shared" si="0"/>
        <v>10685.900000000001</v>
      </c>
      <c r="H6" s="53">
        <f t="shared" si="0"/>
        <v>1930</v>
      </c>
      <c r="I6" s="53">
        <f t="shared" si="0"/>
        <v>954</v>
      </c>
    </row>
  </sheetData>
  <sheetProtection/>
  <mergeCells count="1"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&amp;LMAGYARPOLÁNYI KÖZÖS
ÖNKORMÁNYZATI HIVATAL&amp;C2015.ÉVI KÖLTSÉGVETÉS
KIADÁSOK &amp;R10.b. melléklet Magyarpolány Község Önkormányat Képviselő-testületének
1/2015. (II. 20.)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B62"/>
  <sheetViews>
    <sheetView zoomScale="90" zoomScaleNormal="90" zoomScaleSheetLayoutView="75" workbookViewId="0" topLeftCell="AC1">
      <selection activeCell="AG9" sqref="AG9:AJ9"/>
    </sheetView>
  </sheetViews>
  <sheetFormatPr defaultColWidth="9.00390625" defaultRowHeight="12.75"/>
  <cols>
    <col min="1" max="2" width="2.75390625" style="221" customWidth="1"/>
    <col min="3" max="26" width="2.75390625" style="215" customWidth="1"/>
    <col min="27" max="28" width="2.875" style="215" customWidth="1"/>
    <col min="29" max="29" width="4.625" style="222" customWidth="1"/>
    <col min="30" max="30" width="2.125" style="222" customWidth="1"/>
    <col min="31" max="32" width="4.625" style="222" customWidth="1"/>
    <col min="33" max="42" width="4.625" style="215" customWidth="1"/>
    <col min="43" max="43" width="5.375" style="215" customWidth="1"/>
    <col min="44" max="44" width="4.625" style="215" customWidth="1"/>
    <col min="45" max="45" width="2.875" style="215" customWidth="1"/>
    <col min="46" max="59" width="3.875" style="215" customWidth="1"/>
    <col min="60" max="60" width="3.75390625" style="215" customWidth="1"/>
    <col min="61" max="63" width="3.875" style="215" customWidth="1"/>
    <col min="64" max="64" width="1.625" style="215" customWidth="1"/>
    <col min="65" max="68" width="3.875" style="215" customWidth="1"/>
    <col min="69" max="75" width="3.875" style="220" customWidth="1"/>
    <col min="76" max="76" width="3.125" style="220" customWidth="1"/>
    <col min="77" max="80" width="3.875" style="220" customWidth="1"/>
    <col min="81" max="82" width="3.875" style="215" customWidth="1"/>
    <col min="83" max="16384" width="9.125" style="215" customWidth="1"/>
  </cols>
  <sheetData>
    <row r="1" spans="1:80" ht="25.5" customHeight="1">
      <c r="A1" s="517" t="s">
        <v>928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7"/>
      <c r="AD1" s="517"/>
      <c r="AE1" s="517"/>
      <c r="AF1" s="517"/>
      <c r="AG1" s="517"/>
      <c r="AH1" s="517"/>
      <c r="AI1" s="517"/>
      <c r="AJ1" s="517"/>
      <c r="AK1" s="517"/>
      <c r="AL1" s="517"/>
      <c r="AM1" s="517"/>
      <c r="AN1" s="517"/>
      <c r="AO1" s="517"/>
      <c r="AP1" s="517"/>
      <c r="AQ1" s="517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</row>
    <row r="2" spans="1:80" ht="15.75" customHeight="1">
      <c r="A2" s="518" t="s">
        <v>2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</row>
    <row r="3" spans="1:45" s="218" customFormat="1" ht="32.25" customHeight="1">
      <c r="A3" s="519"/>
      <c r="B3" s="388"/>
      <c r="C3" s="520" t="s">
        <v>3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521" t="s">
        <v>171</v>
      </c>
      <c r="AD3" s="389"/>
      <c r="AE3" s="389"/>
      <c r="AF3" s="389"/>
      <c r="AG3" s="388" t="s">
        <v>5</v>
      </c>
      <c r="AH3" s="389"/>
      <c r="AI3" s="389"/>
      <c r="AJ3" s="389"/>
      <c r="AK3" s="388" t="s">
        <v>6</v>
      </c>
      <c r="AL3" s="389"/>
      <c r="AM3" s="389"/>
      <c r="AN3" s="389"/>
      <c r="AO3" s="388" t="s">
        <v>763</v>
      </c>
      <c r="AP3" s="389"/>
      <c r="AQ3" s="389"/>
      <c r="AR3" s="389"/>
      <c r="AS3" s="217"/>
    </row>
    <row r="4" spans="1:80" ht="53.25" customHeight="1">
      <c r="A4" s="522" t="s">
        <v>383</v>
      </c>
      <c r="B4" s="523"/>
      <c r="C4" s="524" t="s">
        <v>929</v>
      </c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6" t="s">
        <v>172</v>
      </c>
      <c r="AD4" s="525"/>
      <c r="AE4" s="525"/>
      <c r="AF4" s="525"/>
      <c r="AG4" s="527" t="s">
        <v>930</v>
      </c>
      <c r="AH4" s="528"/>
      <c r="AI4" s="528"/>
      <c r="AJ4" s="528"/>
      <c r="AK4" s="527" t="s">
        <v>930</v>
      </c>
      <c r="AL4" s="528"/>
      <c r="AM4" s="528"/>
      <c r="AN4" s="528"/>
      <c r="AO4" s="527" t="s">
        <v>930</v>
      </c>
      <c r="AP4" s="528"/>
      <c r="AQ4" s="528"/>
      <c r="AR4" s="528"/>
      <c r="AS4" s="217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</row>
    <row r="5" spans="1:80" ht="23.25" customHeight="1">
      <c r="A5" s="529">
        <v>1</v>
      </c>
      <c r="B5" s="530"/>
      <c r="C5" s="531" t="s">
        <v>931</v>
      </c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3"/>
      <c r="AD5" s="534"/>
      <c r="AE5" s="534"/>
      <c r="AF5" s="535"/>
      <c r="AG5" s="536" t="s">
        <v>932</v>
      </c>
      <c r="AH5" s="537"/>
      <c r="AI5" s="537"/>
      <c r="AJ5" s="538"/>
      <c r="AK5" s="536" t="s">
        <v>933</v>
      </c>
      <c r="AL5" s="537"/>
      <c r="AM5" s="537"/>
      <c r="AN5" s="538"/>
      <c r="AO5" s="539" t="s">
        <v>934</v>
      </c>
      <c r="AP5" s="539"/>
      <c r="AQ5" s="539"/>
      <c r="AR5" s="539"/>
      <c r="AS5" s="217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</row>
    <row r="6" spans="1:80" ht="24" customHeight="1">
      <c r="A6" s="529">
        <v>2</v>
      </c>
      <c r="B6" s="530"/>
      <c r="C6" s="540" t="s">
        <v>428</v>
      </c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2" t="s">
        <v>429</v>
      </c>
      <c r="AD6" s="543"/>
      <c r="AE6" s="543"/>
      <c r="AF6" s="544"/>
      <c r="AG6" s="545">
        <v>8299</v>
      </c>
      <c r="AH6" s="546"/>
      <c r="AI6" s="546"/>
      <c r="AJ6" s="547"/>
      <c r="AK6" s="545">
        <v>8793</v>
      </c>
      <c r="AL6" s="546"/>
      <c r="AM6" s="546"/>
      <c r="AN6" s="547"/>
      <c r="AO6" s="548">
        <f aca="true" t="shared" si="0" ref="AO6:AO58">SUM(AG6+AK6)</f>
        <v>17092</v>
      </c>
      <c r="AP6" s="548"/>
      <c r="AQ6" s="548"/>
      <c r="AR6" s="548"/>
      <c r="AS6" s="217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</row>
    <row r="7" spans="1:80" ht="24" customHeight="1">
      <c r="A7" s="529">
        <v>3</v>
      </c>
      <c r="B7" s="530"/>
      <c r="C7" s="540" t="s">
        <v>935</v>
      </c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541"/>
      <c r="AB7" s="541"/>
      <c r="AC7" s="542" t="s">
        <v>429</v>
      </c>
      <c r="AD7" s="543"/>
      <c r="AE7" s="543"/>
      <c r="AF7" s="544"/>
      <c r="AG7" s="545">
        <v>488</v>
      </c>
      <c r="AH7" s="546"/>
      <c r="AI7" s="546"/>
      <c r="AJ7" s="547"/>
      <c r="AK7" s="545">
        <v>488</v>
      </c>
      <c r="AL7" s="546"/>
      <c r="AM7" s="546"/>
      <c r="AN7" s="547"/>
      <c r="AO7" s="548">
        <f t="shared" si="0"/>
        <v>976</v>
      </c>
      <c r="AP7" s="548"/>
      <c r="AQ7" s="548"/>
      <c r="AR7" s="548"/>
      <c r="AS7" s="217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</row>
    <row r="8" spans="1:80" ht="24" customHeight="1">
      <c r="A8" s="529">
        <v>4</v>
      </c>
      <c r="B8" s="530"/>
      <c r="C8" s="549" t="s">
        <v>936</v>
      </c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1" t="s">
        <v>435</v>
      </c>
      <c r="AD8" s="551"/>
      <c r="AE8" s="551"/>
      <c r="AF8" s="551"/>
      <c r="AG8" s="545"/>
      <c r="AH8" s="546"/>
      <c r="AI8" s="546"/>
      <c r="AJ8" s="547"/>
      <c r="AK8" s="545">
        <v>1200</v>
      </c>
      <c r="AL8" s="546"/>
      <c r="AM8" s="546"/>
      <c r="AN8" s="547"/>
      <c r="AO8" s="548">
        <f t="shared" si="0"/>
        <v>1200</v>
      </c>
      <c r="AP8" s="548"/>
      <c r="AQ8" s="548"/>
      <c r="AR8" s="548"/>
      <c r="AS8" s="217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</row>
    <row r="9" spans="1:80" ht="24" customHeight="1">
      <c r="A9" s="529">
        <v>5</v>
      </c>
      <c r="B9" s="530"/>
      <c r="C9" s="549" t="s">
        <v>445</v>
      </c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1" t="s">
        <v>446</v>
      </c>
      <c r="AD9" s="551"/>
      <c r="AE9" s="551"/>
      <c r="AF9" s="551"/>
      <c r="AG9" s="545">
        <v>563</v>
      </c>
      <c r="AH9" s="546"/>
      <c r="AI9" s="546"/>
      <c r="AJ9" s="547"/>
      <c r="AK9" s="545">
        <v>548</v>
      </c>
      <c r="AL9" s="546"/>
      <c r="AM9" s="546"/>
      <c r="AN9" s="547"/>
      <c r="AO9" s="548">
        <f t="shared" si="0"/>
        <v>1111</v>
      </c>
      <c r="AP9" s="548"/>
      <c r="AQ9" s="548"/>
      <c r="AR9" s="548"/>
      <c r="AS9" s="217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</row>
    <row r="10" spans="1:80" ht="24" customHeight="1">
      <c r="A10" s="529">
        <v>6</v>
      </c>
      <c r="B10" s="530"/>
      <c r="C10" s="549" t="s">
        <v>937</v>
      </c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1" t="s">
        <v>446</v>
      </c>
      <c r="AD10" s="551"/>
      <c r="AE10" s="551"/>
      <c r="AF10" s="551"/>
      <c r="AG10" s="545">
        <v>49</v>
      </c>
      <c r="AH10" s="546"/>
      <c r="AI10" s="546"/>
      <c r="AJ10" s="547"/>
      <c r="AK10" s="545">
        <v>49</v>
      </c>
      <c r="AL10" s="546"/>
      <c r="AM10" s="546"/>
      <c r="AN10" s="547"/>
      <c r="AO10" s="548">
        <f t="shared" si="0"/>
        <v>98</v>
      </c>
      <c r="AP10" s="548"/>
      <c r="AQ10" s="548"/>
      <c r="AR10" s="548"/>
      <c r="AS10" s="217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</row>
    <row r="11" spans="1:80" ht="24" customHeight="1">
      <c r="A11" s="529">
        <v>7</v>
      </c>
      <c r="B11" s="530"/>
      <c r="C11" s="552" t="s">
        <v>450</v>
      </c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1" t="s">
        <v>451</v>
      </c>
      <c r="AD11" s="551"/>
      <c r="AE11" s="551"/>
      <c r="AF11" s="551"/>
      <c r="AG11" s="545">
        <v>115</v>
      </c>
      <c r="AH11" s="546"/>
      <c r="AI11" s="546"/>
      <c r="AJ11" s="547"/>
      <c r="AK11" s="545">
        <v>89</v>
      </c>
      <c r="AL11" s="546"/>
      <c r="AM11" s="546"/>
      <c r="AN11" s="547"/>
      <c r="AO11" s="548">
        <f t="shared" si="0"/>
        <v>204</v>
      </c>
      <c r="AP11" s="548"/>
      <c r="AQ11" s="548"/>
      <c r="AR11" s="548"/>
      <c r="AS11" s="217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</row>
    <row r="12" spans="1:80" ht="24" customHeight="1">
      <c r="A12" s="529">
        <v>8</v>
      </c>
      <c r="B12" s="530"/>
      <c r="C12" s="552" t="s">
        <v>452</v>
      </c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1" t="s">
        <v>453</v>
      </c>
      <c r="AD12" s="551"/>
      <c r="AE12" s="551"/>
      <c r="AF12" s="551"/>
      <c r="AG12" s="545">
        <v>317</v>
      </c>
      <c r="AH12" s="546"/>
      <c r="AI12" s="546"/>
      <c r="AJ12" s="547"/>
      <c r="AK12" s="545">
        <v>223</v>
      </c>
      <c r="AL12" s="546"/>
      <c r="AM12" s="546"/>
      <c r="AN12" s="547"/>
      <c r="AO12" s="548">
        <f t="shared" si="0"/>
        <v>540</v>
      </c>
      <c r="AP12" s="548"/>
      <c r="AQ12" s="548"/>
      <c r="AR12" s="548"/>
      <c r="AS12" s="217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</row>
    <row r="13" spans="1:80" ht="24" customHeight="1">
      <c r="A13" s="529">
        <v>9</v>
      </c>
      <c r="B13" s="530"/>
      <c r="C13" s="552" t="s">
        <v>938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1" t="s">
        <v>453</v>
      </c>
      <c r="AD13" s="551"/>
      <c r="AE13" s="551"/>
      <c r="AF13" s="551"/>
      <c r="AG13" s="545">
        <v>21</v>
      </c>
      <c r="AH13" s="546"/>
      <c r="AI13" s="546"/>
      <c r="AJ13" s="547"/>
      <c r="AK13" s="545">
        <v>21</v>
      </c>
      <c r="AL13" s="546"/>
      <c r="AM13" s="546"/>
      <c r="AN13" s="547"/>
      <c r="AO13" s="548">
        <f t="shared" si="0"/>
        <v>42</v>
      </c>
      <c r="AP13" s="548"/>
      <c r="AQ13" s="548"/>
      <c r="AR13" s="548"/>
      <c r="AS13" s="217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</row>
    <row r="14" spans="1:45" s="218" customFormat="1" ht="24" customHeight="1">
      <c r="A14" s="529">
        <v>10</v>
      </c>
      <c r="B14" s="530"/>
      <c r="C14" s="554" t="s">
        <v>939</v>
      </c>
      <c r="D14" s="555"/>
      <c r="E14" s="555"/>
      <c r="F14" s="555"/>
      <c r="G14" s="555"/>
      <c r="H14" s="555"/>
      <c r="I14" s="555"/>
      <c r="J14" s="555"/>
      <c r="K14" s="555"/>
      <c r="L14" s="555"/>
      <c r="M14" s="555"/>
      <c r="N14" s="555"/>
      <c r="O14" s="555"/>
      <c r="P14" s="555"/>
      <c r="Q14" s="555"/>
      <c r="R14" s="555"/>
      <c r="S14" s="555"/>
      <c r="T14" s="555"/>
      <c r="U14" s="555"/>
      <c r="V14" s="555"/>
      <c r="W14" s="555"/>
      <c r="X14" s="555"/>
      <c r="Y14" s="555"/>
      <c r="Z14" s="555"/>
      <c r="AA14" s="555"/>
      <c r="AB14" s="555"/>
      <c r="AC14" s="556" t="s">
        <v>464</v>
      </c>
      <c r="AD14" s="556"/>
      <c r="AE14" s="556"/>
      <c r="AF14" s="556"/>
      <c r="AG14" s="557">
        <f>SUM(AG6:AJ13)</f>
        <v>9852</v>
      </c>
      <c r="AH14" s="558"/>
      <c r="AI14" s="558"/>
      <c r="AJ14" s="559"/>
      <c r="AK14" s="557">
        <f>SUM(AK6:AN13)</f>
        <v>11411</v>
      </c>
      <c r="AL14" s="558"/>
      <c r="AM14" s="558"/>
      <c r="AN14" s="559"/>
      <c r="AO14" s="548">
        <f t="shared" si="0"/>
        <v>21263</v>
      </c>
      <c r="AP14" s="548"/>
      <c r="AQ14" s="548"/>
      <c r="AR14" s="548"/>
      <c r="AS14" s="217"/>
    </row>
    <row r="15" spans="1:80" ht="27.75" customHeight="1">
      <c r="A15" s="529">
        <v>11</v>
      </c>
      <c r="B15" s="530"/>
      <c r="C15" s="554" t="s">
        <v>940</v>
      </c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6" t="s">
        <v>369</v>
      </c>
      <c r="AD15" s="556"/>
      <c r="AE15" s="556"/>
      <c r="AF15" s="556"/>
      <c r="AG15" s="557">
        <f>SUM(AG14)</f>
        <v>9852</v>
      </c>
      <c r="AH15" s="558"/>
      <c r="AI15" s="558"/>
      <c r="AJ15" s="559"/>
      <c r="AK15" s="557">
        <f>SUM(AK14)</f>
        <v>11411</v>
      </c>
      <c r="AL15" s="558"/>
      <c r="AM15" s="558"/>
      <c r="AN15" s="559"/>
      <c r="AO15" s="548">
        <f t="shared" si="0"/>
        <v>21263</v>
      </c>
      <c r="AP15" s="548"/>
      <c r="AQ15" s="548"/>
      <c r="AR15" s="548"/>
      <c r="AS15" s="217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</row>
    <row r="16" spans="1:45" s="220" customFormat="1" ht="24.75" customHeight="1">
      <c r="A16" s="529">
        <v>12</v>
      </c>
      <c r="B16" s="530"/>
      <c r="C16" s="560" t="s">
        <v>941</v>
      </c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51" t="s">
        <v>371</v>
      </c>
      <c r="AD16" s="551"/>
      <c r="AE16" s="551"/>
      <c r="AF16" s="551"/>
      <c r="AG16" s="545">
        <f>SUM(AG6++AG7+AG8)*0.27</f>
        <v>2372.4900000000002</v>
      </c>
      <c r="AH16" s="546"/>
      <c r="AI16" s="546"/>
      <c r="AJ16" s="547"/>
      <c r="AK16" s="545">
        <f>SUM(AK6++AK7+AK8)*0.27</f>
        <v>2829.8700000000003</v>
      </c>
      <c r="AL16" s="546"/>
      <c r="AM16" s="546"/>
      <c r="AN16" s="547"/>
      <c r="AO16" s="548">
        <f t="shared" si="0"/>
        <v>5202.360000000001</v>
      </c>
      <c r="AP16" s="548"/>
      <c r="AQ16" s="548"/>
      <c r="AR16" s="548"/>
      <c r="AS16" s="219"/>
    </row>
    <row r="17" spans="1:45" s="220" customFormat="1" ht="24.75" customHeight="1">
      <c r="A17" s="529">
        <v>13</v>
      </c>
      <c r="B17" s="530"/>
      <c r="C17" s="560" t="s">
        <v>942</v>
      </c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61"/>
      <c r="AB17" s="561"/>
      <c r="AC17" s="551" t="s">
        <v>371</v>
      </c>
      <c r="AD17" s="551"/>
      <c r="AE17" s="551"/>
      <c r="AF17" s="551"/>
      <c r="AG17" s="545">
        <v>72</v>
      </c>
      <c r="AH17" s="546"/>
      <c r="AI17" s="546"/>
      <c r="AJ17" s="547"/>
      <c r="AK17" s="545">
        <v>99</v>
      </c>
      <c r="AL17" s="546"/>
      <c r="AM17" s="546"/>
      <c r="AN17" s="547"/>
      <c r="AO17" s="548">
        <f t="shared" si="0"/>
        <v>171</v>
      </c>
      <c r="AP17" s="548"/>
      <c r="AQ17" s="548"/>
      <c r="AR17" s="548"/>
      <c r="AS17" s="219"/>
    </row>
    <row r="18" spans="1:45" s="220" customFormat="1" ht="24.75" customHeight="1">
      <c r="A18" s="529">
        <v>14</v>
      </c>
      <c r="B18" s="530"/>
      <c r="C18" s="560" t="s">
        <v>943</v>
      </c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51" t="s">
        <v>371</v>
      </c>
      <c r="AD18" s="551"/>
      <c r="AE18" s="551"/>
      <c r="AF18" s="551"/>
      <c r="AG18" s="545">
        <v>83</v>
      </c>
      <c r="AH18" s="546"/>
      <c r="AI18" s="546"/>
      <c r="AJ18" s="547"/>
      <c r="AK18" s="545">
        <v>113</v>
      </c>
      <c r="AL18" s="546"/>
      <c r="AM18" s="546"/>
      <c r="AN18" s="547"/>
      <c r="AO18" s="548">
        <f t="shared" si="0"/>
        <v>196</v>
      </c>
      <c r="AP18" s="548"/>
      <c r="AQ18" s="548"/>
      <c r="AR18" s="548"/>
      <c r="AS18" s="219"/>
    </row>
    <row r="19" spans="1:45" s="220" customFormat="1" ht="27.75" customHeight="1">
      <c r="A19" s="529">
        <v>15</v>
      </c>
      <c r="B19" s="530"/>
      <c r="C19" s="562" t="s">
        <v>944</v>
      </c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63"/>
      <c r="AC19" s="556" t="s">
        <v>371</v>
      </c>
      <c r="AD19" s="556"/>
      <c r="AE19" s="556"/>
      <c r="AF19" s="556"/>
      <c r="AG19" s="557">
        <f>SUM(AG16:AJ18)</f>
        <v>2527.4900000000002</v>
      </c>
      <c r="AH19" s="558"/>
      <c r="AI19" s="558"/>
      <c r="AJ19" s="559"/>
      <c r="AK19" s="557">
        <f>SUM(AK16:AN18)</f>
        <v>3041.8700000000003</v>
      </c>
      <c r="AL19" s="558"/>
      <c r="AM19" s="558"/>
      <c r="AN19" s="559"/>
      <c r="AO19" s="548">
        <f t="shared" si="0"/>
        <v>5569.360000000001</v>
      </c>
      <c r="AP19" s="548"/>
      <c r="AQ19" s="548"/>
      <c r="AR19" s="548"/>
      <c r="AS19" s="219"/>
    </row>
    <row r="20" spans="1:80" ht="24.75" customHeight="1">
      <c r="A20" s="529">
        <v>16</v>
      </c>
      <c r="B20" s="530"/>
      <c r="C20" s="560" t="s">
        <v>945</v>
      </c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51" t="s">
        <v>477</v>
      </c>
      <c r="AD20" s="551"/>
      <c r="AE20" s="551"/>
      <c r="AF20" s="551"/>
      <c r="AG20" s="545">
        <v>40</v>
      </c>
      <c r="AH20" s="546"/>
      <c r="AI20" s="546"/>
      <c r="AJ20" s="547"/>
      <c r="AK20" s="545">
        <v>20</v>
      </c>
      <c r="AL20" s="546"/>
      <c r="AM20" s="546"/>
      <c r="AN20" s="547"/>
      <c r="AO20" s="548">
        <f t="shared" si="0"/>
        <v>60</v>
      </c>
      <c r="AP20" s="548"/>
      <c r="AQ20" s="548"/>
      <c r="AR20" s="548"/>
      <c r="AS20" s="217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</row>
    <row r="21" spans="1:80" ht="24.75" customHeight="1">
      <c r="A21" s="529">
        <v>17</v>
      </c>
      <c r="B21" s="530"/>
      <c r="C21" s="560" t="s">
        <v>946</v>
      </c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51" t="s">
        <v>479</v>
      </c>
      <c r="AD21" s="551"/>
      <c r="AE21" s="551"/>
      <c r="AF21" s="551"/>
      <c r="AG21" s="545">
        <v>25</v>
      </c>
      <c r="AH21" s="546"/>
      <c r="AI21" s="546"/>
      <c r="AJ21" s="547"/>
      <c r="AK21" s="545">
        <v>25</v>
      </c>
      <c r="AL21" s="546"/>
      <c r="AM21" s="546"/>
      <c r="AN21" s="547"/>
      <c r="AO21" s="548">
        <f t="shared" si="0"/>
        <v>50</v>
      </c>
      <c r="AP21" s="548"/>
      <c r="AQ21" s="548"/>
      <c r="AR21" s="548"/>
      <c r="AS21" s="217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</row>
    <row r="22" spans="1:80" ht="24.75" customHeight="1">
      <c r="A22" s="529">
        <v>18</v>
      </c>
      <c r="B22" s="530"/>
      <c r="C22" s="560" t="s">
        <v>947</v>
      </c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51" t="s">
        <v>477</v>
      </c>
      <c r="AD22" s="551"/>
      <c r="AE22" s="551"/>
      <c r="AF22" s="551"/>
      <c r="AG22" s="545">
        <v>25</v>
      </c>
      <c r="AH22" s="546"/>
      <c r="AI22" s="546"/>
      <c r="AJ22" s="547"/>
      <c r="AK22" s="545">
        <v>20</v>
      </c>
      <c r="AL22" s="546"/>
      <c r="AM22" s="546"/>
      <c r="AN22" s="547"/>
      <c r="AO22" s="548">
        <f t="shared" si="0"/>
        <v>45</v>
      </c>
      <c r="AP22" s="548"/>
      <c r="AQ22" s="548"/>
      <c r="AR22" s="548"/>
      <c r="AS22" s="217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</row>
    <row r="23" spans="1:80" ht="24.75" customHeight="1">
      <c r="A23" s="529">
        <v>19</v>
      </c>
      <c r="B23" s="530"/>
      <c r="C23" s="560" t="s">
        <v>948</v>
      </c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51" t="s">
        <v>479</v>
      </c>
      <c r="AD23" s="551"/>
      <c r="AE23" s="551"/>
      <c r="AF23" s="551"/>
      <c r="AG23" s="545">
        <v>450</v>
      </c>
      <c r="AH23" s="546"/>
      <c r="AI23" s="546"/>
      <c r="AJ23" s="547"/>
      <c r="AK23" s="545">
        <v>370</v>
      </c>
      <c r="AL23" s="546"/>
      <c r="AM23" s="546"/>
      <c r="AN23" s="547"/>
      <c r="AO23" s="548">
        <f t="shared" si="0"/>
        <v>820</v>
      </c>
      <c r="AP23" s="548"/>
      <c r="AQ23" s="548"/>
      <c r="AR23" s="548"/>
      <c r="AS23" s="217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</row>
    <row r="24" spans="1:80" ht="24.75" customHeight="1">
      <c r="A24" s="529">
        <v>20</v>
      </c>
      <c r="B24" s="530"/>
      <c r="C24" s="560" t="s">
        <v>949</v>
      </c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51" t="s">
        <v>477</v>
      </c>
      <c r="AD24" s="551"/>
      <c r="AE24" s="551"/>
      <c r="AF24" s="551"/>
      <c r="AG24" s="545">
        <v>160</v>
      </c>
      <c r="AH24" s="546"/>
      <c r="AI24" s="546"/>
      <c r="AJ24" s="547"/>
      <c r="AK24" s="545">
        <v>110</v>
      </c>
      <c r="AL24" s="546"/>
      <c r="AM24" s="546"/>
      <c r="AN24" s="547"/>
      <c r="AO24" s="548">
        <f t="shared" si="0"/>
        <v>270</v>
      </c>
      <c r="AP24" s="548"/>
      <c r="AQ24" s="548"/>
      <c r="AR24" s="548"/>
      <c r="AS24" s="217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</row>
    <row r="25" spans="1:80" ht="27.75" customHeight="1">
      <c r="A25" s="529">
        <v>21</v>
      </c>
      <c r="B25" s="530"/>
      <c r="C25" s="562" t="s">
        <v>950</v>
      </c>
      <c r="D25" s="563"/>
      <c r="E25" s="563"/>
      <c r="F25" s="563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56" t="s">
        <v>484</v>
      </c>
      <c r="AD25" s="556"/>
      <c r="AE25" s="556"/>
      <c r="AF25" s="556"/>
      <c r="AG25" s="557">
        <f>SUM(AG20:AJ24)</f>
        <v>700</v>
      </c>
      <c r="AH25" s="558"/>
      <c r="AI25" s="558"/>
      <c r="AJ25" s="559"/>
      <c r="AK25" s="557">
        <f>SUM(AK20:AN24)</f>
        <v>545</v>
      </c>
      <c r="AL25" s="558"/>
      <c r="AM25" s="558"/>
      <c r="AN25" s="559"/>
      <c r="AO25" s="548">
        <f t="shared" si="0"/>
        <v>1245</v>
      </c>
      <c r="AP25" s="548"/>
      <c r="AQ25" s="548"/>
      <c r="AR25" s="548"/>
      <c r="AS25" s="217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</row>
    <row r="26" spans="1:80" ht="24.75" customHeight="1">
      <c r="A26" s="529">
        <v>22</v>
      </c>
      <c r="B26" s="530"/>
      <c r="C26" s="560" t="s">
        <v>951</v>
      </c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51" t="s">
        <v>486</v>
      </c>
      <c r="AD26" s="551"/>
      <c r="AE26" s="551"/>
      <c r="AF26" s="551"/>
      <c r="AG26" s="545">
        <v>40</v>
      </c>
      <c r="AH26" s="546"/>
      <c r="AI26" s="546"/>
      <c r="AJ26" s="547"/>
      <c r="AK26" s="545">
        <v>120</v>
      </c>
      <c r="AL26" s="546"/>
      <c r="AM26" s="546"/>
      <c r="AN26" s="547"/>
      <c r="AO26" s="548">
        <f t="shared" si="0"/>
        <v>160</v>
      </c>
      <c r="AP26" s="548"/>
      <c r="AQ26" s="548"/>
      <c r="AR26" s="548"/>
      <c r="AS26" s="217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</row>
    <row r="27" spans="1:80" ht="24.75" customHeight="1">
      <c r="A27" s="529">
        <v>23</v>
      </c>
      <c r="B27" s="530"/>
      <c r="C27" s="560" t="s">
        <v>952</v>
      </c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51" t="s">
        <v>486</v>
      </c>
      <c r="AD27" s="551"/>
      <c r="AE27" s="551"/>
      <c r="AF27" s="551"/>
      <c r="AG27" s="545">
        <v>50</v>
      </c>
      <c r="AH27" s="546"/>
      <c r="AI27" s="546"/>
      <c r="AJ27" s="547"/>
      <c r="AK27" s="545">
        <v>50</v>
      </c>
      <c r="AL27" s="546"/>
      <c r="AM27" s="546"/>
      <c r="AN27" s="547"/>
      <c r="AO27" s="548">
        <f t="shared" si="0"/>
        <v>100</v>
      </c>
      <c r="AP27" s="548"/>
      <c r="AQ27" s="548"/>
      <c r="AR27" s="548"/>
      <c r="AS27" s="217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</row>
    <row r="28" spans="1:80" ht="24.75" customHeight="1">
      <c r="A28" s="529">
        <v>24</v>
      </c>
      <c r="B28" s="530"/>
      <c r="C28" s="560" t="s">
        <v>953</v>
      </c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561"/>
      <c r="AA28" s="561"/>
      <c r="AB28" s="561"/>
      <c r="AC28" s="551" t="s">
        <v>486</v>
      </c>
      <c r="AD28" s="551"/>
      <c r="AE28" s="551"/>
      <c r="AF28" s="551"/>
      <c r="AG28" s="545">
        <v>200</v>
      </c>
      <c r="AH28" s="546"/>
      <c r="AI28" s="546"/>
      <c r="AJ28" s="547"/>
      <c r="AK28" s="545">
        <v>200</v>
      </c>
      <c r="AL28" s="546"/>
      <c r="AM28" s="546"/>
      <c r="AN28" s="547"/>
      <c r="AO28" s="548">
        <f t="shared" si="0"/>
        <v>400</v>
      </c>
      <c r="AP28" s="548"/>
      <c r="AQ28" s="548"/>
      <c r="AR28" s="548"/>
      <c r="AS28" s="217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</row>
    <row r="29" spans="1:80" ht="24.75" customHeight="1">
      <c r="A29" s="529">
        <v>25</v>
      </c>
      <c r="B29" s="530"/>
      <c r="C29" s="560" t="s">
        <v>954</v>
      </c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561"/>
      <c r="AC29" s="551" t="s">
        <v>486</v>
      </c>
      <c r="AD29" s="551"/>
      <c r="AE29" s="551"/>
      <c r="AF29" s="551"/>
      <c r="AG29" s="545">
        <v>30</v>
      </c>
      <c r="AH29" s="546"/>
      <c r="AI29" s="546"/>
      <c r="AJ29" s="547"/>
      <c r="AK29" s="545">
        <v>30</v>
      </c>
      <c r="AL29" s="546"/>
      <c r="AM29" s="546"/>
      <c r="AN29" s="547"/>
      <c r="AO29" s="548">
        <f t="shared" si="0"/>
        <v>60</v>
      </c>
      <c r="AP29" s="548"/>
      <c r="AQ29" s="548"/>
      <c r="AR29" s="548"/>
      <c r="AS29" s="217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</row>
    <row r="30" spans="1:80" ht="24.75" customHeight="1">
      <c r="A30" s="529">
        <v>26</v>
      </c>
      <c r="B30" s="530"/>
      <c r="C30" s="560" t="s">
        <v>955</v>
      </c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51" t="s">
        <v>486</v>
      </c>
      <c r="AD30" s="551"/>
      <c r="AE30" s="551"/>
      <c r="AF30" s="551"/>
      <c r="AG30" s="545">
        <v>40</v>
      </c>
      <c r="AH30" s="546"/>
      <c r="AI30" s="546"/>
      <c r="AJ30" s="547"/>
      <c r="AK30" s="545">
        <v>40</v>
      </c>
      <c r="AL30" s="546"/>
      <c r="AM30" s="546"/>
      <c r="AN30" s="547"/>
      <c r="AO30" s="548">
        <f t="shared" si="0"/>
        <v>80</v>
      </c>
      <c r="AP30" s="548"/>
      <c r="AQ30" s="548"/>
      <c r="AR30" s="548"/>
      <c r="AS30" s="217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</row>
    <row r="31" spans="1:80" ht="24.75" customHeight="1">
      <c r="A31" s="529">
        <v>27</v>
      </c>
      <c r="B31" s="530"/>
      <c r="C31" s="560" t="s">
        <v>956</v>
      </c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51" t="s">
        <v>486</v>
      </c>
      <c r="AD31" s="551"/>
      <c r="AE31" s="551"/>
      <c r="AF31" s="551"/>
      <c r="AG31" s="545">
        <v>450</v>
      </c>
      <c r="AH31" s="546"/>
      <c r="AI31" s="546"/>
      <c r="AJ31" s="547"/>
      <c r="AK31" s="545">
        <v>450</v>
      </c>
      <c r="AL31" s="546"/>
      <c r="AM31" s="546"/>
      <c r="AN31" s="547"/>
      <c r="AO31" s="548">
        <f t="shared" si="0"/>
        <v>900</v>
      </c>
      <c r="AP31" s="548"/>
      <c r="AQ31" s="548"/>
      <c r="AR31" s="548"/>
      <c r="AS31" s="217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</row>
    <row r="32" spans="1:80" ht="24.75" customHeight="1">
      <c r="A32" s="529">
        <v>28</v>
      </c>
      <c r="B32" s="530"/>
      <c r="C32" s="560" t="s">
        <v>957</v>
      </c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51" t="s">
        <v>486</v>
      </c>
      <c r="AD32" s="551"/>
      <c r="AE32" s="551"/>
      <c r="AF32" s="551"/>
      <c r="AG32" s="545">
        <v>150</v>
      </c>
      <c r="AH32" s="546"/>
      <c r="AI32" s="546"/>
      <c r="AJ32" s="547"/>
      <c r="AK32" s="545">
        <v>150</v>
      </c>
      <c r="AL32" s="546"/>
      <c r="AM32" s="546"/>
      <c r="AN32" s="547"/>
      <c r="AO32" s="548">
        <f t="shared" si="0"/>
        <v>300</v>
      </c>
      <c r="AP32" s="548"/>
      <c r="AQ32" s="548"/>
      <c r="AR32" s="548"/>
      <c r="AS32" s="217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</row>
    <row r="33" spans="1:80" ht="27.75" customHeight="1">
      <c r="A33" s="529">
        <v>29</v>
      </c>
      <c r="B33" s="530"/>
      <c r="C33" s="562" t="s">
        <v>958</v>
      </c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63"/>
      <c r="AC33" s="556" t="s">
        <v>486</v>
      </c>
      <c r="AD33" s="556"/>
      <c r="AE33" s="556"/>
      <c r="AF33" s="556"/>
      <c r="AG33" s="557">
        <f>SUM(AG26:AJ32)</f>
        <v>960</v>
      </c>
      <c r="AH33" s="558"/>
      <c r="AI33" s="558"/>
      <c r="AJ33" s="559"/>
      <c r="AK33" s="557">
        <f>SUM(AK26:AN32)</f>
        <v>1040</v>
      </c>
      <c r="AL33" s="558"/>
      <c r="AM33" s="558"/>
      <c r="AN33" s="559"/>
      <c r="AO33" s="548">
        <f t="shared" si="0"/>
        <v>2000</v>
      </c>
      <c r="AP33" s="548"/>
      <c r="AQ33" s="548"/>
      <c r="AR33" s="548"/>
      <c r="AS33" s="217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</row>
    <row r="34" spans="1:80" ht="27.75" customHeight="1">
      <c r="A34" s="529">
        <v>30</v>
      </c>
      <c r="B34" s="530"/>
      <c r="C34" s="562" t="s">
        <v>959</v>
      </c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56" t="s">
        <v>488</v>
      </c>
      <c r="AD34" s="556"/>
      <c r="AE34" s="556"/>
      <c r="AF34" s="556"/>
      <c r="AG34" s="557">
        <v>200</v>
      </c>
      <c r="AH34" s="558"/>
      <c r="AI34" s="558"/>
      <c r="AJ34" s="559"/>
      <c r="AK34" s="557">
        <v>170</v>
      </c>
      <c r="AL34" s="558"/>
      <c r="AM34" s="558"/>
      <c r="AN34" s="559"/>
      <c r="AO34" s="548">
        <f t="shared" si="0"/>
        <v>370</v>
      </c>
      <c r="AP34" s="548"/>
      <c r="AQ34" s="548"/>
      <c r="AR34" s="548"/>
      <c r="AS34" s="217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</row>
    <row r="35" spans="1:80" ht="27.75" customHeight="1">
      <c r="A35" s="529">
        <v>31</v>
      </c>
      <c r="B35" s="530"/>
      <c r="C35" s="562" t="s">
        <v>960</v>
      </c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63"/>
      <c r="AC35" s="556" t="s">
        <v>490</v>
      </c>
      <c r="AD35" s="556"/>
      <c r="AE35" s="556"/>
      <c r="AF35" s="556"/>
      <c r="AG35" s="557">
        <f>SUM(AG33+AG34)</f>
        <v>1160</v>
      </c>
      <c r="AH35" s="558"/>
      <c r="AI35" s="558"/>
      <c r="AJ35" s="559"/>
      <c r="AK35" s="557">
        <f>SUM(AK33+AK34)</f>
        <v>1210</v>
      </c>
      <c r="AL35" s="558"/>
      <c r="AM35" s="558"/>
      <c r="AN35" s="559"/>
      <c r="AO35" s="548">
        <f t="shared" si="0"/>
        <v>2370</v>
      </c>
      <c r="AP35" s="548"/>
      <c r="AQ35" s="548"/>
      <c r="AR35" s="548"/>
      <c r="AS35" s="217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</row>
    <row r="36" spans="1:80" ht="24.75" customHeight="1">
      <c r="A36" s="529">
        <v>32</v>
      </c>
      <c r="B36" s="530"/>
      <c r="C36" s="560" t="s">
        <v>961</v>
      </c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51" t="s">
        <v>492</v>
      </c>
      <c r="AD36" s="551"/>
      <c r="AE36" s="551"/>
      <c r="AF36" s="551"/>
      <c r="AG36" s="545">
        <v>700</v>
      </c>
      <c r="AH36" s="546"/>
      <c r="AI36" s="546"/>
      <c r="AJ36" s="547"/>
      <c r="AK36" s="545">
        <v>760</v>
      </c>
      <c r="AL36" s="546"/>
      <c r="AM36" s="546"/>
      <c r="AN36" s="547"/>
      <c r="AO36" s="548">
        <f t="shared" si="0"/>
        <v>1460</v>
      </c>
      <c r="AP36" s="548"/>
      <c r="AQ36" s="548"/>
      <c r="AR36" s="548"/>
      <c r="AS36" s="217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</row>
    <row r="37" spans="1:80" ht="24.75" customHeight="1">
      <c r="A37" s="529">
        <v>33</v>
      </c>
      <c r="B37" s="530"/>
      <c r="C37" s="560" t="s">
        <v>962</v>
      </c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51" t="s">
        <v>492</v>
      </c>
      <c r="AD37" s="551"/>
      <c r="AE37" s="551"/>
      <c r="AF37" s="551"/>
      <c r="AG37" s="545">
        <v>250</v>
      </c>
      <c r="AH37" s="546"/>
      <c r="AI37" s="546"/>
      <c r="AJ37" s="547"/>
      <c r="AK37" s="545">
        <v>250</v>
      </c>
      <c r="AL37" s="546"/>
      <c r="AM37" s="546"/>
      <c r="AN37" s="547"/>
      <c r="AO37" s="548">
        <f t="shared" si="0"/>
        <v>500</v>
      </c>
      <c r="AP37" s="548"/>
      <c r="AQ37" s="548"/>
      <c r="AR37" s="548"/>
      <c r="AS37" s="217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</row>
    <row r="38" spans="1:80" ht="24.75" customHeight="1">
      <c r="A38" s="529">
        <v>34</v>
      </c>
      <c r="B38" s="530"/>
      <c r="C38" s="560" t="s">
        <v>963</v>
      </c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51" t="s">
        <v>492</v>
      </c>
      <c r="AD38" s="551"/>
      <c r="AE38" s="551"/>
      <c r="AF38" s="551"/>
      <c r="AG38" s="545">
        <v>15</v>
      </c>
      <c r="AH38" s="546"/>
      <c r="AI38" s="546"/>
      <c r="AJ38" s="547"/>
      <c r="AK38" s="545">
        <v>0</v>
      </c>
      <c r="AL38" s="546"/>
      <c r="AM38" s="546"/>
      <c r="AN38" s="547"/>
      <c r="AO38" s="548">
        <f t="shared" si="0"/>
        <v>15</v>
      </c>
      <c r="AP38" s="548"/>
      <c r="AQ38" s="548"/>
      <c r="AR38" s="548"/>
      <c r="AS38" s="217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</row>
    <row r="39" spans="1:80" ht="27.75" customHeight="1">
      <c r="A39" s="529">
        <v>35</v>
      </c>
      <c r="B39" s="530"/>
      <c r="C39" s="562" t="s">
        <v>964</v>
      </c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563"/>
      <c r="AA39" s="563"/>
      <c r="AB39" s="563"/>
      <c r="AC39" s="556" t="s">
        <v>492</v>
      </c>
      <c r="AD39" s="556"/>
      <c r="AE39" s="556"/>
      <c r="AF39" s="556"/>
      <c r="AG39" s="557">
        <f>SUM(AG36:AJ38)</f>
        <v>965</v>
      </c>
      <c r="AH39" s="558"/>
      <c r="AI39" s="558"/>
      <c r="AJ39" s="559"/>
      <c r="AK39" s="557">
        <f>SUM(AK36:AN38)</f>
        <v>1010</v>
      </c>
      <c r="AL39" s="558"/>
      <c r="AM39" s="558"/>
      <c r="AN39" s="559"/>
      <c r="AO39" s="548">
        <f t="shared" si="0"/>
        <v>1975</v>
      </c>
      <c r="AP39" s="548"/>
      <c r="AQ39" s="548"/>
      <c r="AR39" s="548"/>
      <c r="AS39" s="217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</row>
    <row r="40" spans="1:45" s="220" customFormat="1" ht="27.75" customHeight="1">
      <c r="A40" s="529">
        <v>36</v>
      </c>
      <c r="B40" s="530"/>
      <c r="C40" s="562" t="s">
        <v>965</v>
      </c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563"/>
      <c r="AA40" s="563"/>
      <c r="AB40" s="563"/>
      <c r="AC40" s="556" t="s">
        <v>499</v>
      </c>
      <c r="AD40" s="556"/>
      <c r="AE40" s="556"/>
      <c r="AF40" s="556"/>
      <c r="AG40" s="557">
        <v>250</v>
      </c>
      <c r="AH40" s="558"/>
      <c r="AI40" s="558"/>
      <c r="AJ40" s="559"/>
      <c r="AK40" s="557">
        <v>855</v>
      </c>
      <c r="AL40" s="558"/>
      <c r="AM40" s="558"/>
      <c r="AN40" s="559"/>
      <c r="AO40" s="548">
        <f t="shared" si="0"/>
        <v>1105</v>
      </c>
      <c r="AP40" s="548"/>
      <c r="AQ40" s="548"/>
      <c r="AR40" s="548"/>
      <c r="AS40" s="219"/>
    </row>
    <row r="41" spans="1:80" ht="27.75" customHeight="1">
      <c r="A41" s="529">
        <v>37</v>
      </c>
      <c r="B41" s="530"/>
      <c r="C41" s="562" t="s">
        <v>966</v>
      </c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3"/>
      <c r="Q41" s="563"/>
      <c r="R41" s="563"/>
      <c r="S41" s="563"/>
      <c r="T41" s="563"/>
      <c r="U41" s="563"/>
      <c r="V41" s="563"/>
      <c r="W41" s="563"/>
      <c r="X41" s="563"/>
      <c r="Y41" s="563"/>
      <c r="Z41" s="563"/>
      <c r="AA41" s="563"/>
      <c r="AB41" s="563"/>
      <c r="AC41" s="556" t="s">
        <v>504</v>
      </c>
      <c r="AD41" s="556"/>
      <c r="AE41" s="556"/>
      <c r="AF41" s="556"/>
      <c r="AG41" s="557">
        <v>335</v>
      </c>
      <c r="AH41" s="558"/>
      <c r="AI41" s="558"/>
      <c r="AJ41" s="559"/>
      <c r="AK41" s="557">
        <v>315</v>
      </c>
      <c r="AL41" s="558"/>
      <c r="AM41" s="558"/>
      <c r="AN41" s="559"/>
      <c r="AO41" s="548">
        <f t="shared" si="0"/>
        <v>650</v>
      </c>
      <c r="AP41" s="548"/>
      <c r="AQ41" s="548"/>
      <c r="AR41" s="548"/>
      <c r="AS41" s="217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</row>
    <row r="42" spans="1:80" ht="24.75" customHeight="1">
      <c r="A42" s="529">
        <v>38</v>
      </c>
      <c r="B42" s="530"/>
      <c r="C42" s="560" t="s">
        <v>967</v>
      </c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56" t="s">
        <v>506</v>
      </c>
      <c r="AD42" s="556"/>
      <c r="AE42" s="556"/>
      <c r="AF42" s="556"/>
      <c r="AG42" s="545">
        <v>200</v>
      </c>
      <c r="AH42" s="546"/>
      <c r="AI42" s="546"/>
      <c r="AJ42" s="547"/>
      <c r="AK42" s="545">
        <v>200</v>
      </c>
      <c r="AL42" s="546"/>
      <c r="AM42" s="546"/>
      <c r="AN42" s="547"/>
      <c r="AO42" s="548">
        <f t="shared" si="0"/>
        <v>400</v>
      </c>
      <c r="AP42" s="548"/>
      <c r="AQ42" s="548"/>
      <c r="AR42" s="548"/>
      <c r="AS42" s="217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</row>
    <row r="43" spans="1:80" ht="24.75" customHeight="1">
      <c r="A43" s="529">
        <v>39</v>
      </c>
      <c r="B43" s="530"/>
      <c r="C43" s="560" t="s">
        <v>968</v>
      </c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56" t="s">
        <v>506</v>
      </c>
      <c r="AD43" s="556"/>
      <c r="AE43" s="556"/>
      <c r="AF43" s="556"/>
      <c r="AG43" s="545">
        <v>45</v>
      </c>
      <c r="AH43" s="546"/>
      <c r="AI43" s="546"/>
      <c r="AJ43" s="547"/>
      <c r="AK43" s="545">
        <v>40</v>
      </c>
      <c r="AL43" s="546"/>
      <c r="AM43" s="546"/>
      <c r="AN43" s="547"/>
      <c r="AO43" s="548">
        <f t="shared" si="0"/>
        <v>85</v>
      </c>
      <c r="AP43" s="548"/>
      <c r="AQ43" s="548"/>
      <c r="AR43" s="548"/>
      <c r="AS43" s="217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</row>
    <row r="44" spans="1:80" ht="24.75" customHeight="1">
      <c r="A44" s="529">
        <v>40</v>
      </c>
      <c r="B44" s="530"/>
      <c r="C44" s="560" t="s">
        <v>16</v>
      </c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56" t="s">
        <v>506</v>
      </c>
      <c r="AD44" s="556"/>
      <c r="AE44" s="556"/>
      <c r="AF44" s="556"/>
      <c r="AG44" s="545">
        <v>100</v>
      </c>
      <c r="AH44" s="546"/>
      <c r="AI44" s="546"/>
      <c r="AJ44" s="547"/>
      <c r="AK44" s="545">
        <v>100</v>
      </c>
      <c r="AL44" s="546"/>
      <c r="AM44" s="546"/>
      <c r="AN44" s="547"/>
      <c r="AO44" s="548">
        <f t="shared" si="0"/>
        <v>200</v>
      </c>
      <c r="AP44" s="548"/>
      <c r="AQ44" s="548"/>
      <c r="AR44" s="548"/>
      <c r="AS44" s="217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</row>
    <row r="45" spans="1:80" ht="27.75" customHeight="1">
      <c r="A45" s="529">
        <v>41</v>
      </c>
      <c r="B45" s="530"/>
      <c r="C45" s="562" t="s">
        <v>969</v>
      </c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563"/>
      <c r="AA45" s="563"/>
      <c r="AB45" s="563"/>
      <c r="AC45" s="556" t="s">
        <v>506</v>
      </c>
      <c r="AD45" s="556"/>
      <c r="AE45" s="556"/>
      <c r="AF45" s="556"/>
      <c r="AG45" s="557">
        <f>SUM(AG42:AJ44)</f>
        <v>345</v>
      </c>
      <c r="AH45" s="558"/>
      <c r="AI45" s="558"/>
      <c r="AJ45" s="559"/>
      <c r="AK45" s="557">
        <f>SUM(AK42:AN44)</f>
        <v>340</v>
      </c>
      <c r="AL45" s="558"/>
      <c r="AM45" s="558"/>
      <c r="AN45" s="559"/>
      <c r="AO45" s="548">
        <f t="shared" si="0"/>
        <v>685</v>
      </c>
      <c r="AP45" s="548"/>
      <c r="AQ45" s="548"/>
      <c r="AR45" s="548"/>
      <c r="AS45" s="217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</row>
    <row r="46" spans="1:45" s="220" customFormat="1" ht="27.75" customHeight="1">
      <c r="A46" s="529">
        <v>42</v>
      </c>
      <c r="B46" s="530"/>
      <c r="C46" s="562" t="s">
        <v>970</v>
      </c>
      <c r="D46" s="563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563"/>
      <c r="AA46" s="563"/>
      <c r="AB46" s="563"/>
      <c r="AC46" s="556" t="s">
        <v>508</v>
      </c>
      <c r="AD46" s="556"/>
      <c r="AE46" s="556"/>
      <c r="AF46" s="556"/>
      <c r="AG46" s="557">
        <f>SUM(AG39+AG40+AG45+AG41)</f>
        <v>1895</v>
      </c>
      <c r="AH46" s="558"/>
      <c r="AI46" s="558"/>
      <c r="AJ46" s="559"/>
      <c r="AK46" s="557">
        <f>SUM(AK39+AK40+AK45+AK41)</f>
        <v>2520</v>
      </c>
      <c r="AL46" s="558"/>
      <c r="AM46" s="558"/>
      <c r="AN46" s="559"/>
      <c r="AO46" s="548">
        <f t="shared" si="0"/>
        <v>4415</v>
      </c>
      <c r="AP46" s="548"/>
      <c r="AQ46" s="548"/>
      <c r="AR46" s="548"/>
      <c r="AS46" s="219"/>
    </row>
    <row r="47" spans="1:80" ht="27.75" customHeight="1">
      <c r="A47" s="529">
        <v>43</v>
      </c>
      <c r="B47" s="530"/>
      <c r="C47" s="562" t="s">
        <v>971</v>
      </c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563"/>
      <c r="AA47" s="563"/>
      <c r="AB47" s="563"/>
      <c r="AC47" s="556" t="s">
        <v>514</v>
      </c>
      <c r="AD47" s="556"/>
      <c r="AE47" s="556"/>
      <c r="AF47" s="556"/>
      <c r="AG47" s="557">
        <v>400</v>
      </c>
      <c r="AH47" s="558"/>
      <c r="AI47" s="558"/>
      <c r="AJ47" s="559"/>
      <c r="AK47" s="557">
        <v>400</v>
      </c>
      <c r="AL47" s="558"/>
      <c r="AM47" s="558"/>
      <c r="AN47" s="559"/>
      <c r="AO47" s="548">
        <f t="shared" si="0"/>
        <v>800</v>
      </c>
      <c r="AP47" s="548"/>
      <c r="AQ47" s="548"/>
      <c r="AR47" s="548"/>
      <c r="AS47" s="217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</row>
    <row r="48" spans="1:80" ht="24.75" customHeight="1">
      <c r="A48" s="529">
        <v>44</v>
      </c>
      <c r="B48" s="530"/>
      <c r="C48" s="552" t="s">
        <v>515</v>
      </c>
      <c r="D48" s="553"/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1" t="s">
        <v>516</v>
      </c>
      <c r="AD48" s="551"/>
      <c r="AE48" s="551"/>
      <c r="AF48" s="551"/>
      <c r="AG48" s="545">
        <f>SUM(AG25+AG33+AG34+AG39+AG40+AG43+45)*27%</f>
        <v>854.5500000000001</v>
      </c>
      <c r="AH48" s="546"/>
      <c r="AI48" s="546"/>
      <c r="AJ48" s="547"/>
      <c r="AK48" s="545">
        <f>SUM(AK25+AK33+AK34+AK39+AK40+AK43+45)*27%+1</f>
        <v>1001.35</v>
      </c>
      <c r="AL48" s="546"/>
      <c r="AM48" s="546"/>
      <c r="AN48" s="547"/>
      <c r="AO48" s="548">
        <f t="shared" si="0"/>
        <v>1855.9</v>
      </c>
      <c r="AP48" s="548"/>
      <c r="AQ48" s="548"/>
      <c r="AR48" s="548"/>
      <c r="AS48" s="217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</row>
    <row r="49" spans="1:80" ht="27.75" customHeight="1">
      <c r="A49" s="529">
        <v>45</v>
      </c>
      <c r="B49" s="530"/>
      <c r="C49" s="562" t="s">
        <v>972</v>
      </c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56" t="s">
        <v>529</v>
      </c>
      <c r="AD49" s="556"/>
      <c r="AE49" s="556"/>
      <c r="AF49" s="556"/>
      <c r="AG49" s="557">
        <f>SUM(AG48:AJ48)</f>
        <v>854.5500000000001</v>
      </c>
      <c r="AH49" s="558"/>
      <c r="AI49" s="558"/>
      <c r="AJ49" s="559"/>
      <c r="AK49" s="557">
        <f>SUM(AK48:AN48)</f>
        <v>1001.35</v>
      </c>
      <c r="AL49" s="558"/>
      <c r="AM49" s="558"/>
      <c r="AN49" s="559"/>
      <c r="AO49" s="548">
        <f t="shared" si="0"/>
        <v>1855.9</v>
      </c>
      <c r="AP49" s="548"/>
      <c r="AQ49" s="548"/>
      <c r="AR49" s="548"/>
      <c r="AS49" s="217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</row>
    <row r="50" spans="1:80" ht="27.75" customHeight="1">
      <c r="A50" s="529">
        <v>46</v>
      </c>
      <c r="B50" s="530"/>
      <c r="C50" s="562" t="s">
        <v>973</v>
      </c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56" t="s">
        <v>373</v>
      </c>
      <c r="AD50" s="556"/>
      <c r="AE50" s="556"/>
      <c r="AF50" s="556"/>
      <c r="AG50" s="557">
        <f>SUM(AG25+AG35+AG46+AG47+AG49)</f>
        <v>5009.55</v>
      </c>
      <c r="AH50" s="558"/>
      <c r="AI50" s="558"/>
      <c r="AJ50" s="559"/>
      <c r="AK50" s="557">
        <f>SUM(AK25+AK35+AK46+AK47+AK49)</f>
        <v>5676.35</v>
      </c>
      <c r="AL50" s="558"/>
      <c r="AM50" s="558"/>
      <c r="AN50" s="559"/>
      <c r="AO50" s="548">
        <f t="shared" si="0"/>
        <v>10685.900000000001</v>
      </c>
      <c r="AP50" s="548"/>
      <c r="AQ50" s="548"/>
      <c r="AR50" s="548"/>
      <c r="AS50" s="217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</row>
    <row r="51" spans="1:80" ht="27.75" customHeight="1">
      <c r="A51" s="529">
        <v>47</v>
      </c>
      <c r="B51" s="530"/>
      <c r="C51" s="562" t="s">
        <v>974</v>
      </c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563"/>
      <c r="AA51" s="563"/>
      <c r="AB51" s="563"/>
      <c r="AC51" s="556" t="s">
        <v>375</v>
      </c>
      <c r="AD51" s="556"/>
      <c r="AE51" s="556"/>
      <c r="AF51" s="556"/>
      <c r="AG51" s="557">
        <v>977</v>
      </c>
      <c r="AH51" s="558"/>
      <c r="AI51" s="558"/>
      <c r="AJ51" s="559"/>
      <c r="AK51" s="557">
        <v>953</v>
      </c>
      <c r="AL51" s="558"/>
      <c r="AM51" s="558"/>
      <c r="AN51" s="559"/>
      <c r="AO51" s="548">
        <f t="shared" si="0"/>
        <v>1930</v>
      </c>
      <c r="AP51" s="548"/>
      <c r="AQ51" s="548"/>
      <c r="AR51" s="548"/>
      <c r="AS51" s="217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</row>
    <row r="52" spans="1:80" ht="24.75" customHeight="1">
      <c r="A52" s="529">
        <v>48</v>
      </c>
      <c r="B52" s="530"/>
      <c r="C52" s="552" t="s">
        <v>975</v>
      </c>
      <c r="D52" s="553"/>
      <c r="E52" s="553"/>
      <c r="F52" s="553"/>
      <c r="G52" s="553"/>
      <c r="H52" s="553"/>
      <c r="I52" s="553"/>
      <c r="J52" s="553"/>
      <c r="K52" s="553"/>
      <c r="L52" s="553"/>
      <c r="M52" s="553"/>
      <c r="N52" s="553"/>
      <c r="O52" s="553"/>
      <c r="P52" s="553"/>
      <c r="Q52" s="553"/>
      <c r="R52" s="553"/>
      <c r="S52" s="553"/>
      <c r="T52" s="553"/>
      <c r="U52" s="553"/>
      <c r="V52" s="553"/>
      <c r="W52" s="553"/>
      <c r="X52" s="553"/>
      <c r="Y52" s="553"/>
      <c r="Z52" s="553"/>
      <c r="AA52" s="553"/>
      <c r="AB52" s="553"/>
      <c r="AC52" s="551" t="s">
        <v>587</v>
      </c>
      <c r="AD52" s="551"/>
      <c r="AE52" s="551"/>
      <c r="AF52" s="551"/>
      <c r="AG52" s="545">
        <v>151</v>
      </c>
      <c r="AH52" s="546"/>
      <c r="AI52" s="546"/>
      <c r="AJ52" s="547"/>
      <c r="AK52" s="545">
        <v>151</v>
      </c>
      <c r="AL52" s="546"/>
      <c r="AM52" s="546"/>
      <c r="AN52" s="547"/>
      <c r="AO52" s="548">
        <f t="shared" si="0"/>
        <v>302</v>
      </c>
      <c r="AP52" s="548"/>
      <c r="AQ52" s="548"/>
      <c r="AR52" s="548"/>
      <c r="AS52" s="217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</row>
    <row r="53" spans="1:80" ht="24.75" customHeight="1">
      <c r="A53" s="529">
        <v>49</v>
      </c>
      <c r="B53" s="530"/>
      <c r="C53" s="552" t="s">
        <v>976</v>
      </c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1" t="s">
        <v>587</v>
      </c>
      <c r="AD53" s="551"/>
      <c r="AE53" s="551"/>
      <c r="AF53" s="551"/>
      <c r="AG53" s="545">
        <v>59</v>
      </c>
      <c r="AH53" s="546"/>
      <c r="AI53" s="546"/>
      <c r="AJ53" s="547"/>
      <c r="AK53" s="545">
        <v>59</v>
      </c>
      <c r="AL53" s="546"/>
      <c r="AM53" s="546"/>
      <c r="AN53" s="547"/>
      <c r="AO53" s="548">
        <f t="shared" si="0"/>
        <v>118</v>
      </c>
      <c r="AP53" s="548"/>
      <c r="AQ53" s="548"/>
      <c r="AR53" s="548"/>
      <c r="AS53" s="217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</row>
    <row r="54" spans="1:80" ht="24.75" customHeight="1">
      <c r="A54" s="529">
        <v>50</v>
      </c>
      <c r="B54" s="530"/>
      <c r="C54" s="552" t="s">
        <v>977</v>
      </c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1" t="s">
        <v>587</v>
      </c>
      <c r="AD54" s="551"/>
      <c r="AE54" s="551"/>
      <c r="AF54" s="551"/>
      <c r="AG54" s="545">
        <v>147</v>
      </c>
      <c r="AH54" s="546"/>
      <c r="AI54" s="546"/>
      <c r="AJ54" s="547"/>
      <c r="AK54" s="545">
        <v>0</v>
      </c>
      <c r="AL54" s="546"/>
      <c r="AM54" s="546"/>
      <c r="AN54" s="547"/>
      <c r="AO54" s="548">
        <f t="shared" si="0"/>
        <v>147</v>
      </c>
      <c r="AP54" s="548"/>
      <c r="AQ54" s="548"/>
      <c r="AR54" s="548"/>
      <c r="AS54" s="217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</row>
    <row r="55" spans="1:80" ht="24.75" customHeight="1">
      <c r="A55" s="529">
        <v>51</v>
      </c>
      <c r="B55" s="530"/>
      <c r="C55" s="552" t="s">
        <v>978</v>
      </c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1" t="s">
        <v>587</v>
      </c>
      <c r="AD55" s="551"/>
      <c r="AE55" s="551"/>
      <c r="AF55" s="551"/>
      <c r="AG55" s="545">
        <v>64</v>
      </c>
      <c r="AH55" s="546"/>
      <c r="AI55" s="546"/>
      <c r="AJ55" s="547"/>
      <c r="AK55" s="545">
        <v>0</v>
      </c>
      <c r="AL55" s="546"/>
      <c r="AM55" s="546"/>
      <c r="AN55" s="547"/>
      <c r="AO55" s="548">
        <f t="shared" si="0"/>
        <v>64</v>
      </c>
      <c r="AP55" s="548"/>
      <c r="AQ55" s="548"/>
      <c r="AR55" s="548"/>
      <c r="AS55" s="217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</row>
    <row r="56" spans="1:80" ht="24.75" customHeight="1">
      <c r="A56" s="529">
        <v>52</v>
      </c>
      <c r="B56" s="530"/>
      <c r="C56" s="552" t="s">
        <v>979</v>
      </c>
      <c r="D56" s="553"/>
      <c r="E56" s="553"/>
      <c r="F56" s="553"/>
      <c r="G56" s="553"/>
      <c r="H56" s="553"/>
      <c r="I56" s="553"/>
      <c r="J56" s="553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3"/>
      <c r="V56" s="553"/>
      <c r="W56" s="553"/>
      <c r="X56" s="553"/>
      <c r="Y56" s="553"/>
      <c r="Z56" s="553"/>
      <c r="AA56" s="553"/>
      <c r="AB56" s="553"/>
      <c r="AC56" s="551" t="s">
        <v>587</v>
      </c>
      <c r="AD56" s="551"/>
      <c r="AE56" s="551"/>
      <c r="AF56" s="551"/>
      <c r="AG56" s="545">
        <v>120</v>
      </c>
      <c r="AH56" s="546"/>
      <c r="AI56" s="546"/>
      <c r="AJ56" s="547"/>
      <c r="AK56" s="545">
        <v>0</v>
      </c>
      <c r="AL56" s="546"/>
      <c r="AM56" s="546"/>
      <c r="AN56" s="547"/>
      <c r="AO56" s="548">
        <f t="shared" si="0"/>
        <v>120</v>
      </c>
      <c r="AP56" s="548"/>
      <c r="AQ56" s="548"/>
      <c r="AR56" s="548"/>
      <c r="AS56" s="217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</row>
    <row r="57" spans="1:80" ht="24.75" customHeight="1">
      <c r="A57" s="529">
        <v>53</v>
      </c>
      <c r="B57" s="530"/>
      <c r="C57" s="552" t="s">
        <v>980</v>
      </c>
      <c r="D57" s="553"/>
      <c r="E57" s="553"/>
      <c r="F57" s="553"/>
      <c r="G57" s="553"/>
      <c r="H57" s="553"/>
      <c r="I57" s="553"/>
      <c r="J57" s="553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3"/>
      <c r="V57" s="553"/>
      <c r="W57" s="553"/>
      <c r="X57" s="553"/>
      <c r="Y57" s="553"/>
      <c r="Z57" s="553"/>
      <c r="AA57" s="553"/>
      <c r="AB57" s="553"/>
      <c r="AC57" s="551" t="s">
        <v>587</v>
      </c>
      <c r="AD57" s="551"/>
      <c r="AE57" s="551"/>
      <c r="AF57" s="551"/>
      <c r="AG57" s="545">
        <v>146</v>
      </c>
      <c r="AH57" s="546"/>
      <c r="AI57" s="546"/>
      <c r="AJ57" s="547"/>
      <c r="AK57" s="545">
        <v>57</v>
      </c>
      <c r="AL57" s="546"/>
      <c r="AM57" s="546"/>
      <c r="AN57" s="547"/>
      <c r="AO57" s="548">
        <f t="shared" si="0"/>
        <v>203</v>
      </c>
      <c r="AP57" s="548"/>
      <c r="AQ57" s="548"/>
      <c r="AR57" s="548"/>
      <c r="AS57" s="217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</row>
    <row r="58" spans="1:80" ht="27.75" customHeight="1">
      <c r="A58" s="529">
        <v>54</v>
      </c>
      <c r="B58" s="530"/>
      <c r="C58" s="562" t="s">
        <v>737</v>
      </c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56" t="s">
        <v>604</v>
      </c>
      <c r="AD58" s="556"/>
      <c r="AE58" s="556"/>
      <c r="AF58" s="556"/>
      <c r="AG58" s="557">
        <f>SUM(AG52:AJ57)</f>
        <v>687</v>
      </c>
      <c r="AH58" s="558"/>
      <c r="AI58" s="558"/>
      <c r="AJ58" s="559"/>
      <c r="AK58" s="557">
        <f>SUM(AK52:AN57)</f>
        <v>267</v>
      </c>
      <c r="AL58" s="558"/>
      <c r="AM58" s="558"/>
      <c r="AN58" s="559"/>
      <c r="AO58" s="548">
        <f t="shared" si="0"/>
        <v>954</v>
      </c>
      <c r="AP58" s="548"/>
      <c r="AQ58" s="548"/>
      <c r="AR58" s="548"/>
      <c r="AS58" s="217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</row>
    <row r="59" spans="1:45" s="220" customFormat="1" ht="27.75" customHeight="1">
      <c r="A59" s="529">
        <v>55</v>
      </c>
      <c r="B59" s="530"/>
      <c r="C59" s="564" t="s">
        <v>981</v>
      </c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6" t="s">
        <v>643</v>
      </c>
      <c r="AD59" s="567"/>
      <c r="AE59" s="567"/>
      <c r="AF59" s="568"/>
      <c r="AG59" s="557">
        <f>SUM(AG15+AG19+AG50+AG58+AG51)</f>
        <v>19053.04</v>
      </c>
      <c r="AH59" s="558"/>
      <c r="AI59" s="558"/>
      <c r="AJ59" s="559"/>
      <c r="AK59" s="557">
        <f>SUM(AK15+AK19+AK50+AK58+AK51)</f>
        <v>21349.22</v>
      </c>
      <c r="AL59" s="558"/>
      <c r="AM59" s="558"/>
      <c r="AN59" s="559"/>
      <c r="AO59" s="548">
        <f>SUM(AO15+AO19+AO50+AO58+AO51)</f>
        <v>40402.26</v>
      </c>
      <c r="AP59" s="548"/>
      <c r="AQ59" s="548"/>
      <c r="AR59" s="548"/>
      <c r="AS59" s="219"/>
    </row>
    <row r="60" spans="1:80" ht="27.75" customHeight="1">
      <c r="A60" s="529">
        <v>56</v>
      </c>
      <c r="B60" s="530"/>
      <c r="C60" s="552" t="s">
        <v>982</v>
      </c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1" t="s">
        <v>171</v>
      </c>
      <c r="AD60" s="551"/>
      <c r="AE60" s="551"/>
      <c r="AF60" s="551"/>
      <c r="AG60" s="545">
        <v>19053</v>
      </c>
      <c r="AH60" s="546"/>
      <c r="AI60" s="546"/>
      <c r="AJ60" s="547"/>
      <c r="AK60" s="545">
        <v>21349</v>
      </c>
      <c r="AL60" s="546"/>
      <c r="AM60" s="546"/>
      <c r="AN60" s="547"/>
      <c r="AO60" s="548">
        <f>SUM(AG60+AK60)</f>
        <v>40402</v>
      </c>
      <c r="AP60" s="548"/>
      <c r="AQ60" s="548"/>
      <c r="AR60" s="548"/>
      <c r="AS60" s="217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</row>
    <row r="61" spans="1:45" s="220" customFormat="1" ht="27.75" customHeight="1">
      <c r="A61" s="529">
        <v>57</v>
      </c>
      <c r="B61" s="530"/>
      <c r="C61" s="564" t="s">
        <v>983</v>
      </c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6" t="s">
        <v>171</v>
      </c>
      <c r="AD61" s="567"/>
      <c r="AE61" s="567"/>
      <c r="AF61" s="568"/>
      <c r="AG61" s="557">
        <f>SUM(AG60:AJ60)</f>
        <v>19053</v>
      </c>
      <c r="AH61" s="558"/>
      <c r="AI61" s="558"/>
      <c r="AJ61" s="559"/>
      <c r="AK61" s="557">
        <f>SUM(AK60:AN60)</f>
        <v>21349</v>
      </c>
      <c r="AL61" s="558"/>
      <c r="AM61" s="558"/>
      <c r="AN61" s="559"/>
      <c r="AO61" s="548">
        <f>SUM(AO60:AR60)</f>
        <v>40402</v>
      </c>
      <c r="AP61" s="548"/>
      <c r="AQ61" s="548"/>
      <c r="AR61" s="548"/>
      <c r="AS61" s="219"/>
    </row>
    <row r="62" spans="1:76" ht="12.75">
      <c r="A62" s="569"/>
      <c r="B62" s="569"/>
      <c r="C62" s="569"/>
      <c r="D62" s="569"/>
      <c r="E62" s="569"/>
      <c r="F62" s="569"/>
      <c r="G62" s="569"/>
      <c r="H62" s="569"/>
      <c r="I62" s="569"/>
      <c r="J62" s="569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70"/>
      <c r="AD62" s="570"/>
      <c r="AE62" s="570"/>
      <c r="AF62" s="570"/>
      <c r="BU62" s="216"/>
      <c r="BV62" s="216"/>
      <c r="BW62" s="216"/>
      <c r="BX62" s="216"/>
    </row>
  </sheetData>
  <sheetProtection/>
  <mergeCells count="358">
    <mergeCell ref="A62:AB62"/>
    <mergeCell ref="AC62:AF62"/>
    <mergeCell ref="A61:B61"/>
    <mergeCell ref="C61:AB61"/>
    <mergeCell ref="AC61:AF61"/>
    <mergeCell ref="AG61:AJ61"/>
    <mergeCell ref="AK61:AN61"/>
    <mergeCell ref="AO61:AR61"/>
    <mergeCell ref="A60:B60"/>
    <mergeCell ref="C60:AB60"/>
    <mergeCell ref="AC60:AF60"/>
    <mergeCell ref="AG60:AJ60"/>
    <mergeCell ref="AK60:AN60"/>
    <mergeCell ref="AO60:AR60"/>
    <mergeCell ref="A59:B59"/>
    <mergeCell ref="C59:AB59"/>
    <mergeCell ref="AC59:AF59"/>
    <mergeCell ref="AG59:AJ59"/>
    <mergeCell ref="AK59:AN59"/>
    <mergeCell ref="AO59:AR59"/>
    <mergeCell ref="A58:B58"/>
    <mergeCell ref="C58:AB58"/>
    <mergeCell ref="AC58:AF58"/>
    <mergeCell ref="AG58:AJ58"/>
    <mergeCell ref="AK58:AN58"/>
    <mergeCell ref="AO58:AR58"/>
    <mergeCell ref="A57:B57"/>
    <mergeCell ref="C57:AB57"/>
    <mergeCell ref="AC57:AF57"/>
    <mergeCell ref="AG57:AJ57"/>
    <mergeCell ref="AK57:AN57"/>
    <mergeCell ref="AO57:AR57"/>
    <mergeCell ref="A56:B56"/>
    <mergeCell ref="C56:AB56"/>
    <mergeCell ref="AC56:AF56"/>
    <mergeCell ref="AG56:AJ56"/>
    <mergeCell ref="AK56:AN56"/>
    <mergeCell ref="AO56:AR56"/>
    <mergeCell ref="A55:B55"/>
    <mergeCell ref="C55:AB55"/>
    <mergeCell ref="AC55:AF55"/>
    <mergeCell ref="AG55:AJ55"/>
    <mergeCell ref="AK55:AN55"/>
    <mergeCell ref="AO55:AR55"/>
    <mergeCell ref="A54:B54"/>
    <mergeCell ref="C54:AB54"/>
    <mergeCell ref="AC54:AF54"/>
    <mergeCell ref="AG54:AJ54"/>
    <mergeCell ref="AK54:AN54"/>
    <mergeCell ref="AO54:AR54"/>
    <mergeCell ref="A53:B53"/>
    <mergeCell ref="C53:AB53"/>
    <mergeCell ref="AC53:AF53"/>
    <mergeCell ref="AG53:AJ53"/>
    <mergeCell ref="AK53:AN53"/>
    <mergeCell ref="AO53:AR53"/>
    <mergeCell ref="A52:B52"/>
    <mergeCell ref="C52:AB52"/>
    <mergeCell ref="AC52:AF52"/>
    <mergeCell ref="AG52:AJ52"/>
    <mergeCell ref="AK52:AN52"/>
    <mergeCell ref="AO52:AR52"/>
    <mergeCell ref="A51:B51"/>
    <mergeCell ref="C51:AB51"/>
    <mergeCell ref="AC51:AF51"/>
    <mergeCell ref="AG51:AJ51"/>
    <mergeCell ref="AK51:AN51"/>
    <mergeCell ref="AO51:AR51"/>
    <mergeCell ref="A50:B50"/>
    <mergeCell ref="C50:AB50"/>
    <mergeCell ref="AC50:AF50"/>
    <mergeCell ref="AG50:AJ50"/>
    <mergeCell ref="AK50:AN50"/>
    <mergeCell ref="AO50:AR50"/>
    <mergeCell ref="A49:B49"/>
    <mergeCell ref="C49:AB49"/>
    <mergeCell ref="AC49:AF49"/>
    <mergeCell ref="AG49:AJ49"/>
    <mergeCell ref="AK49:AN49"/>
    <mergeCell ref="AO49:AR49"/>
    <mergeCell ref="A48:B48"/>
    <mergeCell ref="C48:AB48"/>
    <mergeCell ref="AC48:AF48"/>
    <mergeCell ref="AG48:AJ48"/>
    <mergeCell ref="AK48:AN48"/>
    <mergeCell ref="AO48:AR48"/>
    <mergeCell ref="A47:B47"/>
    <mergeCell ref="C47:AB47"/>
    <mergeCell ref="AC47:AF47"/>
    <mergeCell ref="AG47:AJ47"/>
    <mergeCell ref="AK47:AN47"/>
    <mergeCell ref="AO47:AR47"/>
    <mergeCell ref="A46:B46"/>
    <mergeCell ref="C46:AB46"/>
    <mergeCell ref="AC46:AF46"/>
    <mergeCell ref="AG46:AJ46"/>
    <mergeCell ref="AK46:AN46"/>
    <mergeCell ref="AO46:AR46"/>
    <mergeCell ref="A45:B45"/>
    <mergeCell ref="C45:AB45"/>
    <mergeCell ref="AC45:AF45"/>
    <mergeCell ref="AG45:AJ45"/>
    <mergeCell ref="AK45:AN45"/>
    <mergeCell ref="AO45:AR45"/>
    <mergeCell ref="A44:B44"/>
    <mergeCell ref="C44:AB44"/>
    <mergeCell ref="AC44:AF44"/>
    <mergeCell ref="AG44:AJ44"/>
    <mergeCell ref="AK44:AN44"/>
    <mergeCell ref="AO44:AR44"/>
    <mergeCell ref="A43:B43"/>
    <mergeCell ref="C43:AB43"/>
    <mergeCell ref="AC43:AF43"/>
    <mergeCell ref="AG43:AJ43"/>
    <mergeCell ref="AK43:AN43"/>
    <mergeCell ref="AO43:AR43"/>
    <mergeCell ref="A42:B42"/>
    <mergeCell ref="C42:AB42"/>
    <mergeCell ref="AC42:AF42"/>
    <mergeCell ref="AG42:AJ42"/>
    <mergeCell ref="AK42:AN42"/>
    <mergeCell ref="AO42:AR42"/>
    <mergeCell ref="A41:B41"/>
    <mergeCell ref="C41:AB41"/>
    <mergeCell ref="AC41:AF41"/>
    <mergeCell ref="AG41:AJ41"/>
    <mergeCell ref="AK41:AN41"/>
    <mergeCell ref="AO41:AR41"/>
    <mergeCell ref="A40:B40"/>
    <mergeCell ref="C40:AB40"/>
    <mergeCell ref="AC40:AF40"/>
    <mergeCell ref="AG40:AJ40"/>
    <mergeCell ref="AK40:AN40"/>
    <mergeCell ref="AO40:AR40"/>
    <mergeCell ref="A39:B39"/>
    <mergeCell ref="C39:AB39"/>
    <mergeCell ref="AC39:AF39"/>
    <mergeCell ref="AG39:AJ39"/>
    <mergeCell ref="AK39:AN39"/>
    <mergeCell ref="AO39:AR39"/>
    <mergeCell ref="A38:B38"/>
    <mergeCell ref="C38:AB38"/>
    <mergeCell ref="AC38:AF38"/>
    <mergeCell ref="AG38:AJ38"/>
    <mergeCell ref="AK38:AN38"/>
    <mergeCell ref="AO38:AR38"/>
    <mergeCell ref="A37:B37"/>
    <mergeCell ref="C37:AB37"/>
    <mergeCell ref="AC37:AF37"/>
    <mergeCell ref="AG37:AJ37"/>
    <mergeCell ref="AK37:AN37"/>
    <mergeCell ref="AO37:AR37"/>
    <mergeCell ref="A36:B36"/>
    <mergeCell ref="C36:AB36"/>
    <mergeCell ref="AC36:AF36"/>
    <mergeCell ref="AG36:AJ36"/>
    <mergeCell ref="AK36:AN36"/>
    <mergeCell ref="AO36:AR36"/>
    <mergeCell ref="A35:B35"/>
    <mergeCell ref="C35:AB35"/>
    <mergeCell ref="AC35:AF35"/>
    <mergeCell ref="AG35:AJ35"/>
    <mergeCell ref="AK35:AN35"/>
    <mergeCell ref="AO35:AR35"/>
    <mergeCell ref="A34:B34"/>
    <mergeCell ref="C34:AB34"/>
    <mergeCell ref="AC34:AF34"/>
    <mergeCell ref="AG34:AJ34"/>
    <mergeCell ref="AK34:AN34"/>
    <mergeCell ref="AO34:AR34"/>
    <mergeCell ref="A33:B33"/>
    <mergeCell ref="C33:AB33"/>
    <mergeCell ref="AC33:AF33"/>
    <mergeCell ref="AG33:AJ33"/>
    <mergeCell ref="AK33:AN33"/>
    <mergeCell ref="AO33:AR33"/>
    <mergeCell ref="A32:B32"/>
    <mergeCell ref="C32:AB32"/>
    <mergeCell ref="AC32:AF32"/>
    <mergeCell ref="AG32:AJ32"/>
    <mergeCell ref="AK32:AN32"/>
    <mergeCell ref="AO32:AR32"/>
    <mergeCell ref="A31:B31"/>
    <mergeCell ref="C31:AB31"/>
    <mergeCell ref="AC31:AF31"/>
    <mergeCell ref="AG31:AJ31"/>
    <mergeCell ref="AK31:AN31"/>
    <mergeCell ref="AO31:AR31"/>
    <mergeCell ref="A30:B30"/>
    <mergeCell ref="C30:AB30"/>
    <mergeCell ref="AC30:AF30"/>
    <mergeCell ref="AG30:AJ30"/>
    <mergeCell ref="AK30:AN30"/>
    <mergeCell ref="AO30:AR30"/>
    <mergeCell ref="A29:B29"/>
    <mergeCell ref="C29:AB29"/>
    <mergeCell ref="AC29:AF29"/>
    <mergeCell ref="AG29:AJ29"/>
    <mergeCell ref="AK29:AN29"/>
    <mergeCell ref="AO29:AR29"/>
    <mergeCell ref="A28:B28"/>
    <mergeCell ref="C28:AB28"/>
    <mergeCell ref="AC28:AF28"/>
    <mergeCell ref="AG28:AJ28"/>
    <mergeCell ref="AK28:AN28"/>
    <mergeCell ref="AO28:AR28"/>
    <mergeCell ref="A27:B27"/>
    <mergeCell ref="C27:AB27"/>
    <mergeCell ref="AC27:AF27"/>
    <mergeCell ref="AG27:AJ27"/>
    <mergeCell ref="AK27:AN27"/>
    <mergeCell ref="AO27:AR27"/>
    <mergeCell ref="A26:B26"/>
    <mergeCell ref="C26:AB26"/>
    <mergeCell ref="AC26:AF26"/>
    <mergeCell ref="AG26:AJ26"/>
    <mergeCell ref="AK26:AN26"/>
    <mergeCell ref="AO26:AR26"/>
    <mergeCell ref="A25:B25"/>
    <mergeCell ref="C25:AB25"/>
    <mergeCell ref="AC25:AF25"/>
    <mergeCell ref="AG25:AJ25"/>
    <mergeCell ref="AK25:AN25"/>
    <mergeCell ref="AO25:AR25"/>
    <mergeCell ref="A24:B24"/>
    <mergeCell ref="C24:AB24"/>
    <mergeCell ref="AC24:AF24"/>
    <mergeCell ref="AG24:AJ24"/>
    <mergeCell ref="AK24:AN24"/>
    <mergeCell ref="AO24:AR24"/>
    <mergeCell ref="A23:B23"/>
    <mergeCell ref="C23:AB23"/>
    <mergeCell ref="AC23:AF23"/>
    <mergeCell ref="AG23:AJ23"/>
    <mergeCell ref="AK23:AN23"/>
    <mergeCell ref="AO23:AR23"/>
    <mergeCell ref="A22:B22"/>
    <mergeCell ref="C22:AB22"/>
    <mergeCell ref="AC22:AF22"/>
    <mergeCell ref="AG22:AJ22"/>
    <mergeCell ref="AK22:AN22"/>
    <mergeCell ref="AO22:AR22"/>
    <mergeCell ref="A21:B21"/>
    <mergeCell ref="C21:AB21"/>
    <mergeCell ref="AC21:AF21"/>
    <mergeCell ref="AG21:AJ21"/>
    <mergeCell ref="AK21:AN21"/>
    <mergeCell ref="AO21:AR21"/>
    <mergeCell ref="A20:B20"/>
    <mergeCell ref="C20:AB20"/>
    <mergeCell ref="AC20:AF20"/>
    <mergeCell ref="AG20:AJ20"/>
    <mergeCell ref="AK20:AN20"/>
    <mergeCell ref="AO20:AR20"/>
    <mergeCell ref="A19:B19"/>
    <mergeCell ref="C19:AB19"/>
    <mergeCell ref="AC19:AF19"/>
    <mergeCell ref="AG19:AJ19"/>
    <mergeCell ref="AK19:AN19"/>
    <mergeCell ref="AO19:AR19"/>
    <mergeCell ref="A18:B18"/>
    <mergeCell ref="C18:AB18"/>
    <mergeCell ref="AC18:AF18"/>
    <mergeCell ref="AG18:AJ18"/>
    <mergeCell ref="AK18:AN18"/>
    <mergeCell ref="AO18:AR18"/>
    <mergeCell ref="A17:B17"/>
    <mergeCell ref="C17:AB17"/>
    <mergeCell ref="AC17:AF17"/>
    <mergeCell ref="AG17:AJ17"/>
    <mergeCell ref="AK17:AN17"/>
    <mergeCell ref="AO17:AR17"/>
    <mergeCell ref="A16:B16"/>
    <mergeCell ref="C16:AB16"/>
    <mergeCell ref="AC16:AF16"/>
    <mergeCell ref="AG16:AJ16"/>
    <mergeCell ref="AK16:AN16"/>
    <mergeCell ref="AO16:AR16"/>
    <mergeCell ref="A15:B15"/>
    <mergeCell ref="C15:AB15"/>
    <mergeCell ref="AC15:AF15"/>
    <mergeCell ref="AG15:AJ15"/>
    <mergeCell ref="AK15:AN15"/>
    <mergeCell ref="AO15:AR15"/>
    <mergeCell ref="A14:B14"/>
    <mergeCell ref="C14:AB14"/>
    <mergeCell ref="AC14:AF14"/>
    <mergeCell ref="AG14:AJ14"/>
    <mergeCell ref="AK14:AN14"/>
    <mergeCell ref="AO14:AR14"/>
    <mergeCell ref="A13:B13"/>
    <mergeCell ref="C13:AB13"/>
    <mergeCell ref="AC13:AF13"/>
    <mergeCell ref="AG13:AJ13"/>
    <mergeCell ref="AK13:AN13"/>
    <mergeCell ref="AO13:AR13"/>
    <mergeCell ref="A12:B12"/>
    <mergeCell ref="C12:AB12"/>
    <mergeCell ref="AC12:AF12"/>
    <mergeCell ref="AG12:AJ12"/>
    <mergeCell ref="AK12:AN12"/>
    <mergeCell ref="AO12:AR12"/>
    <mergeCell ref="A11:B11"/>
    <mergeCell ref="C11:AB11"/>
    <mergeCell ref="AC11:AF11"/>
    <mergeCell ref="AG11:AJ11"/>
    <mergeCell ref="AK11:AN11"/>
    <mergeCell ref="AO11:AR11"/>
    <mergeCell ref="A10:B10"/>
    <mergeCell ref="C10:AB10"/>
    <mergeCell ref="AC10:AF10"/>
    <mergeCell ref="AG10:AJ10"/>
    <mergeCell ref="AK10:AN10"/>
    <mergeCell ref="AO10:AR10"/>
    <mergeCell ref="A9:B9"/>
    <mergeCell ref="C9:AB9"/>
    <mergeCell ref="AC9:AF9"/>
    <mergeCell ref="AG9:AJ9"/>
    <mergeCell ref="AK9:AN9"/>
    <mergeCell ref="AO9:AR9"/>
    <mergeCell ref="A8:B8"/>
    <mergeCell ref="C8:AB8"/>
    <mergeCell ref="AC8:AF8"/>
    <mergeCell ref="AG8:AJ8"/>
    <mergeCell ref="AK8:AN8"/>
    <mergeCell ref="AO8:AR8"/>
    <mergeCell ref="A7:B7"/>
    <mergeCell ref="C7:AB7"/>
    <mergeCell ref="AC7:AF7"/>
    <mergeCell ref="AG7:AJ7"/>
    <mergeCell ref="AK7:AN7"/>
    <mergeCell ref="AO7:AR7"/>
    <mergeCell ref="A6:B6"/>
    <mergeCell ref="C6:AB6"/>
    <mergeCell ref="AC6:AF6"/>
    <mergeCell ref="AG6:AJ6"/>
    <mergeCell ref="AK6:AN6"/>
    <mergeCell ref="AO6:AR6"/>
    <mergeCell ref="A5:B5"/>
    <mergeCell ref="C5:AB5"/>
    <mergeCell ref="AC5:AF5"/>
    <mergeCell ref="AG5:AJ5"/>
    <mergeCell ref="AK5:AN5"/>
    <mergeCell ref="AO5:AR5"/>
    <mergeCell ref="A4:B4"/>
    <mergeCell ref="C4:AB4"/>
    <mergeCell ref="AC4:AF4"/>
    <mergeCell ref="AG4:AJ4"/>
    <mergeCell ref="AK4:AN4"/>
    <mergeCell ref="AO4:AR4"/>
    <mergeCell ref="A1:AQ1"/>
    <mergeCell ref="A2:AR2"/>
    <mergeCell ref="A3:B3"/>
    <mergeCell ref="C3:AB3"/>
    <mergeCell ref="AC3:AF3"/>
    <mergeCell ref="AG3:AJ3"/>
    <mergeCell ref="AK3:AN3"/>
    <mergeCell ref="AO3:AR3"/>
  </mergeCells>
  <printOptions horizontalCentered="1"/>
  <pageMargins left="0.1968503937007874" right="0.1968503937007874" top="0.984251968503937" bottom="0.5905511811023623" header="0.5118110236220472" footer="0.5118110236220472"/>
  <pageSetup fitToHeight="0" horizontalDpi="360" verticalDpi="360" orientation="portrait" paperSize="9" scale="43" r:id="rId1"/>
  <headerFooter alignWithMargins="0">
    <oddHeader>&amp;LMAGYARPOLÁNYI KÖZÖS
ÖNKORMÁNYZATI HIVATAL&amp;C2015.ÉVI KÖLTSÉGVETÉS&amp;R10.c. melléklet Magyarpolány Község Önkormányat Képviselő-testületének
1/2015. (II. 20.) önkormányzati rendeletéhez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23"/>
  <sheetViews>
    <sheetView workbookViewId="0" topLeftCell="B1">
      <selection activeCell="F4" sqref="F4"/>
    </sheetView>
  </sheetViews>
  <sheetFormatPr defaultColWidth="9.00390625" defaultRowHeight="12.75"/>
  <cols>
    <col min="1" max="1" width="7.75390625" style="223" bestFit="1" customWidth="1"/>
    <col min="2" max="2" width="9.875" style="224" bestFit="1" customWidth="1"/>
    <col min="3" max="3" width="64.75390625" style="225" customWidth="1"/>
    <col min="4" max="4" width="14.375" style="225" customWidth="1"/>
    <col min="5" max="5" width="9.875" style="224" bestFit="1" customWidth="1"/>
    <col min="6" max="6" width="47.125" style="225" customWidth="1"/>
    <col min="7" max="7" width="15.00390625" style="225" customWidth="1"/>
    <col min="8" max="16384" width="9.125" style="227" customWidth="1"/>
  </cols>
  <sheetData>
    <row r="1" ht="18">
      <c r="G1" s="226" t="s">
        <v>2</v>
      </c>
    </row>
    <row r="2" spans="1:7" s="230" customFormat="1" ht="18">
      <c r="A2" s="228"/>
      <c r="B2" s="229" t="s">
        <v>3</v>
      </c>
      <c r="C2" s="229" t="s">
        <v>4</v>
      </c>
      <c r="D2" s="229" t="s">
        <v>5</v>
      </c>
      <c r="E2" s="229" t="s">
        <v>6</v>
      </c>
      <c r="F2" s="229" t="s">
        <v>7</v>
      </c>
      <c r="G2" s="229" t="s">
        <v>363</v>
      </c>
    </row>
    <row r="3" spans="1:7" s="233" customFormat="1" ht="36">
      <c r="A3" s="231">
        <v>1</v>
      </c>
      <c r="B3" s="232" t="s">
        <v>984</v>
      </c>
      <c r="C3" s="573" t="s">
        <v>364</v>
      </c>
      <c r="D3" s="574"/>
      <c r="E3" s="232" t="s">
        <v>984</v>
      </c>
      <c r="F3" s="573" t="s">
        <v>365</v>
      </c>
      <c r="G3" s="574"/>
    </row>
    <row r="4" spans="1:8" ht="37.5" customHeight="1">
      <c r="A4" s="231">
        <v>2</v>
      </c>
      <c r="B4" s="234"/>
      <c r="C4" s="235" t="s">
        <v>985</v>
      </c>
      <c r="D4" s="236">
        <v>13010</v>
      </c>
      <c r="E4" s="234" t="s">
        <v>986</v>
      </c>
      <c r="F4" s="237" t="s">
        <v>370</v>
      </c>
      <c r="G4" s="236">
        <f>SUM('[1]3. m'!AT15:AW15)</f>
        <v>19896</v>
      </c>
      <c r="H4" s="238"/>
    </row>
    <row r="5" spans="1:8" ht="37.5" customHeight="1">
      <c r="A5" s="231">
        <v>3</v>
      </c>
      <c r="B5" s="234"/>
      <c r="C5" s="235" t="s">
        <v>987</v>
      </c>
      <c r="D5" s="236">
        <v>3600</v>
      </c>
      <c r="E5" s="234" t="s">
        <v>988</v>
      </c>
      <c r="F5" s="237" t="s">
        <v>989</v>
      </c>
      <c r="G5" s="236">
        <f>SUM('[1]3. m'!AT19:AW19)</f>
        <v>5325</v>
      </c>
      <c r="H5" s="238"/>
    </row>
    <row r="6" spans="1:8" ht="37.5" customHeight="1">
      <c r="A6" s="231">
        <v>4</v>
      </c>
      <c r="B6" s="234"/>
      <c r="C6" s="235" t="s">
        <v>990</v>
      </c>
      <c r="D6" s="236">
        <v>6504</v>
      </c>
      <c r="E6" s="234" t="s">
        <v>988</v>
      </c>
      <c r="F6" s="237" t="s">
        <v>919</v>
      </c>
      <c r="G6" s="236">
        <f>SUM('[1]3. m'!AT52:AW52)-1</f>
        <v>2770.8100000000004</v>
      </c>
      <c r="H6" s="238"/>
    </row>
    <row r="7" spans="1:8" ht="30">
      <c r="A7" s="231">
        <v>5</v>
      </c>
      <c r="B7" s="234"/>
      <c r="C7" s="235" t="s">
        <v>991</v>
      </c>
      <c r="D7" s="236">
        <v>165</v>
      </c>
      <c r="E7" s="234" t="s">
        <v>992</v>
      </c>
      <c r="F7" s="239" t="s">
        <v>737</v>
      </c>
      <c r="G7" s="236">
        <f>SUM('[1]3. m'!BB56:BE56)</f>
        <v>1003</v>
      </c>
      <c r="H7" s="240"/>
    </row>
    <row r="8" spans="1:7" ht="30">
      <c r="A8" s="231">
        <v>6</v>
      </c>
      <c r="B8" s="234"/>
      <c r="C8" s="235" t="s">
        <v>993</v>
      </c>
      <c r="D8" s="236">
        <v>1800</v>
      </c>
      <c r="E8" s="234"/>
      <c r="F8" s="236"/>
      <c r="G8" s="236"/>
    </row>
    <row r="9" spans="1:7" ht="54">
      <c r="A9" s="231">
        <v>7</v>
      </c>
      <c r="B9" s="241"/>
      <c r="C9" s="242" t="s">
        <v>994</v>
      </c>
      <c r="D9" s="243">
        <f>SUM(D4:D8)</f>
        <v>25079</v>
      </c>
      <c r="E9" s="241"/>
      <c r="F9" s="243"/>
      <c r="G9" s="236"/>
    </row>
    <row r="10" spans="1:7" ht="30">
      <c r="A10" s="231">
        <v>8</v>
      </c>
      <c r="B10" s="234"/>
      <c r="C10" s="235" t="s">
        <v>995</v>
      </c>
      <c r="D10" s="236">
        <v>47</v>
      </c>
      <c r="E10" s="234"/>
      <c r="F10" s="236"/>
      <c r="G10" s="236"/>
    </row>
    <row r="11" spans="1:7" ht="30">
      <c r="A11" s="231">
        <v>9</v>
      </c>
      <c r="B11" s="234"/>
      <c r="C11" s="235" t="s">
        <v>996</v>
      </c>
      <c r="D11" s="236">
        <v>2193</v>
      </c>
      <c r="E11" s="234"/>
      <c r="F11" s="236"/>
      <c r="G11" s="236"/>
    </row>
    <row r="12" spans="1:7" ht="30">
      <c r="A12" s="231">
        <v>10</v>
      </c>
      <c r="B12" s="234"/>
      <c r="C12" s="235" t="s">
        <v>997</v>
      </c>
      <c r="D12" s="236">
        <v>1050</v>
      </c>
      <c r="E12" s="234"/>
      <c r="F12" s="236"/>
      <c r="G12" s="236"/>
    </row>
    <row r="13" spans="1:7" s="244" customFormat="1" ht="35.25" customHeight="1">
      <c r="A13" s="231">
        <v>11</v>
      </c>
      <c r="B13" s="241"/>
      <c r="C13" s="242" t="s">
        <v>998</v>
      </c>
      <c r="D13" s="243">
        <f>SUM(D10:D12)</f>
        <v>3290</v>
      </c>
      <c r="E13" s="241"/>
      <c r="F13" s="243"/>
      <c r="G13" s="236"/>
    </row>
    <row r="14" spans="1:7" s="244" customFormat="1" ht="30">
      <c r="A14" s="231">
        <v>12</v>
      </c>
      <c r="B14" s="234"/>
      <c r="C14" s="235" t="s">
        <v>999</v>
      </c>
      <c r="D14" s="236">
        <v>352</v>
      </c>
      <c r="E14" s="234"/>
      <c r="F14" s="243"/>
      <c r="G14" s="236"/>
    </row>
    <row r="15" spans="1:37" s="247" customFormat="1" ht="64.5" customHeight="1">
      <c r="A15" s="231">
        <v>13</v>
      </c>
      <c r="B15" s="241"/>
      <c r="C15" s="245" t="s">
        <v>1000</v>
      </c>
      <c r="D15" s="243">
        <f>SUM(D9+D13+D14)</f>
        <v>28721</v>
      </c>
      <c r="E15" s="241"/>
      <c r="F15" s="245" t="s">
        <v>1001</v>
      </c>
      <c r="G15" s="243">
        <f>SUM(G1:G10)</f>
        <v>28994.81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571"/>
      <c r="AE15" s="571"/>
      <c r="AF15" s="571"/>
      <c r="AG15" s="571"/>
      <c r="AH15" s="572"/>
      <c r="AI15" s="572"/>
      <c r="AJ15" s="572"/>
      <c r="AK15" s="572"/>
    </row>
    <row r="16" spans="1:37" s="252" customFormat="1" ht="38.25" customHeight="1">
      <c r="A16" s="231">
        <v>14</v>
      </c>
      <c r="B16" s="248"/>
      <c r="C16" s="235" t="s">
        <v>1002</v>
      </c>
      <c r="D16" s="236">
        <v>3408</v>
      </c>
      <c r="E16" s="248"/>
      <c r="F16" s="153" t="s">
        <v>370</v>
      </c>
      <c r="G16" s="236">
        <f>SUM('[1]3. m'!AX15:BA15)</f>
        <v>998.5</v>
      </c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50"/>
      <c r="AE16" s="250"/>
      <c r="AF16" s="250"/>
      <c r="AG16" s="250"/>
      <c r="AH16" s="251"/>
      <c r="AI16" s="251"/>
      <c r="AJ16" s="251"/>
      <c r="AK16" s="251"/>
    </row>
    <row r="17" spans="1:37" s="252" customFormat="1" ht="38.25" customHeight="1">
      <c r="A17" s="231">
        <v>15</v>
      </c>
      <c r="B17" s="248"/>
      <c r="C17" s="235" t="s">
        <v>1003</v>
      </c>
      <c r="D17" s="236">
        <v>2552</v>
      </c>
      <c r="E17" s="248"/>
      <c r="F17" s="153" t="s">
        <v>917</v>
      </c>
      <c r="G17" s="236">
        <f>SUM('[1]3. m'!AX19:BA19)</f>
        <v>256</v>
      </c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50"/>
      <c r="AE17" s="250"/>
      <c r="AF17" s="250"/>
      <c r="AG17" s="250"/>
      <c r="AH17" s="251"/>
      <c r="AI17" s="251"/>
      <c r="AJ17" s="251"/>
      <c r="AK17" s="251"/>
    </row>
    <row r="18" spans="1:37" s="252" customFormat="1" ht="38.25" customHeight="1">
      <c r="A18" s="231">
        <v>16</v>
      </c>
      <c r="B18" s="253"/>
      <c r="C18" s="254"/>
      <c r="D18" s="243"/>
      <c r="E18" s="253"/>
      <c r="F18" s="153" t="s">
        <v>919</v>
      </c>
      <c r="G18" s="236">
        <f>SUM('[1]3. m'!AX52:BA52)</f>
        <v>4779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50"/>
      <c r="AE18" s="250"/>
      <c r="AF18" s="250"/>
      <c r="AG18" s="250"/>
      <c r="AH18" s="251"/>
      <c r="AI18" s="251"/>
      <c r="AJ18" s="251"/>
      <c r="AK18" s="251"/>
    </row>
    <row r="19" spans="1:37" s="247" customFormat="1" ht="56.25" customHeight="1">
      <c r="A19" s="231">
        <v>17</v>
      </c>
      <c r="B19" s="241"/>
      <c r="C19" s="245" t="s">
        <v>1004</v>
      </c>
      <c r="D19" s="243">
        <f>SUM(D16:D18)</f>
        <v>5960</v>
      </c>
      <c r="E19" s="241"/>
      <c r="F19" s="245" t="s">
        <v>1004</v>
      </c>
      <c r="G19" s="243">
        <f>SUM(G16:G18)</f>
        <v>6033.5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571"/>
      <c r="AE19" s="571"/>
      <c r="AF19" s="571"/>
      <c r="AG19" s="571"/>
      <c r="AH19" s="572"/>
      <c r="AI19" s="572"/>
      <c r="AJ19" s="572"/>
      <c r="AK19" s="572"/>
    </row>
    <row r="20" spans="1:37" s="252" customFormat="1" ht="107.25" thickBot="1">
      <c r="A20" s="255">
        <v>18</v>
      </c>
      <c r="B20" s="256"/>
      <c r="C20" s="257" t="s">
        <v>1005</v>
      </c>
      <c r="D20" s="258">
        <v>348</v>
      </c>
      <c r="E20" s="256"/>
      <c r="F20" s="259"/>
      <c r="G20" s="258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50"/>
      <c r="AE20" s="250"/>
      <c r="AF20" s="250"/>
      <c r="AG20" s="250"/>
      <c r="AH20" s="251"/>
      <c r="AI20" s="251"/>
      <c r="AJ20" s="251"/>
      <c r="AK20" s="251"/>
    </row>
    <row r="21" spans="1:37" s="252" customFormat="1" ht="36.75" thickTop="1">
      <c r="A21" s="260">
        <v>19</v>
      </c>
      <c r="B21" s="261"/>
      <c r="C21" s="262" t="s">
        <v>1006</v>
      </c>
      <c r="D21" s="263">
        <f>SUM(D15+D16+D20)</f>
        <v>32477</v>
      </c>
      <c r="E21" s="261"/>
      <c r="F21" s="264"/>
      <c r="G21" s="263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50"/>
      <c r="AE21" s="250"/>
      <c r="AF21" s="250"/>
      <c r="AG21" s="250"/>
      <c r="AH21" s="251"/>
      <c r="AI21" s="251"/>
      <c r="AJ21" s="251"/>
      <c r="AK21" s="251"/>
    </row>
    <row r="22" spans="1:37" s="252" customFormat="1" ht="43.5" customHeight="1" thickBot="1">
      <c r="A22" s="255">
        <v>20</v>
      </c>
      <c r="B22" s="256" t="s">
        <v>171</v>
      </c>
      <c r="C22" s="265" t="s">
        <v>1007</v>
      </c>
      <c r="D22" s="258">
        <f>SUM(D17)</f>
        <v>2552</v>
      </c>
      <c r="E22" s="256"/>
      <c r="F22" s="259"/>
      <c r="G22" s="258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50"/>
      <c r="AE22" s="250"/>
      <c r="AF22" s="250"/>
      <c r="AG22" s="250"/>
      <c r="AH22" s="251"/>
      <c r="AI22" s="251"/>
      <c r="AJ22" s="251"/>
      <c r="AK22" s="251"/>
    </row>
    <row r="23" spans="1:37" s="247" customFormat="1" ht="64.5" customHeight="1" thickTop="1">
      <c r="A23" s="260">
        <v>21</v>
      </c>
      <c r="B23" s="266" t="s">
        <v>1008</v>
      </c>
      <c r="C23" s="262" t="s">
        <v>1009</v>
      </c>
      <c r="D23" s="263">
        <f>SUM(D15+D19+D20)</f>
        <v>35029</v>
      </c>
      <c r="E23" s="266" t="s">
        <v>11</v>
      </c>
      <c r="F23" s="262" t="s">
        <v>1010</v>
      </c>
      <c r="G23" s="263">
        <f>SUM(G15+G19+G20)+1</f>
        <v>35029.31</v>
      </c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571"/>
      <c r="AE23" s="571"/>
      <c r="AF23" s="571"/>
      <c r="AG23" s="571"/>
      <c r="AH23" s="572"/>
      <c r="AI23" s="572"/>
      <c r="AJ23" s="572"/>
      <c r="AK23" s="572"/>
    </row>
  </sheetData>
  <sheetProtection/>
  <mergeCells count="8">
    <mergeCell ref="AD23:AG23"/>
    <mergeCell ref="AH23:AK23"/>
    <mergeCell ref="C3:D3"/>
    <mergeCell ref="F3:G3"/>
    <mergeCell ref="AD15:AG15"/>
    <mergeCell ref="AH15:AK15"/>
    <mergeCell ref="AD19:AG19"/>
    <mergeCell ref="AH19:AK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headerFooter>
    <oddHeader>&amp;LMAGYARPOLÁNYI ÓVODA
&amp;C2015. ÉVI KÖLTSÉGVETÉS
BEVÉTELEK ÉS KIADÁSOK ALAKULÁSA&amp;R11.a. melléklet Magyarpolány Község Önkormányat Képviselő-testületének
1/2015. (II. 20.) önkormányzati rendeletéhez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D5">
      <selection activeCell="E17" sqref="E17"/>
    </sheetView>
  </sheetViews>
  <sheetFormatPr defaultColWidth="9.00390625" defaultRowHeight="12.75"/>
  <cols>
    <col min="1" max="1" width="9.125" style="39" customWidth="1"/>
    <col min="2" max="2" width="13.875" style="39" customWidth="1"/>
    <col min="3" max="3" width="56.75390625" style="39" customWidth="1"/>
    <col min="4" max="8" width="26.00390625" style="39" customWidth="1"/>
    <col min="9" max="16384" width="9.125" style="39" customWidth="1"/>
  </cols>
  <sheetData>
    <row r="1" spans="1:8" ht="12.75">
      <c r="A1" s="193"/>
      <c r="B1" s="198"/>
      <c r="C1" s="193"/>
      <c r="D1" s="193"/>
      <c r="E1" s="193"/>
      <c r="F1" s="193"/>
      <c r="G1" s="193"/>
      <c r="H1" s="193"/>
    </row>
    <row r="2" spans="1:8" ht="12.75">
      <c r="A2" s="200"/>
      <c r="B2" s="194" t="s">
        <v>3</v>
      </c>
      <c r="C2" s="194" t="s">
        <v>171</v>
      </c>
      <c r="D2" s="194" t="s">
        <v>5</v>
      </c>
      <c r="E2" s="194" t="s">
        <v>6</v>
      </c>
      <c r="F2" s="194" t="s">
        <v>7</v>
      </c>
      <c r="G2" s="194" t="s">
        <v>363</v>
      </c>
      <c r="H2" s="194" t="s">
        <v>764</v>
      </c>
    </row>
    <row r="3" spans="1:8" ht="76.5">
      <c r="A3" s="195">
        <v>1</v>
      </c>
      <c r="B3" s="196" t="s">
        <v>834</v>
      </c>
      <c r="C3" s="196" t="s">
        <v>835</v>
      </c>
      <c r="D3" s="196" t="s">
        <v>836</v>
      </c>
      <c r="E3" s="196" t="s">
        <v>837</v>
      </c>
      <c r="F3" s="196" t="s">
        <v>922</v>
      </c>
      <c r="G3" s="196" t="s">
        <v>839</v>
      </c>
      <c r="H3" s="196" t="s">
        <v>924</v>
      </c>
    </row>
    <row r="4" spans="1:8" ht="49.5" customHeight="1">
      <c r="A4" s="195">
        <v>2</v>
      </c>
      <c r="B4" s="202" t="s">
        <v>1011</v>
      </c>
      <c r="C4" s="267" t="s">
        <v>1012</v>
      </c>
      <c r="D4" s="14">
        <f>SUM(E4:H4)</f>
        <v>16130</v>
      </c>
      <c r="E4" s="14">
        <v>12334</v>
      </c>
      <c r="F4" s="14">
        <v>3310</v>
      </c>
      <c r="G4" s="14">
        <v>486</v>
      </c>
      <c r="H4" s="14"/>
    </row>
    <row r="5" spans="1:8" ht="49.5" customHeight="1">
      <c r="A5" s="195">
        <v>3</v>
      </c>
      <c r="B5" s="202" t="s">
        <v>1013</v>
      </c>
      <c r="C5" s="267" t="s">
        <v>1014</v>
      </c>
      <c r="D5" s="14">
        <f>SUM(E5:H5)</f>
        <v>4365</v>
      </c>
      <c r="E5" s="14">
        <v>928</v>
      </c>
      <c r="F5" s="14">
        <v>252</v>
      </c>
      <c r="G5" s="14">
        <v>2232</v>
      </c>
      <c r="H5" s="14">
        <v>953</v>
      </c>
    </row>
    <row r="6" spans="1:8" ht="49.5" customHeight="1">
      <c r="A6" s="195">
        <v>4</v>
      </c>
      <c r="B6" s="202" t="s">
        <v>1015</v>
      </c>
      <c r="C6" s="267" t="s">
        <v>1016</v>
      </c>
      <c r="D6" s="14">
        <f>SUM(E6:H6)</f>
        <v>8450</v>
      </c>
      <c r="E6" s="14">
        <v>6634</v>
      </c>
      <c r="F6" s="14">
        <v>1763</v>
      </c>
      <c r="G6" s="14">
        <v>53</v>
      </c>
      <c r="H6" s="14"/>
    </row>
    <row r="7" spans="1:8" ht="49.5" customHeight="1">
      <c r="A7" s="195">
        <v>5</v>
      </c>
      <c r="B7" s="202" t="s">
        <v>1017</v>
      </c>
      <c r="C7" s="267" t="s">
        <v>1018</v>
      </c>
      <c r="D7" s="14">
        <f>SUM(E7:H7)</f>
        <v>6084</v>
      </c>
      <c r="E7" s="14">
        <v>999</v>
      </c>
      <c r="F7" s="14">
        <v>256</v>
      </c>
      <c r="G7" s="14">
        <v>4779</v>
      </c>
      <c r="H7" s="14">
        <v>50</v>
      </c>
    </row>
    <row r="8" spans="1:8" ht="49.5" customHeight="1">
      <c r="A8" s="195">
        <v>6</v>
      </c>
      <c r="B8" s="378" t="s">
        <v>927</v>
      </c>
      <c r="C8" s="378"/>
      <c r="D8" s="53">
        <f>SUM(D4:D7)</f>
        <v>35029</v>
      </c>
      <c r="E8" s="53">
        <f>SUM(E4:E7)</f>
        <v>20895</v>
      </c>
      <c r="F8" s="53">
        <f>SUM(F4:F7)</f>
        <v>5581</v>
      </c>
      <c r="G8" s="53">
        <f>SUM(G4:G7)</f>
        <v>7550</v>
      </c>
      <c r="H8" s="53">
        <f>SUM(H4:H7)</f>
        <v>1003</v>
      </c>
    </row>
  </sheetData>
  <sheetProtection/>
  <mergeCells count="1"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Header>&amp;LMAGYARPOLÁNYI ÓVODA&amp;C2015. ÉVI KÖLTSÉGVETÉS
KIADÁSOK&amp;R11.b. melléklet Magyarpolány Község Önkormányat Képviselő-testületének
1/2015. (II. 20.) önkormányzati rendeletéhez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workbookViewId="0" topLeftCell="A1">
      <selection activeCell="C4" sqref="C4:AC6"/>
    </sheetView>
  </sheetViews>
  <sheetFormatPr defaultColWidth="9.00390625" defaultRowHeight="12.75"/>
  <cols>
    <col min="1" max="2" width="2.75390625" style="274" customWidth="1"/>
    <col min="3" max="3" width="2.75390625" style="279" customWidth="1"/>
    <col min="4" max="28" width="2.75390625" style="268" customWidth="1"/>
    <col min="29" max="29" width="16.125" style="280" bestFit="1" customWidth="1"/>
    <col min="30" max="33" width="2.75390625" style="281" customWidth="1"/>
    <col min="34" max="45" width="5.125" style="268" customWidth="1"/>
    <col min="46" max="49" width="5.125" style="273" customWidth="1"/>
    <col min="50" max="53" width="5.125" style="268" customWidth="1"/>
    <col min="54" max="57" width="5.125" style="273" customWidth="1"/>
    <col min="58" max="16384" width="9.125" style="268" customWidth="1"/>
  </cols>
  <sheetData>
    <row r="1" spans="1:57" ht="25.5" customHeight="1">
      <c r="A1" s="575" t="s">
        <v>928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5"/>
      <c r="AJ1" s="575"/>
      <c r="AK1" s="575"/>
      <c r="AL1" s="575"/>
      <c r="AM1" s="575"/>
      <c r="AN1" s="575"/>
      <c r="AO1" s="575"/>
      <c r="AP1" s="575"/>
      <c r="AQ1" s="575"/>
      <c r="AR1" s="575"/>
      <c r="AS1" s="575"/>
      <c r="AT1" s="575"/>
      <c r="AU1" s="575"/>
      <c r="AV1" s="575"/>
      <c r="AW1" s="575"/>
      <c r="AX1" s="575"/>
      <c r="AY1" s="575"/>
      <c r="AZ1" s="575"/>
      <c r="BA1" s="575"/>
      <c r="BB1" s="575"/>
      <c r="BC1" s="575"/>
      <c r="BD1" s="575"/>
      <c r="BE1" s="575"/>
    </row>
    <row r="2" spans="1:57" ht="15.75" customHeight="1">
      <c r="A2" s="576" t="s">
        <v>2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6"/>
      <c r="Z2" s="576"/>
      <c r="AA2" s="576"/>
      <c r="AB2" s="576"/>
      <c r="AC2" s="576"/>
      <c r="AD2" s="576"/>
      <c r="AE2" s="576"/>
      <c r="AF2" s="576"/>
      <c r="AG2" s="576"/>
      <c r="AH2" s="576"/>
      <c r="AI2" s="576"/>
      <c r="AJ2" s="576"/>
      <c r="AK2" s="576"/>
      <c r="AL2" s="576"/>
      <c r="AM2" s="576"/>
      <c r="AN2" s="576"/>
      <c r="AO2" s="576"/>
      <c r="AP2" s="576"/>
      <c r="AQ2" s="576"/>
      <c r="AR2" s="576"/>
      <c r="AS2" s="576"/>
      <c r="AT2" s="576"/>
      <c r="AU2" s="576"/>
      <c r="AV2" s="576"/>
      <c r="AW2" s="576"/>
      <c r="AX2" s="576"/>
      <c r="AY2" s="576"/>
      <c r="AZ2" s="576"/>
      <c r="BA2" s="576"/>
      <c r="BB2" s="576"/>
      <c r="BC2" s="576"/>
      <c r="BD2" s="576"/>
      <c r="BE2" s="576"/>
    </row>
    <row r="3" spans="1:57" ht="34.5" customHeight="1">
      <c r="A3" s="577"/>
      <c r="B3" s="578"/>
      <c r="C3" s="579" t="s">
        <v>3</v>
      </c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1"/>
      <c r="AD3" s="582" t="s">
        <v>171</v>
      </c>
      <c r="AE3" s="583"/>
      <c r="AF3" s="583"/>
      <c r="AG3" s="583"/>
      <c r="AH3" s="578" t="s">
        <v>5</v>
      </c>
      <c r="AI3" s="583"/>
      <c r="AJ3" s="583"/>
      <c r="AK3" s="583"/>
      <c r="AL3" s="578" t="s">
        <v>6</v>
      </c>
      <c r="AM3" s="583"/>
      <c r="AN3" s="583"/>
      <c r="AO3" s="583"/>
      <c r="AP3" s="578" t="s">
        <v>763</v>
      </c>
      <c r="AQ3" s="583"/>
      <c r="AR3" s="583"/>
      <c r="AS3" s="583"/>
      <c r="AT3" s="578" t="s">
        <v>363</v>
      </c>
      <c r="AU3" s="583"/>
      <c r="AV3" s="583"/>
      <c r="AW3" s="583"/>
      <c r="AX3" s="578" t="s">
        <v>764</v>
      </c>
      <c r="AY3" s="583"/>
      <c r="AZ3" s="583"/>
      <c r="BA3" s="583"/>
      <c r="BB3" s="578" t="s">
        <v>765</v>
      </c>
      <c r="BC3" s="583"/>
      <c r="BD3" s="583"/>
      <c r="BE3" s="583"/>
    </row>
    <row r="4" spans="1:57" ht="34.5" customHeight="1">
      <c r="A4" s="584" t="s">
        <v>383</v>
      </c>
      <c r="B4" s="585"/>
      <c r="C4" s="590" t="s">
        <v>9</v>
      </c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2"/>
      <c r="AD4" s="599" t="s">
        <v>172</v>
      </c>
      <c r="AE4" s="600"/>
      <c r="AF4" s="600"/>
      <c r="AG4" s="601"/>
      <c r="AH4" s="608" t="s">
        <v>384</v>
      </c>
      <c r="AI4" s="609"/>
      <c r="AJ4" s="609"/>
      <c r="AK4" s="609"/>
      <c r="AL4" s="609"/>
      <c r="AM4" s="609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10"/>
    </row>
    <row r="5" spans="1:57" ht="38.25" customHeight="1">
      <c r="A5" s="586"/>
      <c r="B5" s="587"/>
      <c r="C5" s="593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5"/>
      <c r="AD5" s="602"/>
      <c r="AE5" s="603"/>
      <c r="AF5" s="603"/>
      <c r="AG5" s="604"/>
      <c r="AH5" s="579" t="s">
        <v>1019</v>
      </c>
      <c r="AI5" s="580"/>
      <c r="AJ5" s="580"/>
      <c r="AK5" s="581"/>
      <c r="AL5" s="579" t="s">
        <v>1020</v>
      </c>
      <c r="AM5" s="580"/>
      <c r="AN5" s="580"/>
      <c r="AO5" s="581"/>
      <c r="AP5" s="579" t="s">
        <v>1021</v>
      </c>
      <c r="AQ5" s="580"/>
      <c r="AR5" s="580"/>
      <c r="AS5" s="581"/>
      <c r="AT5" s="599"/>
      <c r="AU5" s="600"/>
      <c r="AV5" s="600"/>
      <c r="AW5" s="601"/>
      <c r="AX5" s="579" t="s">
        <v>1022</v>
      </c>
      <c r="AY5" s="580"/>
      <c r="AZ5" s="580"/>
      <c r="BA5" s="581"/>
      <c r="BB5" s="590" t="s">
        <v>401</v>
      </c>
      <c r="BC5" s="591"/>
      <c r="BD5" s="591"/>
      <c r="BE5" s="592"/>
    </row>
    <row r="6" spans="1:57" ht="148.5" customHeight="1">
      <c r="A6" s="588"/>
      <c r="B6" s="589"/>
      <c r="C6" s="596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7"/>
      <c r="Z6" s="597"/>
      <c r="AA6" s="597"/>
      <c r="AB6" s="597"/>
      <c r="AC6" s="598"/>
      <c r="AD6" s="605"/>
      <c r="AE6" s="606"/>
      <c r="AF6" s="606"/>
      <c r="AG6" s="607"/>
      <c r="AH6" s="611" t="s">
        <v>1023</v>
      </c>
      <c r="AI6" s="580"/>
      <c r="AJ6" s="580"/>
      <c r="AK6" s="581"/>
      <c r="AL6" s="611" t="s">
        <v>1024</v>
      </c>
      <c r="AM6" s="580"/>
      <c r="AN6" s="580"/>
      <c r="AO6" s="581"/>
      <c r="AP6" s="611" t="s">
        <v>1025</v>
      </c>
      <c r="AQ6" s="580"/>
      <c r="AR6" s="580"/>
      <c r="AS6" s="581"/>
      <c r="AT6" s="605" t="s">
        <v>1026</v>
      </c>
      <c r="AU6" s="606"/>
      <c r="AV6" s="606"/>
      <c r="AW6" s="607"/>
      <c r="AX6" s="611" t="s">
        <v>1027</v>
      </c>
      <c r="AY6" s="580"/>
      <c r="AZ6" s="580"/>
      <c r="BA6" s="581"/>
      <c r="BB6" s="596"/>
      <c r="BC6" s="597"/>
      <c r="BD6" s="597"/>
      <c r="BE6" s="598"/>
    </row>
    <row r="7" spans="1:57" ht="22.5" customHeight="1">
      <c r="A7" s="612">
        <v>1</v>
      </c>
      <c r="B7" s="612"/>
      <c r="C7" s="613" t="s">
        <v>428</v>
      </c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269"/>
      <c r="AD7" s="615" t="s">
        <v>429</v>
      </c>
      <c r="AE7" s="616"/>
      <c r="AF7" s="616"/>
      <c r="AG7" s="617"/>
      <c r="AH7" s="618">
        <v>10834</v>
      </c>
      <c r="AI7" s="619"/>
      <c r="AJ7" s="619"/>
      <c r="AK7" s="620"/>
      <c r="AL7" s="618">
        <v>822</v>
      </c>
      <c r="AM7" s="619"/>
      <c r="AN7" s="619"/>
      <c r="AO7" s="620"/>
      <c r="AP7" s="618">
        <v>5812</v>
      </c>
      <c r="AQ7" s="619"/>
      <c r="AR7" s="619"/>
      <c r="AS7" s="620"/>
      <c r="AT7" s="621">
        <f aca="true" t="shared" si="0" ref="AT7:AT12">SUM(AH7:AS7)</f>
        <v>17468</v>
      </c>
      <c r="AU7" s="622"/>
      <c r="AV7" s="622"/>
      <c r="AW7" s="623"/>
      <c r="AX7" s="618">
        <v>660</v>
      </c>
      <c r="AY7" s="619"/>
      <c r="AZ7" s="619"/>
      <c r="BA7" s="620"/>
      <c r="BB7" s="621">
        <f aca="true" t="shared" si="1" ref="BB7:BB14">SUM(AT7:BA7)</f>
        <v>18128</v>
      </c>
      <c r="BC7" s="622"/>
      <c r="BD7" s="622"/>
      <c r="BE7" s="623"/>
    </row>
    <row r="8" spans="1:57" ht="22.5" customHeight="1">
      <c r="A8" s="612">
        <v>2</v>
      </c>
      <c r="B8" s="612"/>
      <c r="C8" s="613" t="s">
        <v>434</v>
      </c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269"/>
      <c r="AD8" s="624" t="s">
        <v>435</v>
      </c>
      <c r="AE8" s="624"/>
      <c r="AF8" s="624"/>
      <c r="AG8" s="624"/>
      <c r="AH8" s="618"/>
      <c r="AI8" s="619"/>
      <c r="AJ8" s="619"/>
      <c r="AK8" s="620"/>
      <c r="AL8" s="618"/>
      <c r="AM8" s="619"/>
      <c r="AN8" s="619"/>
      <c r="AO8" s="620"/>
      <c r="AP8" s="618"/>
      <c r="AQ8" s="619"/>
      <c r="AR8" s="619"/>
      <c r="AS8" s="620"/>
      <c r="AT8" s="621">
        <f t="shared" si="0"/>
        <v>0</v>
      </c>
      <c r="AU8" s="622"/>
      <c r="AV8" s="622"/>
      <c r="AW8" s="623"/>
      <c r="AX8" s="618">
        <v>55</v>
      </c>
      <c r="AY8" s="619"/>
      <c r="AZ8" s="619"/>
      <c r="BA8" s="620"/>
      <c r="BB8" s="621">
        <f t="shared" si="1"/>
        <v>55</v>
      </c>
      <c r="BC8" s="622"/>
      <c r="BD8" s="622"/>
      <c r="BE8" s="623"/>
    </row>
    <row r="9" spans="1:57" ht="22.5" customHeight="1">
      <c r="A9" s="612">
        <v>3</v>
      </c>
      <c r="B9" s="612"/>
      <c r="C9" s="625" t="s">
        <v>437</v>
      </c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270"/>
      <c r="AD9" s="624" t="s">
        <v>438</v>
      </c>
      <c r="AE9" s="624"/>
      <c r="AF9" s="624"/>
      <c r="AG9" s="624"/>
      <c r="AH9" s="618">
        <v>725</v>
      </c>
      <c r="AI9" s="619"/>
      <c r="AJ9" s="619"/>
      <c r="AK9" s="620"/>
      <c r="AL9" s="618">
        <v>70</v>
      </c>
      <c r="AM9" s="619"/>
      <c r="AN9" s="619"/>
      <c r="AO9" s="620"/>
      <c r="AP9" s="618">
        <v>600</v>
      </c>
      <c r="AQ9" s="619"/>
      <c r="AR9" s="619"/>
      <c r="AS9" s="620"/>
      <c r="AT9" s="621">
        <f t="shared" si="0"/>
        <v>1395</v>
      </c>
      <c r="AU9" s="622"/>
      <c r="AV9" s="622"/>
      <c r="AW9" s="623"/>
      <c r="AX9" s="618"/>
      <c r="AY9" s="619"/>
      <c r="AZ9" s="619"/>
      <c r="BA9" s="620"/>
      <c r="BB9" s="621">
        <f t="shared" si="1"/>
        <v>1395</v>
      </c>
      <c r="BC9" s="622"/>
      <c r="BD9" s="622"/>
      <c r="BE9" s="623"/>
    </row>
    <row r="10" spans="1:57" ht="22.5" customHeight="1">
      <c r="A10" s="612">
        <v>4</v>
      </c>
      <c r="B10" s="612"/>
      <c r="C10" s="625" t="s">
        <v>445</v>
      </c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U10" s="626"/>
      <c r="V10" s="626"/>
      <c r="W10" s="626"/>
      <c r="X10" s="626"/>
      <c r="Y10" s="626"/>
      <c r="Z10" s="626"/>
      <c r="AA10" s="626"/>
      <c r="AB10" s="626"/>
      <c r="AC10" s="270"/>
      <c r="AD10" s="624" t="s">
        <v>446</v>
      </c>
      <c r="AE10" s="624"/>
      <c r="AF10" s="624"/>
      <c r="AG10" s="624"/>
      <c r="AH10" s="618">
        <v>291</v>
      </c>
      <c r="AI10" s="619"/>
      <c r="AJ10" s="619"/>
      <c r="AK10" s="620"/>
      <c r="AL10" s="618">
        <v>30</v>
      </c>
      <c r="AM10" s="619"/>
      <c r="AN10" s="619"/>
      <c r="AO10" s="620"/>
      <c r="AP10" s="618">
        <v>90</v>
      </c>
      <c r="AQ10" s="619"/>
      <c r="AR10" s="619"/>
      <c r="AS10" s="620"/>
      <c r="AT10" s="621">
        <f t="shared" si="0"/>
        <v>411</v>
      </c>
      <c r="AU10" s="622"/>
      <c r="AV10" s="622"/>
      <c r="AW10" s="623"/>
      <c r="AX10" s="618">
        <v>30</v>
      </c>
      <c r="AY10" s="619"/>
      <c r="AZ10" s="619"/>
      <c r="BA10" s="620"/>
      <c r="BB10" s="621">
        <f t="shared" si="1"/>
        <v>441</v>
      </c>
      <c r="BC10" s="622"/>
      <c r="BD10" s="622"/>
      <c r="BE10" s="623"/>
    </row>
    <row r="11" spans="1:57" ht="22.5" customHeight="1">
      <c r="A11" s="612">
        <v>5</v>
      </c>
      <c r="B11" s="612"/>
      <c r="C11" s="627" t="s">
        <v>450</v>
      </c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270"/>
      <c r="AD11" s="624" t="s">
        <v>451</v>
      </c>
      <c r="AE11" s="624"/>
      <c r="AF11" s="624"/>
      <c r="AG11" s="624"/>
      <c r="AH11" s="618">
        <v>108</v>
      </c>
      <c r="AI11" s="619"/>
      <c r="AJ11" s="619"/>
      <c r="AK11" s="620"/>
      <c r="AL11" s="618"/>
      <c r="AM11" s="619"/>
      <c r="AN11" s="619"/>
      <c r="AO11" s="620"/>
      <c r="AP11" s="618">
        <v>108</v>
      </c>
      <c r="AQ11" s="619"/>
      <c r="AR11" s="619"/>
      <c r="AS11" s="620"/>
      <c r="AT11" s="621">
        <f t="shared" si="0"/>
        <v>216</v>
      </c>
      <c r="AU11" s="622"/>
      <c r="AV11" s="622"/>
      <c r="AW11" s="623"/>
      <c r="AX11" s="618"/>
      <c r="AY11" s="619"/>
      <c r="AZ11" s="619"/>
      <c r="BA11" s="620"/>
      <c r="BB11" s="621">
        <f t="shared" si="1"/>
        <v>216</v>
      </c>
      <c r="BC11" s="622"/>
      <c r="BD11" s="622"/>
      <c r="BE11" s="623"/>
    </row>
    <row r="12" spans="1:57" ht="22.5" customHeight="1">
      <c r="A12" s="612">
        <v>6</v>
      </c>
      <c r="B12" s="612"/>
      <c r="C12" s="627" t="s">
        <v>452</v>
      </c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270"/>
      <c r="AD12" s="624" t="s">
        <v>453</v>
      </c>
      <c r="AE12" s="624"/>
      <c r="AF12" s="624"/>
      <c r="AG12" s="624"/>
      <c r="AH12" s="618">
        <v>56</v>
      </c>
      <c r="AI12" s="619"/>
      <c r="AJ12" s="619"/>
      <c r="AK12" s="620"/>
      <c r="AL12" s="618">
        <v>6</v>
      </c>
      <c r="AM12" s="619"/>
      <c r="AN12" s="619"/>
      <c r="AO12" s="620"/>
      <c r="AP12" s="618">
        <v>24</v>
      </c>
      <c r="AQ12" s="619"/>
      <c r="AR12" s="619"/>
      <c r="AS12" s="620"/>
      <c r="AT12" s="621">
        <f t="shared" si="0"/>
        <v>86</v>
      </c>
      <c r="AU12" s="622"/>
      <c r="AV12" s="622"/>
      <c r="AW12" s="623"/>
      <c r="AX12" s="618">
        <v>6</v>
      </c>
      <c r="AY12" s="619"/>
      <c r="AZ12" s="619"/>
      <c r="BA12" s="620"/>
      <c r="BB12" s="621">
        <f t="shared" si="1"/>
        <v>92</v>
      </c>
      <c r="BC12" s="622"/>
      <c r="BD12" s="622"/>
      <c r="BE12" s="623"/>
    </row>
    <row r="13" spans="1:57" s="272" customFormat="1" ht="39.75" customHeight="1">
      <c r="A13" s="612">
        <v>7</v>
      </c>
      <c r="B13" s="612"/>
      <c r="C13" s="629" t="s">
        <v>1028</v>
      </c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30"/>
      <c r="T13" s="630"/>
      <c r="U13" s="630"/>
      <c r="V13" s="630"/>
      <c r="W13" s="630"/>
      <c r="X13" s="630"/>
      <c r="Y13" s="630"/>
      <c r="Z13" s="630"/>
      <c r="AA13" s="630"/>
      <c r="AB13" s="630"/>
      <c r="AC13" s="271" t="s">
        <v>1029</v>
      </c>
      <c r="AD13" s="631" t="s">
        <v>464</v>
      </c>
      <c r="AE13" s="631"/>
      <c r="AF13" s="631"/>
      <c r="AG13" s="631"/>
      <c r="AH13" s="621">
        <f>SUM(AH7:AK12)</f>
        <v>12014</v>
      </c>
      <c r="AI13" s="622"/>
      <c r="AJ13" s="622"/>
      <c r="AK13" s="623"/>
      <c r="AL13" s="621">
        <f>SUM(AL7:AO12)</f>
        <v>928</v>
      </c>
      <c r="AM13" s="622"/>
      <c r="AN13" s="622"/>
      <c r="AO13" s="623"/>
      <c r="AP13" s="621">
        <f>SUM(AP7:AS12)</f>
        <v>6634</v>
      </c>
      <c r="AQ13" s="622"/>
      <c r="AR13" s="622"/>
      <c r="AS13" s="623"/>
      <c r="AT13" s="621">
        <f>SUM(AT7:AW12)</f>
        <v>19576</v>
      </c>
      <c r="AU13" s="622"/>
      <c r="AV13" s="622"/>
      <c r="AW13" s="623"/>
      <c r="AX13" s="621">
        <f>SUM(AX7:BA12)</f>
        <v>751</v>
      </c>
      <c r="AY13" s="622"/>
      <c r="AZ13" s="622"/>
      <c r="BA13" s="623"/>
      <c r="BB13" s="621">
        <f t="shared" si="1"/>
        <v>20327</v>
      </c>
      <c r="BC13" s="622"/>
      <c r="BD13" s="622"/>
      <c r="BE13" s="623"/>
    </row>
    <row r="14" spans="1:57" ht="22.5" customHeight="1">
      <c r="A14" s="612">
        <v>8</v>
      </c>
      <c r="B14" s="612"/>
      <c r="C14" s="627" t="s">
        <v>1030</v>
      </c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270"/>
      <c r="AD14" s="624" t="s">
        <v>451</v>
      </c>
      <c r="AE14" s="624"/>
      <c r="AF14" s="624"/>
      <c r="AG14" s="624"/>
      <c r="AH14" s="618">
        <v>320</v>
      </c>
      <c r="AI14" s="619"/>
      <c r="AJ14" s="619"/>
      <c r="AK14" s="620"/>
      <c r="AL14" s="618"/>
      <c r="AM14" s="619"/>
      <c r="AN14" s="619"/>
      <c r="AO14" s="620"/>
      <c r="AP14" s="618"/>
      <c r="AQ14" s="619"/>
      <c r="AR14" s="619"/>
      <c r="AS14" s="620"/>
      <c r="AT14" s="621">
        <f>SUM(AH14:AS14)</f>
        <v>320</v>
      </c>
      <c r="AU14" s="622"/>
      <c r="AV14" s="622"/>
      <c r="AW14" s="623"/>
      <c r="AX14" s="618">
        <f>SUM('[2]bérkalkuláció (20150206)'!$O$30)</f>
        <v>247.5</v>
      </c>
      <c r="AY14" s="619"/>
      <c r="AZ14" s="619"/>
      <c r="BA14" s="620"/>
      <c r="BB14" s="621">
        <f t="shared" si="1"/>
        <v>567.5</v>
      </c>
      <c r="BC14" s="622"/>
      <c r="BD14" s="622"/>
      <c r="BE14" s="623"/>
    </row>
    <row r="15" spans="1:57" ht="36" customHeight="1">
      <c r="A15" s="612">
        <v>9</v>
      </c>
      <c r="B15" s="612"/>
      <c r="C15" s="629" t="s">
        <v>1031</v>
      </c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0"/>
      <c r="P15" s="630"/>
      <c r="Q15" s="630"/>
      <c r="R15" s="630"/>
      <c r="S15" s="630"/>
      <c r="T15" s="630"/>
      <c r="U15" s="630"/>
      <c r="V15" s="630"/>
      <c r="W15" s="630"/>
      <c r="X15" s="630"/>
      <c r="Y15" s="630"/>
      <c r="Z15" s="630"/>
      <c r="AA15" s="630"/>
      <c r="AB15" s="630"/>
      <c r="AC15" s="271" t="s">
        <v>1032</v>
      </c>
      <c r="AD15" s="631" t="s">
        <v>369</v>
      </c>
      <c r="AE15" s="631"/>
      <c r="AF15" s="631"/>
      <c r="AG15" s="631"/>
      <c r="AH15" s="621">
        <f>SUM(AH13:AK14)</f>
        <v>12334</v>
      </c>
      <c r="AI15" s="622"/>
      <c r="AJ15" s="622"/>
      <c r="AK15" s="623"/>
      <c r="AL15" s="621">
        <f>SUM(AL13:AO14)</f>
        <v>928</v>
      </c>
      <c r="AM15" s="622"/>
      <c r="AN15" s="622"/>
      <c r="AO15" s="623"/>
      <c r="AP15" s="621">
        <f>SUM(AP13:AS14)</f>
        <v>6634</v>
      </c>
      <c r="AQ15" s="622"/>
      <c r="AR15" s="622"/>
      <c r="AS15" s="623"/>
      <c r="AT15" s="621">
        <f>SUM(AT13:AW14)</f>
        <v>19896</v>
      </c>
      <c r="AU15" s="622"/>
      <c r="AV15" s="622"/>
      <c r="AW15" s="623"/>
      <c r="AX15" s="621">
        <f>SUM(AX13:BA14)</f>
        <v>998.5</v>
      </c>
      <c r="AY15" s="622"/>
      <c r="AZ15" s="622"/>
      <c r="BA15" s="623"/>
      <c r="BB15" s="621">
        <f>SUM(BB13:BE14)</f>
        <v>20894.5</v>
      </c>
      <c r="BC15" s="622"/>
      <c r="BD15" s="622"/>
      <c r="BE15" s="623"/>
    </row>
    <row r="16" spans="1:57" ht="22.5" customHeight="1">
      <c r="A16" s="612">
        <v>10</v>
      </c>
      <c r="B16" s="612"/>
      <c r="C16" s="627" t="s">
        <v>941</v>
      </c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32"/>
      <c r="AD16" s="624" t="s">
        <v>371</v>
      </c>
      <c r="AE16" s="624"/>
      <c r="AF16" s="624"/>
      <c r="AG16" s="624"/>
      <c r="AH16" s="618">
        <v>3207</v>
      </c>
      <c r="AI16" s="619"/>
      <c r="AJ16" s="619"/>
      <c r="AK16" s="620"/>
      <c r="AL16" s="618">
        <v>241</v>
      </c>
      <c r="AM16" s="619"/>
      <c r="AN16" s="619"/>
      <c r="AO16" s="620"/>
      <c r="AP16" s="618">
        <v>1731</v>
      </c>
      <c r="AQ16" s="619"/>
      <c r="AR16" s="619"/>
      <c r="AS16" s="620"/>
      <c r="AT16" s="621">
        <f>SUM(AH16:AS16)</f>
        <v>5179</v>
      </c>
      <c r="AU16" s="622"/>
      <c r="AV16" s="622"/>
      <c r="AW16" s="623"/>
      <c r="AX16" s="618">
        <v>245</v>
      </c>
      <c r="AY16" s="619"/>
      <c r="AZ16" s="619"/>
      <c r="BA16" s="620"/>
      <c r="BB16" s="621">
        <f aca="true" t="shared" si="2" ref="BB16:BB56">SUM(AT16:BA16)</f>
        <v>5424</v>
      </c>
      <c r="BC16" s="622"/>
      <c r="BD16" s="622"/>
      <c r="BE16" s="623"/>
    </row>
    <row r="17" spans="1:57" ht="22.5" customHeight="1">
      <c r="A17" s="612">
        <v>11</v>
      </c>
      <c r="B17" s="612"/>
      <c r="C17" s="627" t="s">
        <v>942</v>
      </c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32"/>
      <c r="AD17" s="624" t="s">
        <v>371</v>
      </c>
      <c r="AE17" s="624"/>
      <c r="AF17" s="624"/>
      <c r="AG17" s="624"/>
      <c r="AH17" s="618">
        <v>48</v>
      </c>
      <c r="AI17" s="619"/>
      <c r="AJ17" s="619"/>
      <c r="AK17" s="620"/>
      <c r="AL17" s="618">
        <v>5</v>
      </c>
      <c r="AM17" s="619"/>
      <c r="AN17" s="619"/>
      <c r="AO17" s="620"/>
      <c r="AP17" s="618">
        <v>15</v>
      </c>
      <c r="AQ17" s="619"/>
      <c r="AR17" s="619"/>
      <c r="AS17" s="620"/>
      <c r="AT17" s="621">
        <f>SUM(AH17:AS17)</f>
        <v>68</v>
      </c>
      <c r="AU17" s="622"/>
      <c r="AV17" s="622"/>
      <c r="AW17" s="623"/>
      <c r="AX17" s="618">
        <v>5</v>
      </c>
      <c r="AY17" s="619"/>
      <c r="AZ17" s="619"/>
      <c r="BA17" s="620"/>
      <c r="BB17" s="621">
        <f t="shared" si="2"/>
        <v>73</v>
      </c>
      <c r="BC17" s="622"/>
      <c r="BD17" s="622"/>
      <c r="BE17" s="623"/>
    </row>
    <row r="18" spans="1:57" ht="22.5" customHeight="1">
      <c r="A18" s="612">
        <v>12</v>
      </c>
      <c r="B18" s="612"/>
      <c r="C18" s="627" t="s">
        <v>943</v>
      </c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32"/>
      <c r="AD18" s="624" t="s">
        <v>371</v>
      </c>
      <c r="AE18" s="624"/>
      <c r="AF18" s="624"/>
      <c r="AG18" s="624"/>
      <c r="AH18" s="618">
        <v>55</v>
      </c>
      <c r="AI18" s="619"/>
      <c r="AJ18" s="619"/>
      <c r="AK18" s="620"/>
      <c r="AL18" s="618">
        <v>6</v>
      </c>
      <c r="AM18" s="619"/>
      <c r="AN18" s="619"/>
      <c r="AO18" s="620"/>
      <c r="AP18" s="618">
        <v>17</v>
      </c>
      <c r="AQ18" s="619"/>
      <c r="AR18" s="619"/>
      <c r="AS18" s="620"/>
      <c r="AT18" s="621">
        <f>SUM(AH18:AS18)</f>
        <v>78</v>
      </c>
      <c r="AU18" s="622"/>
      <c r="AV18" s="622"/>
      <c r="AW18" s="623"/>
      <c r="AX18" s="618">
        <v>6</v>
      </c>
      <c r="AY18" s="619"/>
      <c r="AZ18" s="619"/>
      <c r="BA18" s="620"/>
      <c r="BB18" s="621">
        <f t="shared" si="2"/>
        <v>84</v>
      </c>
      <c r="BC18" s="622"/>
      <c r="BD18" s="622"/>
      <c r="BE18" s="623"/>
    </row>
    <row r="19" spans="1:57" s="273" customFormat="1" ht="37.5" customHeight="1">
      <c r="A19" s="612">
        <v>13</v>
      </c>
      <c r="B19" s="612"/>
      <c r="C19" s="633" t="s">
        <v>1033</v>
      </c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34"/>
      <c r="X19" s="634"/>
      <c r="Y19" s="634"/>
      <c r="Z19" s="634"/>
      <c r="AA19" s="634"/>
      <c r="AB19" s="634"/>
      <c r="AC19" s="271" t="s">
        <v>1034</v>
      </c>
      <c r="AD19" s="631" t="s">
        <v>371</v>
      </c>
      <c r="AE19" s="631"/>
      <c r="AF19" s="631"/>
      <c r="AG19" s="631"/>
      <c r="AH19" s="621">
        <f>SUM(AH16:AK18)</f>
        <v>3310</v>
      </c>
      <c r="AI19" s="622"/>
      <c r="AJ19" s="622"/>
      <c r="AK19" s="623"/>
      <c r="AL19" s="621">
        <f>SUM(AL16:AO18)</f>
        <v>252</v>
      </c>
      <c r="AM19" s="622"/>
      <c r="AN19" s="622"/>
      <c r="AO19" s="623"/>
      <c r="AP19" s="621">
        <f>SUM(AP16:AS18)</f>
        <v>1763</v>
      </c>
      <c r="AQ19" s="622"/>
      <c r="AR19" s="622"/>
      <c r="AS19" s="623"/>
      <c r="AT19" s="621">
        <f>SUM(AT16:AW18)</f>
        <v>5325</v>
      </c>
      <c r="AU19" s="622"/>
      <c r="AV19" s="622"/>
      <c r="AW19" s="623"/>
      <c r="AX19" s="621">
        <f>SUM(AX16:BA18)</f>
        <v>256</v>
      </c>
      <c r="AY19" s="622"/>
      <c r="AZ19" s="622"/>
      <c r="BA19" s="623"/>
      <c r="BB19" s="621">
        <f t="shared" si="2"/>
        <v>5581</v>
      </c>
      <c r="BC19" s="622"/>
      <c r="BD19" s="622"/>
      <c r="BE19" s="623"/>
    </row>
    <row r="20" spans="1:57" ht="22.5" customHeight="1">
      <c r="A20" s="612">
        <v>14</v>
      </c>
      <c r="B20" s="612"/>
      <c r="C20" s="635" t="s">
        <v>1035</v>
      </c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270"/>
      <c r="AD20" s="624" t="s">
        <v>477</v>
      </c>
      <c r="AE20" s="624"/>
      <c r="AF20" s="624"/>
      <c r="AG20" s="624"/>
      <c r="AH20" s="618"/>
      <c r="AI20" s="619"/>
      <c r="AJ20" s="619"/>
      <c r="AK20" s="620"/>
      <c r="AL20" s="618">
        <v>3</v>
      </c>
      <c r="AM20" s="619"/>
      <c r="AN20" s="619"/>
      <c r="AO20" s="620"/>
      <c r="AP20" s="618"/>
      <c r="AQ20" s="619"/>
      <c r="AR20" s="619"/>
      <c r="AS20" s="620"/>
      <c r="AT20" s="621">
        <f>SUM(AH20:AS20)</f>
        <v>3</v>
      </c>
      <c r="AU20" s="622"/>
      <c r="AV20" s="622"/>
      <c r="AW20" s="623"/>
      <c r="AX20" s="618"/>
      <c r="AY20" s="619"/>
      <c r="AZ20" s="619"/>
      <c r="BA20" s="620"/>
      <c r="BB20" s="621">
        <f t="shared" si="2"/>
        <v>3</v>
      </c>
      <c r="BC20" s="622"/>
      <c r="BD20" s="622"/>
      <c r="BE20" s="623"/>
    </row>
    <row r="21" spans="1:57" ht="22.5" customHeight="1">
      <c r="A21" s="612">
        <v>15</v>
      </c>
      <c r="B21" s="612"/>
      <c r="C21" s="635" t="s">
        <v>1036</v>
      </c>
      <c r="D21" s="636"/>
      <c r="E21" s="636"/>
      <c r="F21" s="636"/>
      <c r="G21" s="636"/>
      <c r="H21" s="636"/>
      <c r="I21" s="636"/>
      <c r="J21" s="636"/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270"/>
      <c r="AD21" s="624" t="s">
        <v>477</v>
      </c>
      <c r="AE21" s="624"/>
      <c r="AF21" s="624"/>
      <c r="AG21" s="624"/>
      <c r="AH21" s="618"/>
      <c r="AI21" s="619"/>
      <c r="AJ21" s="619"/>
      <c r="AK21" s="620"/>
      <c r="AL21" s="618">
        <v>55</v>
      </c>
      <c r="AM21" s="619"/>
      <c r="AN21" s="619"/>
      <c r="AO21" s="620"/>
      <c r="AP21" s="618"/>
      <c r="AQ21" s="619"/>
      <c r="AR21" s="619"/>
      <c r="AS21" s="620"/>
      <c r="AT21" s="621">
        <f>SUM(AH21:AS21)</f>
        <v>55</v>
      </c>
      <c r="AU21" s="622"/>
      <c r="AV21" s="622"/>
      <c r="AW21" s="623"/>
      <c r="AX21" s="618"/>
      <c r="AY21" s="619"/>
      <c r="AZ21" s="619"/>
      <c r="BA21" s="620"/>
      <c r="BB21" s="621">
        <f t="shared" si="2"/>
        <v>55</v>
      </c>
      <c r="BC21" s="622"/>
      <c r="BD21" s="622"/>
      <c r="BE21" s="623"/>
    </row>
    <row r="22" spans="1:57" ht="22.5" customHeight="1">
      <c r="A22" s="612">
        <v>16</v>
      </c>
      <c r="B22" s="612"/>
      <c r="C22" s="635" t="s">
        <v>1037</v>
      </c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636"/>
      <c r="AB22" s="636"/>
      <c r="AC22" s="270"/>
      <c r="AD22" s="624" t="s">
        <v>477</v>
      </c>
      <c r="AE22" s="624"/>
      <c r="AF22" s="624"/>
      <c r="AG22" s="624"/>
      <c r="AH22" s="618"/>
      <c r="AI22" s="619"/>
      <c r="AJ22" s="619"/>
      <c r="AK22" s="620"/>
      <c r="AL22" s="618">
        <v>40</v>
      </c>
      <c r="AM22" s="619"/>
      <c r="AN22" s="619"/>
      <c r="AO22" s="620"/>
      <c r="AP22" s="618"/>
      <c r="AQ22" s="619"/>
      <c r="AR22" s="619"/>
      <c r="AS22" s="620"/>
      <c r="AT22" s="621">
        <f>SUM(AH22:AS22)</f>
        <v>40</v>
      </c>
      <c r="AU22" s="622"/>
      <c r="AV22" s="622"/>
      <c r="AW22" s="623"/>
      <c r="AX22" s="618"/>
      <c r="AY22" s="619"/>
      <c r="AZ22" s="619"/>
      <c r="BA22" s="620"/>
      <c r="BB22" s="621">
        <f t="shared" si="2"/>
        <v>40</v>
      </c>
      <c r="BC22" s="622"/>
      <c r="BD22" s="622"/>
      <c r="BE22" s="623"/>
    </row>
    <row r="23" spans="1:57" ht="22.5" customHeight="1">
      <c r="A23" s="612">
        <v>17</v>
      </c>
      <c r="B23" s="612"/>
      <c r="C23" s="635" t="s">
        <v>1038</v>
      </c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  <c r="AC23" s="270"/>
      <c r="AD23" s="624" t="s">
        <v>477</v>
      </c>
      <c r="AE23" s="624"/>
      <c r="AF23" s="624"/>
      <c r="AG23" s="624"/>
      <c r="AH23" s="618"/>
      <c r="AI23" s="619"/>
      <c r="AJ23" s="619"/>
      <c r="AK23" s="620"/>
      <c r="AL23" s="618">
        <v>200</v>
      </c>
      <c r="AM23" s="619"/>
      <c r="AN23" s="619"/>
      <c r="AO23" s="620"/>
      <c r="AP23" s="618"/>
      <c r="AQ23" s="619"/>
      <c r="AR23" s="619"/>
      <c r="AS23" s="620"/>
      <c r="AT23" s="621">
        <f>SUM(AH23:AS23)</f>
        <v>200</v>
      </c>
      <c r="AU23" s="622"/>
      <c r="AV23" s="622"/>
      <c r="AW23" s="623"/>
      <c r="AX23" s="618">
        <v>30</v>
      </c>
      <c r="AY23" s="619"/>
      <c r="AZ23" s="619"/>
      <c r="BA23" s="620"/>
      <c r="BB23" s="621">
        <f t="shared" si="2"/>
        <v>230</v>
      </c>
      <c r="BC23" s="622"/>
      <c r="BD23" s="622"/>
      <c r="BE23" s="623"/>
    </row>
    <row r="24" spans="1:57" ht="45" customHeight="1">
      <c r="A24" s="612">
        <v>18</v>
      </c>
      <c r="B24" s="612"/>
      <c r="C24" s="627" t="s">
        <v>1039</v>
      </c>
      <c r="D24" s="628"/>
      <c r="E24" s="628"/>
      <c r="F24" s="628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270" t="s">
        <v>1040</v>
      </c>
      <c r="AD24" s="624" t="s">
        <v>477</v>
      </c>
      <c r="AE24" s="624"/>
      <c r="AF24" s="624"/>
      <c r="AG24" s="624"/>
      <c r="AH24" s="618">
        <f>SUM(AH20:AK23)</f>
        <v>0</v>
      </c>
      <c r="AI24" s="619"/>
      <c r="AJ24" s="619"/>
      <c r="AK24" s="620"/>
      <c r="AL24" s="618">
        <f>SUM(AL20:AO23)</f>
        <v>298</v>
      </c>
      <c r="AM24" s="619"/>
      <c r="AN24" s="619"/>
      <c r="AO24" s="620"/>
      <c r="AP24" s="618">
        <f>SUM(AP20:AS23)</f>
        <v>0</v>
      </c>
      <c r="AQ24" s="619"/>
      <c r="AR24" s="619"/>
      <c r="AS24" s="620"/>
      <c r="AT24" s="621">
        <f>SUM(AT20:AW23)</f>
        <v>298</v>
      </c>
      <c r="AU24" s="622"/>
      <c r="AV24" s="622"/>
      <c r="AW24" s="623"/>
      <c r="AX24" s="618">
        <f>SUM(AX20:BA23)</f>
        <v>30</v>
      </c>
      <c r="AY24" s="619"/>
      <c r="AZ24" s="619"/>
      <c r="BA24" s="620"/>
      <c r="BB24" s="621">
        <f t="shared" si="2"/>
        <v>328</v>
      </c>
      <c r="BC24" s="622"/>
      <c r="BD24" s="622"/>
      <c r="BE24" s="623"/>
    </row>
    <row r="25" spans="1:57" ht="22.5" customHeight="1">
      <c r="A25" s="612">
        <v>19</v>
      </c>
      <c r="B25" s="612"/>
      <c r="C25" s="635" t="s">
        <v>1041</v>
      </c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636"/>
      <c r="AB25" s="636"/>
      <c r="AC25" s="270"/>
      <c r="AD25" s="624" t="s">
        <v>479</v>
      </c>
      <c r="AE25" s="624"/>
      <c r="AF25" s="624"/>
      <c r="AG25" s="624"/>
      <c r="AH25" s="618"/>
      <c r="AI25" s="619"/>
      <c r="AJ25" s="619"/>
      <c r="AK25" s="620"/>
      <c r="AL25" s="618"/>
      <c r="AM25" s="619"/>
      <c r="AN25" s="619"/>
      <c r="AO25" s="620"/>
      <c r="AP25" s="618"/>
      <c r="AQ25" s="619"/>
      <c r="AR25" s="619"/>
      <c r="AS25" s="620"/>
      <c r="AT25" s="621">
        <f>SUM(AH25:AS25)</f>
        <v>0</v>
      </c>
      <c r="AU25" s="622"/>
      <c r="AV25" s="622"/>
      <c r="AW25" s="623"/>
      <c r="AX25" s="618">
        <v>892</v>
      </c>
      <c r="AY25" s="619"/>
      <c r="AZ25" s="619"/>
      <c r="BA25" s="620"/>
      <c r="BB25" s="621">
        <f t="shared" si="2"/>
        <v>892</v>
      </c>
      <c r="BC25" s="622"/>
      <c r="BD25" s="622"/>
      <c r="BE25" s="623"/>
    </row>
    <row r="26" spans="1:57" ht="22.5" customHeight="1">
      <c r="A26" s="612">
        <v>20</v>
      </c>
      <c r="B26" s="612"/>
      <c r="C26" s="635" t="s">
        <v>85</v>
      </c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  <c r="AB26" s="636"/>
      <c r="AC26" s="270"/>
      <c r="AD26" s="624" t="s">
        <v>479</v>
      </c>
      <c r="AE26" s="624"/>
      <c r="AF26" s="624"/>
      <c r="AG26" s="624"/>
      <c r="AH26" s="618"/>
      <c r="AI26" s="619"/>
      <c r="AJ26" s="619"/>
      <c r="AK26" s="620"/>
      <c r="AL26" s="618">
        <v>40</v>
      </c>
      <c r="AM26" s="619"/>
      <c r="AN26" s="619"/>
      <c r="AO26" s="620"/>
      <c r="AP26" s="618"/>
      <c r="AQ26" s="619"/>
      <c r="AR26" s="619"/>
      <c r="AS26" s="620"/>
      <c r="AT26" s="621">
        <f>SUM(AH26:AS26)</f>
        <v>40</v>
      </c>
      <c r="AU26" s="622"/>
      <c r="AV26" s="622"/>
      <c r="AW26" s="623"/>
      <c r="AX26" s="618">
        <v>2</v>
      </c>
      <c r="AY26" s="619"/>
      <c r="AZ26" s="619"/>
      <c r="BA26" s="620"/>
      <c r="BB26" s="621">
        <f t="shared" si="2"/>
        <v>42</v>
      </c>
      <c r="BC26" s="622"/>
      <c r="BD26" s="622"/>
      <c r="BE26" s="623"/>
    </row>
    <row r="27" spans="1:57" ht="22.5" customHeight="1">
      <c r="A27" s="612">
        <v>21</v>
      </c>
      <c r="B27" s="612"/>
      <c r="C27" s="635" t="s">
        <v>112</v>
      </c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270"/>
      <c r="AD27" s="624" t="s">
        <v>479</v>
      </c>
      <c r="AE27" s="624"/>
      <c r="AF27" s="624"/>
      <c r="AG27" s="624"/>
      <c r="AH27" s="618">
        <v>80</v>
      </c>
      <c r="AI27" s="619"/>
      <c r="AJ27" s="619"/>
      <c r="AK27" s="620"/>
      <c r="AL27" s="618">
        <v>8</v>
      </c>
      <c r="AM27" s="619"/>
      <c r="AN27" s="619"/>
      <c r="AO27" s="620"/>
      <c r="AP27" s="618">
        <v>32</v>
      </c>
      <c r="AQ27" s="619"/>
      <c r="AR27" s="619"/>
      <c r="AS27" s="620"/>
      <c r="AT27" s="621">
        <f>SUM(AH27:AS27)</f>
        <v>120</v>
      </c>
      <c r="AU27" s="622"/>
      <c r="AV27" s="622"/>
      <c r="AW27" s="623"/>
      <c r="AX27" s="618">
        <v>8</v>
      </c>
      <c r="AY27" s="619"/>
      <c r="AZ27" s="619"/>
      <c r="BA27" s="620"/>
      <c r="BB27" s="621">
        <f t="shared" si="2"/>
        <v>128</v>
      </c>
      <c r="BC27" s="622"/>
      <c r="BD27" s="622"/>
      <c r="BE27" s="623"/>
    </row>
    <row r="28" spans="1:57" ht="22.5" customHeight="1">
      <c r="A28" s="612">
        <v>22</v>
      </c>
      <c r="B28" s="612"/>
      <c r="C28" s="635" t="s">
        <v>1042</v>
      </c>
      <c r="D28" s="636"/>
      <c r="E28" s="636"/>
      <c r="F28" s="636"/>
      <c r="G28" s="636"/>
      <c r="H28" s="636"/>
      <c r="I28" s="636"/>
      <c r="J28" s="636"/>
      <c r="K28" s="636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270"/>
      <c r="AD28" s="624" t="s">
        <v>479</v>
      </c>
      <c r="AE28" s="624"/>
      <c r="AF28" s="624"/>
      <c r="AG28" s="624"/>
      <c r="AH28" s="618"/>
      <c r="AI28" s="619"/>
      <c r="AJ28" s="619"/>
      <c r="AK28" s="620"/>
      <c r="AL28" s="618">
        <v>30</v>
      </c>
      <c r="AM28" s="619"/>
      <c r="AN28" s="619"/>
      <c r="AO28" s="620"/>
      <c r="AP28" s="618"/>
      <c r="AQ28" s="619"/>
      <c r="AR28" s="619"/>
      <c r="AS28" s="620"/>
      <c r="AT28" s="621">
        <f>SUM(AH28:AS28)</f>
        <v>30</v>
      </c>
      <c r="AU28" s="622"/>
      <c r="AV28" s="622"/>
      <c r="AW28" s="623"/>
      <c r="AX28" s="618">
        <v>150</v>
      </c>
      <c r="AY28" s="619"/>
      <c r="AZ28" s="619"/>
      <c r="BA28" s="620"/>
      <c r="BB28" s="621">
        <f t="shared" si="2"/>
        <v>180</v>
      </c>
      <c r="BC28" s="622"/>
      <c r="BD28" s="622"/>
      <c r="BE28" s="623"/>
    </row>
    <row r="29" spans="1:57" ht="22.5" customHeight="1">
      <c r="A29" s="612">
        <v>23</v>
      </c>
      <c r="B29" s="612"/>
      <c r="C29" s="635" t="s">
        <v>1043</v>
      </c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270"/>
      <c r="AD29" s="624" t="s">
        <v>479</v>
      </c>
      <c r="AE29" s="624"/>
      <c r="AF29" s="624"/>
      <c r="AG29" s="624"/>
      <c r="AH29" s="618"/>
      <c r="AI29" s="619"/>
      <c r="AJ29" s="619"/>
      <c r="AK29" s="620"/>
      <c r="AL29" s="618">
        <v>50</v>
      </c>
      <c r="AM29" s="619"/>
      <c r="AN29" s="619"/>
      <c r="AO29" s="620"/>
      <c r="AP29" s="618"/>
      <c r="AQ29" s="619"/>
      <c r="AR29" s="619"/>
      <c r="AS29" s="620"/>
      <c r="AT29" s="621">
        <f>SUM(AH29:AS29)</f>
        <v>50</v>
      </c>
      <c r="AU29" s="622"/>
      <c r="AV29" s="622"/>
      <c r="AW29" s="623"/>
      <c r="AX29" s="618"/>
      <c r="AY29" s="619"/>
      <c r="AZ29" s="619"/>
      <c r="BA29" s="620"/>
      <c r="BB29" s="621">
        <f t="shared" si="2"/>
        <v>50</v>
      </c>
      <c r="BC29" s="622"/>
      <c r="BD29" s="622"/>
      <c r="BE29" s="623"/>
    </row>
    <row r="30" spans="1:57" ht="34.5" customHeight="1">
      <c r="A30" s="612">
        <v>24</v>
      </c>
      <c r="B30" s="612"/>
      <c r="C30" s="627" t="s">
        <v>1044</v>
      </c>
      <c r="D30" s="628"/>
      <c r="E30" s="628"/>
      <c r="F30" s="628"/>
      <c r="G30" s="628"/>
      <c r="H30" s="628"/>
      <c r="I30" s="628"/>
      <c r="J30" s="628"/>
      <c r="K30" s="628"/>
      <c r="L30" s="628"/>
      <c r="M30" s="628"/>
      <c r="N30" s="628"/>
      <c r="O30" s="628"/>
      <c r="P30" s="628"/>
      <c r="Q30" s="628"/>
      <c r="R30" s="628"/>
      <c r="S30" s="628"/>
      <c r="T30" s="628"/>
      <c r="U30" s="628"/>
      <c r="V30" s="628"/>
      <c r="W30" s="628"/>
      <c r="X30" s="628"/>
      <c r="Y30" s="628"/>
      <c r="Z30" s="628"/>
      <c r="AA30" s="628"/>
      <c r="AB30" s="628"/>
      <c r="AC30" s="270" t="s">
        <v>1045</v>
      </c>
      <c r="AD30" s="624" t="s">
        <v>479</v>
      </c>
      <c r="AE30" s="624"/>
      <c r="AF30" s="624"/>
      <c r="AG30" s="624"/>
      <c r="AH30" s="618">
        <f>SUM(AH26:AK29)</f>
        <v>80</v>
      </c>
      <c r="AI30" s="619"/>
      <c r="AJ30" s="619"/>
      <c r="AK30" s="620"/>
      <c r="AL30" s="618">
        <f>SUM(AL25:AO29)</f>
        <v>128</v>
      </c>
      <c r="AM30" s="619"/>
      <c r="AN30" s="619"/>
      <c r="AO30" s="620"/>
      <c r="AP30" s="618">
        <f>SUM(AP26:AS29)</f>
        <v>32</v>
      </c>
      <c r="AQ30" s="619"/>
      <c r="AR30" s="619"/>
      <c r="AS30" s="620"/>
      <c r="AT30" s="621">
        <f>SUM(AT26:AW29)</f>
        <v>240</v>
      </c>
      <c r="AU30" s="622"/>
      <c r="AV30" s="622"/>
      <c r="AW30" s="623"/>
      <c r="AX30" s="618">
        <f>SUM(AX25:BA29)</f>
        <v>1052</v>
      </c>
      <c r="AY30" s="619"/>
      <c r="AZ30" s="619"/>
      <c r="BA30" s="620"/>
      <c r="BB30" s="621">
        <f t="shared" si="2"/>
        <v>1292</v>
      </c>
      <c r="BC30" s="622"/>
      <c r="BD30" s="622"/>
      <c r="BE30" s="623"/>
    </row>
    <row r="31" spans="1:57" ht="36.75" customHeight="1">
      <c r="A31" s="612">
        <v>25</v>
      </c>
      <c r="B31" s="612"/>
      <c r="C31" s="633" t="s">
        <v>1046</v>
      </c>
      <c r="D31" s="634"/>
      <c r="E31" s="634"/>
      <c r="F31" s="634"/>
      <c r="G31" s="634"/>
      <c r="H31" s="634"/>
      <c r="I31" s="634"/>
      <c r="J31" s="634"/>
      <c r="K31" s="634"/>
      <c r="L31" s="634"/>
      <c r="M31" s="634"/>
      <c r="N31" s="634"/>
      <c r="O31" s="634"/>
      <c r="P31" s="634"/>
      <c r="Q31" s="634"/>
      <c r="R31" s="634"/>
      <c r="S31" s="634"/>
      <c r="T31" s="634"/>
      <c r="U31" s="634"/>
      <c r="V31" s="634"/>
      <c r="W31" s="634"/>
      <c r="X31" s="634"/>
      <c r="Y31" s="634"/>
      <c r="Z31" s="634"/>
      <c r="AA31" s="634"/>
      <c r="AB31" s="634"/>
      <c r="AC31" s="271" t="s">
        <v>1047</v>
      </c>
      <c r="AD31" s="631" t="s">
        <v>484</v>
      </c>
      <c r="AE31" s="631"/>
      <c r="AF31" s="631"/>
      <c r="AG31" s="631"/>
      <c r="AH31" s="621">
        <f>SUM(AH24+AH30)</f>
        <v>80</v>
      </c>
      <c r="AI31" s="622"/>
      <c r="AJ31" s="622"/>
      <c r="AK31" s="623"/>
      <c r="AL31" s="621">
        <f>SUM(AL24+AL30)</f>
        <v>426</v>
      </c>
      <c r="AM31" s="622"/>
      <c r="AN31" s="622"/>
      <c r="AO31" s="623"/>
      <c r="AP31" s="621">
        <f>SUM(AP24+AP30)</f>
        <v>32</v>
      </c>
      <c r="AQ31" s="622"/>
      <c r="AR31" s="622"/>
      <c r="AS31" s="623"/>
      <c r="AT31" s="621">
        <f>SUM(AT24+AT30)</f>
        <v>538</v>
      </c>
      <c r="AU31" s="622"/>
      <c r="AV31" s="622"/>
      <c r="AW31" s="623"/>
      <c r="AX31" s="621">
        <f>SUM(AX24+AX30)</f>
        <v>1082</v>
      </c>
      <c r="AY31" s="622"/>
      <c r="AZ31" s="622"/>
      <c r="BA31" s="623"/>
      <c r="BB31" s="621">
        <f t="shared" si="2"/>
        <v>1620</v>
      </c>
      <c r="BC31" s="622"/>
      <c r="BD31" s="622"/>
      <c r="BE31" s="623"/>
    </row>
    <row r="32" spans="1:57" ht="22.5" customHeight="1">
      <c r="A32" s="612">
        <v>26</v>
      </c>
      <c r="B32" s="612"/>
      <c r="C32" s="635" t="s">
        <v>951</v>
      </c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6"/>
      <c r="X32" s="636"/>
      <c r="Y32" s="636"/>
      <c r="Z32" s="636"/>
      <c r="AA32" s="636"/>
      <c r="AB32" s="636"/>
      <c r="AC32" s="270"/>
      <c r="AD32" s="624" t="s">
        <v>486</v>
      </c>
      <c r="AE32" s="624"/>
      <c r="AF32" s="624"/>
      <c r="AG32" s="624"/>
      <c r="AH32" s="618"/>
      <c r="AI32" s="619"/>
      <c r="AJ32" s="619"/>
      <c r="AK32" s="620"/>
      <c r="AL32" s="618">
        <v>25</v>
      </c>
      <c r="AM32" s="619"/>
      <c r="AN32" s="619"/>
      <c r="AO32" s="620"/>
      <c r="AP32" s="618"/>
      <c r="AQ32" s="619"/>
      <c r="AR32" s="619"/>
      <c r="AS32" s="620"/>
      <c r="AT32" s="621">
        <f aca="true" t="shared" si="3" ref="AT32:AT37">SUM(AH32:AS32)</f>
        <v>25</v>
      </c>
      <c r="AU32" s="622"/>
      <c r="AV32" s="622"/>
      <c r="AW32" s="623"/>
      <c r="AX32" s="618"/>
      <c r="AY32" s="619"/>
      <c r="AZ32" s="619"/>
      <c r="BA32" s="620"/>
      <c r="BB32" s="621">
        <f t="shared" si="2"/>
        <v>25</v>
      </c>
      <c r="BC32" s="622"/>
      <c r="BD32" s="622"/>
      <c r="BE32" s="623"/>
    </row>
    <row r="33" spans="1:57" ht="22.5" customHeight="1">
      <c r="A33" s="612">
        <v>27</v>
      </c>
      <c r="B33" s="612"/>
      <c r="C33" s="635" t="s">
        <v>1048</v>
      </c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270"/>
      <c r="AD33" s="624" t="s">
        <v>488</v>
      </c>
      <c r="AE33" s="624"/>
      <c r="AF33" s="624"/>
      <c r="AG33" s="624"/>
      <c r="AH33" s="618"/>
      <c r="AI33" s="619"/>
      <c r="AJ33" s="619"/>
      <c r="AK33" s="620"/>
      <c r="AL33" s="618">
        <v>40</v>
      </c>
      <c r="AM33" s="619"/>
      <c r="AN33" s="619"/>
      <c r="AO33" s="620"/>
      <c r="AP33" s="618"/>
      <c r="AQ33" s="619"/>
      <c r="AR33" s="619"/>
      <c r="AS33" s="620"/>
      <c r="AT33" s="621">
        <f t="shared" si="3"/>
        <v>40</v>
      </c>
      <c r="AU33" s="622"/>
      <c r="AV33" s="622"/>
      <c r="AW33" s="623"/>
      <c r="AX33" s="618"/>
      <c r="AY33" s="619"/>
      <c r="AZ33" s="619"/>
      <c r="BA33" s="620"/>
      <c r="BB33" s="621">
        <f t="shared" si="2"/>
        <v>40</v>
      </c>
      <c r="BC33" s="622"/>
      <c r="BD33" s="622"/>
      <c r="BE33" s="623"/>
    </row>
    <row r="34" spans="1:57" ht="19.5" customHeight="1">
      <c r="A34" s="612">
        <v>28</v>
      </c>
      <c r="B34" s="612"/>
      <c r="C34" s="633" t="s">
        <v>1049</v>
      </c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4"/>
      <c r="AC34" s="271" t="s">
        <v>1050</v>
      </c>
      <c r="AD34" s="631" t="s">
        <v>490</v>
      </c>
      <c r="AE34" s="631"/>
      <c r="AF34" s="631"/>
      <c r="AG34" s="631"/>
      <c r="AH34" s="621">
        <f>SUM(AH32:AK33)</f>
        <v>0</v>
      </c>
      <c r="AI34" s="622"/>
      <c r="AJ34" s="622"/>
      <c r="AK34" s="623"/>
      <c r="AL34" s="621">
        <f>SUM(AL32:AO33)</f>
        <v>65</v>
      </c>
      <c r="AM34" s="622"/>
      <c r="AN34" s="622"/>
      <c r="AO34" s="623"/>
      <c r="AP34" s="621">
        <f>SUM(AP32:AS33)</f>
        <v>0</v>
      </c>
      <c r="AQ34" s="622"/>
      <c r="AR34" s="622"/>
      <c r="AS34" s="623"/>
      <c r="AT34" s="621">
        <f t="shared" si="3"/>
        <v>65</v>
      </c>
      <c r="AU34" s="622"/>
      <c r="AV34" s="622"/>
      <c r="AW34" s="623"/>
      <c r="AX34" s="621">
        <f>SUM(AX32:BA33)</f>
        <v>0</v>
      </c>
      <c r="AY34" s="622"/>
      <c r="AZ34" s="622"/>
      <c r="BA34" s="623"/>
      <c r="BB34" s="621">
        <f t="shared" si="2"/>
        <v>65</v>
      </c>
      <c r="BC34" s="622"/>
      <c r="BD34" s="622"/>
      <c r="BE34" s="623"/>
    </row>
    <row r="35" spans="1:57" ht="22.5" customHeight="1">
      <c r="A35" s="612">
        <v>29</v>
      </c>
      <c r="B35" s="612"/>
      <c r="C35" s="635" t="s">
        <v>1051</v>
      </c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270"/>
      <c r="AD35" s="624" t="s">
        <v>492</v>
      </c>
      <c r="AE35" s="624"/>
      <c r="AF35" s="624"/>
      <c r="AG35" s="624"/>
      <c r="AH35" s="618"/>
      <c r="AI35" s="619"/>
      <c r="AJ35" s="619"/>
      <c r="AK35" s="620"/>
      <c r="AL35" s="618">
        <v>250</v>
      </c>
      <c r="AM35" s="619"/>
      <c r="AN35" s="619"/>
      <c r="AO35" s="620"/>
      <c r="AP35" s="618"/>
      <c r="AQ35" s="619"/>
      <c r="AR35" s="619"/>
      <c r="AS35" s="620"/>
      <c r="AT35" s="621">
        <f t="shared" si="3"/>
        <v>250</v>
      </c>
      <c r="AU35" s="622"/>
      <c r="AV35" s="622"/>
      <c r="AW35" s="623"/>
      <c r="AX35" s="618">
        <v>70</v>
      </c>
      <c r="AY35" s="619"/>
      <c r="AZ35" s="619"/>
      <c r="BA35" s="620"/>
      <c r="BB35" s="621">
        <f t="shared" si="2"/>
        <v>320</v>
      </c>
      <c r="BC35" s="622"/>
      <c r="BD35" s="622"/>
      <c r="BE35" s="623"/>
    </row>
    <row r="36" spans="1:57" ht="22.5" customHeight="1">
      <c r="A36" s="612">
        <v>30</v>
      </c>
      <c r="B36" s="612"/>
      <c r="C36" s="635" t="s">
        <v>1052</v>
      </c>
      <c r="D36" s="636"/>
      <c r="E36" s="636"/>
      <c r="F36" s="636"/>
      <c r="G36" s="636"/>
      <c r="H36" s="636"/>
      <c r="I36" s="636"/>
      <c r="J36" s="636"/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270"/>
      <c r="AD36" s="624" t="s">
        <v>492</v>
      </c>
      <c r="AE36" s="624"/>
      <c r="AF36" s="624"/>
      <c r="AG36" s="624"/>
      <c r="AH36" s="618"/>
      <c r="AI36" s="619"/>
      <c r="AJ36" s="619"/>
      <c r="AK36" s="620"/>
      <c r="AL36" s="618">
        <v>140</v>
      </c>
      <c r="AM36" s="619"/>
      <c r="AN36" s="619"/>
      <c r="AO36" s="620"/>
      <c r="AP36" s="618"/>
      <c r="AQ36" s="619"/>
      <c r="AR36" s="619"/>
      <c r="AS36" s="620"/>
      <c r="AT36" s="621">
        <f t="shared" si="3"/>
        <v>140</v>
      </c>
      <c r="AU36" s="622"/>
      <c r="AV36" s="622"/>
      <c r="AW36" s="623"/>
      <c r="AX36" s="618">
        <v>15</v>
      </c>
      <c r="AY36" s="619"/>
      <c r="AZ36" s="619"/>
      <c r="BA36" s="620"/>
      <c r="BB36" s="621">
        <f t="shared" si="2"/>
        <v>155</v>
      </c>
      <c r="BC36" s="622"/>
      <c r="BD36" s="622"/>
      <c r="BE36" s="623"/>
    </row>
    <row r="37" spans="1:57" ht="22.5" customHeight="1">
      <c r="A37" s="612">
        <v>31</v>
      </c>
      <c r="B37" s="612"/>
      <c r="C37" s="635" t="s">
        <v>1053</v>
      </c>
      <c r="D37" s="636"/>
      <c r="E37" s="636"/>
      <c r="F37" s="636"/>
      <c r="G37" s="636"/>
      <c r="H37" s="636"/>
      <c r="I37" s="636"/>
      <c r="J37" s="636"/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270"/>
      <c r="AD37" s="624" t="s">
        <v>492</v>
      </c>
      <c r="AE37" s="624"/>
      <c r="AF37" s="624"/>
      <c r="AG37" s="624"/>
      <c r="AH37" s="618"/>
      <c r="AI37" s="619"/>
      <c r="AJ37" s="619"/>
      <c r="AK37" s="620"/>
      <c r="AL37" s="618">
        <v>140</v>
      </c>
      <c r="AM37" s="619"/>
      <c r="AN37" s="619"/>
      <c r="AO37" s="620"/>
      <c r="AP37" s="618"/>
      <c r="AQ37" s="619"/>
      <c r="AR37" s="619"/>
      <c r="AS37" s="620"/>
      <c r="AT37" s="621">
        <f t="shared" si="3"/>
        <v>140</v>
      </c>
      <c r="AU37" s="622"/>
      <c r="AV37" s="622"/>
      <c r="AW37" s="623"/>
      <c r="AX37" s="618">
        <v>15</v>
      </c>
      <c r="AY37" s="619"/>
      <c r="AZ37" s="619"/>
      <c r="BA37" s="620"/>
      <c r="BB37" s="621">
        <f t="shared" si="2"/>
        <v>155</v>
      </c>
      <c r="BC37" s="622"/>
      <c r="BD37" s="622"/>
      <c r="BE37" s="623"/>
    </row>
    <row r="38" spans="1:57" ht="22.5" customHeight="1">
      <c r="A38" s="612">
        <v>32</v>
      </c>
      <c r="B38" s="612"/>
      <c r="C38" s="627" t="s">
        <v>491</v>
      </c>
      <c r="D38" s="628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270" t="s">
        <v>1054</v>
      </c>
      <c r="AD38" s="624" t="s">
        <v>492</v>
      </c>
      <c r="AE38" s="624"/>
      <c r="AF38" s="624"/>
      <c r="AG38" s="624"/>
      <c r="AH38" s="618">
        <f>SUM(AH35:AK37)</f>
        <v>0</v>
      </c>
      <c r="AI38" s="619"/>
      <c r="AJ38" s="619"/>
      <c r="AK38" s="620"/>
      <c r="AL38" s="618">
        <f>SUM(AL35:AO37)</f>
        <v>530</v>
      </c>
      <c r="AM38" s="619"/>
      <c r="AN38" s="619"/>
      <c r="AO38" s="620"/>
      <c r="AP38" s="618">
        <f>SUM(AP35:AS37)</f>
        <v>0</v>
      </c>
      <c r="AQ38" s="619"/>
      <c r="AR38" s="619"/>
      <c r="AS38" s="620"/>
      <c r="AT38" s="621">
        <f>SUM(AT35:AW37)</f>
        <v>530</v>
      </c>
      <c r="AU38" s="622"/>
      <c r="AV38" s="622"/>
      <c r="AW38" s="623"/>
      <c r="AX38" s="618">
        <f>SUM(AX35:BA37)</f>
        <v>100</v>
      </c>
      <c r="AY38" s="619"/>
      <c r="AZ38" s="619"/>
      <c r="BA38" s="620"/>
      <c r="BB38" s="621">
        <f t="shared" si="2"/>
        <v>630</v>
      </c>
      <c r="BC38" s="622"/>
      <c r="BD38" s="622"/>
      <c r="BE38" s="623"/>
    </row>
    <row r="39" spans="1:57" ht="22.5" customHeight="1">
      <c r="A39" s="612">
        <v>33</v>
      </c>
      <c r="B39" s="612"/>
      <c r="C39" s="627" t="s">
        <v>493</v>
      </c>
      <c r="D39" s="628"/>
      <c r="E39" s="628"/>
      <c r="F39" s="628"/>
      <c r="G39" s="628"/>
      <c r="H39" s="628"/>
      <c r="I39" s="628"/>
      <c r="J39" s="628"/>
      <c r="K39" s="628"/>
      <c r="L39" s="628"/>
      <c r="M39" s="628"/>
      <c r="N39" s="628"/>
      <c r="O39" s="628"/>
      <c r="P39" s="628"/>
      <c r="Q39" s="628"/>
      <c r="R39" s="628"/>
      <c r="S39" s="628"/>
      <c r="T39" s="628"/>
      <c r="U39" s="628"/>
      <c r="V39" s="628"/>
      <c r="W39" s="628"/>
      <c r="X39" s="628"/>
      <c r="Y39" s="628"/>
      <c r="Z39" s="628"/>
      <c r="AA39" s="628"/>
      <c r="AB39" s="628"/>
      <c r="AC39" s="270"/>
      <c r="AD39" s="624" t="s">
        <v>494</v>
      </c>
      <c r="AE39" s="624"/>
      <c r="AF39" s="624"/>
      <c r="AG39" s="624"/>
      <c r="AH39" s="618">
        <f>SUM(AH36:AK38)</f>
        <v>0</v>
      </c>
      <c r="AI39" s="619"/>
      <c r="AJ39" s="619"/>
      <c r="AK39" s="620"/>
      <c r="AL39" s="618">
        <v>0</v>
      </c>
      <c r="AM39" s="619"/>
      <c r="AN39" s="619"/>
      <c r="AO39" s="620"/>
      <c r="AP39" s="618">
        <f>SUM(AP36:AS38)</f>
        <v>0</v>
      </c>
      <c r="AQ39" s="619"/>
      <c r="AR39" s="619"/>
      <c r="AS39" s="620"/>
      <c r="AT39" s="621">
        <f aca="true" t="shared" si="4" ref="AT39:AT46">SUM(AH39:AS39)</f>
        <v>0</v>
      </c>
      <c r="AU39" s="622"/>
      <c r="AV39" s="622"/>
      <c r="AW39" s="623"/>
      <c r="AX39" s="618">
        <v>2483</v>
      </c>
      <c r="AY39" s="619"/>
      <c r="AZ39" s="619"/>
      <c r="BA39" s="620"/>
      <c r="BB39" s="621">
        <f t="shared" si="2"/>
        <v>2483</v>
      </c>
      <c r="BC39" s="622"/>
      <c r="BD39" s="622"/>
      <c r="BE39" s="623"/>
    </row>
    <row r="40" spans="1:57" ht="38.25" customHeight="1">
      <c r="A40" s="612">
        <v>34</v>
      </c>
      <c r="B40" s="612"/>
      <c r="C40" s="627" t="s">
        <v>1055</v>
      </c>
      <c r="D40" s="628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8"/>
      <c r="Q40" s="628"/>
      <c r="R40" s="628"/>
      <c r="S40" s="628"/>
      <c r="T40" s="628"/>
      <c r="U40" s="628"/>
      <c r="V40" s="628"/>
      <c r="W40" s="628"/>
      <c r="X40" s="628"/>
      <c r="Y40" s="628"/>
      <c r="Z40" s="628"/>
      <c r="AA40" s="628"/>
      <c r="AB40" s="628"/>
      <c r="AC40" s="270"/>
      <c r="AD40" s="624" t="s">
        <v>499</v>
      </c>
      <c r="AE40" s="624"/>
      <c r="AF40" s="624"/>
      <c r="AG40" s="624"/>
      <c r="AH40" s="618"/>
      <c r="AI40" s="619"/>
      <c r="AJ40" s="619"/>
      <c r="AK40" s="620"/>
      <c r="AL40" s="618">
        <v>100</v>
      </c>
      <c r="AM40" s="619"/>
      <c r="AN40" s="619"/>
      <c r="AO40" s="620"/>
      <c r="AP40" s="618"/>
      <c r="AQ40" s="619"/>
      <c r="AR40" s="619"/>
      <c r="AS40" s="620"/>
      <c r="AT40" s="621">
        <f t="shared" si="4"/>
        <v>100</v>
      </c>
      <c r="AU40" s="622"/>
      <c r="AV40" s="622"/>
      <c r="AW40" s="623"/>
      <c r="AX40" s="618">
        <v>50</v>
      </c>
      <c r="AY40" s="619"/>
      <c r="AZ40" s="619"/>
      <c r="BA40" s="620"/>
      <c r="BB40" s="621">
        <f t="shared" si="2"/>
        <v>150</v>
      </c>
      <c r="BC40" s="622"/>
      <c r="BD40" s="622"/>
      <c r="BE40" s="623"/>
    </row>
    <row r="41" spans="1:57" ht="22.5" customHeight="1">
      <c r="A41" s="612">
        <v>35</v>
      </c>
      <c r="B41" s="612"/>
      <c r="C41" s="627" t="s">
        <v>1056</v>
      </c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270"/>
      <c r="AD41" s="624" t="s">
        <v>502</v>
      </c>
      <c r="AE41" s="624"/>
      <c r="AF41" s="624"/>
      <c r="AG41" s="624"/>
      <c r="AH41" s="618"/>
      <c r="AI41" s="619"/>
      <c r="AJ41" s="619"/>
      <c r="AK41" s="620"/>
      <c r="AL41" s="618">
        <v>600</v>
      </c>
      <c r="AM41" s="619"/>
      <c r="AN41" s="619"/>
      <c r="AO41" s="620"/>
      <c r="AP41" s="618"/>
      <c r="AQ41" s="619"/>
      <c r="AR41" s="619"/>
      <c r="AS41" s="620"/>
      <c r="AT41" s="621">
        <f t="shared" si="4"/>
        <v>600</v>
      </c>
      <c r="AU41" s="622"/>
      <c r="AV41" s="622"/>
      <c r="AW41" s="623"/>
      <c r="AX41" s="618"/>
      <c r="AY41" s="619"/>
      <c r="AZ41" s="619"/>
      <c r="BA41" s="620"/>
      <c r="BB41" s="621">
        <f t="shared" si="2"/>
        <v>600</v>
      </c>
      <c r="BC41" s="622"/>
      <c r="BD41" s="622"/>
      <c r="BE41" s="623"/>
    </row>
    <row r="42" spans="1:57" ht="22.5" customHeight="1">
      <c r="A42" s="612">
        <v>36</v>
      </c>
      <c r="B42" s="612"/>
      <c r="C42" s="627" t="s">
        <v>503</v>
      </c>
      <c r="D42" s="628"/>
      <c r="E42" s="628"/>
      <c r="F42" s="628"/>
      <c r="G42" s="628"/>
      <c r="H42" s="628"/>
      <c r="I42" s="628"/>
      <c r="J42" s="628"/>
      <c r="K42" s="628"/>
      <c r="L42" s="628"/>
      <c r="M42" s="628"/>
      <c r="N42" s="628"/>
      <c r="O42" s="628"/>
      <c r="P42" s="628"/>
      <c r="Q42" s="628"/>
      <c r="R42" s="628"/>
      <c r="S42" s="628"/>
      <c r="T42" s="628"/>
      <c r="U42" s="628"/>
      <c r="V42" s="628"/>
      <c r="W42" s="628"/>
      <c r="X42" s="628"/>
      <c r="Y42" s="628"/>
      <c r="Z42" s="628"/>
      <c r="AA42" s="628"/>
      <c r="AB42" s="628"/>
      <c r="AC42" s="269"/>
      <c r="AD42" s="624" t="s">
        <v>504</v>
      </c>
      <c r="AE42" s="624"/>
      <c r="AF42" s="624"/>
      <c r="AG42" s="624"/>
      <c r="AH42" s="618">
        <v>340</v>
      </c>
      <c r="AI42" s="619"/>
      <c r="AJ42" s="619"/>
      <c r="AK42" s="620"/>
      <c r="AL42" s="618"/>
      <c r="AM42" s="619"/>
      <c r="AN42" s="619"/>
      <c r="AO42" s="620"/>
      <c r="AP42" s="618"/>
      <c r="AQ42" s="619"/>
      <c r="AR42" s="619"/>
      <c r="AS42" s="620"/>
      <c r="AT42" s="621">
        <f t="shared" si="4"/>
        <v>340</v>
      </c>
      <c r="AU42" s="622"/>
      <c r="AV42" s="622"/>
      <c r="AW42" s="623"/>
      <c r="AX42" s="618"/>
      <c r="AY42" s="619"/>
      <c r="AZ42" s="619"/>
      <c r="BA42" s="620"/>
      <c r="BB42" s="621">
        <f t="shared" si="2"/>
        <v>340</v>
      </c>
      <c r="BC42" s="622"/>
      <c r="BD42" s="622"/>
      <c r="BE42" s="623"/>
    </row>
    <row r="43" spans="1:57" ht="22.5" customHeight="1">
      <c r="A43" s="612">
        <v>37</v>
      </c>
      <c r="B43" s="612"/>
      <c r="C43" s="635" t="s">
        <v>16</v>
      </c>
      <c r="D43" s="636"/>
      <c r="E43" s="636"/>
      <c r="F43" s="636"/>
      <c r="G43" s="636"/>
      <c r="H43" s="636"/>
      <c r="I43" s="636"/>
      <c r="J43" s="636"/>
      <c r="K43" s="63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6"/>
      <c r="AB43" s="636"/>
      <c r="AC43" s="270"/>
      <c r="AD43" s="624" t="s">
        <v>506</v>
      </c>
      <c r="AE43" s="624"/>
      <c r="AF43" s="624"/>
      <c r="AG43" s="624"/>
      <c r="AH43" s="618"/>
      <c r="AI43" s="619"/>
      <c r="AJ43" s="619"/>
      <c r="AK43" s="620"/>
      <c r="AL43" s="618">
        <v>70</v>
      </c>
      <c r="AM43" s="619"/>
      <c r="AN43" s="619"/>
      <c r="AO43" s="620"/>
      <c r="AP43" s="618"/>
      <c r="AQ43" s="619"/>
      <c r="AR43" s="619"/>
      <c r="AS43" s="620"/>
      <c r="AT43" s="621">
        <f t="shared" si="4"/>
        <v>70</v>
      </c>
      <c r="AU43" s="622"/>
      <c r="AV43" s="622"/>
      <c r="AW43" s="623"/>
      <c r="AX43" s="618"/>
      <c r="AY43" s="619"/>
      <c r="AZ43" s="619"/>
      <c r="BA43" s="620"/>
      <c r="BB43" s="621">
        <f t="shared" si="2"/>
        <v>70</v>
      </c>
      <c r="BC43" s="622"/>
      <c r="BD43" s="622"/>
      <c r="BE43" s="623"/>
    </row>
    <row r="44" spans="1:57" ht="22.5" customHeight="1">
      <c r="A44" s="612">
        <v>38</v>
      </c>
      <c r="B44" s="612"/>
      <c r="C44" s="635" t="s">
        <v>15</v>
      </c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270"/>
      <c r="AD44" s="624" t="s">
        <v>506</v>
      </c>
      <c r="AE44" s="624"/>
      <c r="AF44" s="624"/>
      <c r="AG44" s="624"/>
      <c r="AH44" s="618">
        <v>35</v>
      </c>
      <c r="AI44" s="619"/>
      <c r="AJ44" s="619"/>
      <c r="AK44" s="620"/>
      <c r="AL44" s="618">
        <v>5</v>
      </c>
      <c r="AM44" s="619"/>
      <c r="AN44" s="619"/>
      <c r="AO44" s="620"/>
      <c r="AP44" s="618">
        <v>10</v>
      </c>
      <c r="AQ44" s="619"/>
      <c r="AR44" s="619"/>
      <c r="AS44" s="620"/>
      <c r="AT44" s="621">
        <f t="shared" si="4"/>
        <v>50</v>
      </c>
      <c r="AU44" s="622"/>
      <c r="AV44" s="622"/>
      <c r="AW44" s="623"/>
      <c r="AX44" s="618">
        <v>5</v>
      </c>
      <c r="AY44" s="619"/>
      <c r="AZ44" s="619"/>
      <c r="BA44" s="620"/>
      <c r="BB44" s="621">
        <f t="shared" si="2"/>
        <v>55</v>
      </c>
      <c r="BC44" s="622"/>
      <c r="BD44" s="622"/>
      <c r="BE44" s="623"/>
    </row>
    <row r="45" spans="1:57" ht="22.5" customHeight="1">
      <c r="A45" s="612">
        <v>39</v>
      </c>
      <c r="B45" s="612"/>
      <c r="C45" s="635" t="s">
        <v>1057</v>
      </c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270"/>
      <c r="AD45" s="624" t="s">
        <v>506</v>
      </c>
      <c r="AE45" s="624"/>
      <c r="AF45" s="624"/>
      <c r="AG45" s="624"/>
      <c r="AH45" s="618"/>
      <c r="AI45" s="619"/>
      <c r="AJ45" s="619"/>
      <c r="AK45" s="620"/>
      <c r="AL45" s="618">
        <v>30</v>
      </c>
      <c r="AM45" s="619"/>
      <c r="AN45" s="619"/>
      <c r="AO45" s="620"/>
      <c r="AP45" s="618"/>
      <c r="AQ45" s="619"/>
      <c r="AR45" s="619"/>
      <c r="AS45" s="620"/>
      <c r="AT45" s="621">
        <f t="shared" si="4"/>
        <v>30</v>
      </c>
      <c r="AU45" s="622"/>
      <c r="AV45" s="622"/>
      <c r="AW45" s="623"/>
      <c r="AX45" s="618">
        <v>30</v>
      </c>
      <c r="AY45" s="619"/>
      <c r="AZ45" s="619"/>
      <c r="BA45" s="620"/>
      <c r="BB45" s="621">
        <f t="shared" si="2"/>
        <v>60</v>
      </c>
      <c r="BC45" s="622"/>
      <c r="BD45" s="622"/>
      <c r="BE45" s="623"/>
    </row>
    <row r="46" spans="1:57" ht="22.5" customHeight="1">
      <c r="A46" s="612">
        <v>40</v>
      </c>
      <c r="B46" s="612"/>
      <c r="C46" s="635" t="s">
        <v>31</v>
      </c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/>
      <c r="X46" s="636"/>
      <c r="Y46" s="636"/>
      <c r="Z46" s="636"/>
      <c r="AA46" s="636"/>
      <c r="AB46" s="636"/>
      <c r="AC46" s="270"/>
      <c r="AD46" s="624" t="s">
        <v>506</v>
      </c>
      <c r="AE46" s="624"/>
      <c r="AF46" s="624"/>
      <c r="AG46" s="624"/>
      <c r="AH46" s="618"/>
      <c r="AI46" s="619"/>
      <c r="AJ46" s="619"/>
      <c r="AK46" s="620"/>
      <c r="AL46" s="618">
        <v>20</v>
      </c>
      <c r="AM46" s="619"/>
      <c r="AN46" s="619"/>
      <c r="AO46" s="620"/>
      <c r="AP46" s="618"/>
      <c r="AQ46" s="619"/>
      <c r="AR46" s="619"/>
      <c r="AS46" s="620"/>
      <c r="AT46" s="621">
        <f t="shared" si="4"/>
        <v>20</v>
      </c>
      <c r="AU46" s="622"/>
      <c r="AV46" s="622"/>
      <c r="AW46" s="623"/>
      <c r="AX46" s="618">
        <v>5</v>
      </c>
      <c r="AY46" s="619"/>
      <c r="AZ46" s="619"/>
      <c r="BA46" s="620"/>
      <c r="BB46" s="621">
        <f t="shared" si="2"/>
        <v>25</v>
      </c>
      <c r="BC46" s="622"/>
      <c r="BD46" s="622"/>
      <c r="BE46" s="623"/>
    </row>
    <row r="47" spans="1:57" ht="22.5" customHeight="1">
      <c r="A47" s="612">
        <v>41</v>
      </c>
      <c r="B47" s="612"/>
      <c r="C47" s="627" t="s">
        <v>505</v>
      </c>
      <c r="D47" s="628"/>
      <c r="E47" s="628"/>
      <c r="F47" s="628"/>
      <c r="G47" s="628"/>
      <c r="H47" s="628"/>
      <c r="I47" s="628"/>
      <c r="J47" s="628"/>
      <c r="K47" s="628"/>
      <c r="L47" s="628"/>
      <c r="M47" s="628"/>
      <c r="N47" s="628"/>
      <c r="O47" s="628"/>
      <c r="P47" s="628"/>
      <c r="Q47" s="628"/>
      <c r="R47" s="628"/>
      <c r="S47" s="628"/>
      <c r="T47" s="628"/>
      <c r="U47" s="628"/>
      <c r="V47" s="628"/>
      <c r="W47" s="628"/>
      <c r="X47" s="628"/>
      <c r="Y47" s="628"/>
      <c r="Z47" s="628"/>
      <c r="AA47" s="628"/>
      <c r="AB47" s="628"/>
      <c r="AC47" s="270" t="s">
        <v>1058</v>
      </c>
      <c r="AD47" s="624" t="s">
        <v>506</v>
      </c>
      <c r="AE47" s="624"/>
      <c r="AF47" s="624"/>
      <c r="AG47" s="624"/>
      <c r="AH47" s="618">
        <f>SUM(AH43:AK46)</f>
        <v>35</v>
      </c>
      <c r="AI47" s="619"/>
      <c r="AJ47" s="619"/>
      <c r="AK47" s="620"/>
      <c r="AL47" s="618">
        <f>SUM(AL43:AO46)</f>
        <v>125</v>
      </c>
      <c r="AM47" s="619"/>
      <c r="AN47" s="619"/>
      <c r="AO47" s="620"/>
      <c r="AP47" s="618">
        <f>SUM(AP43:AS46)</f>
        <v>10</v>
      </c>
      <c r="AQ47" s="619"/>
      <c r="AR47" s="619"/>
      <c r="AS47" s="620"/>
      <c r="AT47" s="621">
        <f>SUM(AT43:AW46)</f>
        <v>170</v>
      </c>
      <c r="AU47" s="622"/>
      <c r="AV47" s="622"/>
      <c r="AW47" s="623"/>
      <c r="AX47" s="618">
        <f>SUM(AX43:BA46)</f>
        <v>40</v>
      </c>
      <c r="AY47" s="619"/>
      <c r="AZ47" s="619"/>
      <c r="BA47" s="620"/>
      <c r="BB47" s="621">
        <f t="shared" si="2"/>
        <v>210</v>
      </c>
      <c r="BC47" s="622"/>
      <c r="BD47" s="622"/>
      <c r="BE47" s="623"/>
    </row>
    <row r="48" spans="1:57" ht="27" customHeight="1">
      <c r="A48" s="612">
        <v>42</v>
      </c>
      <c r="B48" s="612"/>
      <c r="C48" s="579" t="s">
        <v>1059</v>
      </c>
      <c r="D48" s="580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1"/>
      <c r="AD48" s="631" t="s">
        <v>508</v>
      </c>
      <c r="AE48" s="631"/>
      <c r="AF48" s="631"/>
      <c r="AG48" s="631"/>
      <c r="AH48" s="621">
        <f>SUM(AH38+AH40+AH41+AH42+AH47)</f>
        <v>375</v>
      </c>
      <c r="AI48" s="622"/>
      <c r="AJ48" s="622"/>
      <c r="AK48" s="623"/>
      <c r="AL48" s="621">
        <f>SUM(AL38+AL40+AL41+AL42+AL47)</f>
        <v>1355</v>
      </c>
      <c r="AM48" s="622"/>
      <c r="AN48" s="622"/>
      <c r="AO48" s="623"/>
      <c r="AP48" s="621">
        <f>SUM(AP38+AP40+AP41+AP42+AP47)</f>
        <v>10</v>
      </c>
      <c r="AQ48" s="622"/>
      <c r="AR48" s="622"/>
      <c r="AS48" s="623"/>
      <c r="AT48" s="621">
        <f aca="true" t="shared" si="5" ref="AT48:AT56">SUM(AH48:AS48)</f>
        <v>1740</v>
      </c>
      <c r="AU48" s="622"/>
      <c r="AV48" s="622"/>
      <c r="AW48" s="623"/>
      <c r="AX48" s="621">
        <f>SUM(AX38+AX40+AX41+AX42+AX47+AX39)</f>
        <v>2673</v>
      </c>
      <c r="AY48" s="622"/>
      <c r="AZ48" s="622"/>
      <c r="BA48" s="623"/>
      <c r="BB48" s="621">
        <f t="shared" si="2"/>
        <v>4413</v>
      </c>
      <c r="BC48" s="622"/>
      <c r="BD48" s="622"/>
      <c r="BE48" s="623"/>
    </row>
    <row r="49" spans="1:57" ht="30" customHeight="1">
      <c r="A49" s="612">
        <v>43</v>
      </c>
      <c r="B49" s="612"/>
      <c r="C49" s="633" t="s">
        <v>971</v>
      </c>
      <c r="D49" s="634"/>
      <c r="E49" s="634"/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  <c r="S49" s="634"/>
      <c r="T49" s="634"/>
      <c r="U49" s="634"/>
      <c r="V49" s="634"/>
      <c r="W49" s="634"/>
      <c r="X49" s="634"/>
      <c r="Y49" s="634"/>
      <c r="Z49" s="634"/>
      <c r="AA49" s="634"/>
      <c r="AB49" s="634"/>
      <c r="AC49" s="271"/>
      <c r="AD49" s="631" t="s">
        <v>514</v>
      </c>
      <c r="AE49" s="631"/>
      <c r="AF49" s="631"/>
      <c r="AG49" s="631"/>
      <c r="AH49" s="621">
        <v>0</v>
      </c>
      <c r="AI49" s="622"/>
      <c r="AJ49" s="622"/>
      <c r="AK49" s="623"/>
      <c r="AL49" s="621">
        <v>50</v>
      </c>
      <c r="AM49" s="622"/>
      <c r="AN49" s="622"/>
      <c r="AO49" s="623"/>
      <c r="AP49" s="621">
        <v>0</v>
      </c>
      <c r="AQ49" s="622"/>
      <c r="AR49" s="622"/>
      <c r="AS49" s="623"/>
      <c r="AT49" s="621">
        <f t="shared" si="5"/>
        <v>50</v>
      </c>
      <c r="AU49" s="622"/>
      <c r="AV49" s="622"/>
      <c r="AW49" s="623"/>
      <c r="AX49" s="621">
        <v>0</v>
      </c>
      <c r="AY49" s="622"/>
      <c r="AZ49" s="622"/>
      <c r="BA49" s="623"/>
      <c r="BB49" s="621">
        <f t="shared" si="2"/>
        <v>50</v>
      </c>
      <c r="BC49" s="622"/>
      <c r="BD49" s="622"/>
      <c r="BE49" s="623"/>
    </row>
    <row r="50" spans="1:57" ht="22.5" customHeight="1">
      <c r="A50" s="612">
        <v>44</v>
      </c>
      <c r="B50" s="612"/>
      <c r="C50" s="627" t="s">
        <v>515</v>
      </c>
      <c r="D50" s="628"/>
      <c r="E50" s="628"/>
      <c r="F50" s="628"/>
      <c r="G50" s="628"/>
      <c r="H50" s="628"/>
      <c r="I50" s="628"/>
      <c r="J50" s="628"/>
      <c r="K50" s="628"/>
      <c r="L50" s="628"/>
      <c r="M50" s="628"/>
      <c r="N50" s="628"/>
      <c r="O50" s="628"/>
      <c r="P50" s="628"/>
      <c r="Q50" s="628"/>
      <c r="R50" s="628"/>
      <c r="S50" s="628"/>
      <c r="T50" s="628"/>
      <c r="U50" s="628"/>
      <c r="V50" s="628"/>
      <c r="W50" s="628"/>
      <c r="X50" s="628"/>
      <c r="Y50" s="628"/>
      <c r="Z50" s="628"/>
      <c r="AA50" s="628"/>
      <c r="AB50" s="628"/>
      <c r="AC50" s="632"/>
      <c r="AD50" s="624" t="s">
        <v>516</v>
      </c>
      <c r="AE50" s="624"/>
      <c r="AF50" s="624"/>
      <c r="AG50" s="624"/>
      <c r="AH50" s="618">
        <f>SUM(AH31+AH34+AH38+AH40+AH47)*0.27</f>
        <v>31.05</v>
      </c>
      <c r="AI50" s="619"/>
      <c r="AJ50" s="619"/>
      <c r="AK50" s="620"/>
      <c r="AL50" s="618">
        <f>SUM(AL31+AL34+AL38+AL40+AL47)*0.27</f>
        <v>336.42</v>
      </c>
      <c r="AM50" s="619"/>
      <c r="AN50" s="619"/>
      <c r="AO50" s="620"/>
      <c r="AP50" s="618">
        <f>SUM(AP31+AP34+AP38+AP40+AP47)*0.27</f>
        <v>11.34</v>
      </c>
      <c r="AQ50" s="619"/>
      <c r="AR50" s="619"/>
      <c r="AS50" s="620"/>
      <c r="AT50" s="621">
        <f t="shared" si="5"/>
        <v>378.81</v>
      </c>
      <c r="AU50" s="622"/>
      <c r="AV50" s="622"/>
      <c r="AW50" s="623"/>
      <c r="AX50" s="618">
        <v>1024</v>
      </c>
      <c r="AY50" s="619"/>
      <c r="AZ50" s="619"/>
      <c r="BA50" s="620"/>
      <c r="BB50" s="621">
        <f t="shared" si="2"/>
        <v>1402.81</v>
      </c>
      <c r="BC50" s="622"/>
      <c r="BD50" s="622"/>
      <c r="BE50" s="623"/>
    </row>
    <row r="51" spans="1:57" ht="34.5" customHeight="1">
      <c r="A51" s="612">
        <v>45</v>
      </c>
      <c r="B51" s="612"/>
      <c r="C51" s="633" t="s">
        <v>19</v>
      </c>
      <c r="D51" s="634"/>
      <c r="E51" s="634"/>
      <c r="F51" s="634"/>
      <c r="G51" s="634"/>
      <c r="H51" s="634"/>
      <c r="I51" s="634"/>
      <c r="J51" s="634"/>
      <c r="K51" s="634"/>
      <c r="L51" s="634"/>
      <c r="M51" s="634"/>
      <c r="N51" s="634"/>
      <c r="O51" s="634"/>
      <c r="P51" s="634"/>
      <c r="Q51" s="634"/>
      <c r="R51" s="634"/>
      <c r="S51" s="634"/>
      <c r="T51" s="634"/>
      <c r="U51" s="634"/>
      <c r="V51" s="634"/>
      <c r="W51" s="634"/>
      <c r="X51" s="634"/>
      <c r="Y51" s="634"/>
      <c r="Z51" s="634"/>
      <c r="AA51" s="634"/>
      <c r="AB51" s="634"/>
      <c r="AC51" s="271" t="s">
        <v>1060</v>
      </c>
      <c r="AD51" s="631" t="s">
        <v>529</v>
      </c>
      <c r="AE51" s="631"/>
      <c r="AF51" s="631"/>
      <c r="AG51" s="631"/>
      <c r="AH51" s="621">
        <f>SUM(AH50:AK50)</f>
        <v>31.05</v>
      </c>
      <c r="AI51" s="622"/>
      <c r="AJ51" s="622"/>
      <c r="AK51" s="623"/>
      <c r="AL51" s="621">
        <f>SUM(AL50:AO50)</f>
        <v>336.42</v>
      </c>
      <c r="AM51" s="622"/>
      <c r="AN51" s="622"/>
      <c r="AO51" s="623"/>
      <c r="AP51" s="621">
        <f>SUM(AP50:AS50)</f>
        <v>11.34</v>
      </c>
      <c r="AQ51" s="622"/>
      <c r="AR51" s="622"/>
      <c r="AS51" s="623"/>
      <c r="AT51" s="621">
        <f t="shared" si="5"/>
        <v>378.81</v>
      </c>
      <c r="AU51" s="622"/>
      <c r="AV51" s="622"/>
      <c r="AW51" s="623"/>
      <c r="AX51" s="621">
        <f>SUM(AX50:BA50)</f>
        <v>1024</v>
      </c>
      <c r="AY51" s="622"/>
      <c r="AZ51" s="622"/>
      <c r="BA51" s="623"/>
      <c r="BB51" s="621">
        <f t="shared" si="2"/>
        <v>1402.81</v>
      </c>
      <c r="BC51" s="622"/>
      <c r="BD51" s="622"/>
      <c r="BE51" s="623"/>
    </row>
    <row r="52" spans="1:57" ht="46.5" customHeight="1">
      <c r="A52" s="612">
        <v>46</v>
      </c>
      <c r="B52" s="612"/>
      <c r="C52" s="579" t="s">
        <v>1061</v>
      </c>
      <c r="D52" s="580"/>
      <c r="E52" s="580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0"/>
      <c r="AB52" s="580"/>
      <c r="AC52" s="581"/>
      <c r="AD52" s="631" t="s">
        <v>373</v>
      </c>
      <c r="AE52" s="631"/>
      <c r="AF52" s="631"/>
      <c r="AG52" s="631"/>
      <c r="AH52" s="621">
        <f>SUM(AH31+AH34+AH48+AH49+AH51)</f>
        <v>486.05</v>
      </c>
      <c r="AI52" s="622"/>
      <c r="AJ52" s="622"/>
      <c r="AK52" s="623"/>
      <c r="AL52" s="621">
        <f>SUM(AL31+AL34+AL48+AL49+AL51)</f>
        <v>2232.42</v>
      </c>
      <c r="AM52" s="622"/>
      <c r="AN52" s="622"/>
      <c r="AO52" s="623"/>
      <c r="AP52" s="621">
        <f>SUM(AP31+AP34+AP48+AP49+AP51)</f>
        <v>53.34</v>
      </c>
      <c r="AQ52" s="622"/>
      <c r="AR52" s="622"/>
      <c r="AS52" s="623"/>
      <c r="AT52" s="621">
        <f t="shared" si="5"/>
        <v>2771.8100000000004</v>
      </c>
      <c r="AU52" s="622"/>
      <c r="AV52" s="622"/>
      <c r="AW52" s="623"/>
      <c r="AX52" s="621">
        <f>SUM(AX31+AX34+AX48+AX49+AX51)</f>
        <v>4779</v>
      </c>
      <c r="AY52" s="622"/>
      <c r="AZ52" s="622"/>
      <c r="BA52" s="623"/>
      <c r="BB52" s="621">
        <f t="shared" si="2"/>
        <v>7550.81</v>
      </c>
      <c r="BC52" s="622"/>
      <c r="BD52" s="622"/>
      <c r="BE52" s="623"/>
    </row>
    <row r="53" spans="1:57" ht="22.5" customHeight="1">
      <c r="A53" s="612">
        <v>47</v>
      </c>
      <c r="B53" s="612"/>
      <c r="C53" s="627" t="s">
        <v>1062</v>
      </c>
      <c r="D53" s="628"/>
      <c r="E53" s="628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270"/>
      <c r="AD53" s="624" t="s">
        <v>587</v>
      </c>
      <c r="AE53" s="624"/>
      <c r="AF53" s="624"/>
      <c r="AG53" s="624"/>
      <c r="AH53" s="618"/>
      <c r="AI53" s="619"/>
      <c r="AJ53" s="619"/>
      <c r="AK53" s="620"/>
      <c r="AL53" s="618">
        <v>130</v>
      </c>
      <c r="AM53" s="619"/>
      <c r="AN53" s="619"/>
      <c r="AO53" s="620"/>
      <c r="AP53" s="618"/>
      <c r="AQ53" s="619"/>
      <c r="AR53" s="619"/>
      <c r="AS53" s="620"/>
      <c r="AT53" s="621">
        <f t="shared" si="5"/>
        <v>130</v>
      </c>
      <c r="AU53" s="622"/>
      <c r="AV53" s="622"/>
      <c r="AW53" s="623"/>
      <c r="AX53" s="618"/>
      <c r="AY53" s="619"/>
      <c r="AZ53" s="619"/>
      <c r="BA53" s="620"/>
      <c r="BB53" s="621">
        <f t="shared" si="2"/>
        <v>130</v>
      </c>
      <c r="BC53" s="622"/>
      <c r="BD53" s="622"/>
      <c r="BE53" s="623"/>
    </row>
    <row r="54" spans="1:57" ht="22.5" customHeight="1">
      <c r="A54" s="612">
        <v>48</v>
      </c>
      <c r="B54" s="612"/>
      <c r="C54" s="627" t="s">
        <v>1063</v>
      </c>
      <c r="D54" s="628"/>
      <c r="E54" s="628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270"/>
      <c r="AD54" s="624" t="s">
        <v>594</v>
      </c>
      <c r="AE54" s="624"/>
      <c r="AF54" s="624"/>
      <c r="AG54" s="624"/>
      <c r="AH54" s="618"/>
      <c r="AI54" s="619"/>
      <c r="AJ54" s="619"/>
      <c r="AK54" s="620"/>
      <c r="AL54" s="618">
        <v>620</v>
      </c>
      <c r="AM54" s="619"/>
      <c r="AN54" s="619"/>
      <c r="AO54" s="620"/>
      <c r="AP54" s="618"/>
      <c r="AQ54" s="619"/>
      <c r="AR54" s="619"/>
      <c r="AS54" s="620"/>
      <c r="AT54" s="621">
        <f t="shared" si="5"/>
        <v>620</v>
      </c>
      <c r="AU54" s="622"/>
      <c r="AV54" s="622"/>
      <c r="AW54" s="623"/>
      <c r="AX54" s="618">
        <v>50</v>
      </c>
      <c r="AY54" s="619"/>
      <c r="AZ54" s="619"/>
      <c r="BA54" s="620"/>
      <c r="BB54" s="621">
        <f t="shared" si="2"/>
        <v>670</v>
      </c>
      <c r="BC54" s="622"/>
      <c r="BD54" s="622"/>
      <c r="BE54" s="623"/>
    </row>
    <row r="55" spans="1:57" ht="22.5" customHeight="1">
      <c r="A55" s="612">
        <v>50</v>
      </c>
      <c r="B55" s="612"/>
      <c r="C55" s="627" t="s">
        <v>980</v>
      </c>
      <c r="D55" s="628"/>
      <c r="E55" s="628"/>
      <c r="F55" s="628"/>
      <c r="G55" s="628"/>
      <c r="H55" s="628"/>
      <c r="I55" s="628"/>
      <c r="J55" s="628"/>
      <c r="K55" s="628"/>
      <c r="L55" s="628"/>
      <c r="M55" s="628"/>
      <c r="N55" s="628"/>
      <c r="O55" s="628"/>
      <c r="P55" s="628"/>
      <c r="Q55" s="628"/>
      <c r="R55" s="628"/>
      <c r="S55" s="628"/>
      <c r="T55" s="628"/>
      <c r="U55" s="628"/>
      <c r="V55" s="628"/>
      <c r="W55" s="628"/>
      <c r="X55" s="628"/>
      <c r="Y55" s="628"/>
      <c r="Z55" s="628"/>
      <c r="AA55" s="628"/>
      <c r="AB55" s="628"/>
      <c r="AC55" s="270"/>
      <c r="AD55" s="624" t="s">
        <v>602</v>
      </c>
      <c r="AE55" s="624"/>
      <c r="AF55" s="624"/>
      <c r="AG55" s="624"/>
      <c r="AH55" s="618"/>
      <c r="AI55" s="619"/>
      <c r="AJ55" s="619"/>
      <c r="AK55" s="620"/>
      <c r="AL55" s="618">
        <v>203</v>
      </c>
      <c r="AM55" s="619"/>
      <c r="AN55" s="619"/>
      <c r="AO55" s="620"/>
      <c r="AP55" s="618"/>
      <c r="AQ55" s="619"/>
      <c r="AR55" s="619"/>
      <c r="AS55" s="620"/>
      <c r="AT55" s="621">
        <f t="shared" si="5"/>
        <v>203</v>
      </c>
      <c r="AU55" s="622"/>
      <c r="AV55" s="622"/>
      <c r="AW55" s="623"/>
      <c r="AX55" s="618">
        <v>14</v>
      </c>
      <c r="AY55" s="619"/>
      <c r="AZ55" s="619"/>
      <c r="BA55" s="620"/>
      <c r="BB55" s="621">
        <f t="shared" si="2"/>
        <v>217</v>
      </c>
      <c r="BC55" s="622"/>
      <c r="BD55" s="622"/>
      <c r="BE55" s="623"/>
    </row>
    <row r="56" spans="1:57" ht="36.75" customHeight="1">
      <c r="A56" s="612">
        <v>51</v>
      </c>
      <c r="B56" s="612"/>
      <c r="C56" s="633" t="s">
        <v>737</v>
      </c>
      <c r="D56" s="634"/>
      <c r="E56" s="634"/>
      <c r="F56" s="634"/>
      <c r="G56" s="634"/>
      <c r="H56" s="634"/>
      <c r="I56" s="634"/>
      <c r="J56" s="634"/>
      <c r="K56" s="634"/>
      <c r="L56" s="634"/>
      <c r="M56" s="634"/>
      <c r="N56" s="634"/>
      <c r="O56" s="634"/>
      <c r="P56" s="634"/>
      <c r="Q56" s="634"/>
      <c r="R56" s="634"/>
      <c r="S56" s="634"/>
      <c r="T56" s="634"/>
      <c r="U56" s="634"/>
      <c r="V56" s="634"/>
      <c r="W56" s="634"/>
      <c r="X56" s="634"/>
      <c r="Y56" s="634"/>
      <c r="Z56" s="634"/>
      <c r="AA56" s="634"/>
      <c r="AB56" s="634"/>
      <c r="AC56" s="271" t="s">
        <v>1064</v>
      </c>
      <c r="AD56" s="631" t="s">
        <v>604</v>
      </c>
      <c r="AE56" s="631"/>
      <c r="AF56" s="631"/>
      <c r="AG56" s="631"/>
      <c r="AH56" s="618"/>
      <c r="AI56" s="619"/>
      <c r="AJ56" s="619"/>
      <c r="AK56" s="620"/>
      <c r="AL56" s="618">
        <f>SUM(AL53:AO55)</f>
        <v>953</v>
      </c>
      <c r="AM56" s="619"/>
      <c r="AN56" s="619"/>
      <c r="AO56" s="620"/>
      <c r="AP56" s="618"/>
      <c r="AQ56" s="619"/>
      <c r="AR56" s="619"/>
      <c r="AS56" s="620"/>
      <c r="AT56" s="621">
        <f t="shared" si="5"/>
        <v>953</v>
      </c>
      <c r="AU56" s="622"/>
      <c r="AV56" s="622"/>
      <c r="AW56" s="623"/>
      <c r="AX56" s="618">
        <v>50</v>
      </c>
      <c r="AY56" s="619"/>
      <c r="AZ56" s="619"/>
      <c r="BA56" s="620"/>
      <c r="BB56" s="621">
        <f t="shared" si="2"/>
        <v>1003</v>
      </c>
      <c r="BC56" s="622"/>
      <c r="BD56" s="622"/>
      <c r="BE56" s="623"/>
    </row>
    <row r="57" spans="1:57" s="273" customFormat="1" ht="42.75" customHeight="1">
      <c r="A57" s="612">
        <v>52</v>
      </c>
      <c r="B57" s="612"/>
      <c r="C57" s="579" t="s">
        <v>1065</v>
      </c>
      <c r="D57" s="580"/>
      <c r="E57" s="580"/>
      <c r="F57" s="580"/>
      <c r="G57" s="580"/>
      <c r="H57" s="580"/>
      <c r="I57" s="580"/>
      <c r="J57" s="580"/>
      <c r="K57" s="580"/>
      <c r="L57" s="580"/>
      <c r="M57" s="580"/>
      <c r="N57" s="580"/>
      <c r="O57" s="580"/>
      <c r="P57" s="580"/>
      <c r="Q57" s="580"/>
      <c r="R57" s="580"/>
      <c r="S57" s="580"/>
      <c r="T57" s="580"/>
      <c r="U57" s="580"/>
      <c r="V57" s="580"/>
      <c r="W57" s="580"/>
      <c r="X57" s="580"/>
      <c r="Y57" s="580"/>
      <c r="Z57" s="580"/>
      <c r="AA57" s="580"/>
      <c r="AB57" s="580"/>
      <c r="AC57" s="581"/>
      <c r="AD57" s="637" t="s">
        <v>643</v>
      </c>
      <c r="AE57" s="638"/>
      <c r="AF57" s="638"/>
      <c r="AG57" s="639"/>
      <c r="AH57" s="621">
        <f>SUM(AH15+AH19+AH52+AH56)</f>
        <v>16130.05</v>
      </c>
      <c r="AI57" s="622"/>
      <c r="AJ57" s="622"/>
      <c r="AK57" s="623"/>
      <c r="AL57" s="621">
        <f>SUM(AL15+AL19+AL52+AL56)</f>
        <v>4365.42</v>
      </c>
      <c r="AM57" s="622"/>
      <c r="AN57" s="622"/>
      <c r="AO57" s="623"/>
      <c r="AP57" s="621">
        <f>SUM(AP15+AP19+AP52+AP56)</f>
        <v>8450.34</v>
      </c>
      <c r="AQ57" s="622"/>
      <c r="AR57" s="622"/>
      <c r="AS57" s="623"/>
      <c r="AT57" s="621">
        <f>SUM(AT15+AT19+AT52+AT56)</f>
        <v>28945.81</v>
      </c>
      <c r="AU57" s="622"/>
      <c r="AV57" s="622"/>
      <c r="AW57" s="623"/>
      <c r="AX57" s="621">
        <f>SUM(AX15+AX19+AX52+AX56)</f>
        <v>6083.5</v>
      </c>
      <c r="AY57" s="622"/>
      <c r="AZ57" s="622"/>
      <c r="BA57" s="623"/>
      <c r="BB57" s="621">
        <f>SUM(BB15+BB19+BB52+BB56)</f>
        <v>35029.31</v>
      </c>
      <c r="BC57" s="622"/>
      <c r="BD57" s="622"/>
      <c r="BE57" s="623"/>
    </row>
    <row r="58" spans="3:33" ht="18">
      <c r="C58" s="275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7"/>
      <c r="AD58" s="278"/>
      <c r="AE58" s="278"/>
      <c r="AF58" s="278"/>
      <c r="AG58" s="278"/>
    </row>
    <row r="59" spans="3:33" ht="18">
      <c r="C59" s="275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7"/>
      <c r="AD59" s="278"/>
      <c r="AE59" s="278"/>
      <c r="AF59" s="278"/>
      <c r="AG59" s="278"/>
    </row>
    <row r="60" spans="3:33" ht="18">
      <c r="C60" s="275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7"/>
      <c r="AD60" s="278"/>
      <c r="AE60" s="278"/>
      <c r="AF60" s="278"/>
      <c r="AG60" s="278"/>
    </row>
    <row r="61" spans="3:33" ht="18">
      <c r="C61" s="275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7"/>
      <c r="AD61" s="278"/>
      <c r="AE61" s="278"/>
      <c r="AF61" s="278"/>
      <c r="AG61" s="278"/>
    </row>
    <row r="62" spans="3:33" ht="18">
      <c r="C62" s="275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7"/>
      <c r="AD62" s="278"/>
      <c r="AE62" s="278"/>
      <c r="AF62" s="278"/>
      <c r="AG62" s="278"/>
    </row>
    <row r="63" spans="3:33" ht="18">
      <c r="C63" s="275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7"/>
      <c r="AD63" s="278"/>
      <c r="AE63" s="278"/>
      <c r="AF63" s="278"/>
      <c r="AG63" s="278"/>
    </row>
    <row r="64" spans="30:33" ht="18">
      <c r="AD64" s="278"/>
      <c r="AE64" s="278"/>
      <c r="AF64" s="278"/>
      <c r="AG64" s="278"/>
    </row>
    <row r="65" spans="30:33" ht="18">
      <c r="AD65" s="278"/>
      <c r="AE65" s="278"/>
      <c r="AF65" s="278"/>
      <c r="AG65" s="278"/>
    </row>
  </sheetData>
  <sheetProtection/>
  <mergeCells count="485">
    <mergeCell ref="BB57:BE57"/>
    <mergeCell ref="AX56:BA56"/>
    <mergeCell ref="BB56:BE56"/>
    <mergeCell ref="A57:B57"/>
    <mergeCell ref="C57:AC57"/>
    <mergeCell ref="AD57:AG57"/>
    <mergeCell ref="AH57:AK57"/>
    <mergeCell ref="AL57:AO57"/>
    <mergeCell ref="AP57:AS57"/>
    <mergeCell ref="AT57:AW57"/>
    <mergeCell ref="AX57:BA57"/>
    <mergeCell ref="AT55:AW55"/>
    <mergeCell ref="AX55:BA55"/>
    <mergeCell ref="BB55:BE55"/>
    <mergeCell ref="A56:B56"/>
    <mergeCell ref="C56:AB56"/>
    <mergeCell ref="AD56:AG56"/>
    <mergeCell ref="AH56:AK56"/>
    <mergeCell ref="AL56:AO56"/>
    <mergeCell ref="AP56:AS56"/>
    <mergeCell ref="AT56:AW56"/>
    <mergeCell ref="A55:B55"/>
    <mergeCell ref="C55:AB55"/>
    <mergeCell ref="AD55:AG55"/>
    <mergeCell ref="AH55:AK55"/>
    <mergeCell ref="AL55:AO55"/>
    <mergeCell ref="AP55:AS55"/>
    <mergeCell ref="BB53:BE53"/>
    <mergeCell ref="A54:B54"/>
    <mergeCell ref="C54:AB54"/>
    <mergeCell ref="AD54:AG54"/>
    <mergeCell ref="AH54:AK54"/>
    <mergeCell ref="AL54:AO54"/>
    <mergeCell ref="AP54:AS54"/>
    <mergeCell ref="AT54:AW54"/>
    <mergeCell ref="AX54:BA54"/>
    <mergeCell ref="BB54:BE54"/>
    <mergeCell ref="AX52:BA52"/>
    <mergeCell ref="BB52:BE52"/>
    <mergeCell ref="A53:B53"/>
    <mergeCell ref="C53:AB53"/>
    <mergeCell ref="AD53:AG53"/>
    <mergeCell ref="AH53:AK53"/>
    <mergeCell ref="AL53:AO53"/>
    <mergeCell ref="AP53:AS53"/>
    <mergeCell ref="AT53:AW53"/>
    <mergeCell ref="AX53:BA53"/>
    <mergeCell ref="AT51:AW51"/>
    <mergeCell ref="AX51:BA51"/>
    <mergeCell ref="BB51:BE51"/>
    <mergeCell ref="A52:B52"/>
    <mergeCell ref="C52:AC52"/>
    <mergeCell ref="AD52:AG52"/>
    <mergeCell ref="AH52:AK52"/>
    <mergeCell ref="AL52:AO52"/>
    <mergeCell ref="AP52:AS52"/>
    <mergeCell ref="AT52:AW52"/>
    <mergeCell ref="A51:B51"/>
    <mergeCell ref="C51:AB51"/>
    <mergeCell ref="AD51:AG51"/>
    <mergeCell ref="AH51:AK51"/>
    <mergeCell ref="AL51:AO51"/>
    <mergeCell ref="AP51:AS51"/>
    <mergeCell ref="BB49:BE49"/>
    <mergeCell ref="A50:B50"/>
    <mergeCell ref="C50:AC50"/>
    <mergeCell ref="AD50:AG50"/>
    <mergeCell ref="AH50:AK50"/>
    <mergeCell ref="AL50:AO50"/>
    <mergeCell ref="AP50:AS50"/>
    <mergeCell ref="AT50:AW50"/>
    <mergeCell ref="AX50:BA50"/>
    <mergeCell ref="BB50:BE50"/>
    <mergeCell ref="AX48:BA48"/>
    <mergeCell ref="BB48:BE48"/>
    <mergeCell ref="A49:B49"/>
    <mergeCell ref="C49:AB49"/>
    <mergeCell ref="AD49:AG49"/>
    <mergeCell ref="AH49:AK49"/>
    <mergeCell ref="AL49:AO49"/>
    <mergeCell ref="AP49:AS49"/>
    <mergeCell ref="AT49:AW49"/>
    <mergeCell ref="AX49:BA49"/>
    <mergeCell ref="AT47:AW47"/>
    <mergeCell ref="AX47:BA47"/>
    <mergeCell ref="BB47:BE47"/>
    <mergeCell ref="A48:B48"/>
    <mergeCell ref="C48:AC48"/>
    <mergeCell ref="AD48:AG48"/>
    <mergeCell ref="AH48:AK48"/>
    <mergeCell ref="AL48:AO48"/>
    <mergeCell ref="AP48:AS48"/>
    <mergeCell ref="AT48:AW48"/>
    <mergeCell ref="A47:B47"/>
    <mergeCell ref="C47:AB47"/>
    <mergeCell ref="AD47:AG47"/>
    <mergeCell ref="AH47:AK47"/>
    <mergeCell ref="AL47:AO47"/>
    <mergeCell ref="AP47:AS47"/>
    <mergeCell ref="BB45:BE45"/>
    <mergeCell ref="A46:B46"/>
    <mergeCell ref="C46:AB46"/>
    <mergeCell ref="AD46:AG46"/>
    <mergeCell ref="AH46:AK46"/>
    <mergeCell ref="AL46:AO46"/>
    <mergeCell ref="AP46:AS46"/>
    <mergeCell ref="AT46:AW46"/>
    <mergeCell ref="AX46:BA46"/>
    <mergeCell ref="BB46:BE46"/>
    <mergeCell ref="AX44:BA44"/>
    <mergeCell ref="BB44:BE44"/>
    <mergeCell ref="A45:B45"/>
    <mergeCell ref="C45:AB45"/>
    <mergeCell ref="AD45:AG45"/>
    <mergeCell ref="AH45:AK45"/>
    <mergeCell ref="AL45:AO45"/>
    <mergeCell ref="AP45:AS45"/>
    <mergeCell ref="AT45:AW45"/>
    <mergeCell ref="AX45:BA45"/>
    <mergeCell ref="AT43:AW43"/>
    <mergeCell ref="AX43:BA43"/>
    <mergeCell ref="BB43:BE43"/>
    <mergeCell ref="A44:B44"/>
    <mergeCell ref="C44:AB44"/>
    <mergeCell ref="AD44:AG44"/>
    <mergeCell ref="AH44:AK44"/>
    <mergeCell ref="AL44:AO44"/>
    <mergeCell ref="AP44:AS44"/>
    <mergeCell ref="AT44:AW44"/>
    <mergeCell ref="A43:B43"/>
    <mergeCell ref="C43:AB43"/>
    <mergeCell ref="AD43:AG43"/>
    <mergeCell ref="AH43:AK43"/>
    <mergeCell ref="AL43:AO43"/>
    <mergeCell ref="AP43:AS43"/>
    <mergeCell ref="BB41:BE41"/>
    <mergeCell ref="A42:B42"/>
    <mergeCell ref="C42:AB42"/>
    <mergeCell ref="AD42:AG42"/>
    <mergeCell ref="AH42:AK42"/>
    <mergeCell ref="AL42:AO42"/>
    <mergeCell ref="AP42:AS42"/>
    <mergeCell ref="AT42:AW42"/>
    <mergeCell ref="AX42:BA42"/>
    <mergeCell ref="BB42:BE42"/>
    <mergeCell ref="AX40:BA40"/>
    <mergeCell ref="BB40:BE40"/>
    <mergeCell ref="A41:B41"/>
    <mergeCell ref="C41:AB41"/>
    <mergeCell ref="AD41:AG41"/>
    <mergeCell ref="AH41:AK41"/>
    <mergeCell ref="AL41:AO41"/>
    <mergeCell ref="AP41:AS41"/>
    <mergeCell ref="AT41:AW41"/>
    <mergeCell ref="AX41:BA41"/>
    <mergeCell ref="AT39:AW39"/>
    <mergeCell ref="AX39:BA39"/>
    <mergeCell ref="BB39:BE39"/>
    <mergeCell ref="A40:B40"/>
    <mergeCell ref="C40:AB40"/>
    <mergeCell ref="AD40:AG40"/>
    <mergeCell ref="AH40:AK40"/>
    <mergeCell ref="AL40:AO40"/>
    <mergeCell ref="AP40:AS40"/>
    <mergeCell ref="AT40:AW40"/>
    <mergeCell ref="A39:B39"/>
    <mergeCell ref="C39:AB39"/>
    <mergeCell ref="AD39:AG39"/>
    <mergeCell ref="AH39:AK39"/>
    <mergeCell ref="AL39:AO39"/>
    <mergeCell ref="AP39:AS39"/>
    <mergeCell ref="BB37:BE37"/>
    <mergeCell ref="A38:B38"/>
    <mergeCell ref="C38:AB38"/>
    <mergeCell ref="AD38:AG38"/>
    <mergeCell ref="AH38:AK38"/>
    <mergeCell ref="AL38:AO38"/>
    <mergeCell ref="AP38:AS38"/>
    <mergeCell ref="AT38:AW38"/>
    <mergeCell ref="AX38:BA38"/>
    <mergeCell ref="BB38:BE38"/>
    <mergeCell ref="AX36:BA36"/>
    <mergeCell ref="BB36:BE36"/>
    <mergeCell ref="A37:B37"/>
    <mergeCell ref="C37:AB37"/>
    <mergeCell ref="AD37:AG37"/>
    <mergeCell ref="AH37:AK37"/>
    <mergeCell ref="AL37:AO37"/>
    <mergeCell ref="AP37:AS37"/>
    <mergeCell ref="AT37:AW37"/>
    <mergeCell ref="AX37:BA37"/>
    <mergeCell ref="AT35:AW35"/>
    <mergeCell ref="AX35:BA35"/>
    <mergeCell ref="BB35:BE35"/>
    <mergeCell ref="A36:B36"/>
    <mergeCell ref="C36:AB36"/>
    <mergeCell ref="AD36:AG36"/>
    <mergeCell ref="AH36:AK36"/>
    <mergeCell ref="AL36:AO36"/>
    <mergeCell ref="AP36:AS36"/>
    <mergeCell ref="AT36:AW36"/>
    <mergeCell ref="A35:B35"/>
    <mergeCell ref="C35:AB35"/>
    <mergeCell ref="AD35:AG35"/>
    <mergeCell ref="AH35:AK35"/>
    <mergeCell ref="AL35:AO35"/>
    <mergeCell ref="AP35:AS35"/>
    <mergeCell ref="BB33:BE33"/>
    <mergeCell ref="A34:B34"/>
    <mergeCell ref="C34:AB34"/>
    <mergeCell ref="AD34:AG34"/>
    <mergeCell ref="AH34:AK34"/>
    <mergeCell ref="AL34:AO34"/>
    <mergeCell ref="AP34:AS34"/>
    <mergeCell ref="AT34:AW34"/>
    <mergeCell ref="AX34:BA34"/>
    <mergeCell ref="BB34:BE34"/>
    <mergeCell ref="AX32:BA32"/>
    <mergeCell ref="BB32:BE32"/>
    <mergeCell ref="A33:B33"/>
    <mergeCell ref="C33:AB33"/>
    <mergeCell ref="AD33:AG33"/>
    <mergeCell ref="AH33:AK33"/>
    <mergeCell ref="AL33:AO33"/>
    <mergeCell ref="AP33:AS33"/>
    <mergeCell ref="AT33:AW33"/>
    <mergeCell ref="AX33:BA33"/>
    <mergeCell ref="AT31:AW31"/>
    <mergeCell ref="AX31:BA31"/>
    <mergeCell ref="BB31:BE31"/>
    <mergeCell ref="A32:B32"/>
    <mergeCell ref="C32:AB32"/>
    <mergeCell ref="AD32:AG32"/>
    <mergeCell ref="AH32:AK32"/>
    <mergeCell ref="AL32:AO32"/>
    <mergeCell ref="AP32:AS32"/>
    <mergeCell ref="AT32:AW32"/>
    <mergeCell ref="A31:B31"/>
    <mergeCell ref="C31:AB31"/>
    <mergeCell ref="AD31:AG31"/>
    <mergeCell ref="AH31:AK31"/>
    <mergeCell ref="AL31:AO31"/>
    <mergeCell ref="AP31:AS31"/>
    <mergeCell ref="BB29:BE29"/>
    <mergeCell ref="A30:B30"/>
    <mergeCell ref="C30:AB30"/>
    <mergeCell ref="AD30:AG30"/>
    <mergeCell ref="AH30:AK30"/>
    <mergeCell ref="AL30:AO30"/>
    <mergeCell ref="AP30:AS30"/>
    <mergeCell ref="AT30:AW30"/>
    <mergeCell ref="AX30:BA30"/>
    <mergeCell ref="BB30:BE30"/>
    <mergeCell ref="AX28:BA28"/>
    <mergeCell ref="BB28:BE28"/>
    <mergeCell ref="A29:B29"/>
    <mergeCell ref="C29:AB29"/>
    <mergeCell ref="AD29:AG29"/>
    <mergeCell ref="AH29:AK29"/>
    <mergeCell ref="AL29:AO29"/>
    <mergeCell ref="AP29:AS29"/>
    <mergeCell ref="AT29:AW29"/>
    <mergeCell ref="AX29:BA29"/>
    <mergeCell ref="AT27:AW27"/>
    <mergeCell ref="AX27:BA27"/>
    <mergeCell ref="BB27:BE27"/>
    <mergeCell ref="A28:B28"/>
    <mergeCell ref="C28:AB28"/>
    <mergeCell ref="AD28:AG28"/>
    <mergeCell ref="AH28:AK28"/>
    <mergeCell ref="AL28:AO28"/>
    <mergeCell ref="AP28:AS28"/>
    <mergeCell ref="AT28:AW28"/>
    <mergeCell ref="A27:B27"/>
    <mergeCell ref="C27:AB27"/>
    <mergeCell ref="AD27:AG27"/>
    <mergeCell ref="AH27:AK27"/>
    <mergeCell ref="AL27:AO27"/>
    <mergeCell ref="AP27:AS27"/>
    <mergeCell ref="BB25:BE25"/>
    <mergeCell ref="A26:B26"/>
    <mergeCell ref="C26:AB26"/>
    <mergeCell ref="AD26:AG26"/>
    <mergeCell ref="AH26:AK26"/>
    <mergeCell ref="AL26:AO26"/>
    <mergeCell ref="AP26:AS26"/>
    <mergeCell ref="AT26:AW26"/>
    <mergeCell ref="AX26:BA26"/>
    <mergeCell ref="BB26:BE26"/>
    <mergeCell ref="AX24:BA24"/>
    <mergeCell ref="BB24:BE24"/>
    <mergeCell ref="A25:B25"/>
    <mergeCell ref="C25:AB25"/>
    <mergeCell ref="AD25:AG25"/>
    <mergeCell ref="AH25:AK25"/>
    <mergeCell ref="AL25:AO25"/>
    <mergeCell ref="AP25:AS25"/>
    <mergeCell ref="AT25:AW25"/>
    <mergeCell ref="AX25:BA25"/>
    <mergeCell ref="AT23:AW23"/>
    <mergeCell ref="AX23:BA23"/>
    <mergeCell ref="BB23:BE23"/>
    <mergeCell ref="A24:B24"/>
    <mergeCell ref="C24:AB24"/>
    <mergeCell ref="AD24:AG24"/>
    <mergeCell ref="AH24:AK24"/>
    <mergeCell ref="AL24:AO24"/>
    <mergeCell ref="AP24:AS24"/>
    <mergeCell ref="AT24:AW24"/>
    <mergeCell ref="A23:B23"/>
    <mergeCell ref="C23:AB23"/>
    <mergeCell ref="AD23:AG23"/>
    <mergeCell ref="AH23:AK23"/>
    <mergeCell ref="AL23:AO23"/>
    <mergeCell ref="AP23:AS23"/>
    <mergeCell ref="BB21:BE21"/>
    <mergeCell ref="A22:B22"/>
    <mergeCell ref="C22:AB22"/>
    <mergeCell ref="AD22:AG22"/>
    <mergeCell ref="AH22:AK22"/>
    <mergeCell ref="AL22:AO22"/>
    <mergeCell ref="AP22:AS22"/>
    <mergeCell ref="AT22:AW22"/>
    <mergeCell ref="AX22:BA22"/>
    <mergeCell ref="BB22:BE22"/>
    <mergeCell ref="AX20:BA20"/>
    <mergeCell ref="BB20:BE20"/>
    <mergeCell ref="A21:B21"/>
    <mergeCell ref="C21:AB21"/>
    <mergeCell ref="AD21:AG21"/>
    <mergeCell ref="AH21:AK21"/>
    <mergeCell ref="AL21:AO21"/>
    <mergeCell ref="AP21:AS21"/>
    <mergeCell ref="AT21:AW21"/>
    <mergeCell ref="AX21:BA21"/>
    <mergeCell ref="AT19:AW19"/>
    <mergeCell ref="AX19:BA19"/>
    <mergeCell ref="BB19:BE19"/>
    <mergeCell ref="A20:B20"/>
    <mergeCell ref="C20:AB20"/>
    <mergeCell ref="AD20:AG20"/>
    <mergeCell ref="AH20:AK20"/>
    <mergeCell ref="AL20:AO20"/>
    <mergeCell ref="AP20:AS20"/>
    <mergeCell ref="AT20:AW20"/>
    <mergeCell ref="A19:B19"/>
    <mergeCell ref="C19:AB19"/>
    <mergeCell ref="AD19:AG19"/>
    <mergeCell ref="AH19:AK19"/>
    <mergeCell ref="AL19:AO19"/>
    <mergeCell ref="AP19:AS19"/>
    <mergeCell ref="BB17:BE17"/>
    <mergeCell ref="A18:B18"/>
    <mergeCell ref="C18:AC18"/>
    <mergeCell ref="AD18:AG18"/>
    <mergeCell ref="AH18:AK18"/>
    <mergeCell ref="AL18:AO18"/>
    <mergeCell ref="AP18:AS18"/>
    <mergeCell ref="AT18:AW18"/>
    <mergeCell ref="AX18:BA18"/>
    <mergeCell ref="BB18:BE18"/>
    <mergeCell ref="AX16:BA16"/>
    <mergeCell ref="BB16:BE16"/>
    <mergeCell ref="A17:B17"/>
    <mergeCell ref="C17:AC17"/>
    <mergeCell ref="AD17:AG17"/>
    <mergeCell ref="AH17:AK17"/>
    <mergeCell ref="AL17:AO17"/>
    <mergeCell ref="AP17:AS17"/>
    <mergeCell ref="AT17:AW17"/>
    <mergeCell ref="AX17:BA17"/>
    <mergeCell ref="AT15:AW15"/>
    <mergeCell ref="AX15:BA15"/>
    <mergeCell ref="BB15:BE15"/>
    <mergeCell ref="A16:B16"/>
    <mergeCell ref="C16:AC16"/>
    <mergeCell ref="AD16:AG16"/>
    <mergeCell ref="AH16:AK16"/>
    <mergeCell ref="AL16:AO16"/>
    <mergeCell ref="AP16:AS16"/>
    <mergeCell ref="AT16:AW16"/>
    <mergeCell ref="A15:B15"/>
    <mergeCell ref="C15:AB15"/>
    <mergeCell ref="AD15:AG15"/>
    <mergeCell ref="AH15:AK15"/>
    <mergeCell ref="AL15:AO15"/>
    <mergeCell ref="AP15:AS15"/>
    <mergeCell ref="BB13:BE13"/>
    <mergeCell ref="A14:B14"/>
    <mergeCell ref="C14:AB14"/>
    <mergeCell ref="AD14:AG14"/>
    <mergeCell ref="AH14:AK14"/>
    <mergeCell ref="AL14:AO14"/>
    <mergeCell ref="AP14:AS14"/>
    <mergeCell ref="AT14:AW14"/>
    <mergeCell ref="AX14:BA14"/>
    <mergeCell ref="BB14:BE14"/>
    <mergeCell ref="AX12:BA12"/>
    <mergeCell ref="BB12:BE12"/>
    <mergeCell ref="A13:B13"/>
    <mergeCell ref="C13:AB13"/>
    <mergeCell ref="AD13:AG13"/>
    <mergeCell ref="AH13:AK13"/>
    <mergeCell ref="AL13:AO13"/>
    <mergeCell ref="AP13:AS13"/>
    <mergeCell ref="AT13:AW13"/>
    <mergeCell ref="AX13:BA13"/>
    <mergeCell ref="AT11:AW11"/>
    <mergeCell ref="AX11:BA11"/>
    <mergeCell ref="BB11:BE11"/>
    <mergeCell ref="A12:B12"/>
    <mergeCell ref="C12:AB12"/>
    <mergeCell ref="AD12:AG12"/>
    <mergeCell ref="AH12:AK12"/>
    <mergeCell ref="AL12:AO12"/>
    <mergeCell ref="AP12:AS12"/>
    <mergeCell ref="AT12:AW12"/>
    <mergeCell ref="A11:B11"/>
    <mergeCell ref="C11:AB11"/>
    <mergeCell ref="AD11:AG11"/>
    <mergeCell ref="AH11:AK11"/>
    <mergeCell ref="AL11:AO11"/>
    <mergeCell ref="AP11:AS11"/>
    <mergeCell ref="BB9:BE9"/>
    <mergeCell ref="A10:B10"/>
    <mergeCell ref="C10:AB10"/>
    <mergeCell ref="AD10:AG10"/>
    <mergeCell ref="AH10:AK10"/>
    <mergeCell ref="AL10:AO10"/>
    <mergeCell ref="AP10:AS10"/>
    <mergeCell ref="AT10:AW10"/>
    <mergeCell ref="AX10:BA10"/>
    <mergeCell ref="BB10:BE10"/>
    <mergeCell ref="AX8:BA8"/>
    <mergeCell ref="BB8:BE8"/>
    <mergeCell ref="A9:B9"/>
    <mergeCell ref="C9:AB9"/>
    <mergeCell ref="AD9:AG9"/>
    <mergeCell ref="AH9:AK9"/>
    <mergeCell ref="AL9:AO9"/>
    <mergeCell ref="AP9:AS9"/>
    <mergeCell ref="AT9:AW9"/>
    <mergeCell ref="AX9:BA9"/>
    <mergeCell ref="AT7:AW7"/>
    <mergeCell ref="AX7:BA7"/>
    <mergeCell ref="BB7:BE7"/>
    <mergeCell ref="A8:B8"/>
    <mergeCell ref="C8:AB8"/>
    <mergeCell ref="AD8:AG8"/>
    <mergeCell ref="AH8:AK8"/>
    <mergeCell ref="AL8:AO8"/>
    <mergeCell ref="AP8:AS8"/>
    <mergeCell ref="AT8:AW8"/>
    <mergeCell ref="A7:B7"/>
    <mergeCell ref="C7:AB7"/>
    <mergeCell ref="AD7:AG7"/>
    <mergeCell ref="AH7:AK7"/>
    <mergeCell ref="AL7:AO7"/>
    <mergeCell ref="AP7:AS7"/>
    <mergeCell ref="BB5:BE6"/>
    <mergeCell ref="AH6:AK6"/>
    <mergeCell ref="AL6:AO6"/>
    <mergeCell ref="AP6:AS6"/>
    <mergeCell ref="AT6:AW6"/>
    <mergeCell ref="AX6:BA6"/>
    <mergeCell ref="BB3:BE3"/>
    <mergeCell ref="A4:B6"/>
    <mergeCell ref="C4:AC6"/>
    <mergeCell ref="AD4:AG6"/>
    <mergeCell ref="AH4:BE4"/>
    <mergeCell ref="AH5:AK5"/>
    <mergeCell ref="AL5:AO5"/>
    <mergeCell ref="AP5:AS5"/>
    <mergeCell ref="AT5:AW5"/>
    <mergeCell ref="AX5:BA5"/>
    <mergeCell ref="A1:BE1"/>
    <mergeCell ref="A2:BE2"/>
    <mergeCell ref="A3:B3"/>
    <mergeCell ref="C3:AC3"/>
    <mergeCell ref="AD3:AG3"/>
    <mergeCell ref="AH3:AK3"/>
    <mergeCell ref="AL3:AO3"/>
    <mergeCell ref="AP3:AS3"/>
    <mergeCell ref="AT3:AW3"/>
    <mergeCell ref="AX3:B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headerFooter>
    <oddHeader>&amp;LMAGYARPOLÁNYI ÓVODA&amp;C2015. ÉVI KÖLTSÉGVETÉS&amp;R11.c. melléklet Magyarpolány Község Önkormányat Képviselő-testületének
1/2015. (II. 20.)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zoomScaleSheetLayoutView="100" workbookViewId="0" topLeftCell="A1">
      <selection activeCell="A1" sqref="A1:AH1"/>
    </sheetView>
  </sheetViews>
  <sheetFormatPr defaultColWidth="2.75390625" defaultRowHeight="12.75"/>
  <cols>
    <col min="1" max="1" width="2.75390625" style="99" customWidth="1"/>
    <col min="2" max="2" width="3.125" style="99" customWidth="1"/>
    <col min="3" max="3" width="2.75390625" style="104" customWidth="1"/>
    <col min="4" max="4" width="6.875" style="100" customWidth="1"/>
    <col min="5" max="27" width="2.75390625" style="106" customWidth="1"/>
    <col min="28" max="28" width="5.00390625" style="106" customWidth="1"/>
    <col min="29" max="29" width="2.75390625" style="106" customWidth="1"/>
    <col min="30" max="30" width="20.25390625" style="106" customWidth="1"/>
    <col min="31" max="32" width="2.75390625" style="100" customWidth="1"/>
    <col min="33" max="33" width="1.12109375" style="107" customWidth="1"/>
    <col min="34" max="34" width="1.625" style="107" customWidth="1"/>
    <col min="35" max="36" width="4.75390625" style="107" customWidth="1"/>
    <col min="37" max="37" width="4.75390625" style="100" customWidth="1"/>
    <col min="38" max="38" width="1.12109375" style="100" customWidth="1"/>
    <col min="39" max="40" width="3.00390625" style="99" customWidth="1"/>
    <col min="41" max="41" width="3.75390625" style="99" customWidth="1"/>
    <col min="42" max="251" width="9.125" style="100" customWidth="1"/>
    <col min="252" max="252" width="2.75390625" style="100" customWidth="1"/>
    <col min="253" max="253" width="3.125" style="100" customWidth="1"/>
    <col min="254" max="254" width="2.75390625" style="100" customWidth="1"/>
    <col min="255" max="255" width="6.875" style="100" customWidth="1"/>
    <col min="256" max="16384" width="2.75390625" style="100" customWidth="1"/>
  </cols>
  <sheetData>
    <row r="1" spans="1:38" ht="15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</row>
    <row r="2" spans="1:41" ht="27" customHeight="1">
      <c r="A2" s="370"/>
      <c r="B2" s="371"/>
      <c r="C2" s="372" t="s">
        <v>3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25"/>
      <c r="AE2" s="352" t="s">
        <v>171</v>
      </c>
      <c r="AF2" s="374"/>
      <c r="AG2" s="374"/>
      <c r="AH2" s="374"/>
      <c r="AI2" s="375" t="s">
        <v>5</v>
      </c>
      <c r="AJ2" s="376"/>
      <c r="AK2" s="376"/>
      <c r="AL2" s="377"/>
      <c r="AM2" s="100"/>
      <c r="AN2" s="100"/>
      <c r="AO2" s="100"/>
    </row>
    <row r="3" spans="1:41" ht="39" customHeight="1">
      <c r="A3" s="317">
        <v>1</v>
      </c>
      <c r="B3" s="318"/>
      <c r="C3" s="361" t="s">
        <v>9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3"/>
      <c r="AE3" s="364" t="s">
        <v>172</v>
      </c>
      <c r="AF3" s="365"/>
      <c r="AG3" s="365"/>
      <c r="AH3" s="365"/>
      <c r="AI3" s="366" t="s">
        <v>173</v>
      </c>
      <c r="AJ3" s="367"/>
      <c r="AK3" s="367"/>
      <c r="AL3" s="368"/>
      <c r="AM3" s="100"/>
      <c r="AN3" s="100"/>
      <c r="AO3" s="100"/>
    </row>
    <row r="4" spans="1:41" ht="15">
      <c r="A4" s="317">
        <v>2</v>
      </c>
      <c r="B4" s="318"/>
      <c r="C4" s="360" t="s">
        <v>174</v>
      </c>
      <c r="D4" s="358"/>
      <c r="E4" s="322" t="s">
        <v>175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4"/>
      <c r="AE4" s="314"/>
      <c r="AF4" s="315"/>
      <c r="AG4" s="315"/>
      <c r="AH4" s="316"/>
      <c r="AI4" s="346">
        <v>38106</v>
      </c>
      <c r="AJ4" s="347"/>
      <c r="AK4" s="347"/>
      <c r="AL4" s="348"/>
      <c r="AM4" s="100"/>
      <c r="AN4" s="100"/>
      <c r="AO4" s="100"/>
    </row>
    <row r="5" spans="1:41" ht="15">
      <c r="A5" s="317">
        <v>3</v>
      </c>
      <c r="B5" s="318"/>
      <c r="C5" s="360" t="s">
        <v>176</v>
      </c>
      <c r="D5" s="358"/>
      <c r="E5" s="322" t="s">
        <v>747</v>
      </c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4"/>
      <c r="AE5" s="314"/>
      <c r="AF5" s="315"/>
      <c r="AG5" s="315"/>
      <c r="AH5" s="316"/>
      <c r="AI5" s="346">
        <f>SUM(AI6:AL9)</f>
        <v>8784</v>
      </c>
      <c r="AJ5" s="347"/>
      <c r="AK5" s="347"/>
      <c r="AL5" s="348"/>
      <c r="AM5" s="100"/>
      <c r="AN5" s="100"/>
      <c r="AO5" s="100"/>
    </row>
    <row r="6" spans="1:41" ht="15">
      <c r="A6" s="317">
        <v>4</v>
      </c>
      <c r="B6" s="318"/>
      <c r="C6" s="360" t="s">
        <v>177</v>
      </c>
      <c r="D6" s="358"/>
      <c r="E6" s="322" t="s">
        <v>178</v>
      </c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4"/>
      <c r="AE6" s="314"/>
      <c r="AF6" s="315"/>
      <c r="AG6" s="315"/>
      <c r="AH6" s="316"/>
      <c r="AI6" s="346">
        <v>2785</v>
      </c>
      <c r="AJ6" s="347"/>
      <c r="AK6" s="347"/>
      <c r="AL6" s="348"/>
      <c r="AM6" s="100"/>
      <c r="AN6" s="100"/>
      <c r="AO6" s="100"/>
    </row>
    <row r="7" spans="1:41" ht="15">
      <c r="A7" s="317">
        <v>5</v>
      </c>
      <c r="B7" s="318"/>
      <c r="C7" s="360" t="s">
        <v>179</v>
      </c>
      <c r="D7" s="358"/>
      <c r="E7" s="322" t="s">
        <v>180</v>
      </c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4"/>
      <c r="AE7" s="314"/>
      <c r="AF7" s="315"/>
      <c r="AG7" s="315"/>
      <c r="AH7" s="316"/>
      <c r="AI7" s="346">
        <v>4064</v>
      </c>
      <c r="AJ7" s="347"/>
      <c r="AK7" s="347"/>
      <c r="AL7" s="348"/>
      <c r="AM7" s="100"/>
      <c r="AN7" s="100"/>
      <c r="AO7" s="100"/>
    </row>
    <row r="8" spans="1:41" ht="15">
      <c r="A8" s="317">
        <v>6</v>
      </c>
      <c r="B8" s="318"/>
      <c r="C8" s="360" t="s">
        <v>181</v>
      </c>
      <c r="D8" s="358"/>
      <c r="E8" s="322" t="s">
        <v>182</v>
      </c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4"/>
      <c r="AE8" s="314"/>
      <c r="AF8" s="315"/>
      <c r="AG8" s="315"/>
      <c r="AH8" s="316"/>
      <c r="AI8" s="346">
        <v>414</v>
      </c>
      <c r="AJ8" s="347"/>
      <c r="AK8" s="347"/>
      <c r="AL8" s="348"/>
      <c r="AM8" s="100"/>
      <c r="AN8" s="100"/>
      <c r="AO8" s="100"/>
    </row>
    <row r="9" spans="1:41" ht="15">
      <c r="A9" s="317">
        <v>7</v>
      </c>
      <c r="B9" s="318"/>
      <c r="C9" s="360" t="s">
        <v>183</v>
      </c>
      <c r="D9" s="358"/>
      <c r="E9" s="322" t="s">
        <v>184</v>
      </c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4"/>
      <c r="AE9" s="314"/>
      <c r="AF9" s="315"/>
      <c r="AG9" s="315"/>
      <c r="AH9" s="316"/>
      <c r="AI9" s="346">
        <v>1521</v>
      </c>
      <c r="AJ9" s="347"/>
      <c r="AK9" s="347"/>
      <c r="AL9" s="348"/>
      <c r="AM9" s="100"/>
      <c r="AN9" s="100"/>
      <c r="AO9" s="100"/>
    </row>
    <row r="10" spans="1:41" ht="15">
      <c r="A10" s="317">
        <v>8</v>
      </c>
      <c r="B10" s="318"/>
      <c r="C10" s="360" t="s">
        <v>185</v>
      </c>
      <c r="D10" s="358"/>
      <c r="E10" s="322" t="s">
        <v>186</v>
      </c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4"/>
      <c r="AE10" s="314"/>
      <c r="AF10" s="315"/>
      <c r="AG10" s="315"/>
      <c r="AH10" s="316"/>
      <c r="AI10" s="346">
        <v>5000</v>
      </c>
      <c r="AJ10" s="347"/>
      <c r="AK10" s="347"/>
      <c r="AL10" s="348"/>
      <c r="AM10" s="100"/>
      <c r="AN10" s="100"/>
      <c r="AO10" s="100"/>
    </row>
    <row r="11" spans="1:41" ht="15">
      <c r="A11" s="317">
        <v>9</v>
      </c>
      <c r="B11" s="318"/>
      <c r="C11" s="360" t="s">
        <v>187</v>
      </c>
      <c r="D11" s="358"/>
      <c r="E11" s="322" t="s">
        <v>188</v>
      </c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4"/>
      <c r="AE11" s="314"/>
      <c r="AF11" s="315"/>
      <c r="AG11" s="315"/>
      <c r="AH11" s="316"/>
      <c r="AI11" s="346">
        <v>328</v>
      </c>
      <c r="AJ11" s="347"/>
      <c r="AK11" s="347"/>
      <c r="AL11" s="348"/>
      <c r="AM11" s="100"/>
      <c r="AN11" s="100"/>
      <c r="AO11" s="100"/>
    </row>
    <row r="12" spans="1:41" ht="15">
      <c r="A12" s="317">
        <v>10</v>
      </c>
      <c r="B12" s="318"/>
      <c r="C12" s="360" t="s">
        <v>189</v>
      </c>
      <c r="D12" s="358"/>
      <c r="E12" s="322" t="s">
        <v>190</v>
      </c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4"/>
      <c r="AE12" s="314"/>
      <c r="AF12" s="315"/>
      <c r="AG12" s="315"/>
      <c r="AH12" s="316"/>
      <c r="AI12" s="346">
        <v>7833</v>
      </c>
      <c r="AJ12" s="347"/>
      <c r="AK12" s="347"/>
      <c r="AL12" s="348"/>
      <c r="AM12" s="100"/>
      <c r="AN12" s="100"/>
      <c r="AO12" s="100"/>
    </row>
    <row r="13" spans="1:41" ht="30.75" customHeight="1">
      <c r="A13" s="317">
        <v>11</v>
      </c>
      <c r="B13" s="318"/>
      <c r="C13" s="354" t="s">
        <v>191</v>
      </c>
      <c r="D13" s="355"/>
      <c r="E13" s="335" t="s">
        <v>740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7"/>
      <c r="AE13" s="311" t="s">
        <v>193</v>
      </c>
      <c r="AF13" s="312"/>
      <c r="AG13" s="312"/>
      <c r="AH13" s="313"/>
      <c r="AI13" s="303">
        <f>SUM(AI4+AI5+AI10+AI11+AI12)</f>
        <v>60051</v>
      </c>
      <c r="AJ13" s="304"/>
      <c r="AK13" s="304"/>
      <c r="AL13" s="305"/>
      <c r="AM13" s="100"/>
      <c r="AN13" s="100"/>
      <c r="AO13" s="100"/>
    </row>
    <row r="14" spans="1:41" ht="30" customHeight="1">
      <c r="A14" s="317">
        <v>12</v>
      </c>
      <c r="B14" s="318"/>
      <c r="C14" s="354" t="s">
        <v>194</v>
      </c>
      <c r="D14" s="355"/>
      <c r="E14" s="335" t="s">
        <v>741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7"/>
      <c r="AE14" s="311"/>
      <c r="AF14" s="312"/>
      <c r="AG14" s="312"/>
      <c r="AH14" s="313"/>
      <c r="AI14" s="303">
        <f>SUM(AI15:AL19)</f>
        <v>25079</v>
      </c>
      <c r="AJ14" s="304"/>
      <c r="AK14" s="304"/>
      <c r="AL14" s="305"/>
      <c r="AM14" s="100"/>
      <c r="AN14" s="100"/>
      <c r="AO14" s="100"/>
    </row>
    <row r="15" spans="1:41" ht="15">
      <c r="A15" s="317">
        <v>13</v>
      </c>
      <c r="B15" s="318"/>
      <c r="C15" s="357" t="s">
        <v>195</v>
      </c>
      <c r="D15" s="358"/>
      <c r="E15" s="322" t="s">
        <v>196</v>
      </c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4"/>
      <c r="AE15" s="314"/>
      <c r="AF15" s="315"/>
      <c r="AG15" s="315"/>
      <c r="AH15" s="316"/>
      <c r="AI15" s="346">
        <v>13010</v>
      </c>
      <c r="AJ15" s="347"/>
      <c r="AK15" s="347"/>
      <c r="AL15" s="348"/>
      <c r="AM15" s="100"/>
      <c r="AN15" s="100"/>
      <c r="AO15" s="100"/>
    </row>
    <row r="16" spans="1:41" ht="15">
      <c r="A16" s="317">
        <v>14</v>
      </c>
      <c r="B16" s="318"/>
      <c r="C16" s="357" t="s">
        <v>197</v>
      </c>
      <c r="D16" s="358"/>
      <c r="E16" s="322" t="s">
        <v>198</v>
      </c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4"/>
      <c r="AE16" s="314"/>
      <c r="AF16" s="315"/>
      <c r="AG16" s="315"/>
      <c r="AH16" s="316"/>
      <c r="AI16" s="346">
        <v>3600</v>
      </c>
      <c r="AJ16" s="347"/>
      <c r="AK16" s="347"/>
      <c r="AL16" s="348"/>
      <c r="AM16" s="100"/>
      <c r="AN16" s="100"/>
      <c r="AO16" s="100"/>
    </row>
    <row r="17" spans="1:41" ht="15">
      <c r="A17" s="317">
        <v>15</v>
      </c>
      <c r="B17" s="318"/>
      <c r="C17" s="357" t="s">
        <v>199</v>
      </c>
      <c r="D17" s="358"/>
      <c r="E17" s="322" t="s">
        <v>200</v>
      </c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4"/>
      <c r="AE17" s="314"/>
      <c r="AF17" s="315"/>
      <c r="AG17" s="315"/>
      <c r="AH17" s="316"/>
      <c r="AI17" s="346">
        <v>6504</v>
      </c>
      <c r="AJ17" s="347"/>
      <c r="AK17" s="347"/>
      <c r="AL17" s="348"/>
      <c r="AM17" s="100"/>
      <c r="AN17" s="100"/>
      <c r="AO17" s="100"/>
    </row>
    <row r="18" spans="1:41" ht="15">
      <c r="A18" s="317">
        <v>16</v>
      </c>
      <c r="B18" s="318"/>
      <c r="C18" s="357" t="s">
        <v>201</v>
      </c>
      <c r="D18" s="358"/>
      <c r="E18" s="322" t="s">
        <v>202</v>
      </c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4"/>
      <c r="AE18" s="314"/>
      <c r="AF18" s="315"/>
      <c r="AG18" s="315"/>
      <c r="AH18" s="316"/>
      <c r="AI18" s="346">
        <v>165</v>
      </c>
      <c r="AJ18" s="347"/>
      <c r="AK18" s="347"/>
      <c r="AL18" s="348"/>
      <c r="AM18" s="100"/>
      <c r="AN18" s="100"/>
      <c r="AO18" s="100"/>
    </row>
    <row r="19" spans="1:41" ht="15">
      <c r="A19" s="317">
        <v>17</v>
      </c>
      <c r="B19" s="318"/>
      <c r="C19" s="357" t="s">
        <v>203</v>
      </c>
      <c r="D19" s="358"/>
      <c r="E19" s="322" t="s">
        <v>204</v>
      </c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4"/>
      <c r="AE19" s="314"/>
      <c r="AF19" s="315"/>
      <c r="AG19" s="315"/>
      <c r="AH19" s="316"/>
      <c r="AI19" s="346">
        <v>1800</v>
      </c>
      <c r="AJ19" s="347"/>
      <c r="AK19" s="347"/>
      <c r="AL19" s="348"/>
      <c r="AM19" s="100"/>
      <c r="AN19" s="100"/>
      <c r="AO19" s="100"/>
    </row>
    <row r="20" spans="1:41" ht="29.25" customHeight="1">
      <c r="A20" s="317">
        <v>18</v>
      </c>
      <c r="B20" s="318"/>
      <c r="C20" s="354" t="s">
        <v>205</v>
      </c>
      <c r="D20" s="355"/>
      <c r="E20" s="335" t="s">
        <v>742</v>
      </c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7"/>
      <c r="AE20" s="311"/>
      <c r="AF20" s="312"/>
      <c r="AG20" s="312"/>
      <c r="AH20" s="313"/>
      <c r="AI20" s="303">
        <f>SUM(AI21:AL23)</f>
        <v>3290</v>
      </c>
      <c r="AJ20" s="304"/>
      <c r="AK20" s="304"/>
      <c r="AL20" s="305"/>
      <c r="AM20" s="100"/>
      <c r="AN20" s="100"/>
      <c r="AO20" s="100"/>
    </row>
    <row r="21" spans="1:41" ht="15">
      <c r="A21" s="317">
        <v>19</v>
      </c>
      <c r="B21" s="318"/>
      <c r="C21" s="357" t="s">
        <v>206</v>
      </c>
      <c r="D21" s="358"/>
      <c r="E21" s="322" t="s">
        <v>207</v>
      </c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4"/>
      <c r="AE21" s="314"/>
      <c r="AF21" s="315"/>
      <c r="AG21" s="315"/>
      <c r="AH21" s="316"/>
      <c r="AI21" s="346">
        <v>47</v>
      </c>
      <c r="AJ21" s="347"/>
      <c r="AK21" s="347"/>
      <c r="AL21" s="348"/>
      <c r="AM21" s="100"/>
      <c r="AN21" s="100"/>
      <c r="AO21" s="100"/>
    </row>
    <row r="22" spans="1:41" ht="15">
      <c r="A22" s="317">
        <v>20</v>
      </c>
      <c r="B22" s="318"/>
      <c r="C22" s="357" t="s">
        <v>208</v>
      </c>
      <c r="D22" s="358"/>
      <c r="E22" s="322" t="s">
        <v>209</v>
      </c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4"/>
      <c r="AE22" s="314"/>
      <c r="AF22" s="315"/>
      <c r="AG22" s="315"/>
      <c r="AH22" s="316"/>
      <c r="AI22" s="346">
        <v>2193</v>
      </c>
      <c r="AJ22" s="347"/>
      <c r="AK22" s="347"/>
      <c r="AL22" s="348"/>
      <c r="AM22" s="100"/>
      <c r="AN22" s="100"/>
      <c r="AO22" s="100"/>
    </row>
    <row r="23" spans="1:41" ht="15">
      <c r="A23" s="317">
        <v>21</v>
      </c>
      <c r="B23" s="318"/>
      <c r="C23" s="357" t="s">
        <v>210</v>
      </c>
      <c r="D23" s="358"/>
      <c r="E23" s="322" t="s">
        <v>211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4"/>
      <c r="AE23" s="314"/>
      <c r="AF23" s="315"/>
      <c r="AG23" s="315"/>
      <c r="AH23" s="316"/>
      <c r="AI23" s="346">
        <v>1050</v>
      </c>
      <c r="AJ23" s="347"/>
      <c r="AK23" s="347"/>
      <c r="AL23" s="348"/>
      <c r="AM23" s="100"/>
      <c r="AN23" s="100"/>
      <c r="AO23" s="100"/>
    </row>
    <row r="24" spans="1:41" ht="33.75" customHeight="1">
      <c r="A24" s="317">
        <v>22</v>
      </c>
      <c r="B24" s="318"/>
      <c r="C24" s="354" t="s">
        <v>212</v>
      </c>
      <c r="D24" s="355"/>
      <c r="E24" s="335" t="s">
        <v>213</v>
      </c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7"/>
      <c r="AE24" s="311"/>
      <c r="AF24" s="312"/>
      <c r="AG24" s="312"/>
      <c r="AH24" s="313"/>
      <c r="AI24" s="303">
        <v>352</v>
      </c>
      <c r="AJ24" s="304"/>
      <c r="AK24" s="304"/>
      <c r="AL24" s="305"/>
      <c r="AM24" s="100"/>
      <c r="AN24" s="100"/>
      <c r="AO24" s="100"/>
    </row>
    <row r="25" spans="1:41" ht="30" customHeight="1">
      <c r="A25" s="317">
        <v>23</v>
      </c>
      <c r="B25" s="318"/>
      <c r="C25" s="354" t="s">
        <v>214</v>
      </c>
      <c r="D25" s="355"/>
      <c r="E25" s="335" t="s">
        <v>743</v>
      </c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7"/>
      <c r="AE25" s="311" t="s">
        <v>216</v>
      </c>
      <c r="AF25" s="312"/>
      <c r="AG25" s="312"/>
      <c r="AH25" s="313"/>
      <c r="AI25" s="303">
        <f>SUM(AI14+AI20+AI24)</f>
        <v>28721</v>
      </c>
      <c r="AJ25" s="304"/>
      <c r="AK25" s="304"/>
      <c r="AL25" s="305"/>
      <c r="AM25" s="100"/>
      <c r="AN25" s="100"/>
      <c r="AO25" s="100"/>
    </row>
    <row r="26" spans="1:41" ht="15" customHeight="1">
      <c r="A26" s="317">
        <v>24</v>
      </c>
      <c r="B26" s="318"/>
      <c r="C26" s="357" t="s">
        <v>217</v>
      </c>
      <c r="D26" s="359"/>
      <c r="E26" s="322" t="s">
        <v>758</v>
      </c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4"/>
      <c r="AE26" s="314"/>
      <c r="AF26" s="315"/>
      <c r="AG26" s="315"/>
      <c r="AH26" s="316"/>
      <c r="AI26" s="303">
        <v>4279</v>
      </c>
      <c r="AJ26" s="304"/>
      <c r="AK26" s="304"/>
      <c r="AL26" s="305"/>
      <c r="AM26" s="100"/>
      <c r="AN26" s="100"/>
      <c r="AO26" s="100"/>
    </row>
    <row r="27" spans="1:41" ht="15" customHeight="1">
      <c r="A27" s="317">
        <v>25</v>
      </c>
      <c r="B27" s="318"/>
      <c r="C27" s="357"/>
      <c r="D27" s="359"/>
      <c r="E27" s="349" t="s">
        <v>218</v>
      </c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1"/>
      <c r="AE27" s="314"/>
      <c r="AF27" s="315"/>
      <c r="AG27" s="315"/>
      <c r="AH27" s="316"/>
      <c r="AI27" s="346">
        <v>2567</v>
      </c>
      <c r="AJ27" s="347"/>
      <c r="AK27" s="347"/>
      <c r="AL27" s="348"/>
      <c r="AM27" s="100"/>
      <c r="AN27" s="100"/>
      <c r="AO27" s="100"/>
    </row>
    <row r="28" spans="1:41" ht="15" customHeight="1">
      <c r="A28" s="317">
        <v>26</v>
      </c>
      <c r="B28" s="318"/>
      <c r="C28" s="357"/>
      <c r="D28" s="359"/>
      <c r="E28" s="349" t="s">
        <v>219</v>
      </c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1"/>
      <c r="AE28" s="314"/>
      <c r="AF28" s="315"/>
      <c r="AG28" s="315"/>
      <c r="AH28" s="316"/>
      <c r="AI28" s="346">
        <v>1712</v>
      </c>
      <c r="AJ28" s="347"/>
      <c r="AK28" s="347"/>
      <c r="AL28" s="348"/>
      <c r="AM28" s="100"/>
      <c r="AN28" s="100"/>
      <c r="AO28" s="100"/>
    </row>
    <row r="29" spans="1:41" ht="15">
      <c r="A29" s="317">
        <v>27</v>
      </c>
      <c r="B29" s="318"/>
      <c r="C29" s="357" t="s">
        <v>220</v>
      </c>
      <c r="D29" s="358"/>
      <c r="E29" s="322" t="s">
        <v>757</v>
      </c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4"/>
      <c r="AE29" s="314"/>
      <c r="AF29" s="315"/>
      <c r="AG29" s="315"/>
      <c r="AH29" s="316"/>
      <c r="AI29" s="346">
        <f>SUM(AI30:AL31)</f>
        <v>11572</v>
      </c>
      <c r="AJ29" s="347"/>
      <c r="AK29" s="347"/>
      <c r="AL29" s="348"/>
      <c r="AM29" s="100"/>
      <c r="AN29" s="100"/>
      <c r="AO29" s="100"/>
    </row>
    <row r="30" spans="1:41" ht="15">
      <c r="A30" s="317">
        <v>28</v>
      </c>
      <c r="B30" s="318"/>
      <c r="C30" s="101" t="s">
        <v>221</v>
      </c>
      <c r="D30" s="102"/>
      <c r="E30" s="322" t="s">
        <v>222</v>
      </c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4"/>
      <c r="AE30" s="314"/>
      <c r="AF30" s="315"/>
      <c r="AG30" s="315"/>
      <c r="AH30" s="316"/>
      <c r="AI30" s="346">
        <v>7719</v>
      </c>
      <c r="AJ30" s="347"/>
      <c r="AK30" s="347"/>
      <c r="AL30" s="348"/>
      <c r="AM30" s="100"/>
      <c r="AN30" s="100"/>
      <c r="AO30" s="100"/>
    </row>
    <row r="31" spans="1:41" ht="15">
      <c r="A31" s="317">
        <v>29</v>
      </c>
      <c r="B31" s="318"/>
      <c r="C31" s="357" t="s">
        <v>223</v>
      </c>
      <c r="D31" s="358"/>
      <c r="E31" s="322" t="s">
        <v>224</v>
      </c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4"/>
      <c r="AE31" s="314"/>
      <c r="AF31" s="315"/>
      <c r="AG31" s="315"/>
      <c r="AH31" s="316"/>
      <c r="AI31" s="346">
        <v>3853</v>
      </c>
      <c r="AJ31" s="347"/>
      <c r="AK31" s="347"/>
      <c r="AL31" s="348"/>
      <c r="AM31" s="100"/>
      <c r="AN31" s="100"/>
      <c r="AO31" s="100"/>
    </row>
    <row r="32" spans="1:41" ht="30.75" customHeight="1">
      <c r="A32" s="317">
        <v>30</v>
      </c>
      <c r="B32" s="318"/>
      <c r="C32" s="354" t="s">
        <v>225</v>
      </c>
      <c r="D32" s="355"/>
      <c r="E32" s="335" t="s">
        <v>744</v>
      </c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7"/>
      <c r="AE32" s="311" t="s">
        <v>227</v>
      </c>
      <c r="AF32" s="312"/>
      <c r="AG32" s="312"/>
      <c r="AH32" s="313"/>
      <c r="AI32" s="303">
        <f>SUM(AI26+AI29)</f>
        <v>15851</v>
      </c>
      <c r="AJ32" s="304"/>
      <c r="AK32" s="304"/>
      <c r="AL32" s="305"/>
      <c r="AM32" s="100"/>
      <c r="AN32" s="100"/>
      <c r="AO32" s="100"/>
    </row>
    <row r="33" spans="1:41" ht="32.25" customHeight="1">
      <c r="A33" s="317">
        <v>31</v>
      </c>
      <c r="B33" s="318"/>
      <c r="C33" s="354" t="s">
        <v>228</v>
      </c>
      <c r="D33" s="356"/>
      <c r="E33" s="335" t="s">
        <v>229</v>
      </c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7"/>
      <c r="AE33" s="311" t="s">
        <v>230</v>
      </c>
      <c r="AF33" s="312"/>
      <c r="AG33" s="312"/>
      <c r="AH33" s="313"/>
      <c r="AI33" s="303">
        <v>1456</v>
      </c>
      <c r="AJ33" s="304"/>
      <c r="AK33" s="304"/>
      <c r="AL33" s="305"/>
      <c r="AM33" s="100"/>
      <c r="AN33" s="100"/>
      <c r="AO33" s="100"/>
    </row>
    <row r="34" spans="1:38" s="103" customFormat="1" ht="28.5" customHeight="1" hidden="1">
      <c r="A34" s="317">
        <v>28</v>
      </c>
      <c r="B34" s="318"/>
      <c r="C34" s="354" t="s">
        <v>231</v>
      </c>
      <c r="D34" s="355"/>
      <c r="E34" s="335" t="s">
        <v>232</v>
      </c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7"/>
      <c r="AE34" s="311" t="s">
        <v>233</v>
      </c>
      <c r="AF34" s="312"/>
      <c r="AG34" s="312"/>
      <c r="AH34" s="313"/>
      <c r="AI34" s="303">
        <v>0</v>
      </c>
      <c r="AJ34" s="304"/>
      <c r="AK34" s="304"/>
      <c r="AL34" s="305"/>
    </row>
    <row r="35" spans="1:38" s="103" customFormat="1" ht="30.75" customHeight="1">
      <c r="A35" s="306">
        <v>32</v>
      </c>
      <c r="B35" s="307"/>
      <c r="C35" s="335" t="s">
        <v>759</v>
      </c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7"/>
      <c r="AE35" s="311" t="s">
        <v>234</v>
      </c>
      <c r="AF35" s="312"/>
      <c r="AG35" s="312"/>
      <c r="AH35" s="313"/>
      <c r="AI35" s="303">
        <f>SUM(AI13+AI25+AI32+AI33+AI34)</f>
        <v>106079</v>
      </c>
      <c r="AJ35" s="304"/>
      <c r="AK35" s="304"/>
      <c r="AL35" s="305"/>
    </row>
    <row r="36" spans="1:41" ht="27.75" customHeight="1" hidden="1">
      <c r="A36" s="317">
        <v>37</v>
      </c>
      <c r="B36" s="318"/>
      <c r="C36" s="335" t="s">
        <v>235</v>
      </c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  <c r="AA36" s="336"/>
      <c r="AB36" s="336"/>
      <c r="AC36" s="336"/>
      <c r="AD36" s="337"/>
      <c r="AE36" s="311" t="s">
        <v>236</v>
      </c>
      <c r="AF36" s="312"/>
      <c r="AG36" s="312"/>
      <c r="AH36" s="313"/>
      <c r="AI36" s="303"/>
      <c r="AJ36" s="304"/>
      <c r="AK36" s="304"/>
      <c r="AL36" s="305"/>
      <c r="AM36" s="100"/>
      <c r="AN36" s="100"/>
      <c r="AO36" s="100"/>
    </row>
    <row r="37" spans="1:41" ht="27.75" customHeight="1" hidden="1">
      <c r="A37" s="306">
        <v>38</v>
      </c>
      <c r="B37" s="307"/>
      <c r="C37" s="335" t="s">
        <v>237</v>
      </c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7"/>
      <c r="AE37" s="311" t="s">
        <v>238</v>
      </c>
      <c r="AF37" s="312"/>
      <c r="AG37" s="312"/>
      <c r="AH37" s="313"/>
      <c r="AI37" s="303"/>
      <c r="AJ37" s="304"/>
      <c r="AK37" s="304"/>
      <c r="AL37" s="305"/>
      <c r="AM37" s="100"/>
      <c r="AN37" s="100"/>
      <c r="AO37" s="100"/>
    </row>
    <row r="38" spans="1:41" ht="27.75" customHeight="1" hidden="1">
      <c r="A38" s="317">
        <v>39</v>
      </c>
      <c r="B38" s="318"/>
      <c r="C38" s="335" t="s">
        <v>239</v>
      </c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7"/>
      <c r="AE38" s="311" t="s">
        <v>240</v>
      </c>
      <c r="AF38" s="312"/>
      <c r="AG38" s="312"/>
      <c r="AH38" s="313"/>
      <c r="AI38" s="303"/>
      <c r="AJ38" s="304"/>
      <c r="AK38" s="304"/>
      <c r="AL38" s="305"/>
      <c r="AM38" s="100"/>
      <c r="AN38" s="100"/>
      <c r="AO38" s="100"/>
    </row>
    <row r="39" spans="1:41" ht="27.75" customHeight="1" hidden="1">
      <c r="A39" s="306">
        <v>37</v>
      </c>
      <c r="B39" s="307"/>
      <c r="C39" s="335" t="s">
        <v>241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7"/>
      <c r="AE39" s="311" t="s">
        <v>242</v>
      </c>
      <c r="AF39" s="312"/>
      <c r="AG39" s="312"/>
      <c r="AH39" s="313"/>
      <c r="AI39" s="303" t="e">
        <f>SUM(#REF!)/1000</f>
        <v>#REF!</v>
      </c>
      <c r="AJ39" s="304"/>
      <c r="AK39" s="304"/>
      <c r="AL39" s="305"/>
      <c r="AM39" s="100"/>
      <c r="AN39" s="100"/>
      <c r="AO39" s="100"/>
    </row>
    <row r="40" spans="1:41" ht="27.75" customHeight="1" hidden="1">
      <c r="A40" s="317">
        <v>41</v>
      </c>
      <c r="B40" s="318"/>
      <c r="C40" s="349" t="s">
        <v>243</v>
      </c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1"/>
      <c r="AE40" s="314"/>
      <c r="AF40" s="315"/>
      <c r="AG40" s="315"/>
      <c r="AH40" s="316"/>
      <c r="AI40" s="303"/>
      <c r="AJ40" s="304"/>
      <c r="AK40" s="304"/>
      <c r="AL40" s="305"/>
      <c r="AM40" s="100"/>
      <c r="AN40" s="100"/>
      <c r="AO40" s="100"/>
    </row>
    <row r="41" spans="1:41" ht="27.75" customHeight="1" hidden="1">
      <c r="A41" s="317">
        <v>42</v>
      </c>
      <c r="B41" s="318"/>
      <c r="C41" s="349" t="s">
        <v>244</v>
      </c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1"/>
      <c r="AE41" s="314"/>
      <c r="AF41" s="315"/>
      <c r="AG41" s="315"/>
      <c r="AH41" s="316"/>
      <c r="AI41" s="303"/>
      <c r="AJ41" s="304"/>
      <c r="AK41" s="304"/>
      <c r="AL41" s="305"/>
      <c r="AM41" s="100"/>
      <c r="AN41" s="100"/>
      <c r="AO41" s="100"/>
    </row>
    <row r="42" spans="1:41" ht="27.75" customHeight="1" hidden="1">
      <c r="A42" s="306">
        <v>43</v>
      </c>
      <c r="B42" s="307"/>
      <c r="C42" s="349" t="s">
        <v>245</v>
      </c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1"/>
      <c r="AE42" s="314"/>
      <c r="AF42" s="315"/>
      <c r="AG42" s="315"/>
      <c r="AH42" s="316"/>
      <c r="AI42" s="303"/>
      <c r="AJ42" s="304"/>
      <c r="AK42" s="304"/>
      <c r="AL42" s="305"/>
      <c r="AM42" s="100"/>
      <c r="AN42" s="100"/>
      <c r="AO42" s="100"/>
    </row>
    <row r="43" spans="1:41" ht="27.75" customHeight="1" hidden="1">
      <c r="A43" s="317">
        <v>44</v>
      </c>
      <c r="B43" s="318"/>
      <c r="C43" s="349" t="s">
        <v>246</v>
      </c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1"/>
      <c r="AE43" s="314"/>
      <c r="AF43" s="315"/>
      <c r="AG43" s="315"/>
      <c r="AH43" s="316"/>
      <c r="AI43" s="303"/>
      <c r="AJ43" s="304"/>
      <c r="AK43" s="304"/>
      <c r="AL43" s="305"/>
      <c r="AM43" s="100"/>
      <c r="AN43" s="100"/>
      <c r="AO43" s="100"/>
    </row>
    <row r="44" spans="1:41" ht="27.75" customHeight="1" hidden="1">
      <c r="A44" s="306">
        <v>45</v>
      </c>
      <c r="B44" s="307"/>
      <c r="C44" s="349" t="s">
        <v>247</v>
      </c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50"/>
      <c r="AB44" s="350"/>
      <c r="AC44" s="350"/>
      <c r="AD44" s="351"/>
      <c r="AE44" s="314"/>
      <c r="AF44" s="315"/>
      <c r="AG44" s="315"/>
      <c r="AH44" s="316"/>
      <c r="AI44" s="303"/>
      <c r="AJ44" s="304"/>
      <c r="AK44" s="304"/>
      <c r="AL44" s="305"/>
      <c r="AM44" s="100"/>
      <c r="AN44" s="100"/>
      <c r="AO44" s="100"/>
    </row>
    <row r="45" spans="1:41" ht="27.75" customHeight="1" hidden="1">
      <c r="A45" s="317">
        <v>46</v>
      </c>
      <c r="B45" s="318"/>
      <c r="C45" s="349" t="s">
        <v>248</v>
      </c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1"/>
      <c r="AE45" s="314"/>
      <c r="AF45" s="315"/>
      <c r="AG45" s="315"/>
      <c r="AH45" s="316"/>
      <c r="AI45" s="303"/>
      <c r="AJ45" s="304"/>
      <c r="AK45" s="304"/>
      <c r="AL45" s="305"/>
      <c r="AM45" s="100"/>
      <c r="AN45" s="100"/>
      <c r="AO45" s="100"/>
    </row>
    <row r="46" spans="1:41" ht="27.75" customHeight="1">
      <c r="A46" s="306">
        <v>33</v>
      </c>
      <c r="B46" s="307"/>
      <c r="C46" s="335" t="s">
        <v>745</v>
      </c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7"/>
      <c r="AE46" s="311" t="s">
        <v>250</v>
      </c>
      <c r="AF46" s="312"/>
      <c r="AG46" s="312"/>
      <c r="AH46" s="313"/>
      <c r="AI46" s="303">
        <f>SUM(AI47:AL49)</f>
        <v>5113</v>
      </c>
      <c r="AJ46" s="304"/>
      <c r="AK46" s="304"/>
      <c r="AL46" s="305"/>
      <c r="AM46" s="100"/>
      <c r="AN46" s="100"/>
      <c r="AO46" s="100"/>
    </row>
    <row r="47" spans="1:41" ht="12.75" customHeight="1">
      <c r="A47" s="317">
        <v>34</v>
      </c>
      <c r="B47" s="318"/>
      <c r="C47" s="352" t="s">
        <v>251</v>
      </c>
      <c r="D47" s="352"/>
      <c r="E47" s="353" t="s">
        <v>252</v>
      </c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14"/>
      <c r="AF47" s="315"/>
      <c r="AG47" s="315"/>
      <c r="AH47" s="316"/>
      <c r="AI47" s="346">
        <v>4072</v>
      </c>
      <c r="AJ47" s="347"/>
      <c r="AK47" s="347"/>
      <c r="AL47" s="348"/>
      <c r="AM47" s="100"/>
      <c r="AN47" s="100"/>
      <c r="AO47" s="100"/>
    </row>
    <row r="48" spans="1:41" ht="12.75" customHeight="1">
      <c r="A48" s="317">
        <v>35</v>
      </c>
      <c r="B48" s="318"/>
      <c r="C48" s="352" t="s">
        <v>251</v>
      </c>
      <c r="D48" s="352"/>
      <c r="E48" s="353" t="s">
        <v>134</v>
      </c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14"/>
      <c r="AF48" s="315"/>
      <c r="AG48" s="315"/>
      <c r="AH48" s="316"/>
      <c r="AI48" s="346">
        <v>276</v>
      </c>
      <c r="AJ48" s="347"/>
      <c r="AK48" s="347"/>
      <c r="AL48" s="348"/>
      <c r="AM48" s="100"/>
      <c r="AN48" s="100"/>
      <c r="AO48" s="100"/>
    </row>
    <row r="49" spans="1:41" ht="12.75" customHeight="1">
      <c r="A49" s="306">
        <v>36</v>
      </c>
      <c r="B49" s="307"/>
      <c r="C49" s="352"/>
      <c r="D49" s="352"/>
      <c r="E49" s="322" t="s">
        <v>253</v>
      </c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4"/>
      <c r="AE49" s="314"/>
      <c r="AF49" s="315"/>
      <c r="AG49" s="315"/>
      <c r="AH49" s="316"/>
      <c r="AI49" s="346">
        <v>765</v>
      </c>
      <c r="AJ49" s="347"/>
      <c r="AK49" s="347"/>
      <c r="AL49" s="348"/>
      <c r="AM49" s="100"/>
      <c r="AN49" s="100"/>
      <c r="AO49" s="100"/>
    </row>
    <row r="50" spans="1:41" ht="15.75" customHeight="1" hidden="1">
      <c r="A50" s="317">
        <v>42</v>
      </c>
      <c r="B50" s="318"/>
      <c r="C50" s="349" t="s">
        <v>246</v>
      </c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1"/>
      <c r="AE50" s="314"/>
      <c r="AF50" s="315"/>
      <c r="AG50" s="315"/>
      <c r="AH50" s="316"/>
      <c r="AI50" s="303"/>
      <c r="AJ50" s="304"/>
      <c r="AK50" s="304"/>
      <c r="AL50" s="305"/>
      <c r="AM50" s="100"/>
      <c r="AN50" s="100"/>
      <c r="AO50" s="100"/>
    </row>
    <row r="51" spans="1:41" ht="15.75" customHeight="1" hidden="1">
      <c r="A51" s="306" t="s">
        <v>254</v>
      </c>
      <c r="B51" s="307"/>
      <c r="C51" s="349" t="s">
        <v>247</v>
      </c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1"/>
      <c r="AE51" s="314"/>
      <c r="AF51" s="315"/>
      <c r="AG51" s="315"/>
      <c r="AH51" s="316"/>
      <c r="AI51" s="303"/>
      <c r="AJ51" s="304"/>
      <c r="AK51" s="304"/>
      <c r="AL51" s="305"/>
      <c r="AM51" s="100"/>
      <c r="AN51" s="100"/>
      <c r="AO51" s="100"/>
    </row>
    <row r="52" spans="1:41" ht="15.75" customHeight="1" hidden="1">
      <c r="A52" s="317" t="s">
        <v>255</v>
      </c>
      <c r="B52" s="318"/>
      <c r="C52" s="349" t="s">
        <v>248</v>
      </c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1"/>
      <c r="AE52" s="314"/>
      <c r="AF52" s="315"/>
      <c r="AG52" s="315"/>
      <c r="AH52" s="316"/>
      <c r="AI52" s="303"/>
      <c r="AJ52" s="304"/>
      <c r="AK52" s="304"/>
      <c r="AL52" s="305"/>
      <c r="AM52" s="100"/>
      <c r="AN52" s="100"/>
      <c r="AO52" s="100"/>
    </row>
    <row r="53" spans="1:41" ht="30.75" customHeight="1">
      <c r="A53" s="306">
        <v>37</v>
      </c>
      <c r="B53" s="307"/>
      <c r="C53" s="335" t="s">
        <v>746</v>
      </c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7"/>
      <c r="AE53" s="311" t="s">
        <v>256</v>
      </c>
      <c r="AF53" s="312"/>
      <c r="AG53" s="312"/>
      <c r="AH53" s="313"/>
      <c r="AI53" s="303">
        <f>SUM(AI35+AI46)</f>
        <v>111192</v>
      </c>
      <c r="AJ53" s="304"/>
      <c r="AK53" s="304"/>
      <c r="AL53" s="305"/>
      <c r="AM53" s="100"/>
      <c r="AN53" s="100"/>
      <c r="AO53" s="100"/>
    </row>
    <row r="54" spans="1:41" ht="12.75" customHeight="1" hidden="1">
      <c r="A54" s="306">
        <v>43</v>
      </c>
      <c r="B54" s="307"/>
      <c r="D54" s="105"/>
      <c r="E54" s="322" t="s">
        <v>257</v>
      </c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4"/>
      <c r="AE54" s="314" t="s">
        <v>258</v>
      </c>
      <c r="AF54" s="315"/>
      <c r="AG54" s="315"/>
      <c r="AH54" s="316"/>
      <c r="AI54" s="303" t="e">
        <f>SUM(#REF!)</f>
        <v>#REF!</v>
      </c>
      <c r="AJ54" s="304"/>
      <c r="AK54" s="304"/>
      <c r="AL54" s="305"/>
      <c r="AM54" s="100"/>
      <c r="AN54" s="100"/>
      <c r="AO54" s="100"/>
    </row>
    <row r="55" spans="1:41" ht="12.75" customHeight="1" hidden="1">
      <c r="A55" s="317" t="s">
        <v>259</v>
      </c>
      <c r="B55" s="318"/>
      <c r="C55" s="329"/>
      <c r="D55" s="331"/>
      <c r="E55" s="322" t="s">
        <v>260</v>
      </c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4"/>
      <c r="AE55" s="314" t="s">
        <v>261</v>
      </c>
      <c r="AF55" s="315"/>
      <c r="AG55" s="315"/>
      <c r="AH55" s="316"/>
      <c r="AI55" s="303" t="e">
        <f>SUM(#REF!)</f>
        <v>#REF!</v>
      </c>
      <c r="AJ55" s="304"/>
      <c r="AK55" s="304"/>
      <c r="AL55" s="305"/>
      <c r="AM55" s="100"/>
      <c r="AN55" s="100"/>
      <c r="AO55" s="100"/>
    </row>
    <row r="56" spans="1:41" ht="12.75" customHeight="1" hidden="1">
      <c r="A56" s="306" t="s">
        <v>262</v>
      </c>
      <c r="B56" s="307"/>
      <c r="C56" s="329"/>
      <c r="D56" s="331"/>
      <c r="E56" s="322" t="s">
        <v>263</v>
      </c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4"/>
      <c r="AE56" s="314" t="s">
        <v>264</v>
      </c>
      <c r="AF56" s="315"/>
      <c r="AG56" s="315"/>
      <c r="AH56" s="316"/>
      <c r="AI56" s="303" t="e">
        <f>SUM(#REF!)</f>
        <v>#REF!</v>
      </c>
      <c r="AJ56" s="304"/>
      <c r="AK56" s="304"/>
      <c r="AL56" s="305"/>
      <c r="AM56" s="100"/>
      <c r="AN56" s="100"/>
      <c r="AO56" s="100"/>
    </row>
    <row r="57" spans="1:41" ht="12.75" customHeight="1" hidden="1">
      <c r="A57" s="317">
        <v>45</v>
      </c>
      <c r="B57" s="318"/>
      <c r="C57" s="329"/>
      <c r="D57" s="331"/>
      <c r="E57" s="322" t="s">
        <v>265</v>
      </c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4"/>
      <c r="AE57" s="314" t="s">
        <v>266</v>
      </c>
      <c r="AF57" s="315"/>
      <c r="AG57" s="315"/>
      <c r="AH57" s="316"/>
      <c r="AI57" s="303" t="e">
        <f>SUM(#REF!)</f>
        <v>#REF!</v>
      </c>
      <c r="AJ57" s="304"/>
      <c r="AK57" s="304"/>
      <c r="AL57" s="305"/>
      <c r="AM57" s="100"/>
      <c r="AN57" s="100"/>
      <c r="AO57" s="100"/>
    </row>
    <row r="58" spans="1:41" ht="12.75" customHeight="1" hidden="1">
      <c r="A58" s="306" t="s">
        <v>267</v>
      </c>
      <c r="B58" s="307"/>
      <c r="C58" s="329"/>
      <c r="D58" s="331"/>
      <c r="E58" s="322" t="s">
        <v>268</v>
      </c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4"/>
      <c r="AE58" s="314" t="s">
        <v>269</v>
      </c>
      <c r="AF58" s="315"/>
      <c r="AG58" s="315"/>
      <c r="AH58" s="316"/>
      <c r="AI58" s="303" t="e">
        <f>SUM(#REF!)</f>
        <v>#REF!</v>
      </c>
      <c r="AJ58" s="304"/>
      <c r="AK58" s="304"/>
      <c r="AL58" s="305"/>
      <c r="AM58" s="100"/>
      <c r="AN58" s="100"/>
      <c r="AO58" s="100"/>
    </row>
    <row r="59" spans="1:41" ht="15.75" customHeight="1" hidden="1">
      <c r="A59" s="317">
        <v>36</v>
      </c>
      <c r="B59" s="318"/>
      <c r="C59" s="335" t="s">
        <v>270</v>
      </c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7"/>
      <c r="AE59" s="311" t="s">
        <v>271</v>
      </c>
      <c r="AF59" s="312"/>
      <c r="AG59" s="312"/>
      <c r="AH59" s="313"/>
      <c r="AI59" s="303">
        <v>0</v>
      </c>
      <c r="AJ59" s="304"/>
      <c r="AK59" s="304"/>
      <c r="AL59" s="305"/>
      <c r="AM59" s="100"/>
      <c r="AN59" s="100"/>
      <c r="AO59" s="100"/>
    </row>
    <row r="60" spans="1:41" ht="12.75" customHeight="1" hidden="1">
      <c r="A60" s="306" t="s">
        <v>272</v>
      </c>
      <c r="B60" s="307"/>
      <c r="C60" s="329"/>
      <c r="D60" s="331"/>
      <c r="E60" s="349" t="s">
        <v>273</v>
      </c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1"/>
      <c r="AE60" s="314" t="s">
        <v>274</v>
      </c>
      <c r="AF60" s="315"/>
      <c r="AG60" s="315"/>
      <c r="AH60" s="316"/>
      <c r="AI60" s="303" t="e">
        <f>SUM(#REF!)</f>
        <v>#REF!</v>
      </c>
      <c r="AJ60" s="304"/>
      <c r="AK60" s="304"/>
      <c r="AL60" s="305"/>
      <c r="AM60" s="100"/>
      <c r="AN60" s="100"/>
      <c r="AO60" s="100"/>
    </row>
    <row r="61" spans="1:41" ht="12.75" customHeight="1" hidden="1">
      <c r="A61" s="317" t="s">
        <v>275</v>
      </c>
      <c r="B61" s="318"/>
      <c r="C61" s="329"/>
      <c r="D61" s="331"/>
      <c r="E61" s="349" t="s">
        <v>276</v>
      </c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1"/>
      <c r="AE61" s="314" t="s">
        <v>277</v>
      </c>
      <c r="AF61" s="315"/>
      <c r="AG61" s="315"/>
      <c r="AH61" s="316"/>
      <c r="AI61" s="303" t="e">
        <f>SUM(#REF!)</f>
        <v>#REF!</v>
      </c>
      <c r="AJ61" s="304"/>
      <c r="AK61" s="304"/>
      <c r="AL61" s="305"/>
      <c r="AM61" s="100"/>
      <c r="AN61" s="100"/>
      <c r="AO61" s="100"/>
    </row>
    <row r="62" spans="1:41" ht="12.75" customHeight="1" hidden="1">
      <c r="A62" s="306" t="s">
        <v>278</v>
      </c>
      <c r="B62" s="307"/>
      <c r="C62" s="329"/>
      <c r="D62" s="331"/>
      <c r="E62" s="322" t="s">
        <v>279</v>
      </c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4"/>
      <c r="AE62" s="314" t="s">
        <v>280</v>
      </c>
      <c r="AF62" s="315"/>
      <c r="AG62" s="315"/>
      <c r="AH62" s="316"/>
      <c r="AI62" s="303" t="e">
        <f>SUM(#REF!)</f>
        <v>#REF!</v>
      </c>
      <c r="AJ62" s="304"/>
      <c r="AK62" s="304"/>
      <c r="AL62" s="305"/>
      <c r="AM62" s="100"/>
      <c r="AN62" s="100"/>
      <c r="AO62" s="100"/>
    </row>
    <row r="63" spans="1:38" s="106" customFormat="1" ht="12.75" customHeight="1" hidden="1">
      <c r="A63" s="317">
        <v>54</v>
      </c>
      <c r="B63" s="318"/>
      <c r="C63" s="329"/>
      <c r="D63" s="331"/>
      <c r="E63" s="322" t="s">
        <v>281</v>
      </c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4"/>
      <c r="AE63" s="314" t="s">
        <v>282</v>
      </c>
      <c r="AF63" s="315"/>
      <c r="AG63" s="315"/>
      <c r="AH63" s="316"/>
      <c r="AI63" s="303" t="e">
        <f>SUM(#REF!)</f>
        <v>#REF!</v>
      </c>
      <c r="AJ63" s="304"/>
      <c r="AK63" s="304"/>
      <c r="AL63" s="305"/>
    </row>
    <row r="64" spans="1:41" ht="12.75" customHeight="1" hidden="1">
      <c r="A64" s="306" t="s">
        <v>283</v>
      </c>
      <c r="B64" s="307"/>
      <c r="C64" s="329"/>
      <c r="D64" s="331"/>
      <c r="E64" s="322" t="s">
        <v>284</v>
      </c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4"/>
      <c r="AE64" s="314" t="s">
        <v>285</v>
      </c>
      <c r="AF64" s="315"/>
      <c r="AG64" s="315"/>
      <c r="AH64" s="316"/>
      <c r="AI64" s="303" t="e">
        <f>SUM(#REF!)</f>
        <v>#REF!</v>
      </c>
      <c r="AJ64" s="304"/>
      <c r="AK64" s="304"/>
      <c r="AL64" s="305"/>
      <c r="AM64" s="100"/>
      <c r="AN64" s="100"/>
      <c r="AO64" s="100"/>
    </row>
    <row r="65" spans="1:41" ht="15">
      <c r="A65" s="306">
        <v>38</v>
      </c>
      <c r="B65" s="307"/>
      <c r="C65" s="329"/>
      <c r="D65" s="331"/>
      <c r="E65" s="322" t="s">
        <v>288</v>
      </c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4"/>
      <c r="AE65" s="314"/>
      <c r="AF65" s="315"/>
      <c r="AG65" s="315"/>
      <c r="AH65" s="316"/>
      <c r="AI65" s="346">
        <v>171</v>
      </c>
      <c r="AJ65" s="347"/>
      <c r="AK65" s="347"/>
      <c r="AL65" s="348"/>
      <c r="AM65" s="100"/>
      <c r="AN65" s="100"/>
      <c r="AO65" s="100"/>
    </row>
    <row r="66" spans="1:41" ht="15">
      <c r="A66" s="317">
        <v>39</v>
      </c>
      <c r="B66" s="318"/>
      <c r="C66" s="329"/>
      <c r="D66" s="331"/>
      <c r="E66" s="322" t="s">
        <v>289</v>
      </c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4"/>
      <c r="AE66" s="314"/>
      <c r="AF66" s="315"/>
      <c r="AG66" s="315"/>
      <c r="AH66" s="316"/>
      <c r="AI66" s="346">
        <v>5250</v>
      </c>
      <c r="AJ66" s="347"/>
      <c r="AK66" s="347"/>
      <c r="AL66" s="348"/>
      <c r="AM66" s="100"/>
      <c r="AN66" s="100"/>
      <c r="AO66" s="100"/>
    </row>
    <row r="67" spans="1:41" ht="17.25" customHeight="1">
      <c r="A67" s="317">
        <v>40</v>
      </c>
      <c r="B67" s="318"/>
      <c r="C67" s="335" t="s">
        <v>748</v>
      </c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7"/>
      <c r="AE67" s="311" t="s">
        <v>287</v>
      </c>
      <c r="AF67" s="312"/>
      <c r="AG67" s="312"/>
      <c r="AH67" s="313"/>
      <c r="AI67" s="303">
        <f>SUM(AI65:AL66)</f>
        <v>5421</v>
      </c>
      <c r="AJ67" s="304"/>
      <c r="AK67" s="304"/>
      <c r="AL67" s="305"/>
      <c r="AM67" s="100"/>
      <c r="AN67" s="100"/>
      <c r="AO67" s="100"/>
    </row>
    <row r="68" spans="1:41" ht="15.75">
      <c r="A68" s="317">
        <v>41</v>
      </c>
      <c r="B68" s="318"/>
      <c r="C68" s="329"/>
      <c r="D68" s="331"/>
      <c r="E68" s="322" t="s">
        <v>760</v>
      </c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23"/>
      <c r="AC68" s="323"/>
      <c r="AD68" s="324"/>
      <c r="AE68" s="311" t="s">
        <v>290</v>
      </c>
      <c r="AF68" s="312"/>
      <c r="AG68" s="312"/>
      <c r="AH68" s="313"/>
      <c r="AI68" s="303">
        <f>SUM(AI69)</f>
        <v>12500</v>
      </c>
      <c r="AJ68" s="304"/>
      <c r="AK68" s="304"/>
      <c r="AL68" s="305"/>
      <c r="AM68" s="100"/>
      <c r="AN68" s="100"/>
      <c r="AO68" s="100"/>
    </row>
    <row r="69" spans="1:41" ht="15">
      <c r="A69" s="306">
        <v>42</v>
      </c>
      <c r="B69" s="307"/>
      <c r="C69" s="329"/>
      <c r="D69" s="331"/>
      <c r="E69" s="349" t="s">
        <v>291</v>
      </c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1"/>
      <c r="AE69" s="314"/>
      <c r="AF69" s="315"/>
      <c r="AG69" s="315"/>
      <c r="AH69" s="316"/>
      <c r="AI69" s="346">
        <v>12500</v>
      </c>
      <c r="AJ69" s="347"/>
      <c r="AK69" s="347"/>
      <c r="AL69" s="348"/>
      <c r="AM69" s="100"/>
      <c r="AN69" s="100"/>
      <c r="AO69" s="100"/>
    </row>
    <row r="70" spans="1:41" ht="12.75" customHeight="1" hidden="1">
      <c r="A70" s="317">
        <v>43</v>
      </c>
      <c r="B70" s="318"/>
      <c r="C70" s="329"/>
      <c r="D70" s="331"/>
      <c r="E70" s="322" t="s">
        <v>292</v>
      </c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23"/>
      <c r="AC70" s="323"/>
      <c r="AD70" s="324"/>
      <c r="AE70" s="314"/>
      <c r="AF70" s="315"/>
      <c r="AG70" s="315"/>
      <c r="AH70" s="316"/>
      <c r="AI70" s="303" t="e">
        <f>SUM(#REF!)/1000</f>
        <v>#REF!</v>
      </c>
      <c r="AJ70" s="304"/>
      <c r="AK70" s="304"/>
      <c r="AL70" s="305"/>
      <c r="AM70" s="100"/>
      <c r="AN70" s="100"/>
      <c r="AO70" s="100"/>
    </row>
    <row r="71" spans="1:41" ht="12.75" customHeight="1" hidden="1">
      <c r="A71" s="317">
        <v>44</v>
      </c>
      <c r="B71" s="318"/>
      <c r="C71" s="329"/>
      <c r="D71" s="331"/>
      <c r="E71" s="322" t="s">
        <v>293</v>
      </c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23"/>
      <c r="AC71" s="323"/>
      <c r="AD71" s="324"/>
      <c r="AE71" s="314" t="s">
        <v>294</v>
      </c>
      <c r="AF71" s="315"/>
      <c r="AG71" s="315"/>
      <c r="AH71" s="316"/>
      <c r="AI71" s="303" t="e">
        <f>SUM(#REF!)/1000</f>
        <v>#REF!</v>
      </c>
      <c r="AJ71" s="304"/>
      <c r="AK71" s="304"/>
      <c r="AL71" s="305"/>
      <c r="AM71" s="100"/>
      <c r="AN71" s="100"/>
      <c r="AO71" s="100"/>
    </row>
    <row r="72" spans="1:41" ht="12.75" customHeight="1" hidden="1">
      <c r="A72" s="306">
        <v>45</v>
      </c>
      <c r="B72" s="307"/>
      <c r="C72" s="329"/>
      <c r="D72" s="331"/>
      <c r="E72" s="322" t="s">
        <v>295</v>
      </c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4"/>
      <c r="AE72" s="314" t="s">
        <v>296</v>
      </c>
      <c r="AF72" s="315"/>
      <c r="AG72" s="315"/>
      <c r="AH72" s="316"/>
      <c r="AI72" s="303" t="e">
        <f>SUM(#REF!)/1000</f>
        <v>#REF!</v>
      </c>
      <c r="AJ72" s="304"/>
      <c r="AK72" s="304"/>
      <c r="AL72" s="305"/>
      <c r="AM72" s="100"/>
      <c r="AN72" s="100"/>
      <c r="AO72" s="100"/>
    </row>
    <row r="73" spans="1:41" ht="15.75">
      <c r="A73" s="317">
        <v>43</v>
      </c>
      <c r="B73" s="318"/>
      <c r="C73" s="329"/>
      <c r="D73" s="331"/>
      <c r="E73" s="322" t="s">
        <v>761</v>
      </c>
      <c r="F73" s="323"/>
      <c r="G73" s="323"/>
      <c r="H73" s="323"/>
      <c r="I73" s="323"/>
      <c r="J73" s="323"/>
      <c r="K73" s="323"/>
      <c r="L73" s="323"/>
      <c r="M73" s="323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4"/>
      <c r="AE73" s="311" t="s">
        <v>297</v>
      </c>
      <c r="AF73" s="312"/>
      <c r="AG73" s="312"/>
      <c r="AH73" s="313"/>
      <c r="AI73" s="303">
        <f>SUM(AI74)</f>
        <v>4300</v>
      </c>
      <c r="AJ73" s="304"/>
      <c r="AK73" s="304"/>
      <c r="AL73" s="305"/>
      <c r="AM73" s="100"/>
      <c r="AN73" s="100"/>
      <c r="AO73" s="100"/>
    </row>
    <row r="74" spans="1:41" ht="15">
      <c r="A74" s="317">
        <v>44</v>
      </c>
      <c r="B74" s="318"/>
      <c r="C74" s="329"/>
      <c r="D74" s="331"/>
      <c r="E74" s="349" t="s">
        <v>298</v>
      </c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1"/>
      <c r="AE74" s="314"/>
      <c r="AF74" s="315"/>
      <c r="AG74" s="315"/>
      <c r="AH74" s="316"/>
      <c r="AI74" s="346">
        <v>4300</v>
      </c>
      <c r="AJ74" s="347"/>
      <c r="AK74" s="347"/>
      <c r="AL74" s="348"/>
      <c r="AM74" s="100"/>
      <c r="AN74" s="100"/>
      <c r="AO74" s="100"/>
    </row>
    <row r="75" spans="1:41" ht="15.75">
      <c r="A75" s="306">
        <v>45</v>
      </c>
      <c r="B75" s="307"/>
      <c r="C75" s="329"/>
      <c r="D75" s="331"/>
      <c r="E75" s="322" t="s">
        <v>749</v>
      </c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4"/>
      <c r="AE75" s="311" t="s">
        <v>299</v>
      </c>
      <c r="AF75" s="312"/>
      <c r="AG75" s="312"/>
      <c r="AH75" s="313"/>
      <c r="AI75" s="303">
        <f>SUM(AI76:AL77)</f>
        <v>850</v>
      </c>
      <c r="AJ75" s="304"/>
      <c r="AK75" s="304"/>
      <c r="AL75" s="305"/>
      <c r="AM75" s="100"/>
      <c r="AN75" s="100"/>
      <c r="AO75" s="100"/>
    </row>
    <row r="76" spans="1:41" ht="15">
      <c r="A76" s="317">
        <v>46</v>
      </c>
      <c r="B76" s="318"/>
      <c r="C76" s="329"/>
      <c r="D76" s="331"/>
      <c r="E76" s="349" t="s">
        <v>300</v>
      </c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1"/>
      <c r="AE76" s="314"/>
      <c r="AF76" s="315"/>
      <c r="AG76" s="315"/>
      <c r="AH76" s="316"/>
      <c r="AI76" s="346">
        <v>450</v>
      </c>
      <c r="AJ76" s="347"/>
      <c r="AK76" s="347"/>
      <c r="AL76" s="348"/>
      <c r="AM76" s="100"/>
      <c r="AN76" s="100"/>
      <c r="AO76" s="100"/>
    </row>
    <row r="77" spans="1:41" ht="15">
      <c r="A77" s="317">
        <v>47</v>
      </c>
      <c r="B77" s="318"/>
      <c r="C77" s="329"/>
      <c r="D77" s="331"/>
      <c r="E77" s="349" t="s">
        <v>301</v>
      </c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1"/>
      <c r="AE77" s="314"/>
      <c r="AF77" s="315"/>
      <c r="AG77" s="315"/>
      <c r="AH77" s="316"/>
      <c r="AI77" s="346">
        <v>400</v>
      </c>
      <c r="AJ77" s="347"/>
      <c r="AK77" s="347"/>
      <c r="AL77" s="348"/>
      <c r="AM77" s="100"/>
      <c r="AN77" s="100"/>
      <c r="AO77" s="100"/>
    </row>
    <row r="78" spans="1:41" ht="15.75">
      <c r="A78" s="306">
        <v>48</v>
      </c>
      <c r="B78" s="307"/>
      <c r="C78" s="335" t="s">
        <v>750</v>
      </c>
      <c r="D78" s="33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7"/>
      <c r="AE78" s="311" t="s">
        <v>303</v>
      </c>
      <c r="AF78" s="312"/>
      <c r="AG78" s="312"/>
      <c r="AH78" s="313"/>
      <c r="AI78" s="303">
        <f>SUM(AI68+AI73+AI75)</f>
        <v>17650</v>
      </c>
      <c r="AJ78" s="304"/>
      <c r="AK78" s="304"/>
      <c r="AL78" s="305"/>
      <c r="AM78" s="100"/>
      <c r="AN78" s="100"/>
      <c r="AO78" s="100"/>
    </row>
    <row r="79" spans="1:38" s="118" customFormat="1" ht="30.75" customHeight="1">
      <c r="A79" s="338">
        <v>49</v>
      </c>
      <c r="B79" s="339"/>
      <c r="C79" s="340" t="s">
        <v>751</v>
      </c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2"/>
      <c r="AE79" s="343" t="s">
        <v>304</v>
      </c>
      <c r="AF79" s="344"/>
      <c r="AG79" s="344"/>
      <c r="AH79" s="345"/>
      <c r="AI79" s="332">
        <f>SUM(AI67+AI78)</f>
        <v>23071</v>
      </c>
      <c r="AJ79" s="333"/>
      <c r="AK79" s="333"/>
      <c r="AL79" s="334"/>
    </row>
    <row r="80" spans="1:41" ht="15.75">
      <c r="A80" s="317">
        <v>50</v>
      </c>
      <c r="B80" s="318"/>
      <c r="C80" s="329"/>
      <c r="D80" s="331"/>
      <c r="E80" s="319" t="s">
        <v>305</v>
      </c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320"/>
      <c r="W80" s="320"/>
      <c r="X80" s="320"/>
      <c r="Y80" s="320"/>
      <c r="Z80" s="320"/>
      <c r="AA80" s="320"/>
      <c r="AB80" s="320"/>
      <c r="AC80" s="320"/>
      <c r="AD80" s="321"/>
      <c r="AE80" s="311" t="s">
        <v>306</v>
      </c>
      <c r="AF80" s="312"/>
      <c r="AG80" s="312"/>
      <c r="AH80" s="313"/>
      <c r="AI80" s="303">
        <v>3966</v>
      </c>
      <c r="AJ80" s="304"/>
      <c r="AK80" s="304"/>
      <c r="AL80" s="305"/>
      <c r="AM80" s="100"/>
      <c r="AN80" s="100"/>
      <c r="AO80" s="100"/>
    </row>
    <row r="81" spans="1:41" ht="15.75">
      <c r="A81" s="306">
        <v>51</v>
      </c>
      <c r="B81" s="307"/>
      <c r="C81" s="329"/>
      <c r="D81" s="331"/>
      <c r="E81" s="319" t="s">
        <v>307</v>
      </c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320"/>
      <c r="W81" s="320"/>
      <c r="X81" s="320"/>
      <c r="Y81" s="320"/>
      <c r="Z81" s="320"/>
      <c r="AA81" s="320"/>
      <c r="AB81" s="320"/>
      <c r="AC81" s="320"/>
      <c r="AD81" s="321"/>
      <c r="AE81" s="311" t="s">
        <v>308</v>
      </c>
      <c r="AF81" s="312"/>
      <c r="AG81" s="312"/>
      <c r="AH81" s="313"/>
      <c r="AI81" s="303">
        <v>600</v>
      </c>
      <c r="AJ81" s="304"/>
      <c r="AK81" s="304"/>
      <c r="AL81" s="305"/>
      <c r="AM81" s="100"/>
      <c r="AN81" s="100"/>
      <c r="AO81" s="100"/>
    </row>
    <row r="82" spans="1:41" ht="15.75">
      <c r="A82" s="317">
        <v>52</v>
      </c>
      <c r="B82" s="318"/>
      <c r="C82" s="329"/>
      <c r="D82" s="331"/>
      <c r="E82" s="319" t="s">
        <v>309</v>
      </c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320"/>
      <c r="W82" s="320"/>
      <c r="X82" s="320"/>
      <c r="Y82" s="320"/>
      <c r="Z82" s="320"/>
      <c r="AA82" s="320"/>
      <c r="AB82" s="320"/>
      <c r="AC82" s="320"/>
      <c r="AD82" s="321"/>
      <c r="AE82" s="311" t="s">
        <v>310</v>
      </c>
      <c r="AF82" s="312"/>
      <c r="AG82" s="312"/>
      <c r="AH82" s="313"/>
      <c r="AI82" s="303">
        <v>325</v>
      </c>
      <c r="AJ82" s="304"/>
      <c r="AK82" s="304"/>
      <c r="AL82" s="305"/>
      <c r="AM82" s="100"/>
      <c r="AN82" s="100"/>
      <c r="AO82" s="100"/>
    </row>
    <row r="83" spans="1:41" ht="15.75">
      <c r="A83" s="306">
        <v>53</v>
      </c>
      <c r="B83" s="307"/>
      <c r="C83" s="329"/>
      <c r="D83" s="331"/>
      <c r="E83" s="319" t="s">
        <v>311</v>
      </c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320"/>
      <c r="Z83" s="320"/>
      <c r="AA83" s="320"/>
      <c r="AB83" s="320"/>
      <c r="AC83" s="320"/>
      <c r="AD83" s="321"/>
      <c r="AE83" s="311" t="s">
        <v>312</v>
      </c>
      <c r="AF83" s="312"/>
      <c r="AG83" s="312"/>
      <c r="AH83" s="313"/>
      <c r="AI83" s="303">
        <v>5278</v>
      </c>
      <c r="AJ83" s="304"/>
      <c r="AK83" s="304"/>
      <c r="AL83" s="305"/>
      <c r="AM83" s="100"/>
      <c r="AN83" s="100"/>
      <c r="AO83" s="100"/>
    </row>
    <row r="84" spans="1:41" ht="15.75">
      <c r="A84" s="317">
        <v>54</v>
      </c>
      <c r="B84" s="318"/>
      <c r="C84" s="329"/>
      <c r="D84" s="331"/>
      <c r="E84" s="319" t="s">
        <v>313</v>
      </c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320"/>
      <c r="W84" s="320"/>
      <c r="X84" s="320"/>
      <c r="Y84" s="320"/>
      <c r="Z84" s="320"/>
      <c r="AA84" s="320"/>
      <c r="AB84" s="320"/>
      <c r="AC84" s="320"/>
      <c r="AD84" s="321"/>
      <c r="AE84" s="311" t="s">
        <v>314</v>
      </c>
      <c r="AF84" s="312"/>
      <c r="AG84" s="312"/>
      <c r="AH84" s="313"/>
      <c r="AI84" s="303">
        <v>1200</v>
      </c>
      <c r="AJ84" s="304"/>
      <c r="AK84" s="304"/>
      <c r="AL84" s="305"/>
      <c r="AM84" s="100"/>
      <c r="AN84" s="100"/>
      <c r="AO84" s="100"/>
    </row>
    <row r="85" spans="1:41" ht="30.75" customHeight="1">
      <c r="A85" s="317">
        <v>55</v>
      </c>
      <c r="B85" s="318"/>
      <c r="C85" s="308" t="s">
        <v>752</v>
      </c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10"/>
      <c r="AE85" s="311" t="s">
        <v>315</v>
      </c>
      <c r="AF85" s="312"/>
      <c r="AG85" s="312"/>
      <c r="AH85" s="313"/>
      <c r="AI85" s="303">
        <f>SUM(AI80:AL84)</f>
        <v>11369</v>
      </c>
      <c r="AJ85" s="304"/>
      <c r="AK85" s="304"/>
      <c r="AL85" s="305"/>
      <c r="AM85" s="100"/>
      <c r="AN85" s="100"/>
      <c r="AO85" s="100"/>
    </row>
    <row r="86" spans="1:41" ht="15.75" customHeight="1" hidden="1">
      <c r="A86" s="317">
        <v>70</v>
      </c>
      <c r="B86" s="318"/>
      <c r="C86" s="329"/>
      <c r="D86" s="330"/>
      <c r="E86" s="319" t="s">
        <v>316</v>
      </c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1"/>
      <c r="AE86" s="314" t="s">
        <v>317</v>
      </c>
      <c r="AF86" s="315"/>
      <c r="AG86" s="315"/>
      <c r="AH86" s="316"/>
      <c r="AI86" s="303"/>
      <c r="AJ86" s="304"/>
      <c r="AK86" s="304"/>
      <c r="AL86" s="305"/>
      <c r="AM86" s="100"/>
      <c r="AN86" s="100"/>
      <c r="AO86" s="100"/>
    </row>
    <row r="87" spans="1:41" ht="15.75" customHeight="1" hidden="1">
      <c r="A87" s="317" t="s">
        <v>318</v>
      </c>
      <c r="B87" s="318"/>
      <c r="C87" s="329"/>
      <c r="D87" s="330"/>
      <c r="E87" s="319" t="s">
        <v>319</v>
      </c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320"/>
      <c r="W87" s="320"/>
      <c r="X87" s="320"/>
      <c r="Y87" s="320"/>
      <c r="Z87" s="320"/>
      <c r="AA87" s="320"/>
      <c r="AB87" s="320"/>
      <c r="AC87" s="320"/>
      <c r="AD87" s="321"/>
      <c r="AE87" s="314" t="s">
        <v>320</v>
      </c>
      <c r="AF87" s="315"/>
      <c r="AG87" s="315"/>
      <c r="AH87" s="316"/>
      <c r="AI87" s="303"/>
      <c r="AJ87" s="304"/>
      <c r="AK87" s="304"/>
      <c r="AL87" s="305"/>
      <c r="AM87" s="100"/>
      <c r="AN87" s="100"/>
      <c r="AO87" s="100"/>
    </row>
    <row r="88" spans="1:41" ht="15.75" customHeight="1" hidden="1">
      <c r="A88" s="306" t="s">
        <v>321</v>
      </c>
      <c r="B88" s="307"/>
      <c r="C88" s="329"/>
      <c r="D88" s="330"/>
      <c r="E88" s="319" t="s">
        <v>322</v>
      </c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0"/>
      <c r="AB88" s="320"/>
      <c r="AC88" s="320"/>
      <c r="AD88" s="321"/>
      <c r="AE88" s="314" t="s">
        <v>323</v>
      </c>
      <c r="AF88" s="315"/>
      <c r="AG88" s="315"/>
      <c r="AH88" s="316"/>
      <c r="AI88" s="303"/>
      <c r="AJ88" s="304"/>
      <c r="AK88" s="304"/>
      <c r="AL88" s="305"/>
      <c r="AM88" s="100"/>
      <c r="AN88" s="100"/>
      <c r="AO88" s="100"/>
    </row>
    <row r="89" spans="1:41" ht="15.75" customHeight="1" hidden="1">
      <c r="A89" s="317">
        <v>56</v>
      </c>
      <c r="B89" s="318"/>
      <c r="C89" s="329"/>
      <c r="D89" s="330"/>
      <c r="E89" s="319" t="s">
        <v>324</v>
      </c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  <c r="AB89" s="320"/>
      <c r="AC89" s="320"/>
      <c r="AD89" s="321"/>
      <c r="AE89" s="314" t="s">
        <v>325</v>
      </c>
      <c r="AF89" s="315"/>
      <c r="AG89" s="315"/>
      <c r="AH89" s="316"/>
      <c r="AI89" s="303"/>
      <c r="AJ89" s="304"/>
      <c r="AK89" s="304"/>
      <c r="AL89" s="305"/>
      <c r="AM89" s="100"/>
      <c r="AN89" s="100"/>
      <c r="AO89" s="100"/>
    </row>
    <row r="90" spans="1:41" ht="15.75" customHeight="1" hidden="1">
      <c r="A90" s="306">
        <v>71</v>
      </c>
      <c r="B90" s="307"/>
      <c r="C90" s="329"/>
      <c r="D90" s="330"/>
      <c r="E90" s="319" t="s">
        <v>326</v>
      </c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1"/>
      <c r="AE90" s="314" t="s">
        <v>327</v>
      </c>
      <c r="AF90" s="315"/>
      <c r="AG90" s="315"/>
      <c r="AH90" s="316"/>
      <c r="AI90" s="303"/>
      <c r="AJ90" s="304"/>
      <c r="AK90" s="304"/>
      <c r="AL90" s="305"/>
      <c r="AM90" s="100"/>
      <c r="AN90" s="100"/>
      <c r="AO90" s="100"/>
    </row>
    <row r="91" spans="1:41" ht="15.75" customHeight="1" hidden="1">
      <c r="A91" s="317">
        <v>57</v>
      </c>
      <c r="B91" s="318"/>
      <c r="C91" s="322" t="s">
        <v>328</v>
      </c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4"/>
      <c r="AE91" s="314" t="s">
        <v>329</v>
      </c>
      <c r="AF91" s="315"/>
      <c r="AG91" s="315"/>
      <c r="AH91" s="316"/>
      <c r="AI91" s="303">
        <v>0</v>
      </c>
      <c r="AJ91" s="304"/>
      <c r="AK91" s="304"/>
      <c r="AL91" s="305"/>
      <c r="AM91" s="100"/>
      <c r="AN91" s="100"/>
      <c r="AO91" s="100"/>
    </row>
    <row r="92" spans="1:41" ht="15.75" customHeight="1" hidden="1">
      <c r="A92" s="306" t="s">
        <v>330</v>
      </c>
      <c r="B92" s="307"/>
      <c r="C92" s="329"/>
      <c r="D92" s="330"/>
      <c r="E92" s="319" t="s">
        <v>331</v>
      </c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0"/>
      <c r="X92" s="320"/>
      <c r="Y92" s="320"/>
      <c r="Z92" s="320"/>
      <c r="AA92" s="320"/>
      <c r="AB92" s="320"/>
      <c r="AC92" s="320"/>
      <c r="AD92" s="321"/>
      <c r="AE92" s="314" t="s">
        <v>332</v>
      </c>
      <c r="AF92" s="315"/>
      <c r="AG92" s="315"/>
      <c r="AH92" s="316"/>
      <c r="AI92" s="303"/>
      <c r="AJ92" s="304"/>
      <c r="AK92" s="304"/>
      <c r="AL92" s="305"/>
      <c r="AM92" s="100"/>
      <c r="AN92" s="100"/>
      <c r="AO92" s="100"/>
    </row>
    <row r="93" spans="1:41" ht="15.75" customHeight="1" hidden="1">
      <c r="A93" s="317" t="s">
        <v>333</v>
      </c>
      <c r="B93" s="318"/>
      <c r="C93" s="329"/>
      <c r="D93" s="330"/>
      <c r="E93" s="322" t="s">
        <v>334</v>
      </c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4"/>
      <c r="AE93" s="314" t="s">
        <v>335</v>
      </c>
      <c r="AF93" s="315"/>
      <c r="AG93" s="315"/>
      <c r="AH93" s="316"/>
      <c r="AI93" s="303"/>
      <c r="AJ93" s="304"/>
      <c r="AK93" s="304"/>
      <c r="AL93" s="305"/>
      <c r="AM93" s="100"/>
      <c r="AN93" s="100"/>
      <c r="AO93" s="100"/>
    </row>
    <row r="94" spans="1:41" ht="15.75" customHeight="1" hidden="1">
      <c r="A94" s="306" t="s">
        <v>336</v>
      </c>
      <c r="B94" s="307"/>
      <c r="C94" s="329"/>
      <c r="D94" s="330"/>
      <c r="E94" s="319" t="s">
        <v>337</v>
      </c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320"/>
      <c r="W94" s="320"/>
      <c r="X94" s="320"/>
      <c r="Y94" s="320"/>
      <c r="Z94" s="320"/>
      <c r="AA94" s="320"/>
      <c r="AB94" s="320"/>
      <c r="AC94" s="320"/>
      <c r="AD94" s="321"/>
      <c r="AE94" s="314" t="s">
        <v>338</v>
      </c>
      <c r="AF94" s="315"/>
      <c r="AG94" s="315"/>
      <c r="AH94" s="316"/>
      <c r="AI94" s="303"/>
      <c r="AJ94" s="304"/>
      <c r="AK94" s="304"/>
      <c r="AL94" s="305"/>
      <c r="AM94" s="100"/>
      <c r="AN94" s="100"/>
      <c r="AO94" s="100"/>
    </row>
    <row r="95" spans="1:41" ht="15.75" customHeight="1" hidden="1">
      <c r="A95" s="317">
        <v>58</v>
      </c>
      <c r="B95" s="318"/>
      <c r="C95" s="322" t="s">
        <v>339</v>
      </c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4"/>
      <c r="AE95" s="314" t="s">
        <v>340</v>
      </c>
      <c r="AF95" s="315"/>
      <c r="AG95" s="315"/>
      <c r="AH95" s="316"/>
      <c r="AI95" s="303">
        <v>0</v>
      </c>
      <c r="AJ95" s="304"/>
      <c r="AK95" s="304"/>
      <c r="AL95" s="305"/>
      <c r="AM95" s="100"/>
      <c r="AN95" s="100"/>
      <c r="AO95" s="100"/>
    </row>
    <row r="96" spans="1:41" ht="15.75" customHeight="1" hidden="1">
      <c r="A96" s="306" t="s">
        <v>341</v>
      </c>
      <c r="B96" s="307"/>
      <c r="C96" s="329"/>
      <c r="D96" s="330"/>
      <c r="E96" s="319" t="s">
        <v>342</v>
      </c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1"/>
      <c r="AE96" s="314" t="s">
        <v>343</v>
      </c>
      <c r="AF96" s="315"/>
      <c r="AG96" s="315"/>
      <c r="AH96" s="316"/>
      <c r="AI96" s="303"/>
      <c r="AJ96" s="304"/>
      <c r="AK96" s="304"/>
      <c r="AL96" s="305"/>
      <c r="AM96" s="100"/>
      <c r="AN96" s="100"/>
      <c r="AO96" s="100"/>
    </row>
    <row r="97" spans="1:41" ht="15.75" customHeight="1" hidden="1">
      <c r="A97" s="317" t="s">
        <v>344</v>
      </c>
      <c r="B97" s="318"/>
      <c r="C97" s="329"/>
      <c r="D97" s="330"/>
      <c r="E97" s="322" t="s">
        <v>345</v>
      </c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4"/>
      <c r="AE97" s="314" t="s">
        <v>346</v>
      </c>
      <c r="AF97" s="315"/>
      <c r="AG97" s="315"/>
      <c r="AH97" s="316"/>
      <c r="AI97" s="303"/>
      <c r="AJ97" s="304"/>
      <c r="AK97" s="304"/>
      <c r="AL97" s="305"/>
      <c r="AM97" s="100"/>
      <c r="AN97" s="100"/>
      <c r="AO97" s="100"/>
    </row>
    <row r="98" spans="1:41" ht="15.75" customHeight="1" hidden="1">
      <c r="A98" s="306" t="s">
        <v>347</v>
      </c>
      <c r="B98" s="307"/>
      <c r="C98" s="329"/>
      <c r="D98" s="330"/>
      <c r="E98" s="319" t="s">
        <v>348</v>
      </c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320"/>
      <c r="W98" s="320"/>
      <c r="X98" s="320"/>
      <c r="Y98" s="320"/>
      <c r="Z98" s="320"/>
      <c r="AA98" s="320"/>
      <c r="AB98" s="320"/>
      <c r="AC98" s="320"/>
      <c r="AD98" s="321"/>
      <c r="AE98" s="314" t="s">
        <v>349</v>
      </c>
      <c r="AF98" s="315"/>
      <c r="AG98" s="315"/>
      <c r="AH98" s="316"/>
      <c r="AI98" s="303"/>
      <c r="AJ98" s="304"/>
      <c r="AK98" s="304"/>
      <c r="AL98" s="305"/>
      <c r="AM98" s="100"/>
      <c r="AN98" s="100"/>
      <c r="AO98" s="100"/>
    </row>
    <row r="99" spans="1:41" ht="15.75" customHeight="1" hidden="1">
      <c r="A99" s="317">
        <v>59</v>
      </c>
      <c r="B99" s="318"/>
      <c r="C99" s="322" t="s">
        <v>350</v>
      </c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4"/>
      <c r="AE99" s="314" t="s">
        <v>351</v>
      </c>
      <c r="AF99" s="315"/>
      <c r="AG99" s="315"/>
      <c r="AH99" s="316"/>
      <c r="AI99" s="303">
        <v>0</v>
      </c>
      <c r="AJ99" s="304"/>
      <c r="AK99" s="304"/>
      <c r="AL99" s="305"/>
      <c r="AM99" s="100"/>
      <c r="AN99" s="100"/>
      <c r="AO99" s="100"/>
    </row>
    <row r="100" spans="1:41" ht="30.75" customHeight="1">
      <c r="A100" s="306">
        <v>56</v>
      </c>
      <c r="B100" s="307"/>
      <c r="C100" s="308" t="s">
        <v>753</v>
      </c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10"/>
      <c r="AE100" s="311" t="s">
        <v>352</v>
      </c>
      <c r="AF100" s="312"/>
      <c r="AG100" s="312"/>
      <c r="AH100" s="313"/>
      <c r="AI100" s="303">
        <f>SUM(AI53+AI59+AI79+AI85+AI91+AI95+AI99)</f>
        <v>145632</v>
      </c>
      <c r="AJ100" s="304"/>
      <c r="AK100" s="304"/>
      <c r="AL100" s="305"/>
      <c r="AM100" s="100"/>
      <c r="AN100" s="100"/>
      <c r="AO100" s="100"/>
    </row>
    <row r="101" spans="1:41" ht="15.75">
      <c r="A101" s="317">
        <v>57</v>
      </c>
      <c r="B101" s="318"/>
      <c r="C101" s="319" t="s">
        <v>353</v>
      </c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320"/>
      <c r="W101" s="320"/>
      <c r="X101" s="320"/>
      <c r="Y101" s="320"/>
      <c r="Z101" s="320"/>
      <c r="AA101" s="320"/>
      <c r="AB101" s="320"/>
      <c r="AC101" s="320"/>
      <c r="AD101" s="321"/>
      <c r="AE101" s="314" t="s">
        <v>354</v>
      </c>
      <c r="AF101" s="315"/>
      <c r="AG101" s="315"/>
      <c r="AH101" s="316"/>
      <c r="AI101" s="303">
        <v>86275</v>
      </c>
      <c r="AJ101" s="304"/>
      <c r="AK101" s="304"/>
      <c r="AL101" s="305"/>
      <c r="AM101" s="100"/>
      <c r="AN101" s="100"/>
      <c r="AO101" s="100"/>
    </row>
    <row r="102" spans="1:41" ht="38.25" customHeight="1">
      <c r="A102" s="306">
        <v>58</v>
      </c>
      <c r="B102" s="307"/>
      <c r="C102" s="308" t="s">
        <v>754</v>
      </c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10"/>
      <c r="AE102" s="311" t="s">
        <v>355</v>
      </c>
      <c r="AF102" s="312"/>
      <c r="AG102" s="312"/>
      <c r="AH102" s="313"/>
      <c r="AI102" s="303">
        <f>SUM(AI101)</f>
        <v>86275</v>
      </c>
      <c r="AJ102" s="304"/>
      <c r="AK102" s="304"/>
      <c r="AL102" s="305"/>
      <c r="AM102" s="100"/>
      <c r="AN102" s="100"/>
      <c r="AO102" s="100"/>
    </row>
    <row r="103" spans="1:41" ht="36" customHeight="1">
      <c r="A103" s="306">
        <v>59</v>
      </c>
      <c r="B103" s="325"/>
      <c r="C103" s="326" t="s">
        <v>755</v>
      </c>
      <c r="D103" s="327"/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  <c r="W103" s="327"/>
      <c r="X103" s="327"/>
      <c r="Y103" s="327"/>
      <c r="Z103" s="327"/>
      <c r="AA103" s="327"/>
      <c r="AB103" s="327"/>
      <c r="AC103" s="327"/>
      <c r="AD103" s="328"/>
      <c r="AE103" s="311" t="s">
        <v>171</v>
      </c>
      <c r="AF103" s="312"/>
      <c r="AG103" s="312"/>
      <c r="AH103" s="313"/>
      <c r="AI103" s="303">
        <f>SUM(AI100+AI102)</f>
        <v>231907</v>
      </c>
      <c r="AJ103" s="304"/>
      <c r="AK103" s="304"/>
      <c r="AL103" s="305"/>
      <c r="AM103" s="100"/>
      <c r="AN103" s="100"/>
      <c r="AO103" s="100"/>
    </row>
  </sheetData>
  <sheetProtection/>
  <mergeCells count="480">
    <mergeCell ref="AI3:AL3"/>
    <mergeCell ref="A1:AH1"/>
    <mergeCell ref="AI1:AL1"/>
    <mergeCell ref="A2:B2"/>
    <mergeCell ref="C2:AD2"/>
    <mergeCell ref="AE2:AH2"/>
    <mergeCell ref="AI2:AL2"/>
    <mergeCell ref="AE6:AH6"/>
    <mergeCell ref="A4:B4"/>
    <mergeCell ref="C4:D4"/>
    <mergeCell ref="E4:AD4"/>
    <mergeCell ref="AE4:AH4"/>
    <mergeCell ref="A3:B3"/>
    <mergeCell ref="C3:AD3"/>
    <mergeCell ref="AE3:AH3"/>
    <mergeCell ref="AI6:AL6"/>
    <mergeCell ref="AI4:AL4"/>
    <mergeCell ref="A5:B5"/>
    <mergeCell ref="C5:D5"/>
    <mergeCell ref="E5:AD5"/>
    <mergeCell ref="AE5:AH5"/>
    <mergeCell ref="AI5:AL5"/>
    <mergeCell ref="A6:B6"/>
    <mergeCell ref="C6:D6"/>
    <mergeCell ref="E6:AD6"/>
    <mergeCell ref="AI8:AL8"/>
    <mergeCell ref="A7:B7"/>
    <mergeCell ref="C7:D7"/>
    <mergeCell ref="E7:AD7"/>
    <mergeCell ref="AE7:AH7"/>
    <mergeCell ref="AI7:AL7"/>
    <mergeCell ref="A8:B8"/>
    <mergeCell ref="C8:D8"/>
    <mergeCell ref="E8:AD8"/>
    <mergeCell ref="AE8:AH8"/>
    <mergeCell ref="AI10:AL10"/>
    <mergeCell ref="A9:B9"/>
    <mergeCell ref="C9:D9"/>
    <mergeCell ref="E9:AD9"/>
    <mergeCell ref="AE9:AH9"/>
    <mergeCell ref="AI9:AL9"/>
    <mergeCell ref="A10:B10"/>
    <mergeCell ref="C10:D10"/>
    <mergeCell ref="E10:AD10"/>
    <mergeCell ref="AE10:AH10"/>
    <mergeCell ref="AI12:AL12"/>
    <mergeCell ref="A11:B11"/>
    <mergeCell ref="C11:D11"/>
    <mergeCell ref="E11:AD11"/>
    <mergeCell ref="AE11:AH11"/>
    <mergeCell ref="AI11:AL11"/>
    <mergeCell ref="A12:B12"/>
    <mergeCell ref="C12:D12"/>
    <mergeCell ref="E12:AD12"/>
    <mergeCell ref="AE12:AH12"/>
    <mergeCell ref="AI14:AL14"/>
    <mergeCell ref="A13:B13"/>
    <mergeCell ref="C13:D13"/>
    <mergeCell ref="E13:AD13"/>
    <mergeCell ref="AE13:AH13"/>
    <mergeCell ref="AI13:AL13"/>
    <mergeCell ref="A14:B14"/>
    <mergeCell ref="C14:D14"/>
    <mergeCell ref="E14:AD14"/>
    <mergeCell ref="AE14:AH14"/>
    <mergeCell ref="AI16:AL16"/>
    <mergeCell ref="A15:B15"/>
    <mergeCell ref="C15:D15"/>
    <mergeCell ref="E15:AD15"/>
    <mergeCell ref="AE15:AH15"/>
    <mergeCell ref="AI15:AL15"/>
    <mergeCell ref="A16:B16"/>
    <mergeCell ref="C16:D16"/>
    <mergeCell ref="E16:AD16"/>
    <mergeCell ref="AE16:AH16"/>
    <mergeCell ref="AI18:AL18"/>
    <mergeCell ref="A17:B17"/>
    <mergeCell ref="C17:D17"/>
    <mergeCell ref="E17:AD17"/>
    <mergeCell ref="AE17:AH17"/>
    <mergeCell ref="AI17:AL17"/>
    <mergeCell ref="A18:B18"/>
    <mergeCell ref="C18:D18"/>
    <mergeCell ref="E18:AD18"/>
    <mergeCell ref="AE18:AH18"/>
    <mergeCell ref="AI20:AL20"/>
    <mergeCell ref="A19:B19"/>
    <mergeCell ref="C19:D19"/>
    <mergeCell ref="E19:AD19"/>
    <mergeCell ref="AE19:AH19"/>
    <mergeCell ref="AI19:AL19"/>
    <mergeCell ref="A20:B20"/>
    <mergeCell ref="C20:D20"/>
    <mergeCell ref="E20:AD20"/>
    <mergeCell ref="AE20:AH20"/>
    <mergeCell ref="AI22:AL22"/>
    <mergeCell ref="A21:B21"/>
    <mergeCell ref="C21:D21"/>
    <mergeCell ref="E21:AD21"/>
    <mergeCell ref="AE21:AH21"/>
    <mergeCell ref="AI21:AL21"/>
    <mergeCell ref="A22:B22"/>
    <mergeCell ref="C22:D22"/>
    <mergeCell ref="E22:AD22"/>
    <mergeCell ref="AE22:AH22"/>
    <mergeCell ref="AI24:AL24"/>
    <mergeCell ref="A23:B23"/>
    <mergeCell ref="C23:D23"/>
    <mergeCell ref="E23:AD23"/>
    <mergeCell ref="AE23:AH23"/>
    <mergeCell ref="AI23:AL23"/>
    <mergeCell ref="A24:B24"/>
    <mergeCell ref="C24:D24"/>
    <mergeCell ref="E24:AD24"/>
    <mergeCell ref="AE24:AH24"/>
    <mergeCell ref="AI25:AL25"/>
    <mergeCell ref="A26:B26"/>
    <mergeCell ref="C26:D26"/>
    <mergeCell ref="E26:AD26"/>
    <mergeCell ref="AE26:AH26"/>
    <mergeCell ref="AI26:AL26"/>
    <mergeCell ref="A25:B25"/>
    <mergeCell ref="C25:D25"/>
    <mergeCell ref="E25:AD25"/>
    <mergeCell ref="AE25:AH25"/>
    <mergeCell ref="AI28:AL28"/>
    <mergeCell ref="A27:B27"/>
    <mergeCell ref="C27:D27"/>
    <mergeCell ref="E27:AD27"/>
    <mergeCell ref="AE27:AH27"/>
    <mergeCell ref="AI27:AL27"/>
    <mergeCell ref="A28:B28"/>
    <mergeCell ref="C28:D28"/>
    <mergeCell ref="E28:AD28"/>
    <mergeCell ref="AE28:AH28"/>
    <mergeCell ref="AI29:AL29"/>
    <mergeCell ref="A30:B30"/>
    <mergeCell ref="E30:AD30"/>
    <mergeCell ref="AE30:AH30"/>
    <mergeCell ref="AI30:AL30"/>
    <mergeCell ref="A29:B29"/>
    <mergeCell ref="C29:D29"/>
    <mergeCell ref="E29:AD29"/>
    <mergeCell ref="AE29:AH29"/>
    <mergeCell ref="A33:B33"/>
    <mergeCell ref="C33:D33"/>
    <mergeCell ref="E33:AD33"/>
    <mergeCell ref="AE33:AH33"/>
    <mergeCell ref="A31:B31"/>
    <mergeCell ref="C31:D31"/>
    <mergeCell ref="E31:AD31"/>
    <mergeCell ref="AE31:AH31"/>
    <mergeCell ref="C34:D34"/>
    <mergeCell ref="E34:AD34"/>
    <mergeCell ref="AE34:AH34"/>
    <mergeCell ref="AI33:AL33"/>
    <mergeCell ref="AI31:AL31"/>
    <mergeCell ref="A32:B32"/>
    <mergeCell ref="C32:D32"/>
    <mergeCell ref="E32:AD32"/>
    <mergeCell ref="AE32:AH32"/>
    <mergeCell ref="AI32:AL32"/>
    <mergeCell ref="A36:B36"/>
    <mergeCell ref="C36:AD36"/>
    <mergeCell ref="AE36:AH36"/>
    <mergeCell ref="AI36:AL36"/>
    <mergeCell ref="AI34:AL34"/>
    <mergeCell ref="A35:B35"/>
    <mergeCell ref="C35:AD35"/>
    <mergeCell ref="AE35:AH35"/>
    <mergeCell ref="AI35:AL35"/>
    <mergeCell ref="A34:B34"/>
    <mergeCell ref="A38:B38"/>
    <mergeCell ref="C38:AD38"/>
    <mergeCell ref="AE38:AH38"/>
    <mergeCell ref="AI38:AL38"/>
    <mergeCell ref="A37:B37"/>
    <mergeCell ref="C37:AD37"/>
    <mergeCell ref="AE37:AH37"/>
    <mergeCell ref="AI37:AL37"/>
    <mergeCell ref="A40:B40"/>
    <mergeCell ref="C40:AD40"/>
    <mergeCell ref="AE40:AH40"/>
    <mergeCell ref="AI40:AL40"/>
    <mergeCell ref="A39:B39"/>
    <mergeCell ref="C39:AD39"/>
    <mergeCell ref="AE39:AH39"/>
    <mergeCell ref="AI39:AL39"/>
    <mergeCell ref="A42:B42"/>
    <mergeCell ref="C42:AD42"/>
    <mergeCell ref="AE42:AH42"/>
    <mergeCell ref="AI42:AL42"/>
    <mergeCell ref="A41:B41"/>
    <mergeCell ref="C41:AD41"/>
    <mergeCell ref="AE41:AH41"/>
    <mergeCell ref="AI41:AL41"/>
    <mergeCell ref="A44:B44"/>
    <mergeCell ref="C44:AD44"/>
    <mergeCell ref="AE44:AH44"/>
    <mergeCell ref="AI44:AL44"/>
    <mergeCell ref="A43:B43"/>
    <mergeCell ref="C43:AD43"/>
    <mergeCell ref="AE43:AH43"/>
    <mergeCell ref="AI43:AL43"/>
    <mergeCell ref="A46:B46"/>
    <mergeCell ref="C46:AD46"/>
    <mergeCell ref="AE46:AH46"/>
    <mergeCell ref="AI46:AL46"/>
    <mergeCell ref="A45:B45"/>
    <mergeCell ref="C45:AD45"/>
    <mergeCell ref="AE45:AH45"/>
    <mergeCell ref="AI45:AL45"/>
    <mergeCell ref="AI48:AL48"/>
    <mergeCell ref="A48:B48"/>
    <mergeCell ref="C48:D48"/>
    <mergeCell ref="E48:AD48"/>
    <mergeCell ref="A49:B49"/>
    <mergeCell ref="C49:D49"/>
    <mergeCell ref="E49:AD49"/>
    <mergeCell ref="AE49:AH49"/>
    <mergeCell ref="A50:B50"/>
    <mergeCell ref="C50:AD50"/>
    <mergeCell ref="AE50:AH50"/>
    <mergeCell ref="AI50:AL50"/>
    <mergeCell ref="AI49:AL49"/>
    <mergeCell ref="A47:B47"/>
    <mergeCell ref="C47:D47"/>
    <mergeCell ref="E47:AD47"/>
    <mergeCell ref="AE47:AH47"/>
    <mergeCell ref="AI47:AL47"/>
    <mergeCell ref="A52:B52"/>
    <mergeCell ref="C52:AD52"/>
    <mergeCell ref="AE52:AH52"/>
    <mergeCell ref="AI52:AL52"/>
    <mergeCell ref="A51:B51"/>
    <mergeCell ref="C51:AD51"/>
    <mergeCell ref="AE51:AH51"/>
    <mergeCell ref="AI51:AL51"/>
    <mergeCell ref="AI56:AL56"/>
    <mergeCell ref="A55:B55"/>
    <mergeCell ref="C55:D55"/>
    <mergeCell ref="E55:AD55"/>
    <mergeCell ref="AE55:AH55"/>
    <mergeCell ref="A53:B53"/>
    <mergeCell ref="C53:AD53"/>
    <mergeCell ref="AE53:AH53"/>
    <mergeCell ref="AI53:AL53"/>
    <mergeCell ref="AE58:AH58"/>
    <mergeCell ref="A54:B54"/>
    <mergeCell ref="E54:AD54"/>
    <mergeCell ref="AE54:AH54"/>
    <mergeCell ref="AI54:AL54"/>
    <mergeCell ref="AI55:AL55"/>
    <mergeCell ref="A56:B56"/>
    <mergeCell ref="C56:D56"/>
    <mergeCell ref="E56:AD56"/>
    <mergeCell ref="AE56:AH56"/>
    <mergeCell ref="AI59:AL59"/>
    <mergeCell ref="AI58:AL58"/>
    <mergeCell ref="A57:B57"/>
    <mergeCell ref="C57:D57"/>
    <mergeCell ref="E57:AD57"/>
    <mergeCell ref="AE57:AH57"/>
    <mergeCell ref="AI57:AL57"/>
    <mergeCell ref="A58:B58"/>
    <mergeCell ref="C58:D58"/>
    <mergeCell ref="E58:AD58"/>
    <mergeCell ref="AE62:AH62"/>
    <mergeCell ref="A60:B60"/>
    <mergeCell ref="C60:D60"/>
    <mergeCell ref="E60:AD60"/>
    <mergeCell ref="AE60:AH60"/>
    <mergeCell ref="A59:B59"/>
    <mergeCell ref="C59:AD59"/>
    <mergeCell ref="AE59:AH59"/>
    <mergeCell ref="AI62:AL62"/>
    <mergeCell ref="AI60:AL60"/>
    <mergeCell ref="A61:B61"/>
    <mergeCell ref="C61:D61"/>
    <mergeCell ref="E61:AD61"/>
    <mergeCell ref="AE61:AH61"/>
    <mergeCell ref="AI61:AL61"/>
    <mergeCell ref="A62:B62"/>
    <mergeCell ref="C62:D62"/>
    <mergeCell ref="E62:AD62"/>
    <mergeCell ref="A63:B63"/>
    <mergeCell ref="C63:D63"/>
    <mergeCell ref="E63:AD63"/>
    <mergeCell ref="AE63:AH63"/>
    <mergeCell ref="AI63:AL63"/>
    <mergeCell ref="A64:B64"/>
    <mergeCell ref="C64:D64"/>
    <mergeCell ref="E64:AD64"/>
    <mergeCell ref="AE64:AH64"/>
    <mergeCell ref="AI66:AL66"/>
    <mergeCell ref="A65:B65"/>
    <mergeCell ref="C65:D65"/>
    <mergeCell ref="E65:AD65"/>
    <mergeCell ref="AE65:AH65"/>
    <mergeCell ref="AI64:AL64"/>
    <mergeCell ref="AE69:AH69"/>
    <mergeCell ref="A67:B67"/>
    <mergeCell ref="C67:AD67"/>
    <mergeCell ref="AE67:AH67"/>
    <mergeCell ref="AI67:AL67"/>
    <mergeCell ref="AI65:AL65"/>
    <mergeCell ref="A66:B66"/>
    <mergeCell ref="C66:D66"/>
    <mergeCell ref="E66:AD66"/>
    <mergeCell ref="AE66:AH66"/>
    <mergeCell ref="AE71:AH71"/>
    <mergeCell ref="AI69:AL69"/>
    <mergeCell ref="A68:B68"/>
    <mergeCell ref="C68:D68"/>
    <mergeCell ref="E68:AD68"/>
    <mergeCell ref="AE68:AH68"/>
    <mergeCell ref="AI68:AL68"/>
    <mergeCell ref="A69:B69"/>
    <mergeCell ref="C69:D69"/>
    <mergeCell ref="E69:AD69"/>
    <mergeCell ref="AE73:AH73"/>
    <mergeCell ref="AI71:AL71"/>
    <mergeCell ref="A70:B70"/>
    <mergeCell ref="C70:D70"/>
    <mergeCell ref="E70:AD70"/>
    <mergeCell ref="AE70:AH70"/>
    <mergeCell ref="AI70:AL70"/>
    <mergeCell ref="A71:B71"/>
    <mergeCell ref="C71:D71"/>
    <mergeCell ref="E71:AD71"/>
    <mergeCell ref="AE75:AH75"/>
    <mergeCell ref="AI73:AL73"/>
    <mergeCell ref="A72:B72"/>
    <mergeCell ref="C72:D72"/>
    <mergeCell ref="E72:AD72"/>
    <mergeCell ref="AE72:AH72"/>
    <mergeCell ref="AI72:AL72"/>
    <mergeCell ref="A73:B73"/>
    <mergeCell ref="C73:D73"/>
    <mergeCell ref="E73:AD73"/>
    <mergeCell ref="AE77:AH77"/>
    <mergeCell ref="AI75:AL75"/>
    <mergeCell ref="A74:B74"/>
    <mergeCell ref="C74:D74"/>
    <mergeCell ref="E74:AD74"/>
    <mergeCell ref="AE74:AH74"/>
    <mergeCell ref="AI74:AL74"/>
    <mergeCell ref="A75:B75"/>
    <mergeCell ref="C75:D75"/>
    <mergeCell ref="E75:AD75"/>
    <mergeCell ref="AI78:AL78"/>
    <mergeCell ref="AI77:AL77"/>
    <mergeCell ref="A76:B76"/>
    <mergeCell ref="C76:D76"/>
    <mergeCell ref="E76:AD76"/>
    <mergeCell ref="AE76:AH76"/>
    <mergeCell ref="AI76:AL76"/>
    <mergeCell ref="A77:B77"/>
    <mergeCell ref="C77:D77"/>
    <mergeCell ref="E77:AD77"/>
    <mergeCell ref="AE80:AH80"/>
    <mergeCell ref="A78:B78"/>
    <mergeCell ref="C78:AD78"/>
    <mergeCell ref="AE78:AH78"/>
    <mergeCell ref="A79:B79"/>
    <mergeCell ref="C79:AD79"/>
    <mergeCell ref="AE79:AH79"/>
    <mergeCell ref="AI79:AL79"/>
    <mergeCell ref="AI80:AL80"/>
    <mergeCell ref="A81:B81"/>
    <mergeCell ref="C81:D81"/>
    <mergeCell ref="E81:AD81"/>
    <mergeCell ref="AE81:AH81"/>
    <mergeCell ref="AI81:AL81"/>
    <mergeCell ref="A80:B80"/>
    <mergeCell ref="C80:D80"/>
    <mergeCell ref="E80:AD80"/>
    <mergeCell ref="AI83:AL83"/>
    <mergeCell ref="A82:B82"/>
    <mergeCell ref="C82:D82"/>
    <mergeCell ref="E82:AD82"/>
    <mergeCell ref="AE82:AH82"/>
    <mergeCell ref="AI82:AL82"/>
    <mergeCell ref="A83:B83"/>
    <mergeCell ref="C83:D83"/>
    <mergeCell ref="E83:AD83"/>
    <mergeCell ref="AE83:AH83"/>
    <mergeCell ref="AI84:AL84"/>
    <mergeCell ref="A85:B85"/>
    <mergeCell ref="C85:AD85"/>
    <mergeCell ref="AE85:AH85"/>
    <mergeCell ref="AI85:AL85"/>
    <mergeCell ref="A84:B84"/>
    <mergeCell ref="C84:D84"/>
    <mergeCell ref="E84:AD84"/>
    <mergeCell ref="AE84:AH84"/>
    <mergeCell ref="A88:B88"/>
    <mergeCell ref="C88:D88"/>
    <mergeCell ref="E88:AD88"/>
    <mergeCell ref="AE88:AH88"/>
    <mergeCell ref="A86:B86"/>
    <mergeCell ref="C86:D86"/>
    <mergeCell ref="E86:AD86"/>
    <mergeCell ref="AE86:AH86"/>
    <mergeCell ref="AI90:AL90"/>
    <mergeCell ref="C92:D92"/>
    <mergeCell ref="E92:AD92"/>
    <mergeCell ref="AI88:AL88"/>
    <mergeCell ref="AI86:AL86"/>
    <mergeCell ref="A87:B87"/>
    <mergeCell ref="C87:D87"/>
    <mergeCell ref="E87:AD87"/>
    <mergeCell ref="AE87:AH87"/>
    <mergeCell ref="AI87:AL87"/>
    <mergeCell ref="A89:B89"/>
    <mergeCell ref="C89:D89"/>
    <mergeCell ref="E89:AD89"/>
    <mergeCell ref="AE89:AH89"/>
    <mergeCell ref="E93:AD93"/>
    <mergeCell ref="AE93:AH93"/>
    <mergeCell ref="A90:B90"/>
    <mergeCell ref="C90:D90"/>
    <mergeCell ref="E90:AD90"/>
    <mergeCell ref="AE90:AH90"/>
    <mergeCell ref="AI89:AL89"/>
    <mergeCell ref="A95:B95"/>
    <mergeCell ref="C95:AD95"/>
    <mergeCell ref="AE95:AH95"/>
    <mergeCell ref="AI95:AL95"/>
    <mergeCell ref="A91:B91"/>
    <mergeCell ref="C91:AD91"/>
    <mergeCell ref="AE91:AH91"/>
    <mergeCell ref="AI91:AL91"/>
    <mergeCell ref="A92:B92"/>
    <mergeCell ref="AI92:AL92"/>
    <mergeCell ref="A93:B93"/>
    <mergeCell ref="C93:D93"/>
    <mergeCell ref="AE92:AH92"/>
    <mergeCell ref="A94:B94"/>
    <mergeCell ref="C94:D94"/>
    <mergeCell ref="E94:AD94"/>
    <mergeCell ref="AE94:AH94"/>
    <mergeCell ref="AI93:AL93"/>
    <mergeCell ref="AI97:AL97"/>
    <mergeCell ref="A98:B98"/>
    <mergeCell ref="C98:D98"/>
    <mergeCell ref="E98:AD98"/>
    <mergeCell ref="AE98:AH98"/>
    <mergeCell ref="AI94:AL94"/>
    <mergeCell ref="A96:B96"/>
    <mergeCell ref="C96:D96"/>
    <mergeCell ref="E96:AD96"/>
    <mergeCell ref="AE96:AH96"/>
    <mergeCell ref="A103:B103"/>
    <mergeCell ref="C103:AD103"/>
    <mergeCell ref="AE103:AH103"/>
    <mergeCell ref="AI103:AL103"/>
    <mergeCell ref="AI98:AL98"/>
    <mergeCell ref="AI96:AL96"/>
    <mergeCell ref="A97:B97"/>
    <mergeCell ref="C97:D97"/>
    <mergeCell ref="E97:AD97"/>
    <mergeCell ref="AE97:AH97"/>
    <mergeCell ref="A102:B102"/>
    <mergeCell ref="C102:AD102"/>
    <mergeCell ref="AE102:AH102"/>
    <mergeCell ref="AI102:AL102"/>
    <mergeCell ref="AE48:AH48"/>
    <mergeCell ref="A101:B101"/>
    <mergeCell ref="C101:AD101"/>
    <mergeCell ref="AE101:AH101"/>
    <mergeCell ref="A99:B99"/>
    <mergeCell ref="C99:AD99"/>
    <mergeCell ref="AI99:AL99"/>
    <mergeCell ref="A100:B100"/>
    <mergeCell ref="C100:AD100"/>
    <mergeCell ref="AE100:AH100"/>
    <mergeCell ref="AI100:AL100"/>
    <mergeCell ref="AI101:AL101"/>
    <mergeCell ref="AE99:AH9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60" verticalDpi="360" orientation="portrait" paperSize="8" scale="74" r:id="rId1"/>
  <headerFooter alignWithMargins="0">
    <oddHeader>&amp;LMAGYARPOLÁNY KÖZSÉG
ÖNKORMÁNYZATA&amp;C2015. ÉVI KÖLTSÉGVETÉS
BEVÉTELEK&amp;R2. melléklet Magyarpolány Község Önkormányat Képviselő-testületének
1/2015. (II. 20.) önkormányzati rendeletéhez</oddHead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C23" sqref="C23"/>
    </sheetView>
  </sheetViews>
  <sheetFormatPr defaultColWidth="9.00390625" defaultRowHeight="16.5" customHeight="1"/>
  <cols>
    <col min="1" max="1" width="5.625" style="193" customWidth="1"/>
    <col min="2" max="2" width="13.75390625" style="198" bestFit="1" customWidth="1"/>
    <col min="3" max="3" width="56.25390625" style="193" bestFit="1" customWidth="1"/>
    <col min="4" max="4" width="15.00390625" style="193" customWidth="1"/>
    <col min="5" max="12" width="16.00390625" style="193" customWidth="1"/>
    <col min="13" max="16384" width="9.125" style="193" customWidth="1"/>
  </cols>
  <sheetData>
    <row r="1" spans="11:12" ht="16.5" customHeight="1">
      <c r="K1" s="199"/>
      <c r="L1" s="199" t="s">
        <v>2</v>
      </c>
    </row>
    <row r="2" spans="1:12" s="201" customFormat="1" ht="12.75">
      <c r="A2" s="200"/>
      <c r="B2" s="194" t="s">
        <v>3</v>
      </c>
      <c r="C2" s="194" t="s">
        <v>171</v>
      </c>
      <c r="D2" s="194" t="s">
        <v>5</v>
      </c>
      <c r="E2" s="194" t="s">
        <v>6</v>
      </c>
      <c r="F2" s="194" t="s">
        <v>7</v>
      </c>
      <c r="G2" s="194" t="s">
        <v>363</v>
      </c>
      <c r="H2" s="194" t="s">
        <v>764</v>
      </c>
      <c r="I2" s="194" t="s">
        <v>765</v>
      </c>
      <c r="J2" s="194" t="s">
        <v>766</v>
      </c>
      <c r="K2" s="194" t="s">
        <v>767</v>
      </c>
      <c r="L2" s="194" t="s">
        <v>886</v>
      </c>
    </row>
    <row r="3" spans="1:12" ht="63.75">
      <c r="A3" s="195">
        <v>1</v>
      </c>
      <c r="B3" s="196" t="s">
        <v>834</v>
      </c>
      <c r="C3" s="196" t="s">
        <v>835</v>
      </c>
      <c r="D3" s="196" t="s">
        <v>836</v>
      </c>
      <c r="E3" s="196" t="s">
        <v>837</v>
      </c>
      <c r="F3" s="196" t="s">
        <v>838</v>
      </c>
      <c r="G3" s="196" t="s">
        <v>839</v>
      </c>
      <c r="H3" s="196" t="s">
        <v>840</v>
      </c>
      <c r="I3" s="196" t="s">
        <v>841</v>
      </c>
      <c r="J3" s="196" t="s">
        <v>842</v>
      </c>
      <c r="K3" s="196" t="s">
        <v>843</v>
      </c>
      <c r="L3" s="196" t="s">
        <v>844</v>
      </c>
    </row>
    <row r="4" spans="1:12" s="203" customFormat="1" ht="12.75">
      <c r="A4" s="195">
        <v>2</v>
      </c>
      <c r="B4" s="202" t="s">
        <v>845</v>
      </c>
      <c r="C4" s="58" t="s">
        <v>846</v>
      </c>
      <c r="D4" s="14">
        <f aca="true" t="shared" si="0" ref="D4:D31">SUM(E4:L4)</f>
        <v>5213</v>
      </c>
      <c r="E4" s="14">
        <v>2307</v>
      </c>
      <c r="F4" s="14">
        <v>623</v>
      </c>
      <c r="G4" s="14">
        <v>2123</v>
      </c>
      <c r="H4" s="14"/>
      <c r="I4" s="14">
        <v>160</v>
      </c>
      <c r="J4" s="14"/>
      <c r="K4" s="14"/>
      <c r="L4" s="14"/>
    </row>
    <row r="5" spans="1:12" s="203" customFormat="1" ht="12.75">
      <c r="A5" s="195">
        <v>3</v>
      </c>
      <c r="B5" s="202" t="s">
        <v>847</v>
      </c>
      <c r="C5" s="58" t="s">
        <v>848</v>
      </c>
      <c r="D5" s="14">
        <f t="shared" si="0"/>
        <v>1592</v>
      </c>
      <c r="E5" s="14"/>
      <c r="F5" s="14"/>
      <c r="G5" s="14">
        <v>1092</v>
      </c>
      <c r="H5" s="14"/>
      <c r="I5" s="14"/>
      <c r="J5" s="14">
        <v>500</v>
      </c>
      <c r="K5" s="14"/>
      <c r="L5" s="14"/>
    </row>
    <row r="6" spans="1:12" s="203" customFormat="1" ht="12.75">
      <c r="A6" s="195">
        <v>4</v>
      </c>
      <c r="B6" s="202" t="s">
        <v>1077</v>
      </c>
      <c r="C6" s="58" t="s">
        <v>1078</v>
      </c>
      <c r="D6" s="14">
        <f>SUM(E6:L6)</f>
        <v>7500</v>
      </c>
      <c r="E6" s="14"/>
      <c r="F6" s="14"/>
      <c r="G6" s="14"/>
      <c r="H6" s="14"/>
      <c r="I6" s="14"/>
      <c r="J6" s="14">
        <v>6500</v>
      </c>
      <c r="K6" s="14">
        <v>1000</v>
      </c>
      <c r="L6" s="14"/>
    </row>
    <row r="7" spans="1:12" s="203" customFormat="1" ht="12.75">
      <c r="A7" s="195">
        <v>5</v>
      </c>
      <c r="B7" s="202" t="s">
        <v>849</v>
      </c>
      <c r="C7" s="58" t="s">
        <v>850</v>
      </c>
      <c r="D7" s="14">
        <f t="shared" si="0"/>
        <v>72879</v>
      </c>
      <c r="E7" s="14"/>
      <c r="F7" s="14"/>
      <c r="G7" s="14"/>
      <c r="H7" s="14"/>
      <c r="I7" s="14"/>
      <c r="J7" s="14"/>
      <c r="K7" s="14"/>
      <c r="L7" s="14">
        <v>72879</v>
      </c>
    </row>
    <row r="8" spans="1:12" s="203" customFormat="1" ht="12.75">
      <c r="A8" s="195">
        <v>6</v>
      </c>
      <c r="B8" s="202" t="s">
        <v>851</v>
      </c>
      <c r="C8" s="58" t="s">
        <v>852</v>
      </c>
      <c r="D8" s="14">
        <f t="shared" si="0"/>
        <v>358</v>
      </c>
      <c r="E8" s="14">
        <v>315</v>
      </c>
      <c r="F8" s="14">
        <v>43</v>
      </c>
      <c r="G8" s="14"/>
      <c r="H8" s="14"/>
      <c r="I8" s="14"/>
      <c r="J8" s="14"/>
      <c r="K8" s="14"/>
      <c r="L8" s="14"/>
    </row>
    <row r="9" spans="1:12" ht="12.75">
      <c r="A9" s="195">
        <v>7</v>
      </c>
      <c r="B9" s="202" t="s">
        <v>853</v>
      </c>
      <c r="C9" s="58" t="s">
        <v>854</v>
      </c>
      <c r="D9" s="14">
        <f t="shared" si="0"/>
        <v>1073</v>
      </c>
      <c r="E9" s="14">
        <v>945</v>
      </c>
      <c r="F9" s="14">
        <v>128</v>
      </c>
      <c r="G9" s="14"/>
      <c r="H9" s="14"/>
      <c r="I9" s="14"/>
      <c r="J9" s="14"/>
      <c r="K9" s="14"/>
      <c r="L9" s="14"/>
    </row>
    <row r="10" spans="1:12" ht="12.75">
      <c r="A10" s="195">
        <v>8</v>
      </c>
      <c r="B10" s="202" t="s">
        <v>855</v>
      </c>
      <c r="C10" s="204" t="s">
        <v>856</v>
      </c>
      <c r="D10" s="14">
        <f t="shared" si="0"/>
        <v>3979</v>
      </c>
      <c r="E10" s="14"/>
      <c r="F10" s="14"/>
      <c r="G10" s="14">
        <v>3979</v>
      </c>
      <c r="H10" s="196"/>
      <c r="I10" s="196"/>
      <c r="J10" s="196"/>
      <c r="K10" s="205"/>
      <c r="L10" s="205"/>
    </row>
    <row r="11" spans="1:12" ht="12.75">
      <c r="A11" s="195">
        <v>9</v>
      </c>
      <c r="B11" s="202" t="s">
        <v>857</v>
      </c>
      <c r="C11" s="58" t="s">
        <v>858</v>
      </c>
      <c r="D11" s="14">
        <f t="shared" si="0"/>
        <v>25057</v>
      </c>
      <c r="E11" s="14"/>
      <c r="F11" s="14"/>
      <c r="G11" s="14">
        <v>5626</v>
      </c>
      <c r="H11" s="14"/>
      <c r="I11" s="14"/>
      <c r="J11" s="14"/>
      <c r="K11" s="14">
        <v>19431</v>
      </c>
      <c r="L11" s="14"/>
    </row>
    <row r="12" spans="1:12" ht="12.75">
      <c r="A12" s="195">
        <v>10</v>
      </c>
      <c r="B12" s="202" t="s">
        <v>859</v>
      </c>
      <c r="C12" s="58" t="s">
        <v>410</v>
      </c>
      <c r="D12" s="14">
        <f t="shared" si="0"/>
        <v>2667</v>
      </c>
      <c r="E12" s="14"/>
      <c r="F12" s="14"/>
      <c r="G12" s="14">
        <v>2667</v>
      </c>
      <c r="H12" s="14"/>
      <c r="I12" s="14"/>
      <c r="J12" s="14"/>
      <c r="K12" s="14"/>
      <c r="L12" s="14"/>
    </row>
    <row r="13" spans="1:12" ht="12.75">
      <c r="A13" s="195">
        <v>11</v>
      </c>
      <c r="B13" s="202" t="s">
        <v>860</v>
      </c>
      <c r="C13" s="58" t="s">
        <v>861</v>
      </c>
      <c r="D13" s="14">
        <f t="shared" si="0"/>
        <v>2922</v>
      </c>
      <c r="E13" s="14"/>
      <c r="F13" s="14"/>
      <c r="G13" s="14">
        <v>2922</v>
      </c>
      <c r="H13" s="14"/>
      <c r="I13" s="14"/>
      <c r="J13" s="14"/>
      <c r="K13" s="14"/>
      <c r="L13" s="14"/>
    </row>
    <row r="14" spans="1:12" ht="12.75">
      <c r="A14" s="195">
        <v>12</v>
      </c>
      <c r="B14" s="202" t="s">
        <v>862</v>
      </c>
      <c r="C14" s="58" t="s">
        <v>72</v>
      </c>
      <c r="D14" s="14">
        <f t="shared" si="0"/>
        <v>318</v>
      </c>
      <c r="E14" s="14"/>
      <c r="F14" s="14"/>
      <c r="G14" s="14"/>
      <c r="H14" s="14"/>
      <c r="I14" s="14">
        <v>318</v>
      </c>
      <c r="J14" s="14"/>
      <c r="K14" s="14"/>
      <c r="L14" s="14"/>
    </row>
    <row r="15" spans="1:12" ht="12.75">
      <c r="A15" s="195">
        <v>13</v>
      </c>
      <c r="B15" s="202" t="s">
        <v>863</v>
      </c>
      <c r="C15" s="58" t="s">
        <v>75</v>
      </c>
      <c r="D15" s="14">
        <f t="shared" si="0"/>
        <v>200</v>
      </c>
      <c r="E15" s="14"/>
      <c r="F15" s="14"/>
      <c r="G15" s="14"/>
      <c r="H15" s="14"/>
      <c r="I15" s="14">
        <v>200</v>
      </c>
      <c r="J15" s="14"/>
      <c r="K15" s="14"/>
      <c r="L15" s="14"/>
    </row>
    <row r="16" spans="1:12" s="207" customFormat="1" ht="12.75">
      <c r="A16" s="195">
        <v>14</v>
      </c>
      <c r="B16" s="202" t="s">
        <v>864</v>
      </c>
      <c r="C16" s="206" t="s">
        <v>865</v>
      </c>
      <c r="D16" s="14">
        <f t="shared" si="0"/>
        <v>4869</v>
      </c>
      <c r="E16" s="14">
        <v>2506</v>
      </c>
      <c r="F16" s="14">
        <v>670</v>
      </c>
      <c r="G16" s="14">
        <v>622</v>
      </c>
      <c r="H16" s="14"/>
      <c r="I16" s="14">
        <v>836</v>
      </c>
      <c r="J16" s="14">
        <v>235</v>
      </c>
      <c r="K16" s="14"/>
      <c r="L16" s="14"/>
    </row>
    <row r="17" spans="1:12" ht="12.75">
      <c r="A17" s="195">
        <v>15</v>
      </c>
      <c r="B17" s="202" t="s">
        <v>866</v>
      </c>
      <c r="C17" s="58" t="s">
        <v>867</v>
      </c>
      <c r="D17" s="14">
        <f t="shared" si="0"/>
        <v>575</v>
      </c>
      <c r="E17" s="14">
        <v>353</v>
      </c>
      <c r="F17" s="14">
        <v>95</v>
      </c>
      <c r="G17" s="14">
        <v>127</v>
      </c>
      <c r="H17" s="14"/>
      <c r="I17" s="14"/>
      <c r="J17" s="14"/>
      <c r="K17" s="14"/>
      <c r="L17" s="14"/>
    </row>
    <row r="18" spans="1:12" ht="12.75">
      <c r="A18" s="195">
        <v>16</v>
      </c>
      <c r="B18" s="202" t="s">
        <v>868</v>
      </c>
      <c r="C18" s="58" t="s">
        <v>869</v>
      </c>
      <c r="D18" s="14">
        <f t="shared" si="0"/>
        <v>7127</v>
      </c>
      <c r="E18" s="14">
        <v>452</v>
      </c>
      <c r="F18" s="14">
        <v>122</v>
      </c>
      <c r="G18" s="14">
        <v>6553</v>
      </c>
      <c r="H18" s="14"/>
      <c r="I18" s="14"/>
      <c r="J18" s="14"/>
      <c r="K18" s="14"/>
      <c r="L18" s="14"/>
    </row>
    <row r="19" spans="1:12" ht="12.75">
      <c r="A19" s="195">
        <v>17</v>
      </c>
      <c r="B19" s="202" t="s">
        <v>870</v>
      </c>
      <c r="C19" s="58" t="s">
        <v>871</v>
      </c>
      <c r="D19" s="14">
        <f t="shared" si="0"/>
        <v>2315</v>
      </c>
      <c r="E19" s="14"/>
      <c r="F19" s="14"/>
      <c r="G19" s="14"/>
      <c r="H19" s="14"/>
      <c r="I19" s="14">
        <v>2315</v>
      </c>
      <c r="J19" s="14"/>
      <c r="K19" s="14"/>
      <c r="L19" s="14"/>
    </row>
    <row r="20" spans="1:12" ht="12.75">
      <c r="A20" s="195">
        <v>18</v>
      </c>
      <c r="B20" s="202" t="s">
        <v>872</v>
      </c>
      <c r="C20" s="58" t="s">
        <v>873</v>
      </c>
      <c r="D20" s="14">
        <f t="shared" si="0"/>
        <v>150</v>
      </c>
      <c r="E20" s="14"/>
      <c r="F20" s="14"/>
      <c r="G20" s="14"/>
      <c r="H20" s="14">
        <v>150</v>
      </c>
      <c r="I20" s="14"/>
      <c r="J20" s="14"/>
      <c r="K20" s="14"/>
      <c r="L20" s="14"/>
    </row>
    <row r="21" spans="1:12" ht="12.75">
      <c r="A21" s="195">
        <v>19</v>
      </c>
      <c r="B21" s="202" t="s">
        <v>1017</v>
      </c>
      <c r="C21" s="58" t="s">
        <v>1088</v>
      </c>
      <c r="D21" s="14">
        <f t="shared" si="0"/>
        <v>13643</v>
      </c>
      <c r="E21" s="14">
        <v>1646</v>
      </c>
      <c r="F21" s="14">
        <v>446</v>
      </c>
      <c r="G21" s="14">
        <v>11551</v>
      </c>
      <c r="H21" s="14"/>
      <c r="I21" s="14"/>
      <c r="J21" s="14"/>
      <c r="K21" s="14"/>
      <c r="L21" s="14"/>
    </row>
    <row r="22" spans="1:12" ht="12.75">
      <c r="A22" s="195">
        <v>20</v>
      </c>
      <c r="B22" s="202" t="s">
        <v>874</v>
      </c>
      <c r="C22" s="58" t="s">
        <v>875</v>
      </c>
      <c r="D22" s="14">
        <f t="shared" si="0"/>
        <v>2456</v>
      </c>
      <c r="E22" s="14">
        <v>858</v>
      </c>
      <c r="F22" s="14">
        <v>233</v>
      </c>
      <c r="G22" s="14">
        <v>1365</v>
      </c>
      <c r="H22" s="14"/>
      <c r="I22" s="14"/>
      <c r="J22" s="14"/>
      <c r="K22" s="14"/>
      <c r="L22" s="14"/>
    </row>
    <row r="23" spans="1:12" ht="12.75">
      <c r="A23" s="195">
        <v>21</v>
      </c>
      <c r="B23" s="194">
        <v>103010</v>
      </c>
      <c r="C23" s="58" t="s">
        <v>876</v>
      </c>
      <c r="D23" s="14">
        <f t="shared" si="0"/>
        <v>550</v>
      </c>
      <c r="E23" s="14"/>
      <c r="F23" s="14"/>
      <c r="G23" s="14"/>
      <c r="H23" s="14">
        <v>550</v>
      </c>
      <c r="I23" s="14"/>
      <c r="J23" s="14"/>
      <c r="K23" s="14"/>
      <c r="L23" s="14"/>
    </row>
    <row r="24" spans="1:12" ht="12.75">
      <c r="A24" s="195">
        <v>22</v>
      </c>
      <c r="B24" s="194">
        <v>104042</v>
      </c>
      <c r="C24" s="58" t="s">
        <v>877</v>
      </c>
      <c r="D24" s="14">
        <f t="shared" si="0"/>
        <v>868</v>
      </c>
      <c r="E24" s="14"/>
      <c r="F24" s="14"/>
      <c r="G24" s="14"/>
      <c r="H24" s="14"/>
      <c r="I24" s="14">
        <v>868</v>
      </c>
      <c r="J24" s="14"/>
      <c r="K24" s="14"/>
      <c r="L24" s="14"/>
    </row>
    <row r="25" spans="1:12" s="203" customFormat="1" ht="12.75">
      <c r="A25" s="195">
        <v>23</v>
      </c>
      <c r="B25" s="194">
        <v>104051</v>
      </c>
      <c r="C25" s="58" t="s">
        <v>878</v>
      </c>
      <c r="D25" s="14">
        <f t="shared" si="0"/>
        <v>276</v>
      </c>
      <c r="E25" s="14"/>
      <c r="F25" s="14"/>
      <c r="G25" s="14"/>
      <c r="H25" s="14">
        <v>276</v>
      </c>
      <c r="I25" s="14"/>
      <c r="J25" s="14"/>
      <c r="K25" s="14"/>
      <c r="L25" s="14"/>
    </row>
    <row r="26" spans="1:12" s="203" customFormat="1" ht="12.75">
      <c r="A26" s="195">
        <v>24</v>
      </c>
      <c r="B26" s="194">
        <v>105010</v>
      </c>
      <c r="C26" s="58" t="s">
        <v>879</v>
      </c>
      <c r="D26" s="14">
        <f t="shared" si="0"/>
        <v>189</v>
      </c>
      <c r="E26" s="14"/>
      <c r="F26" s="14"/>
      <c r="G26" s="14"/>
      <c r="H26" s="14">
        <v>189</v>
      </c>
      <c r="I26" s="14"/>
      <c r="J26" s="14"/>
      <c r="K26" s="14"/>
      <c r="L26" s="14"/>
    </row>
    <row r="27" spans="1:12" s="203" customFormat="1" ht="12.75">
      <c r="A27" s="195">
        <v>25</v>
      </c>
      <c r="B27" s="194">
        <v>107051</v>
      </c>
      <c r="C27" s="58" t="s">
        <v>880</v>
      </c>
      <c r="D27" s="14">
        <f t="shared" si="0"/>
        <v>768</v>
      </c>
      <c r="E27" s="14"/>
      <c r="F27" s="14"/>
      <c r="G27" s="14"/>
      <c r="H27" s="14"/>
      <c r="I27" s="14">
        <v>768</v>
      </c>
      <c r="J27" s="14"/>
      <c r="K27" s="14"/>
      <c r="L27" s="14"/>
    </row>
    <row r="28" spans="1:12" s="203" customFormat="1" ht="12.75">
      <c r="A28" s="195">
        <v>26</v>
      </c>
      <c r="B28" s="194">
        <v>107052</v>
      </c>
      <c r="C28" s="58" t="s">
        <v>881</v>
      </c>
      <c r="D28" s="14">
        <f t="shared" si="0"/>
        <v>98</v>
      </c>
      <c r="E28" s="14"/>
      <c r="F28" s="14"/>
      <c r="G28" s="14"/>
      <c r="H28" s="14"/>
      <c r="I28" s="14">
        <v>98</v>
      </c>
      <c r="J28" s="14"/>
      <c r="K28" s="14"/>
      <c r="L28" s="14"/>
    </row>
    <row r="29" spans="1:12" s="203" customFormat="1" ht="12.75">
      <c r="A29" s="195">
        <v>27</v>
      </c>
      <c r="B29" s="194">
        <v>107054</v>
      </c>
      <c r="C29" s="58" t="s">
        <v>882</v>
      </c>
      <c r="D29" s="14">
        <f t="shared" si="0"/>
        <v>868</v>
      </c>
      <c r="E29" s="14"/>
      <c r="F29" s="14"/>
      <c r="G29" s="14"/>
      <c r="H29" s="14"/>
      <c r="I29" s="14">
        <v>868</v>
      </c>
      <c r="J29" s="14"/>
      <c r="K29" s="14"/>
      <c r="L29" s="14"/>
    </row>
    <row r="30" spans="1:12" s="203" customFormat="1" ht="12.75">
      <c r="A30" s="195">
        <v>28</v>
      </c>
      <c r="B30" s="194">
        <v>107060</v>
      </c>
      <c r="C30" s="58" t="s">
        <v>883</v>
      </c>
      <c r="D30" s="14">
        <f t="shared" si="0"/>
        <v>1013</v>
      </c>
      <c r="E30" s="14"/>
      <c r="F30" s="14"/>
      <c r="G30" s="14"/>
      <c r="H30" s="14">
        <v>1013</v>
      </c>
      <c r="I30" s="14"/>
      <c r="J30" s="14"/>
      <c r="K30" s="14"/>
      <c r="L30" s="14"/>
    </row>
    <row r="31" spans="1:12" s="203" customFormat="1" ht="12.75">
      <c r="A31" s="195">
        <v>29</v>
      </c>
      <c r="B31" s="194">
        <v>900070</v>
      </c>
      <c r="C31" s="58" t="s">
        <v>884</v>
      </c>
      <c r="D31" s="14">
        <f t="shared" si="0"/>
        <v>72384</v>
      </c>
      <c r="E31" s="14"/>
      <c r="F31" s="14"/>
      <c r="G31" s="14"/>
      <c r="H31" s="14"/>
      <c r="I31" s="14">
        <v>72384</v>
      </c>
      <c r="J31" s="14"/>
      <c r="K31" s="14"/>
      <c r="L31" s="208"/>
    </row>
    <row r="32" spans="1:12" s="203" customFormat="1" ht="16.5" customHeight="1">
      <c r="A32" s="195">
        <v>30</v>
      </c>
      <c r="B32" s="378" t="s">
        <v>885</v>
      </c>
      <c r="C32" s="378"/>
      <c r="D32" s="53">
        <f>SUM(D4:D31)</f>
        <v>231907</v>
      </c>
      <c r="E32" s="53">
        <f aca="true" t="shared" si="1" ref="E32:L32">SUM(E4:E30)</f>
        <v>9382</v>
      </c>
      <c r="F32" s="53">
        <f>SUM(F4:F30)</f>
        <v>2360</v>
      </c>
      <c r="G32" s="53">
        <f t="shared" si="1"/>
        <v>38627</v>
      </c>
      <c r="H32" s="53">
        <f t="shared" si="1"/>
        <v>2178</v>
      </c>
      <c r="I32" s="53">
        <f>SUM(I4:I31)</f>
        <v>78815</v>
      </c>
      <c r="J32" s="53">
        <f t="shared" si="1"/>
        <v>7235</v>
      </c>
      <c r="K32" s="53">
        <f t="shared" si="1"/>
        <v>20431</v>
      </c>
      <c r="L32" s="53">
        <f t="shared" si="1"/>
        <v>72879</v>
      </c>
    </row>
    <row r="33" spans="2:12" ht="16.5" customHeight="1">
      <c r="B33" s="57"/>
      <c r="C33" s="55"/>
      <c r="D33" s="55"/>
      <c r="E33" s="209"/>
      <c r="F33" s="209"/>
      <c r="G33" s="209"/>
      <c r="H33" s="209"/>
      <c r="I33" s="209"/>
      <c r="J33" s="209"/>
      <c r="K33" s="209"/>
      <c r="L33" s="209"/>
    </row>
    <row r="34" spans="2:12" s="203" customFormat="1" ht="16.5" customHeight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2:12" ht="16.5" customHeight="1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2:12" ht="16.5" customHeight="1">
      <c r="B36" s="210"/>
      <c r="C36" s="197"/>
      <c r="D36" s="197"/>
      <c r="E36" s="197"/>
      <c r="F36" s="197"/>
      <c r="G36" s="197"/>
      <c r="H36" s="197"/>
      <c r="I36" s="197"/>
      <c r="J36" s="197"/>
      <c r="K36" s="197"/>
      <c r="L36" s="197"/>
    </row>
  </sheetData>
  <sheetProtection/>
  <mergeCells count="1">
    <mergeCell ref="B32:C32"/>
  </mergeCells>
  <printOptions/>
  <pageMargins left="0.1968503937007874" right="0.15748031496062992" top="1.29921259842519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&amp;LMAGYARPOLÁNY KÖZSÉG 
ÖNKORMÁNYZATA&amp;C2015.ÉVI KÖLTSÉGVETÉS
KIADÁSOK 
&amp;R3. melléklet Magyarpolány Község Önkormányat Képviselő-testületének
1/2015. (II. 20.) önkormányzati rendeletéhez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05"/>
  <sheetViews>
    <sheetView zoomScaleSheetLayoutView="32" workbookViewId="0" topLeftCell="AX1">
      <selection activeCell="CW8" sqref="CW8:CZ8"/>
    </sheetView>
  </sheetViews>
  <sheetFormatPr defaultColWidth="9.00390625" defaultRowHeight="12.75"/>
  <cols>
    <col min="1" max="2" width="2.75390625" style="116" customWidth="1"/>
    <col min="3" max="35" width="2.75390625" style="111" customWidth="1"/>
    <col min="36" max="36" width="4.25390625" style="111" customWidth="1"/>
    <col min="37" max="43" width="2.75390625" style="111" customWidth="1"/>
    <col min="44" max="44" width="3.625" style="111" customWidth="1"/>
    <col min="45" max="47" width="2.75390625" style="111" customWidth="1"/>
    <col min="48" max="48" width="3.625" style="111" customWidth="1"/>
    <col min="49" max="56" width="2.75390625" style="111" customWidth="1"/>
    <col min="57" max="58" width="3.75390625" style="111" customWidth="1"/>
    <col min="59" max="59" width="3.00390625" style="111" customWidth="1"/>
    <col min="60" max="60" width="2.25390625" style="111" customWidth="1"/>
    <col min="61" max="63" width="2.75390625" style="111" customWidth="1"/>
    <col min="64" max="64" width="4.375" style="111" customWidth="1"/>
    <col min="65" max="71" width="2.75390625" style="111" customWidth="1"/>
    <col min="72" max="72" width="3.625" style="111" customWidth="1"/>
    <col min="73" max="75" width="2.75390625" style="111" customWidth="1"/>
    <col min="76" max="76" width="4.25390625" style="111" customWidth="1"/>
    <col min="77" max="80" width="2.75390625" style="111" customWidth="1"/>
    <col min="81" max="84" width="2.75390625" style="112" customWidth="1"/>
    <col min="85" max="107" width="2.75390625" style="111" customWidth="1"/>
    <col min="108" max="108" width="3.75390625" style="111" customWidth="1"/>
    <col min="109" max="119" width="2.75390625" style="111" customWidth="1"/>
    <col min="120" max="120" width="3.875" style="111" customWidth="1"/>
    <col min="121" max="123" width="2.75390625" style="111" customWidth="1"/>
    <col min="124" max="124" width="3.00390625" style="111" customWidth="1"/>
    <col min="125" max="131" width="2.75390625" style="111" customWidth="1"/>
    <col min="132" max="132" width="2.875" style="111" customWidth="1"/>
    <col min="133" max="135" width="2.75390625" style="111" customWidth="1"/>
    <col min="136" max="136" width="3.875" style="111" customWidth="1"/>
    <col min="137" max="139" width="2.75390625" style="111" customWidth="1"/>
    <col min="140" max="140" width="3.875" style="111" customWidth="1"/>
    <col min="141" max="152" width="2.75390625" style="111" customWidth="1"/>
    <col min="153" max="156" width="2.75390625" style="112" customWidth="1"/>
    <col min="157" max="16384" width="9.125" style="111" customWidth="1"/>
  </cols>
  <sheetData>
    <row r="1" spans="1:156" ht="25.5" customHeight="1">
      <c r="A1" s="398" t="s">
        <v>739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8"/>
      <c r="BS1" s="398"/>
      <c r="BT1" s="398"/>
      <c r="BU1" s="398"/>
      <c r="BV1" s="398"/>
      <c r="BW1" s="398"/>
      <c r="BX1" s="398"/>
      <c r="BY1" s="398"/>
      <c r="BZ1" s="398"/>
      <c r="CA1" s="398"/>
      <c r="CB1" s="398"/>
      <c r="CC1" s="398"/>
      <c r="CD1" s="398"/>
      <c r="CE1" s="398"/>
      <c r="CF1" s="398"/>
      <c r="CG1" s="398"/>
      <c r="CH1" s="398"/>
      <c r="CI1" s="398"/>
      <c r="CJ1" s="398"/>
      <c r="CK1" s="398"/>
      <c r="CL1" s="398"/>
      <c r="CM1" s="398"/>
      <c r="CN1" s="398"/>
      <c r="CO1" s="398"/>
      <c r="CP1" s="398"/>
      <c r="CQ1" s="398"/>
      <c r="CR1" s="398"/>
      <c r="CS1" s="398"/>
      <c r="CT1" s="398"/>
      <c r="CU1" s="398"/>
      <c r="CV1" s="398"/>
      <c r="CW1" s="398"/>
      <c r="CX1" s="398"/>
      <c r="CY1" s="398"/>
      <c r="CZ1" s="398"/>
      <c r="DA1" s="398"/>
      <c r="DB1" s="398"/>
      <c r="DC1" s="398"/>
      <c r="DD1" s="398"/>
      <c r="DE1" s="398"/>
      <c r="DF1" s="398"/>
      <c r="DG1" s="398"/>
      <c r="DH1" s="398"/>
      <c r="DI1" s="398"/>
      <c r="DJ1" s="398"/>
      <c r="DK1" s="398"/>
      <c r="DL1" s="398"/>
      <c r="DM1" s="398"/>
      <c r="DN1" s="398"/>
      <c r="DO1" s="398"/>
      <c r="DP1" s="398"/>
      <c r="DQ1" s="398"/>
      <c r="DR1" s="398"/>
      <c r="DS1" s="398"/>
      <c r="DT1" s="398"/>
      <c r="DU1" s="398"/>
      <c r="DV1" s="398"/>
      <c r="DW1" s="398"/>
      <c r="DX1" s="398"/>
      <c r="DY1" s="398"/>
      <c r="DZ1" s="398"/>
      <c r="EA1" s="398"/>
      <c r="EB1" s="398"/>
      <c r="EC1" s="398"/>
      <c r="ED1" s="398"/>
      <c r="EE1" s="398"/>
      <c r="EF1" s="398"/>
      <c r="EG1" s="398"/>
      <c r="EH1" s="398"/>
      <c r="EI1" s="398"/>
      <c r="EJ1" s="398"/>
      <c r="EK1" s="398"/>
      <c r="EL1" s="398"/>
      <c r="EM1" s="398"/>
      <c r="EN1" s="398"/>
      <c r="EO1" s="398"/>
      <c r="EP1" s="398"/>
      <c r="EQ1" s="398"/>
      <c r="ER1" s="398"/>
      <c r="ES1" s="398"/>
      <c r="ET1" s="398"/>
      <c r="EU1" s="398"/>
      <c r="EV1" s="398"/>
      <c r="EW1" s="398"/>
      <c r="EX1" s="398"/>
      <c r="EY1" s="398"/>
      <c r="EZ1" s="398"/>
    </row>
    <row r="2" spans="1:156" ht="15.75" customHeight="1">
      <c r="A2" s="397" t="s">
        <v>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  <c r="BR2" s="397"/>
      <c r="BS2" s="397"/>
      <c r="BT2" s="397"/>
      <c r="BU2" s="397"/>
      <c r="BV2" s="397"/>
      <c r="BW2" s="397"/>
      <c r="BX2" s="397"/>
      <c r="BY2" s="397"/>
      <c r="BZ2" s="397"/>
      <c r="CA2" s="397"/>
      <c r="CB2" s="397"/>
      <c r="CC2" s="397"/>
      <c r="CD2" s="397"/>
      <c r="CE2" s="397"/>
      <c r="CF2" s="397"/>
      <c r="CG2" s="397"/>
      <c r="CH2" s="397"/>
      <c r="CI2" s="397"/>
      <c r="CJ2" s="397"/>
      <c r="CK2" s="397"/>
      <c r="CL2" s="397"/>
      <c r="CM2" s="397"/>
      <c r="CN2" s="397"/>
      <c r="CO2" s="397"/>
      <c r="CP2" s="397"/>
      <c r="CQ2" s="397"/>
      <c r="CR2" s="397"/>
      <c r="CS2" s="397"/>
      <c r="CT2" s="397"/>
      <c r="CU2" s="397"/>
      <c r="CV2" s="397"/>
      <c r="CW2" s="397"/>
      <c r="CX2" s="397"/>
      <c r="CY2" s="397"/>
      <c r="CZ2" s="397"/>
      <c r="DA2" s="397"/>
      <c r="DB2" s="397"/>
      <c r="DC2" s="397"/>
      <c r="DD2" s="397"/>
      <c r="DE2" s="397"/>
      <c r="DF2" s="397"/>
      <c r="DG2" s="397"/>
      <c r="DH2" s="397"/>
      <c r="DI2" s="397"/>
      <c r="DJ2" s="397"/>
      <c r="DK2" s="397"/>
      <c r="DL2" s="397"/>
      <c r="DM2" s="397"/>
      <c r="DN2" s="397"/>
      <c r="DO2" s="397"/>
      <c r="DP2" s="397"/>
      <c r="DQ2" s="397"/>
      <c r="DR2" s="397"/>
      <c r="DS2" s="397"/>
      <c r="DT2" s="397"/>
      <c r="DU2" s="397"/>
      <c r="DV2" s="397"/>
      <c r="DW2" s="397"/>
      <c r="DX2" s="397"/>
      <c r="DY2" s="397"/>
      <c r="DZ2" s="397"/>
      <c r="EA2" s="397"/>
      <c r="EB2" s="397"/>
      <c r="EC2" s="397"/>
      <c r="ED2" s="397"/>
      <c r="EE2" s="397"/>
      <c r="EF2" s="397"/>
      <c r="EG2" s="397"/>
      <c r="EH2" s="397"/>
      <c r="EI2" s="397"/>
      <c r="EJ2" s="397"/>
      <c r="EK2" s="397"/>
      <c r="EL2" s="397"/>
      <c r="EM2" s="397"/>
      <c r="EN2" s="397"/>
      <c r="EO2" s="397"/>
      <c r="EP2" s="397"/>
      <c r="EQ2" s="397"/>
      <c r="ER2" s="397"/>
      <c r="ES2" s="397"/>
      <c r="ET2" s="397"/>
      <c r="EU2" s="397"/>
      <c r="EV2" s="397"/>
      <c r="EW2" s="397"/>
      <c r="EX2" s="397"/>
      <c r="EY2" s="397"/>
      <c r="EZ2" s="397"/>
    </row>
    <row r="3" spans="1:156" ht="15.75" customHeight="1">
      <c r="A3" s="399"/>
      <c r="B3" s="399"/>
      <c r="C3" s="400" t="s">
        <v>3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 t="s">
        <v>171</v>
      </c>
      <c r="AD3" s="400"/>
      <c r="AE3" s="400"/>
      <c r="AF3" s="400"/>
      <c r="AG3" s="404" t="s">
        <v>5</v>
      </c>
      <c r="AH3" s="386"/>
      <c r="AI3" s="386"/>
      <c r="AJ3" s="387"/>
      <c r="AK3" s="404" t="s">
        <v>6</v>
      </c>
      <c r="AL3" s="386"/>
      <c r="AM3" s="386"/>
      <c r="AN3" s="387"/>
      <c r="AO3" s="385" t="s">
        <v>763</v>
      </c>
      <c r="AP3" s="386"/>
      <c r="AQ3" s="386"/>
      <c r="AR3" s="387"/>
      <c r="AS3" s="385" t="s">
        <v>763</v>
      </c>
      <c r="AT3" s="386"/>
      <c r="AU3" s="386"/>
      <c r="AV3" s="387"/>
      <c r="AW3" s="404" t="s">
        <v>363</v>
      </c>
      <c r="AX3" s="386"/>
      <c r="AY3" s="386"/>
      <c r="AZ3" s="387"/>
      <c r="BA3" s="404" t="s">
        <v>764</v>
      </c>
      <c r="BB3" s="386"/>
      <c r="BC3" s="386"/>
      <c r="BD3" s="387"/>
      <c r="BE3" s="404" t="s">
        <v>765</v>
      </c>
      <c r="BF3" s="386"/>
      <c r="BG3" s="386"/>
      <c r="BH3" s="387"/>
      <c r="BI3" s="404" t="s">
        <v>766</v>
      </c>
      <c r="BJ3" s="386"/>
      <c r="BK3" s="386"/>
      <c r="BL3" s="387"/>
      <c r="BM3" s="404" t="s">
        <v>767</v>
      </c>
      <c r="BN3" s="386"/>
      <c r="BO3" s="386"/>
      <c r="BP3" s="387"/>
      <c r="BQ3" s="404" t="s">
        <v>11</v>
      </c>
      <c r="BR3" s="386"/>
      <c r="BS3" s="386"/>
      <c r="BT3" s="387"/>
      <c r="BU3" s="404" t="s">
        <v>768</v>
      </c>
      <c r="BV3" s="386"/>
      <c r="BW3" s="386"/>
      <c r="BX3" s="387"/>
      <c r="BY3" s="401" t="s">
        <v>769</v>
      </c>
      <c r="BZ3" s="402"/>
      <c r="CA3" s="402"/>
      <c r="CB3" s="403"/>
      <c r="CC3" s="404" t="s">
        <v>770</v>
      </c>
      <c r="CD3" s="386"/>
      <c r="CE3" s="386"/>
      <c r="CF3" s="387"/>
      <c r="CG3" s="404" t="s">
        <v>771</v>
      </c>
      <c r="CH3" s="386"/>
      <c r="CI3" s="386"/>
      <c r="CJ3" s="387"/>
      <c r="CK3" s="404" t="s">
        <v>772</v>
      </c>
      <c r="CL3" s="386"/>
      <c r="CM3" s="386"/>
      <c r="CN3" s="387"/>
      <c r="CO3" s="404" t="s">
        <v>773</v>
      </c>
      <c r="CP3" s="386"/>
      <c r="CQ3" s="386"/>
      <c r="CR3" s="387"/>
      <c r="CS3" s="404" t="s">
        <v>774</v>
      </c>
      <c r="CT3" s="386"/>
      <c r="CU3" s="386"/>
      <c r="CV3" s="387"/>
      <c r="CW3" s="404" t="s">
        <v>775</v>
      </c>
      <c r="CX3" s="386"/>
      <c r="CY3" s="386"/>
      <c r="CZ3" s="387"/>
      <c r="DA3" s="404" t="s">
        <v>776</v>
      </c>
      <c r="DB3" s="386"/>
      <c r="DC3" s="386"/>
      <c r="DD3" s="387"/>
      <c r="DE3" s="404" t="s">
        <v>777</v>
      </c>
      <c r="DF3" s="386"/>
      <c r="DG3" s="386"/>
      <c r="DH3" s="387"/>
      <c r="DI3" s="404" t="s">
        <v>778</v>
      </c>
      <c r="DJ3" s="386"/>
      <c r="DK3" s="386"/>
      <c r="DL3" s="387"/>
      <c r="DM3" s="404" t="s">
        <v>779</v>
      </c>
      <c r="DN3" s="386"/>
      <c r="DO3" s="386"/>
      <c r="DP3" s="387"/>
      <c r="DQ3" s="404" t="s">
        <v>780</v>
      </c>
      <c r="DR3" s="386"/>
      <c r="DS3" s="386"/>
      <c r="DT3" s="387"/>
      <c r="DU3" s="404" t="s">
        <v>781</v>
      </c>
      <c r="DV3" s="386"/>
      <c r="DW3" s="386"/>
      <c r="DX3" s="387"/>
      <c r="DY3" s="404" t="s">
        <v>782</v>
      </c>
      <c r="DZ3" s="386"/>
      <c r="EA3" s="386"/>
      <c r="EB3" s="387"/>
      <c r="EC3" s="404" t="s">
        <v>783</v>
      </c>
      <c r="ED3" s="386"/>
      <c r="EE3" s="386"/>
      <c r="EF3" s="387"/>
      <c r="EG3" s="404" t="s">
        <v>784</v>
      </c>
      <c r="EH3" s="386"/>
      <c r="EI3" s="386"/>
      <c r="EJ3" s="387"/>
      <c r="EK3" s="404" t="s">
        <v>785</v>
      </c>
      <c r="EL3" s="386"/>
      <c r="EM3" s="386"/>
      <c r="EN3" s="387"/>
      <c r="EO3" s="404" t="s">
        <v>786</v>
      </c>
      <c r="EP3" s="386"/>
      <c r="EQ3" s="386"/>
      <c r="ER3" s="387"/>
      <c r="ES3" s="401" t="s">
        <v>787</v>
      </c>
      <c r="ET3" s="402"/>
      <c r="EU3" s="402"/>
      <c r="EV3" s="403"/>
      <c r="EW3" s="111"/>
      <c r="EX3" s="111"/>
      <c r="EY3" s="111"/>
      <c r="EZ3" s="111"/>
    </row>
    <row r="4" spans="1:156" ht="12.75" customHeight="1">
      <c r="A4" s="451" t="s">
        <v>383</v>
      </c>
      <c r="B4" s="452"/>
      <c r="C4" s="389" t="s">
        <v>9</v>
      </c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8" t="s">
        <v>172</v>
      </c>
      <c r="AD4" s="389"/>
      <c r="AE4" s="389"/>
      <c r="AF4" s="389"/>
      <c r="AG4" s="388" t="s">
        <v>384</v>
      </c>
      <c r="AH4" s="389"/>
      <c r="AI4" s="389"/>
      <c r="AJ4" s="389"/>
      <c r="AK4" s="394" t="s">
        <v>384</v>
      </c>
      <c r="AL4" s="395"/>
      <c r="AM4" s="395"/>
      <c r="AN4" s="396"/>
      <c r="AO4" s="388" t="s">
        <v>384</v>
      </c>
      <c r="AP4" s="389"/>
      <c r="AQ4" s="389"/>
      <c r="AR4" s="389"/>
      <c r="AS4" s="388" t="s">
        <v>384</v>
      </c>
      <c r="AT4" s="389"/>
      <c r="AU4" s="389"/>
      <c r="AV4" s="389"/>
      <c r="AW4" s="388" t="s">
        <v>384</v>
      </c>
      <c r="AX4" s="389"/>
      <c r="AY4" s="389"/>
      <c r="AZ4" s="389"/>
      <c r="BA4" s="388" t="s">
        <v>384</v>
      </c>
      <c r="BB4" s="389"/>
      <c r="BC4" s="389"/>
      <c r="BD4" s="389"/>
      <c r="BE4" s="388" t="s">
        <v>384</v>
      </c>
      <c r="BF4" s="389"/>
      <c r="BG4" s="389"/>
      <c r="BH4" s="389"/>
      <c r="BI4" s="388" t="s">
        <v>384</v>
      </c>
      <c r="BJ4" s="389"/>
      <c r="BK4" s="389"/>
      <c r="BL4" s="389"/>
      <c r="BM4" s="388" t="s">
        <v>384</v>
      </c>
      <c r="BN4" s="389"/>
      <c r="BO4" s="389"/>
      <c r="BP4" s="389"/>
      <c r="BQ4" s="388" t="s">
        <v>384</v>
      </c>
      <c r="BR4" s="389"/>
      <c r="BS4" s="389"/>
      <c r="BT4" s="389"/>
      <c r="BU4" s="388" t="s">
        <v>384</v>
      </c>
      <c r="BV4" s="389"/>
      <c r="BW4" s="389"/>
      <c r="BX4" s="389"/>
      <c r="BY4" s="388" t="s">
        <v>384</v>
      </c>
      <c r="BZ4" s="389"/>
      <c r="CA4" s="389"/>
      <c r="CB4" s="389"/>
      <c r="CC4" s="388" t="s">
        <v>384</v>
      </c>
      <c r="CD4" s="389"/>
      <c r="CE4" s="389"/>
      <c r="CF4" s="389"/>
      <c r="CG4" s="388" t="s">
        <v>384</v>
      </c>
      <c r="CH4" s="389"/>
      <c r="CI4" s="389"/>
      <c r="CJ4" s="389"/>
      <c r="CK4" s="388" t="s">
        <v>384</v>
      </c>
      <c r="CL4" s="389"/>
      <c r="CM4" s="389"/>
      <c r="CN4" s="389"/>
      <c r="CO4" s="388" t="s">
        <v>384</v>
      </c>
      <c r="CP4" s="389"/>
      <c r="CQ4" s="389"/>
      <c r="CR4" s="389"/>
      <c r="CS4" s="388" t="s">
        <v>384</v>
      </c>
      <c r="CT4" s="389"/>
      <c r="CU4" s="389"/>
      <c r="CV4" s="389"/>
      <c r="CW4" s="388" t="s">
        <v>384</v>
      </c>
      <c r="CX4" s="389"/>
      <c r="CY4" s="389"/>
      <c r="CZ4" s="389"/>
      <c r="DA4" s="388" t="s">
        <v>384</v>
      </c>
      <c r="DB4" s="389"/>
      <c r="DC4" s="389"/>
      <c r="DD4" s="389"/>
      <c r="DE4" s="388" t="s">
        <v>384</v>
      </c>
      <c r="DF4" s="389"/>
      <c r="DG4" s="389"/>
      <c r="DH4" s="389"/>
      <c r="DI4" s="388" t="s">
        <v>384</v>
      </c>
      <c r="DJ4" s="389"/>
      <c r="DK4" s="389"/>
      <c r="DL4" s="389"/>
      <c r="DM4" s="388" t="s">
        <v>384</v>
      </c>
      <c r="DN4" s="389"/>
      <c r="DO4" s="389"/>
      <c r="DP4" s="389"/>
      <c r="DQ4" s="394" t="s">
        <v>384</v>
      </c>
      <c r="DR4" s="395"/>
      <c r="DS4" s="395"/>
      <c r="DT4" s="396"/>
      <c r="DU4" s="388" t="s">
        <v>384</v>
      </c>
      <c r="DV4" s="389"/>
      <c r="DW4" s="389"/>
      <c r="DX4" s="389"/>
      <c r="DY4" s="388" t="s">
        <v>384</v>
      </c>
      <c r="DZ4" s="389"/>
      <c r="EA4" s="389"/>
      <c r="EB4" s="389"/>
      <c r="EC4" s="388" t="s">
        <v>384</v>
      </c>
      <c r="ED4" s="389"/>
      <c r="EE4" s="389"/>
      <c r="EF4" s="389"/>
      <c r="EG4" s="388" t="s">
        <v>384</v>
      </c>
      <c r="EH4" s="389"/>
      <c r="EI4" s="389"/>
      <c r="EJ4" s="389"/>
      <c r="EK4" s="394" t="s">
        <v>384</v>
      </c>
      <c r="EL4" s="395"/>
      <c r="EM4" s="395"/>
      <c r="EN4" s="396"/>
      <c r="EO4" s="388" t="s">
        <v>384</v>
      </c>
      <c r="EP4" s="389"/>
      <c r="EQ4" s="389"/>
      <c r="ER4" s="389"/>
      <c r="ES4" s="388" t="s">
        <v>384</v>
      </c>
      <c r="ET4" s="389"/>
      <c r="EU4" s="389"/>
      <c r="EV4" s="389"/>
      <c r="EW4" s="111"/>
      <c r="EX4" s="111"/>
      <c r="EY4" s="111"/>
      <c r="EZ4" s="111"/>
    </row>
    <row r="5" spans="1:156" ht="12.75">
      <c r="A5" s="453"/>
      <c r="B5" s="454"/>
      <c r="C5" s="390" t="s">
        <v>385</v>
      </c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0"/>
      <c r="AD5" s="391"/>
      <c r="AE5" s="391"/>
      <c r="AF5" s="392"/>
      <c r="AG5" s="390" t="s">
        <v>386</v>
      </c>
      <c r="AH5" s="391"/>
      <c r="AI5" s="391"/>
      <c r="AJ5" s="392"/>
      <c r="AK5" s="390" t="s">
        <v>387</v>
      </c>
      <c r="AL5" s="391"/>
      <c r="AM5" s="391"/>
      <c r="AN5" s="392"/>
      <c r="AO5" s="390" t="s">
        <v>1075</v>
      </c>
      <c r="AP5" s="391"/>
      <c r="AQ5" s="391"/>
      <c r="AR5" s="392"/>
      <c r="AS5" s="390" t="s">
        <v>388</v>
      </c>
      <c r="AT5" s="391"/>
      <c r="AU5" s="391"/>
      <c r="AV5" s="392"/>
      <c r="AW5" s="390" t="s">
        <v>389</v>
      </c>
      <c r="AX5" s="391"/>
      <c r="AY5" s="391"/>
      <c r="AZ5" s="392"/>
      <c r="BA5" s="390" t="s">
        <v>390</v>
      </c>
      <c r="BB5" s="391"/>
      <c r="BC5" s="391"/>
      <c r="BD5" s="392"/>
      <c r="BE5" s="390" t="s">
        <v>391</v>
      </c>
      <c r="BF5" s="391"/>
      <c r="BG5" s="391"/>
      <c r="BH5" s="392"/>
      <c r="BI5" s="390" t="s">
        <v>392</v>
      </c>
      <c r="BJ5" s="391"/>
      <c r="BK5" s="391"/>
      <c r="BL5" s="392"/>
      <c r="BM5" s="390" t="s">
        <v>393</v>
      </c>
      <c r="BN5" s="391"/>
      <c r="BO5" s="391"/>
      <c r="BP5" s="392"/>
      <c r="BQ5" s="390" t="s">
        <v>394</v>
      </c>
      <c r="BR5" s="391"/>
      <c r="BS5" s="391"/>
      <c r="BT5" s="392"/>
      <c r="BU5" s="390" t="s">
        <v>1089</v>
      </c>
      <c r="BV5" s="391"/>
      <c r="BW5" s="391"/>
      <c r="BX5" s="392"/>
      <c r="BY5" s="405" t="s">
        <v>1090</v>
      </c>
      <c r="BZ5" s="406"/>
      <c r="CA5" s="406"/>
      <c r="CB5" s="407"/>
      <c r="CC5" s="390" t="s">
        <v>395</v>
      </c>
      <c r="CD5" s="391"/>
      <c r="CE5" s="391"/>
      <c r="CF5" s="392"/>
      <c r="CG5" s="390" t="s">
        <v>396</v>
      </c>
      <c r="CH5" s="391"/>
      <c r="CI5" s="391"/>
      <c r="CJ5" s="392"/>
      <c r="CK5" s="390" t="s">
        <v>731</v>
      </c>
      <c r="CL5" s="391"/>
      <c r="CM5" s="391"/>
      <c r="CN5" s="392"/>
      <c r="CO5" s="390" t="s">
        <v>397</v>
      </c>
      <c r="CP5" s="391"/>
      <c r="CQ5" s="391"/>
      <c r="CR5" s="392"/>
      <c r="CS5" s="390" t="s">
        <v>398</v>
      </c>
      <c r="CT5" s="391"/>
      <c r="CU5" s="391"/>
      <c r="CV5" s="392"/>
      <c r="CW5" s="390" t="s">
        <v>1091</v>
      </c>
      <c r="CX5" s="391"/>
      <c r="CY5" s="391"/>
      <c r="CZ5" s="392"/>
      <c r="DA5" s="390" t="s">
        <v>399</v>
      </c>
      <c r="DB5" s="391"/>
      <c r="DC5" s="391"/>
      <c r="DD5" s="392"/>
      <c r="DE5" s="390">
        <v>103010</v>
      </c>
      <c r="DF5" s="391"/>
      <c r="DG5" s="391"/>
      <c r="DH5" s="392"/>
      <c r="DI5" s="390">
        <v>104042</v>
      </c>
      <c r="DJ5" s="391"/>
      <c r="DK5" s="391"/>
      <c r="DL5" s="392"/>
      <c r="DM5" s="390">
        <v>104051</v>
      </c>
      <c r="DN5" s="391"/>
      <c r="DO5" s="391"/>
      <c r="DP5" s="392"/>
      <c r="DQ5" s="390">
        <v>105010</v>
      </c>
      <c r="DR5" s="391"/>
      <c r="DS5" s="391"/>
      <c r="DT5" s="392"/>
      <c r="DU5" s="390">
        <v>107051</v>
      </c>
      <c r="DV5" s="391"/>
      <c r="DW5" s="391"/>
      <c r="DX5" s="392"/>
      <c r="DY5" s="390">
        <v>107052</v>
      </c>
      <c r="DZ5" s="391"/>
      <c r="EA5" s="391"/>
      <c r="EB5" s="392"/>
      <c r="EC5" s="390">
        <v>107052</v>
      </c>
      <c r="ED5" s="391"/>
      <c r="EE5" s="391"/>
      <c r="EF5" s="392"/>
      <c r="EG5" s="390">
        <v>107060</v>
      </c>
      <c r="EH5" s="391"/>
      <c r="EI5" s="391"/>
      <c r="EJ5" s="392"/>
      <c r="EK5" s="390">
        <v>900070</v>
      </c>
      <c r="EL5" s="391"/>
      <c r="EM5" s="391"/>
      <c r="EN5" s="392"/>
      <c r="EO5" s="390" t="s">
        <v>400</v>
      </c>
      <c r="EP5" s="391"/>
      <c r="EQ5" s="391"/>
      <c r="ER5" s="392"/>
      <c r="ES5" s="408" t="s">
        <v>401</v>
      </c>
      <c r="ET5" s="409"/>
      <c r="EU5" s="409"/>
      <c r="EV5" s="410"/>
      <c r="EW5" s="111"/>
      <c r="EX5" s="111"/>
      <c r="EY5" s="111"/>
      <c r="EZ5" s="111"/>
    </row>
    <row r="6" spans="1:156" ht="12.75">
      <c r="A6" s="453"/>
      <c r="B6" s="454"/>
      <c r="C6" s="390" t="s">
        <v>402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0"/>
      <c r="AD6" s="391"/>
      <c r="AE6" s="391"/>
      <c r="AF6" s="392"/>
      <c r="AG6" s="390">
        <v>841112</v>
      </c>
      <c r="AH6" s="391"/>
      <c r="AI6" s="391"/>
      <c r="AJ6" s="392"/>
      <c r="AK6" s="390">
        <v>960302</v>
      </c>
      <c r="AL6" s="391"/>
      <c r="AM6" s="391"/>
      <c r="AN6" s="392"/>
      <c r="AO6" s="390">
        <v>841913</v>
      </c>
      <c r="AP6" s="391"/>
      <c r="AQ6" s="391"/>
      <c r="AR6" s="392"/>
      <c r="AS6" s="390">
        <v>841913</v>
      </c>
      <c r="AT6" s="391"/>
      <c r="AU6" s="391"/>
      <c r="AV6" s="392"/>
      <c r="AW6" s="390">
        <v>890444</v>
      </c>
      <c r="AX6" s="391"/>
      <c r="AY6" s="391"/>
      <c r="AZ6" s="392"/>
      <c r="BA6" s="390">
        <v>890442</v>
      </c>
      <c r="BB6" s="391"/>
      <c r="BC6" s="391"/>
      <c r="BD6" s="392"/>
      <c r="BE6" s="390">
        <v>493909</v>
      </c>
      <c r="BF6" s="391"/>
      <c r="BG6" s="391"/>
      <c r="BH6" s="392"/>
      <c r="BI6" s="390">
        <v>522001</v>
      </c>
      <c r="BJ6" s="391"/>
      <c r="BK6" s="391"/>
      <c r="BL6" s="392"/>
      <c r="BM6" s="390">
        <v>841402</v>
      </c>
      <c r="BN6" s="391"/>
      <c r="BO6" s="391"/>
      <c r="BP6" s="392"/>
      <c r="BQ6" s="390">
        <v>841403</v>
      </c>
      <c r="BR6" s="391"/>
      <c r="BS6" s="391"/>
      <c r="BT6" s="392"/>
      <c r="BU6" s="390"/>
      <c r="BV6" s="391"/>
      <c r="BW6" s="391"/>
      <c r="BX6" s="392"/>
      <c r="BY6" s="405"/>
      <c r="BZ6" s="406"/>
      <c r="CA6" s="406"/>
      <c r="CB6" s="407"/>
      <c r="CC6" s="390"/>
      <c r="CD6" s="391"/>
      <c r="CE6" s="391"/>
      <c r="CF6" s="392"/>
      <c r="CG6" s="390">
        <v>910123</v>
      </c>
      <c r="CH6" s="391"/>
      <c r="CI6" s="391"/>
      <c r="CJ6" s="392"/>
      <c r="CK6" s="390">
        <v>910502</v>
      </c>
      <c r="CL6" s="391"/>
      <c r="CM6" s="391"/>
      <c r="CN6" s="392"/>
      <c r="CO6" s="390">
        <v>890301</v>
      </c>
      <c r="CP6" s="391"/>
      <c r="CQ6" s="391"/>
      <c r="CR6" s="392"/>
      <c r="CS6" s="390"/>
      <c r="CT6" s="391"/>
      <c r="CU6" s="391"/>
      <c r="CV6" s="392"/>
      <c r="CW6" s="390">
        <v>562913</v>
      </c>
      <c r="CX6" s="391"/>
      <c r="CY6" s="391"/>
      <c r="CZ6" s="392"/>
      <c r="DA6" s="390"/>
      <c r="DB6" s="391"/>
      <c r="DC6" s="391"/>
      <c r="DD6" s="392"/>
      <c r="DE6" s="390">
        <v>882123</v>
      </c>
      <c r="DF6" s="391"/>
      <c r="DG6" s="391"/>
      <c r="DH6" s="392"/>
      <c r="DI6" s="390"/>
      <c r="DJ6" s="391"/>
      <c r="DK6" s="391"/>
      <c r="DL6" s="392"/>
      <c r="DM6" s="390"/>
      <c r="DN6" s="391"/>
      <c r="DO6" s="391"/>
      <c r="DP6" s="392"/>
      <c r="DQ6" s="390">
        <v>882111</v>
      </c>
      <c r="DR6" s="391"/>
      <c r="DS6" s="391"/>
      <c r="DT6" s="392"/>
      <c r="DU6" s="390"/>
      <c r="DV6" s="391"/>
      <c r="DW6" s="391"/>
      <c r="DX6" s="392"/>
      <c r="DY6" s="390"/>
      <c r="DZ6" s="391"/>
      <c r="EA6" s="391"/>
      <c r="EB6" s="392"/>
      <c r="EC6" s="390"/>
      <c r="ED6" s="391"/>
      <c r="EE6" s="391"/>
      <c r="EF6" s="392"/>
      <c r="EG6" s="390">
        <v>882122</v>
      </c>
      <c r="EH6" s="391"/>
      <c r="EI6" s="391"/>
      <c r="EJ6" s="392"/>
      <c r="EK6" s="390">
        <v>841908</v>
      </c>
      <c r="EL6" s="391"/>
      <c r="EM6" s="391"/>
      <c r="EN6" s="392"/>
      <c r="EO6" s="390">
        <v>890441</v>
      </c>
      <c r="EP6" s="391"/>
      <c r="EQ6" s="391"/>
      <c r="ER6" s="392"/>
      <c r="ES6" s="411"/>
      <c r="ET6" s="412"/>
      <c r="EU6" s="412"/>
      <c r="EV6" s="413"/>
      <c r="EW6" s="111"/>
      <c r="EX6" s="111"/>
      <c r="EY6" s="111"/>
      <c r="EZ6" s="111"/>
    </row>
    <row r="7" spans="1:156" ht="59.25" customHeight="1">
      <c r="A7" s="455"/>
      <c r="B7" s="456"/>
      <c r="C7" s="390" t="s">
        <v>762</v>
      </c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0"/>
      <c r="AD7" s="391"/>
      <c r="AE7" s="391"/>
      <c r="AF7" s="392"/>
      <c r="AG7" s="393" t="s">
        <v>403</v>
      </c>
      <c r="AH7" s="391"/>
      <c r="AI7" s="391"/>
      <c r="AJ7" s="392"/>
      <c r="AK7" s="393" t="s">
        <v>404</v>
      </c>
      <c r="AL7" s="417"/>
      <c r="AM7" s="417"/>
      <c r="AN7" s="418"/>
      <c r="AO7" s="393" t="s">
        <v>1076</v>
      </c>
      <c r="AP7" s="391"/>
      <c r="AQ7" s="391"/>
      <c r="AR7" s="392"/>
      <c r="AS7" s="393" t="s">
        <v>405</v>
      </c>
      <c r="AT7" s="391"/>
      <c r="AU7" s="391"/>
      <c r="AV7" s="392"/>
      <c r="AW7" s="390" t="s">
        <v>406</v>
      </c>
      <c r="AX7" s="391"/>
      <c r="AY7" s="391"/>
      <c r="AZ7" s="392"/>
      <c r="BA7" s="393" t="s">
        <v>407</v>
      </c>
      <c r="BB7" s="391"/>
      <c r="BC7" s="391"/>
      <c r="BD7" s="392"/>
      <c r="BE7" s="393" t="s">
        <v>408</v>
      </c>
      <c r="BF7" s="391"/>
      <c r="BG7" s="391"/>
      <c r="BH7" s="392"/>
      <c r="BI7" s="393" t="s">
        <v>409</v>
      </c>
      <c r="BJ7" s="391"/>
      <c r="BK7" s="391"/>
      <c r="BL7" s="392"/>
      <c r="BM7" s="390" t="s">
        <v>410</v>
      </c>
      <c r="BN7" s="391"/>
      <c r="BO7" s="391"/>
      <c r="BP7" s="392"/>
      <c r="BQ7" s="393" t="s">
        <v>411</v>
      </c>
      <c r="BR7" s="391"/>
      <c r="BS7" s="391"/>
      <c r="BT7" s="392"/>
      <c r="BU7" s="393" t="s">
        <v>72</v>
      </c>
      <c r="BV7" s="391"/>
      <c r="BW7" s="391"/>
      <c r="BX7" s="392"/>
      <c r="BY7" s="393" t="s">
        <v>75</v>
      </c>
      <c r="BZ7" s="391"/>
      <c r="CA7" s="391"/>
      <c r="CB7" s="392"/>
      <c r="CC7" s="393" t="s">
        <v>412</v>
      </c>
      <c r="CD7" s="391"/>
      <c r="CE7" s="391"/>
      <c r="CF7" s="392"/>
      <c r="CG7" s="393" t="s">
        <v>413</v>
      </c>
      <c r="CH7" s="391"/>
      <c r="CI7" s="391"/>
      <c r="CJ7" s="392"/>
      <c r="CK7" s="393" t="s">
        <v>732</v>
      </c>
      <c r="CL7" s="391"/>
      <c r="CM7" s="391"/>
      <c r="CN7" s="392"/>
      <c r="CO7" s="393" t="s">
        <v>414</v>
      </c>
      <c r="CP7" s="391"/>
      <c r="CQ7" s="391"/>
      <c r="CR7" s="392"/>
      <c r="CS7" s="393" t="s">
        <v>415</v>
      </c>
      <c r="CT7" s="391"/>
      <c r="CU7" s="391"/>
      <c r="CV7" s="392"/>
      <c r="CW7" s="393" t="s">
        <v>1092</v>
      </c>
      <c r="CX7" s="391"/>
      <c r="CY7" s="391"/>
      <c r="CZ7" s="392"/>
      <c r="DA7" s="393" t="s">
        <v>416</v>
      </c>
      <c r="DB7" s="391"/>
      <c r="DC7" s="391"/>
      <c r="DD7" s="392"/>
      <c r="DE7" s="393" t="s">
        <v>417</v>
      </c>
      <c r="DF7" s="391"/>
      <c r="DG7" s="391"/>
      <c r="DH7" s="392"/>
      <c r="DI7" s="393" t="s">
        <v>418</v>
      </c>
      <c r="DJ7" s="391"/>
      <c r="DK7" s="391"/>
      <c r="DL7" s="392"/>
      <c r="DM7" s="393" t="s">
        <v>419</v>
      </c>
      <c r="DN7" s="391"/>
      <c r="DO7" s="391"/>
      <c r="DP7" s="392"/>
      <c r="DQ7" s="393" t="s">
        <v>420</v>
      </c>
      <c r="DR7" s="417"/>
      <c r="DS7" s="417"/>
      <c r="DT7" s="418"/>
      <c r="DU7" s="393" t="s">
        <v>421</v>
      </c>
      <c r="DV7" s="391"/>
      <c r="DW7" s="391"/>
      <c r="DX7" s="392"/>
      <c r="DY7" s="393" t="s">
        <v>422</v>
      </c>
      <c r="DZ7" s="391"/>
      <c r="EA7" s="391"/>
      <c r="EB7" s="392"/>
      <c r="EC7" s="393" t="s">
        <v>423</v>
      </c>
      <c r="ED7" s="391"/>
      <c r="EE7" s="391"/>
      <c r="EF7" s="392"/>
      <c r="EG7" s="393" t="s">
        <v>424</v>
      </c>
      <c r="EH7" s="391"/>
      <c r="EI7" s="391"/>
      <c r="EJ7" s="392"/>
      <c r="EK7" s="393" t="s">
        <v>425</v>
      </c>
      <c r="EL7" s="417"/>
      <c r="EM7" s="417"/>
      <c r="EN7" s="418"/>
      <c r="EO7" s="393" t="s">
        <v>426</v>
      </c>
      <c r="EP7" s="391"/>
      <c r="EQ7" s="391"/>
      <c r="ER7" s="392"/>
      <c r="ES7" s="414"/>
      <c r="ET7" s="415"/>
      <c r="EU7" s="415"/>
      <c r="EV7" s="416"/>
      <c r="EW7" s="111"/>
      <c r="EX7" s="111"/>
      <c r="EY7" s="111"/>
      <c r="EZ7" s="111"/>
    </row>
    <row r="8" spans="1:156" ht="15.75">
      <c r="A8" s="419" t="s">
        <v>427</v>
      </c>
      <c r="B8" s="420"/>
      <c r="C8" s="421" t="s">
        <v>428</v>
      </c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2"/>
      <c r="W8" s="422"/>
      <c r="X8" s="422"/>
      <c r="Y8" s="422"/>
      <c r="Z8" s="422"/>
      <c r="AA8" s="422"/>
      <c r="AB8" s="422"/>
      <c r="AC8" s="423" t="s">
        <v>429</v>
      </c>
      <c r="AD8" s="424"/>
      <c r="AE8" s="424"/>
      <c r="AF8" s="425"/>
      <c r="AG8" s="382"/>
      <c r="AH8" s="383"/>
      <c r="AI8" s="383"/>
      <c r="AJ8" s="384"/>
      <c r="AK8" s="382"/>
      <c r="AL8" s="383"/>
      <c r="AM8" s="383"/>
      <c r="AN8" s="384"/>
      <c r="AO8" s="382"/>
      <c r="AP8" s="383"/>
      <c r="AQ8" s="383"/>
      <c r="AR8" s="384"/>
      <c r="AS8" s="382"/>
      <c r="AT8" s="383"/>
      <c r="AU8" s="383"/>
      <c r="AV8" s="384"/>
      <c r="AW8" s="382">
        <v>315</v>
      </c>
      <c r="AX8" s="383"/>
      <c r="AY8" s="383"/>
      <c r="AZ8" s="384"/>
      <c r="BA8" s="382">
        <v>945</v>
      </c>
      <c r="BB8" s="383"/>
      <c r="BC8" s="383"/>
      <c r="BD8" s="384"/>
      <c r="BE8" s="382"/>
      <c r="BF8" s="383"/>
      <c r="BG8" s="383"/>
      <c r="BH8" s="384"/>
      <c r="BI8" s="382"/>
      <c r="BJ8" s="383"/>
      <c r="BK8" s="383"/>
      <c r="BL8" s="384"/>
      <c r="BM8" s="382"/>
      <c r="BN8" s="383"/>
      <c r="BO8" s="383"/>
      <c r="BP8" s="384"/>
      <c r="BQ8" s="382"/>
      <c r="BR8" s="383"/>
      <c r="BS8" s="383"/>
      <c r="BT8" s="384"/>
      <c r="BU8" s="382"/>
      <c r="BV8" s="383"/>
      <c r="BW8" s="383"/>
      <c r="BX8" s="384"/>
      <c r="BY8" s="379"/>
      <c r="BZ8" s="380"/>
      <c r="CA8" s="380"/>
      <c r="CB8" s="381"/>
      <c r="CC8" s="382">
        <v>2404</v>
      </c>
      <c r="CD8" s="383"/>
      <c r="CE8" s="383"/>
      <c r="CF8" s="384"/>
      <c r="CG8" s="382"/>
      <c r="CH8" s="383"/>
      <c r="CI8" s="383"/>
      <c r="CJ8" s="384"/>
      <c r="CK8" s="382">
        <v>342</v>
      </c>
      <c r="CL8" s="383"/>
      <c r="CM8" s="383"/>
      <c r="CN8" s="384"/>
      <c r="CO8" s="382"/>
      <c r="CP8" s="383"/>
      <c r="CQ8" s="383"/>
      <c r="CR8" s="384"/>
      <c r="CS8" s="382"/>
      <c r="CT8" s="383"/>
      <c r="CU8" s="383"/>
      <c r="CV8" s="384"/>
      <c r="CW8" s="382">
        <v>1360</v>
      </c>
      <c r="CX8" s="383"/>
      <c r="CY8" s="383"/>
      <c r="CZ8" s="384"/>
      <c r="DA8" s="382">
        <v>822</v>
      </c>
      <c r="DB8" s="383"/>
      <c r="DC8" s="383"/>
      <c r="DD8" s="384"/>
      <c r="DE8" s="382"/>
      <c r="DF8" s="383"/>
      <c r="DG8" s="383"/>
      <c r="DH8" s="384"/>
      <c r="DI8" s="382"/>
      <c r="DJ8" s="383"/>
      <c r="DK8" s="383"/>
      <c r="DL8" s="384"/>
      <c r="DM8" s="382"/>
      <c r="DN8" s="383"/>
      <c r="DO8" s="383"/>
      <c r="DP8" s="384"/>
      <c r="DQ8" s="382"/>
      <c r="DR8" s="383"/>
      <c r="DS8" s="383"/>
      <c r="DT8" s="384"/>
      <c r="DU8" s="382"/>
      <c r="DV8" s="383"/>
      <c r="DW8" s="383"/>
      <c r="DX8" s="384"/>
      <c r="DY8" s="382"/>
      <c r="DZ8" s="383"/>
      <c r="EA8" s="383"/>
      <c r="EB8" s="384"/>
      <c r="EC8" s="382"/>
      <c r="ED8" s="383"/>
      <c r="EE8" s="383"/>
      <c r="EF8" s="384"/>
      <c r="EG8" s="382"/>
      <c r="EH8" s="383"/>
      <c r="EI8" s="383"/>
      <c r="EJ8" s="384"/>
      <c r="EK8" s="382"/>
      <c r="EL8" s="383"/>
      <c r="EM8" s="383"/>
      <c r="EN8" s="384"/>
      <c r="EO8" s="382"/>
      <c r="EP8" s="383"/>
      <c r="EQ8" s="383"/>
      <c r="ER8" s="384"/>
      <c r="ES8" s="379">
        <f aca="true" t="shared" si="0" ref="ES8:ES30">SUM(AG8:ER8)</f>
        <v>6188</v>
      </c>
      <c r="ET8" s="380"/>
      <c r="EU8" s="380"/>
      <c r="EV8" s="381"/>
      <c r="EW8" s="111"/>
      <c r="EX8" s="111"/>
      <c r="EY8" s="111"/>
      <c r="EZ8" s="111"/>
    </row>
    <row r="9" spans="1:156" ht="19.5" customHeight="1" hidden="1">
      <c r="A9" s="419" t="s">
        <v>430</v>
      </c>
      <c r="B9" s="420"/>
      <c r="C9" s="421" t="s">
        <v>431</v>
      </c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6" t="s">
        <v>432</v>
      </c>
      <c r="AD9" s="426"/>
      <c r="AE9" s="426"/>
      <c r="AF9" s="426"/>
      <c r="AG9" s="382"/>
      <c r="AH9" s="383"/>
      <c r="AI9" s="383"/>
      <c r="AJ9" s="384"/>
      <c r="AK9" s="382"/>
      <c r="AL9" s="383"/>
      <c r="AM9" s="383"/>
      <c r="AN9" s="384"/>
      <c r="AO9" s="382"/>
      <c r="AP9" s="383"/>
      <c r="AQ9" s="383"/>
      <c r="AR9" s="384"/>
      <c r="AS9" s="382"/>
      <c r="AT9" s="383"/>
      <c r="AU9" s="383"/>
      <c r="AV9" s="384"/>
      <c r="AW9" s="382"/>
      <c r="AX9" s="383"/>
      <c r="AY9" s="383"/>
      <c r="AZ9" s="384"/>
      <c r="BA9" s="382"/>
      <c r="BB9" s="383"/>
      <c r="BC9" s="383"/>
      <c r="BD9" s="384"/>
      <c r="BE9" s="382"/>
      <c r="BF9" s="383"/>
      <c r="BG9" s="383"/>
      <c r="BH9" s="384"/>
      <c r="BI9" s="382"/>
      <c r="BJ9" s="383"/>
      <c r="BK9" s="383"/>
      <c r="BL9" s="384"/>
      <c r="BM9" s="382"/>
      <c r="BN9" s="383"/>
      <c r="BO9" s="383"/>
      <c r="BP9" s="384"/>
      <c r="BQ9" s="382"/>
      <c r="BR9" s="383"/>
      <c r="BS9" s="383"/>
      <c r="BT9" s="384"/>
      <c r="BU9" s="382"/>
      <c r="BV9" s="383"/>
      <c r="BW9" s="383"/>
      <c r="BX9" s="384"/>
      <c r="BY9" s="379"/>
      <c r="BZ9" s="380"/>
      <c r="CA9" s="380"/>
      <c r="CB9" s="381"/>
      <c r="CC9" s="382"/>
      <c r="CD9" s="383"/>
      <c r="CE9" s="383"/>
      <c r="CF9" s="384"/>
      <c r="CG9" s="382"/>
      <c r="CH9" s="383"/>
      <c r="CI9" s="383"/>
      <c r="CJ9" s="384"/>
      <c r="CK9" s="382"/>
      <c r="CL9" s="383"/>
      <c r="CM9" s="383"/>
      <c r="CN9" s="384"/>
      <c r="CO9" s="382"/>
      <c r="CP9" s="383"/>
      <c r="CQ9" s="383"/>
      <c r="CR9" s="384"/>
      <c r="CS9" s="382"/>
      <c r="CT9" s="383"/>
      <c r="CU9" s="383"/>
      <c r="CV9" s="384"/>
      <c r="CW9" s="382"/>
      <c r="CX9" s="383"/>
      <c r="CY9" s="383"/>
      <c r="CZ9" s="384"/>
      <c r="DA9" s="382"/>
      <c r="DB9" s="383"/>
      <c r="DC9" s="383"/>
      <c r="DD9" s="384"/>
      <c r="DE9" s="382"/>
      <c r="DF9" s="383"/>
      <c r="DG9" s="383"/>
      <c r="DH9" s="384"/>
      <c r="DI9" s="382"/>
      <c r="DJ9" s="383"/>
      <c r="DK9" s="383"/>
      <c r="DL9" s="384"/>
      <c r="DM9" s="382"/>
      <c r="DN9" s="383"/>
      <c r="DO9" s="383"/>
      <c r="DP9" s="384"/>
      <c r="DQ9" s="382"/>
      <c r="DR9" s="383"/>
      <c r="DS9" s="383"/>
      <c r="DT9" s="384"/>
      <c r="DU9" s="382"/>
      <c r="DV9" s="383"/>
      <c r="DW9" s="383"/>
      <c r="DX9" s="384"/>
      <c r="DY9" s="382"/>
      <c r="DZ9" s="383"/>
      <c r="EA9" s="383"/>
      <c r="EB9" s="384"/>
      <c r="EC9" s="382"/>
      <c r="ED9" s="383"/>
      <c r="EE9" s="383"/>
      <c r="EF9" s="384"/>
      <c r="EG9" s="382"/>
      <c r="EH9" s="383"/>
      <c r="EI9" s="383"/>
      <c r="EJ9" s="384"/>
      <c r="EK9" s="382"/>
      <c r="EL9" s="383"/>
      <c r="EM9" s="383"/>
      <c r="EN9" s="384"/>
      <c r="EO9" s="382"/>
      <c r="EP9" s="383"/>
      <c r="EQ9" s="383"/>
      <c r="ER9" s="384"/>
      <c r="ES9" s="379">
        <f t="shared" si="0"/>
        <v>0</v>
      </c>
      <c r="ET9" s="380"/>
      <c r="EU9" s="380"/>
      <c r="EV9" s="381"/>
      <c r="EW9" s="111"/>
      <c r="EX9" s="111"/>
      <c r="EY9" s="111"/>
      <c r="EZ9" s="111"/>
    </row>
    <row r="10" spans="1:156" ht="19.5" customHeight="1" hidden="1">
      <c r="A10" s="419" t="s">
        <v>433</v>
      </c>
      <c r="B10" s="420"/>
      <c r="C10" s="421" t="s">
        <v>434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6" t="s">
        <v>435</v>
      </c>
      <c r="AD10" s="426"/>
      <c r="AE10" s="426"/>
      <c r="AF10" s="426"/>
      <c r="AG10" s="382"/>
      <c r="AH10" s="383"/>
      <c r="AI10" s="383"/>
      <c r="AJ10" s="384"/>
      <c r="AK10" s="382"/>
      <c r="AL10" s="383"/>
      <c r="AM10" s="383"/>
      <c r="AN10" s="384"/>
      <c r="AO10" s="382"/>
      <c r="AP10" s="383"/>
      <c r="AQ10" s="383"/>
      <c r="AR10" s="384"/>
      <c r="AS10" s="382"/>
      <c r="AT10" s="383"/>
      <c r="AU10" s="383"/>
      <c r="AV10" s="384"/>
      <c r="AW10" s="382"/>
      <c r="AX10" s="383"/>
      <c r="AY10" s="383"/>
      <c r="AZ10" s="384"/>
      <c r="BA10" s="382"/>
      <c r="BB10" s="383"/>
      <c r="BC10" s="383"/>
      <c r="BD10" s="384"/>
      <c r="BE10" s="382"/>
      <c r="BF10" s="383"/>
      <c r="BG10" s="383"/>
      <c r="BH10" s="384"/>
      <c r="BI10" s="382"/>
      <c r="BJ10" s="383"/>
      <c r="BK10" s="383"/>
      <c r="BL10" s="384"/>
      <c r="BM10" s="382"/>
      <c r="BN10" s="383"/>
      <c r="BO10" s="383"/>
      <c r="BP10" s="384"/>
      <c r="BQ10" s="382"/>
      <c r="BR10" s="383"/>
      <c r="BS10" s="383"/>
      <c r="BT10" s="384"/>
      <c r="BU10" s="382"/>
      <c r="BV10" s="383"/>
      <c r="BW10" s="383"/>
      <c r="BX10" s="384"/>
      <c r="BY10" s="379"/>
      <c r="BZ10" s="380"/>
      <c r="CA10" s="380"/>
      <c r="CB10" s="381"/>
      <c r="CC10" s="382"/>
      <c r="CD10" s="383"/>
      <c r="CE10" s="383"/>
      <c r="CF10" s="384"/>
      <c r="CG10" s="382"/>
      <c r="CH10" s="383"/>
      <c r="CI10" s="383"/>
      <c r="CJ10" s="384"/>
      <c r="CK10" s="382"/>
      <c r="CL10" s="383"/>
      <c r="CM10" s="383"/>
      <c r="CN10" s="384"/>
      <c r="CO10" s="382"/>
      <c r="CP10" s="383"/>
      <c r="CQ10" s="383"/>
      <c r="CR10" s="384"/>
      <c r="CS10" s="382"/>
      <c r="CT10" s="383"/>
      <c r="CU10" s="383"/>
      <c r="CV10" s="384"/>
      <c r="CW10" s="382"/>
      <c r="CX10" s="383"/>
      <c r="CY10" s="383"/>
      <c r="CZ10" s="384"/>
      <c r="DA10" s="382"/>
      <c r="DB10" s="383"/>
      <c r="DC10" s="383"/>
      <c r="DD10" s="384"/>
      <c r="DE10" s="382"/>
      <c r="DF10" s="383"/>
      <c r="DG10" s="383"/>
      <c r="DH10" s="384"/>
      <c r="DI10" s="382"/>
      <c r="DJ10" s="383"/>
      <c r="DK10" s="383"/>
      <c r="DL10" s="384"/>
      <c r="DM10" s="382"/>
      <c r="DN10" s="383"/>
      <c r="DO10" s="383"/>
      <c r="DP10" s="384"/>
      <c r="DQ10" s="382"/>
      <c r="DR10" s="383"/>
      <c r="DS10" s="383"/>
      <c r="DT10" s="384"/>
      <c r="DU10" s="382"/>
      <c r="DV10" s="383"/>
      <c r="DW10" s="383"/>
      <c r="DX10" s="384"/>
      <c r="DY10" s="382"/>
      <c r="DZ10" s="383"/>
      <c r="EA10" s="383"/>
      <c r="EB10" s="384"/>
      <c r="EC10" s="382"/>
      <c r="ED10" s="383"/>
      <c r="EE10" s="383"/>
      <c r="EF10" s="384"/>
      <c r="EG10" s="382"/>
      <c r="EH10" s="383"/>
      <c r="EI10" s="383"/>
      <c r="EJ10" s="384"/>
      <c r="EK10" s="382"/>
      <c r="EL10" s="383"/>
      <c r="EM10" s="383"/>
      <c r="EN10" s="384"/>
      <c r="EO10" s="382"/>
      <c r="EP10" s="383"/>
      <c r="EQ10" s="383"/>
      <c r="ER10" s="384"/>
      <c r="ES10" s="379">
        <f t="shared" si="0"/>
        <v>0</v>
      </c>
      <c r="ET10" s="380"/>
      <c r="EU10" s="380"/>
      <c r="EV10" s="381"/>
      <c r="EW10" s="111"/>
      <c r="EX10" s="111"/>
      <c r="EY10" s="111"/>
      <c r="EZ10" s="111"/>
    </row>
    <row r="11" spans="1:156" ht="19.5" customHeight="1" hidden="1">
      <c r="A11" s="419" t="s">
        <v>436</v>
      </c>
      <c r="B11" s="420"/>
      <c r="C11" s="427" t="s">
        <v>437</v>
      </c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6" t="s">
        <v>438</v>
      </c>
      <c r="AD11" s="426"/>
      <c r="AE11" s="426"/>
      <c r="AF11" s="426"/>
      <c r="AG11" s="382"/>
      <c r="AH11" s="383"/>
      <c r="AI11" s="383"/>
      <c r="AJ11" s="384"/>
      <c r="AK11" s="382"/>
      <c r="AL11" s="383"/>
      <c r="AM11" s="383"/>
      <c r="AN11" s="384"/>
      <c r="AO11" s="382"/>
      <c r="AP11" s="383"/>
      <c r="AQ11" s="383"/>
      <c r="AR11" s="384"/>
      <c r="AS11" s="382"/>
      <c r="AT11" s="383"/>
      <c r="AU11" s="383"/>
      <c r="AV11" s="384"/>
      <c r="AW11" s="382"/>
      <c r="AX11" s="383"/>
      <c r="AY11" s="383"/>
      <c r="AZ11" s="384"/>
      <c r="BA11" s="382"/>
      <c r="BB11" s="383"/>
      <c r="BC11" s="383"/>
      <c r="BD11" s="384"/>
      <c r="BE11" s="382"/>
      <c r="BF11" s="383"/>
      <c r="BG11" s="383"/>
      <c r="BH11" s="384"/>
      <c r="BI11" s="382"/>
      <c r="BJ11" s="383"/>
      <c r="BK11" s="383"/>
      <c r="BL11" s="384"/>
      <c r="BM11" s="382"/>
      <c r="BN11" s="383"/>
      <c r="BO11" s="383"/>
      <c r="BP11" s="384"/>
      <c r="BQ11" s="382"/>
      <c r="BR11" s="383"/>
      <c r="BS11" s="383"/>
      <c r="BT11" s="384"/>
      <c r="BU11" s="382"/>
      <c r="BV11" s="383"/>
      <c r="BW11" s="383"/>
      <c r="BX11" s="384"/>
      <c r="BY11" s="379"/>
      <c r="BZ11" s="380"/>
      <c r="CA11" s="380"/>
      <c r="CB11" s="381"/>
      <c r="CC11" s="382"/>
      <c r="CD11" s="383"/>
      <c r="CE11" s="383"/>
      <c r="CF11" s="384"/>
      <c r="CG11" s="382"/>
      <c r="CH11" s="383"/>
      <c r="CI11" s="383"/>
      <c r="CJ11" s="384"/>
      <c r="CK11" s="382"/>
      <c r="CL11" s="383"/>
      <c r="CM11" s="383"/>
      <c r="CN11" s="384"/>
      <c r="CO11" s="382"/>
      <c r="CP11" s="383"/>
      <c r="CQ11" s="383"/>
      <c r="CR11" s="384"/>
      <c r="CS11" s="382"/>
      <c r="CT11" s="383"/>
      <c r="CU11" s="383"/>
      <c r="CV11" s="384"/>
      <c r="CW11" s="382"/>
      <c r="CX11" s="383"/>
      <c r="CY11" s="383"/>
      <c r="CZ11" s="384"/>
      <c r="DA11" s="382"/>
      <c r="DB11" s="383"/>
      <c r="DC11" s="383"/>
      <c r="DD11" s="384"/>
      <c r="DE11" s="382"/>
      <c r="DF11" s="383"/>
      <c r="DG11" s="383"/>
      <c r="DH11" s="384"/>
      <c r="DI11" s="382"/>
      <c r="DJ11" s="383"/>
      <c r="DK11" s="383"/>
      <c r="DL11" s="384"/>
      <c r="DM11" s="382"/>
      <c r="DN11" s="383"/>
      <c r="DO11" s="383"/>
      <c r="DP11" s="384"/>
      <c r="DQ11" s="382"/>
      <c r="DR11" s="383"/>
      <c r="DS11" s="383"/>
      <c r="DT11" s="384"/>
      <c r="DU11" s="382"/>
      <c r="DV11" s="383"/>
      <c r="DW11" s="383"/>
      <c r="DX11" s="384"/>
      <c r="DY11" s="382"/>
      <c r="DZ11" s="383"/>
      <c r="EA11" s="383"/>
      <c r="EB11" s="384"/>
      <c r="EC11" s="382"/>
      <c r="ED11" s="383"/>
      <c r="EE11" s="383"/>
      <c r="EF11" s="384"/>
      <c r="EG11" s="382"/>
      <c r="EH11" s="383"/>
      <c r="EI11" s="383"/>
      <c r="EJ11" s="384"/>
      <c r="EK11" s="382"/>
      <c r="EL11" s="383"/>
      <c r="EM11" s="383"/>
      <c r="EN11" s="384"/>
      <c r="EO11" s="382"/>
      <c r="EP11" s="383"/>
      <c r="EQ11" s="383"/>
      <c r="ER11" s="384"/>
      <c r="ES11" s="379">
        <f t="shared" si="0"/>
        <v>0</v>
      </c>
      <c r="ET11" s="380"/>
      <c r="EU11" s="380"/>
      <c r="EV11" s="381"/>
      <c r="EW11" s="111"/>
      <c r="EX11" s="111"/>
      <c r="EY11" s="111"/>
      <c r="EZ11" s="111"/>
    </row>
    <row r="12" spans="1:156" ht="19.5" customHeight="1" hidden="1">
      <c r="A12" s="419" t="s">
        <v>439</v>
      </c>
      <c r="B12" s="420"/>
      <c r="C12" s="427" t="s">
        <v>440</v>
      </c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6" t="s">
        <v>441</v>
      </c>
      <c r="AD12" s="426"/>
      <c r="AE12" s="426"/>
      <c r="AF12" s="426"/>
      <c r="AG12" s="382"/>
      <c r="AH12" s="383"/>
      <c r="AI12" s="383"/>
      <c r="AJ12" s="384"/>
      <c r="AK12" s="382"/>
      <c r="AL12" s="383"/>
      <c r="AM12" s="383"/>
      <c r="AN12" s="384"/>
      <c r="AO12" s="382"/>
      <c r="AP12" s="383"/>
      <c r="AQ12" s="383"/>
      <c r="AR12" s="384"/>
      <c r="AS12" s="382"/>
      <c r="AT12" s="383"/>
      <c r="AU12" s="383"/>
      <c r="AV12" s="384"/>
      <c r="AW12" s="382"/>
      <c r="AX12" s="383"/>
      <c r="AY12" s="383"/>
      <c r="AZ12" s="384"/>
      <c r="BA12" s="382"/>
      <c r="BB12" s="383"/>
      <c r="BC12" s="383"/>
      <c r="BD12" s="384"/>
      <c r="BE12" s="382"/>
      <c r="BF12" s="383"/>
      <c r="BG12" s="383"/>
      <c r="BH12" s="384"/>
      <c r="BI12" s="382"/>
      <c r="BJ12" s="383"/>
      <c r="BK12" s="383"/>
      <c r="BL12" s="384"/>
      <c r="BM12" s="382"/>
      <c r="BN12" s="383"/>
      <c r="BO12" s="383"/>
      <c r="BP12" s="384"/>
      <c r="BQ12" s="382"/>
      <c r="BR12" s="383"/>
      <c r="BS12" s="383"/>
      <c r="BT12" s="384"/>
      <c r="BU12" s="382"/>
      <c r="BV12" s="383"/>
      <c r="BW12" s="383"/>
      <c r="BX12" s="384"/>
      <c r="BY12" s="379"/>
      <c r="BZ12" s="380"/>
      <c r="CA12" s="380"/>
      <c r="CB12" s="381"/>
      <c r="CC12" s="382"/>
      <c r="CD12" s="383"/>
      <c r="CE12" s="383"/>
      <c r="CF12" s="384"/>
      <c r="CG12" s="382"/>
      <c r="CH12" s="383"/>
      <c r="CI12" s="383"/>
      <c r="CJ12" s="384"/>
      <c r="CK12" s="382"/>
      <c r="CL12" s="383"/>
      <c r="CM12" s="383"/>
      <c r="CN12" s="384"/>
      <c r="CO12" s="382"/>
      <c r="CP12" s="383"/>
      <c r="CQ12" s="383"/>
      <c r="CR12" s="384"/>
      <c r="CS12" s="382"/>
      <c r="CT12" s="383"/>
      <c r="CU12" s="383"/>
      <c r="CV12" s="384"/>
      <c r="CW12" s="382"/>
      <c r="CX12" s="383"/>
      <c r="CY12" s="383"/>
      <c r="CZ12" s="384"/>
      <c r="DA12" s="382"/>
      <c r="DB12" s="383"/>
      <c r="DC12" s="383"/>
      <c r="DD12" s="384"/>
      <c r="DE12" s="382"/>
      <c r="DF12" s="383"/>
      <c r="DG12" s="383"/>
      <c r="DH12" s="384"/>
      <c r="DI12" s="382"/>
      <c r="DJ12" s="383"/>
      <c r="DK12" s="383"/>
      <c r="DL12" s="384"/>
      <c r="DM12" s="382"/>
      <c r="DN12" s="383"/>
      <c r="DO12" s="383"/>
      <c r="DP12" s="384"/>
      <c r="DQ12" s="382"/>
      <c r="DR12" s="383"/>
      <c r="DS12" s="383"/>
      <c r="DT12" s="384"/>
      <c r="DU12" s="382"/>
      <c r="DV12" s="383"/>
      <c r="DW12" s="383"/>
      <c r="DX12" s="384"/>
      <c r="DY12" s="382"/>
      <c r="DZ12" s="383"/>
      <c r="EA12" s="383"/>
      <c r="EB12" s="384"/>
      <c r="EC12" s="382"/>
      <c r="ED12" s="383"/>
      <c r="EE12" s="383"/>
      <c r="EF12" s="384"/>
      <c r="EG12" s="382"/>
      <c r="EH12" s="383"/>
      <c r="EI12" s="383"/>
      <c r="EJ12" s="384"/>
      <c r="EK12" s="382"/>
      <c r="EL12" s="383"/>
      <c r="EM12" s="383"/>
      <c r="EN12" s="384"/>
      <c r="EO12" s="382"/>
      <c r="EP12" s="383"/>
      <c r="EQ12" s="383"/>
      <c r="ER12" s="384"/>
      <c r="ES12" s="379">
        <f t="shared" si="0"/>
        <v>0</v>
      </c>
      <c r="ET12" s="380"/>
      <c r="EU12" s="380"/>
      <c r="EV12" s="381"/>
      <c r="EW12" s="111"/>
      <c r="EX12" s="111"/>
      <c r="EY12" s="111"/>
      <c r="EZ12" s="111"/>
    </row>
    <row r="13" spans="1:156" ht="19.5" customHeight="1" hidden="1">
      <c r="A13" s="419" t="s">
        <v>442</v>
      </c>
      <c r="B13" s="420"/>
      <c r="C13" s="427" t="s">
        <v>443</v>
      </c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6" t="s">
        <v>444</v>
      </c>
      <c r="AD13" s="426"/>
      <c r="AE13" s="426"/>
      <c r="AF13" s="426"/>
      <c r="AG13" s="382"/>
      <c r="AH13" s="383"/>
      <c r="AI13" s="383"/>
      <c r="AJ13" s="384"/>
      <c r="AK13" s="382"/>
      <c r="AL13" s="383"/>
      <c r="AM13" s="383"/>
      <c r="AN13" s="384"/>
      <c r="AO13" s="382"/>
      <c r="AP13" s="383"/>
      <c r="AQ13" s="383"/>
      <c r="AR13" s="384"/>
      <c r="AS13" s="382"/>
      <c r="AT13" s="383"/>
      <c r="AU13" s="383"/>
      <c r="AV13" s="384"/>
      <c r="AW13" s="382"/>
      <c r="AX13" s="383"/>
      <c r="AY13" s="383"/>
      <c r="AZ13" s="384"/>
      <c r="BA13" s="382"/>
      <c r="BB13" s="383"/>
      <c r="BC13" s="383"/>
      <c r="BD13" s="384"/>
      <c r="BE13" s="382"/>
      <c r="BF13" s="383"/>
      <c r="BG13" s="383"/>
      <c r="BH13" s="384"/>
      <c r="BI13" s="382"/>
      <c r="BJ13" s="383"/>
      <c r="BK13" s="383"/>
      <c r="BL13" s="384"/>
      <c r="BM13" s="382"/>
      <c r="BN13" s="383"/>
      <c r="BO13" s="383"/>
      <c r="BP13" s="384"/>
      <c r="BQ13" s="382"/>
      <c r="BR13" s="383"/>
      <c r="BS13" s="383"/>
      <c r="BT13" s="384"/>
      <c r="BU13" s="382"/>
      <c r="BV13" s="383"/>
      <c r="BW13" s="383"/>
      <c r="BX13" s="384"/>
      <c r="BY13" s="379"/>
      <c r="BZ13" s="380"/>
      <c r="CA13" s="380"/>
      <c r="CB13" s="381"/>
      <c r="CC13" s="382"/>
      <c r="CD13" s="383"/>
      <c r="CE13" s="383"/>
      <c r="CF13" s="384"/>
      <c r="CG13" s="382"/>
      <c r="CH13" s="383"/>
      <c r="CI13" s="383"/>
      <c r="CJ13" s="384"/>
      <c r="CK13" s="382"/>
      <c r="CL13" s="383"/>
      <c r="CM13" s="383"/>
      <c r="CN13" s="384"/>
      <c r="CO13" s="382"/>
      <c r="CP13" s="383"/>
      <c r="CQ13" s="383"/>
      <c r="CR13" s="384"/>
      <c r="CS13" s="382"/>
      <c r="CT13" s="383"/>
      <c r="CU13" s="383"/>
      <c r="CV13" s="384"/>
      <c r="CW13" s="382"/>
      <c r="CX13" s="383"/>
      <c r="CY13" s="383"/>
      <c r="CZ13" s="384"/>
      <c r="DA13" s="382"/>
      <c r="DB13" s="383"/>
      <c r="DC13" s="383"/>
      <c r="DD13" s="384"/>
      <c r="DE13" s="382"/>
      <c r="DF13" s="383"/>
      <c r="DG13" s="383"/>
      <c r="DH13" s="384"/>
      <c r="DI13" s="382"/>
      <c r="DJ13" s="383"/>
      <c r="DK13" s="383"/>
      <c r="DL13" s="384"/>
      <c r="DM13" s="382"/>
      <c r="DN13" s="383"/>
      <c r="DO13" s="383"/>
      <c r="DP13" s="384"/>
      <c r="DQ13" s="382"/>
      <c r="DR13" s="383"/>
      <c r="DS13" s="383"/>
      <c r="DT13" s="384"/>
      <c r="DU13" s="382"/>
      <c r="DV13" s="383"/>
      <c r="DW13" s="383"/>
      <c r="DX13" s="384"/>
      <c r="DY13" s="382"/>
      <c r="DZ13" s="383"/>
      <c r="EA13" s="383"/>
      <c r="EB13" s="384"/>
      <c r="EC13" s="382"/>
      <c r="ED13" s="383"/>
      <c r="EE13" s="383"/>
      <c r="EF13" s="384"/>
      <c r="EG13" s="382"/>
      <c r="EH13" s="383"/>
      <c r="EI13" s="383"/>
      <c r="EJ13" s="384"/>
      <c r="EK13" s="382"/>
      <c r="EL13" s="383"/>
      <c r="EM13" s="383"/>
      <c r="EN13" s="384"/>
      <c r="EO13" s="382"/>
      <c r="EP13" s="383"/>
      <c r="EQ13" s="383"/>
      <c r="ER13" s="384"/>
      <c r="ES13" s="379">
        <f t="shared" si="0"/>
        <v>0</v>
      </c>
      <c r="ET13" s="380"/>
      <c r="EU13" s="380"/>
      <c r="EV13" s="381"/>
      <c r="EW13" s="111"/>
      <c r="EX13" s="111"/>
      <c r="EY13" s="111"/>
      <c r="EZ13" s="111"/>
    </row>
    <row r="14" spans="1:156" ht="19.5" customHeight="1">
      <c r="A14" s="419">
        <v>2</v>
      </c>
      <c r="B14" s="420"/>
      <c r="C14" s="427" t="s">
        <v>445</v>
      </c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  <c r="AC14" s="426" t="s">
        <v>446</v>
      </c>
      <c r="AD14" s="426"/>
      <c r="AE14" s="426"/>
      <c r="AF14" s="426"/>
      <c r="AG14" s="382"/>
      <c r="AH14" s="383"/>
      <c r="AI14" s="383"/>
      <c r="AJ14" s="384"/>
      <c r="AK14" s="382"/>
      <c r="AL14" s="383"/>
      <c r="AM14" s="383"/>
      <c r="AN14" s="384"/>
      <c r="AO14" s="382"/>
      <c r="AP14" s="383"/>
      <c r="AQ14" s="383"/>
      <c r="AR14" s="384"/>
      <c r="AS14" s="382"/>
      <c r="AT14" s="383"/>
      <c r="AU14" s="383"/>
      <c r="AV14" s="384"/>
      <c r="AW14" s="382"/>
      <c r="AX14" s="383"/>
      <c r="AY14" s="383"/>
      <c r="AZ14" s="384"/>
      <c r="BA14" s="382"/>
      <c r="BB14" s="383"/>
      <c r="BC14" s="383"/>
      <c r="BD14" s="384"/>
      <c r="BE14" s="382"/>
      <c r="BF14" s="383"/>
      <c r="BG14" s="383"/>
      <c r="BH14" s="384"/>
      <c r="BI14" s="382"/>
      <c r="BJ14" s="383"/>
      <c r="BK14" s="383"/>
      <c r="BL14" s="384"/>
      <c r="BM14" s="382"/>
      <c r="BN14" s="383"/>
      <c r="BO14" s="383"/>
      <c r="BP14" s="384"/>
      <c r="BQ14" s="382"/>
      <c r="BR14" s="383"/>
      <c r="BS14" s="383"/>
      <c r="BT14" s="384"/>
      <c r="BU14" s="382"/>
      <c r="BV14" s="383"/>
      <c r="BW14" s="383"/>
      <c r="BX14" s="384"/>
      <c r="BY14" s="379"/>
      <c r="BZ14" s="380"/>
      <c r="CA14" s="380"/>
      <c r="CB14" s="381"/>
      <c r="CC14" s="382">
        <v>60</v>
      </c>
      <c r="CD14" s="383"/>
      <c r="CE14" s="383"/>
      <c r="CF14" s="384"/>
      <c r="CG14" s="382"/>
      <c r="CH14" s="383"/>
      <c r="CI14" s="383"/>
      <c r="CJ14" s="384"/>
      <c r="CK14" s="382"/>
      <c r="CL14" s="383"/>
      <c r="CM14" s="383"/>
      <c r="CN14" s="384"/>
      <c r="CO14" s="382"/>
      <c r="CP14" s="383"/>
      <c r="CQ14" s="383"/>
      <c r="CR14" s="384"/>
      <c r="CS14" s="382"/>
      <c r="CT14" s="383"/>
      <c r="CU14" s="383"/>
      <c r="CV14" s="384"/>
      <c r="CW14" s="382">
        <v>60</v>
      </c>
      <c r="CX14" s="383"/>
      <c r="CY14" s="383"/>
      <c r="CZ14" s="384"/>
      <c r="DA14" s="382">
        <v>30</v>
      </c>
      <c r="DB14" s="383"/>
      <c r="DC14" s="383"/>
      <c r="DD14" s="384"/>
      <c r="DE14" s="382"/>
      <c r="DF14" s="383"/>
      <c r="DG14" s="383"/>
      <c r="DH14" s="384"/>
      <c r="DI14" s="382"/>
      <c r="DJ14" s="383"/>
      <c r="DK14" s="383"/>
      <c r="DL14" s="384"/>
      <c r="DM14" s="382"/>
      <c r="DN14" s="383"/>
      <c r="DO14" s="383"/>
      <c r="DP14" s="384"/>
      <c r="DQ14" s="382"/>
      <c r="DR14" s="383"/>
      <c r="DS14" s="383"/>
      <c r="DT14" s="384"/>
      <c r="DU14" s="382"/>
      <c r="DV14" s="383"/>
      <c r="DW14" s="383"/>
      <c r="DX14" s="384"/>
      <c r="DY14" s="382"/>
      <c r="DZ14" s="383"/>
      <c r="EA14" s="383"/>
      <c r="EB14" s="384"/>
      <c r="EC14" s="382"/>
      <c r="ED14" s="383"/>
      <c r="EE14" s="383"/>
      <c r="EF14" s="384"/>
      <c r="EG14" s="382"/>
      <c r="EH14" s="383"/>
      <c r="EI14" s="383"/>
      <c r="EJ14" s="384"/>
      <c r="EK14" s="382"/>
      <c r="EL14" s="383"/>
      <c r="EM14" s="383"/>
      <c r="EN14" s="384"/>
      <c r="EO14" s="382"/>
      <c r="EP14" s="383"/>
      <c r="EQ14" s="383"/>
      <c r="ER14" s="384"/>
      <c r="ES14" s="379">
        <f t="shared" si="0"/>
        <v>150</v>
      </c>
      <c r="ET14" s="380"/>
      <c r="EU14" s="380"/>
      <c r="EV14" s="381"/>
      <c r="EW14" s="111"/>
      <c r="EX14" s="111"/>
      <c r="EY14" s="111"/>
      <c r="EZ14" s="111"/>
    </row>
    <row r="15" spans="1:156" ht="19.5" customHeight="1" hidden="1">
      <c r="A15" s="419" t="s">
        <v>447</v>
      </c>
      <c r="B15" s="420"/>
      <c r="C15" s="427" t="s">
        <v>448</v>
      </c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9" t="s">
        <v>449</v>
      </c>
      <c r="AD15" s="430"/>
      <c r="AE15" s="430"/>
      <c r="AF15" s="431"/>
      <c r="AG15" s="382"/>
      <c r="AH15" s="383"/>
      <c r="AI15" s="383"/>
      <c r="AJ15" s="384"/>
      <c r="AK15" s="382"/>
      <c r="AL15" s="383"/>
      <c r="AM15" s="383"/>
      <c r="AN15" s="384"/>
      <c r="AO15" s="382"/>
      <c r="AP15" s="383"/>
      <c r="AQ15" s="383"/>
      <c r="AR15" s="384"/>
      <c r="AS15" s="382"/>
      <c r="AT15" s="383"/>
      <c r="AU15" s="383"/>
      <c r="AV15" s="384"/>
      <c r="AW15" s="382"/>
      <c r="AX15" s="383"/>
      <c r="AY15" s="383"/>
      <c r="AZ15" s="384"/>
      <c r="BA15" s="382"/>
      <c r="BB15" s="383"/>
      <c r="BC15" s="383"/>
      <c r="BD15" s="384"/>
      <c r="BE15" s="382"/>
      <c r="BF15" s="383"/>
      <c r="BG15" s="383"/>
      <c r="BH15" s="384"/>
      <c r="BI15" s="382"/>
      <c r="BJ15" s="383"/>
      <c r="BK15" s="383"/>
      <c r="BL15" s="384"/>
      <c r="BM15" s="382"/>
      <c r="BN15" s="383"/>
      <c r="BO15" s="383"/>
      <c r="BP15" s="384"/>
      <c r="BQ15" s="382"/>
      <c r="BR15" s="383"/>
      <c r="BS15" s="383"/>
      <c r="BT15" s="384"/>
      <c r="BU15" s="382"/>
      <c r="BV15" s="383"/>
      <c r="BW15" s="383"/>
      <c r="BX15" s="384"/>
      <c r="BY15" s="379"/>
      <c r="BZ15" s="380"/>
      <c r="CA15" s="380"/>
      <c r="CB15" s="381"/>
      <c r="CC15" s="382"/>
      <c r="CD15" s="383"/>
      <c r="CE15" s="383"/>
      <c r="CF15" s="384"/>
      <c r="CG15" s="382"/>
      <c r="CH15" s="383"/>
      <c r="CI15" s="383"/>
      <c r="CJ15" s="384"/>
      <c r="CK15" s="382"/>
      <c r="CL15" s="383"/>
      <c r="CM15" s="383"/>
      <c r="CN15" s="384"/>
      <c r="CO15" s="382"/>
      <c r="CP15" s="383"/>
      <c r="CQ15" s="383"/>
      <c r="CR15" s="384"/>
      <c r="CS15" s="382"/>
      <c r="CT15" s="383"/>
      <c r="CU15" s="383"/>
      <c r="CV15" s="384"/>
      <c r="CW15" s="382"/>
      <c r="CX15" s="383"/>
      <c r="CY15" s="383"/>
      <c r="CZ15" s="384"/>
      <c r="DA15" s="382"/>
      <c r="DB15" s="383"/>
      <c r="DC15" s="383"/>
      <c r="DD15" s="384"/>
      <c r="DE15" s="382"/>
      <c r="DF15" s="383"/>
      <c r="DG15" s="383"/>
      <c r="DH15" s="384"/>
      <c r="DI15" s="382"/>
      <c r="DJ15" s="383"/>
      <c r="DK15" s="383"/>
      <c r="DL15" s="384"/>
      <c r="DM15" s="382"/>
      <c r="DN15" s="383"/>
      <c r="DO15" s="383"/>
      <c r="DP15" s="384"/>
      <c r="DQ15" s="382"/>
      <c r="DR15" s="383"/>
      <c r="DS15" s="383"/>
      <c r="DT15" s="384"/>
      <c r="DU15" s="382"/>
      <c r="DV15" s="383"/>
      <c r="DW15" s="383"/>
      <c r="DX15" s="384"/>
      <c r="DY15" s="382"/>
      <c r="DZ15" s="383"/>
      <c r="EA15" s="383"/>
      <c r="EB15" s="384"/>
      <c r="EC15" s="382"/>
      <c r="ED15" s="383"/>
      <c r="EE15" s="383"/>
      <c r="EF15" s="384"/>
      <c r="EG15" s="382"/>
      <c r="EH15" s="383"/>
      <c r="EI15" s="383"/>
      <c r="EJ15" s="384"/>
      <c r="EK15" s="382"/>
      <c r="EL15" s="383"/>
      <c r="EM15" s="383"/>
      <c r="EN15" s="384"/>
      <c r="EO15" s="382"/>
      <c r="EP15" s="383"/>
      <c r="EQ15" s="383"/>
      <c r="ER15" s="384"/>
      <c r="ES15" s="379">
        <f t="shared" si="0"/>
        <v>0</v>
      </c>
      <c r="ET15" s="380"/>
      <c r="EU15" s="380"/>
      <c r="EV15" s="381"/>
      <c r="EW15" s="111"/>
      <c r="EX15" s="111"/>
      <c r="EY15" s="111"/>
      <c r="EZ15" s="111"/>
    </row>
    <row r="16" spans="1:156" ht="19.5" customHeight="1">
      <c r="A16" s="419">
        <v>3</v>
      </c>
      <c r="B16" s="420"/>
      <c r="C16" s="432" t="s">
        <v>450</v>
      </c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26" t="s">
        <v>451</v>
      </c>
      <c r="AD16" s="426"/>
      <c r="AE16" s="426"/>
      <c r="AF16" s="426"/>
      <c r="AG16" s="382"/>
      <c r="AH16" s="383"/>
      <c r="AI16" s="383"/>
      <c r="AJ16" s="384"/>
      <c r="AK16" s="382"/>
      <c r="AL16" s="383"/>
      <c r="AM16" s="383"/>
      <c r="AN16" s="384"/>
      <c r="AO16" s="382"/>
      <c r="AP16" s="383"/>
      <c r="AQ16" s="383"/>
      <c r="AR16" s="384"/>
      <c r="AS16" s="382"/>
      <c r="AT16" s="383"/>
      <c r="AU16" s="383"/>
      <c r="AV16" s="384"/>
      <c r="AW16" s="382"/>
      <c r="AX16" s="383"/>
      <c r="AY16" s="383"/>
      <c r="AZ16" s="384"/>
      <c r="BA16" s="382"/>
      <c r="BB16" s="383"/>
      <c r="BC16" s="383"/>
      <c r="BD16" s="384"/>
      <c r="BE16" s="382"/>
      <c r="BF16" s="383"/>
      <c r="BG16" s="383"/>
      <c r="BH16" s="384"/>
      <c r="BI16" s="382"/>
      <c r="BJ16" s="383"/>
      <c r="BK16" s="383"/>
      <c r="BL16" s="384"/>
      <c r="BM16" s="382"/>
      <c r="BN16" s="383"/>
      <c r="BO16" s="383"/>
      <c r="BP16" s="384"/>
      <c r="BQ16" s="382"/>
      <c r="BR16" s="383"/>
      <c r="BS16" s="383"/>
      <c r="BT16" s="384"/>
      <c r="BU16" s="382"/>
      <c r="BV16" s="383"/>
      <c r="BW16" s="383"/>
      <c r="BX16" s="384"/>
      <c r="BY16" s="379"/>
      <c r="BZ16" s="380"/>
      <c r="CA16" s="380"/>
      <c r="CB16" s="381"/>
      <c r="CC16" s="382">
        <v>30</v>
      </c>
      <c r="CD16" s="383"/>
      <c r="CE16" s="383"/>
      <c r="CF16" s="384"/>
      <c r="CG16" s="382"/>
      <c r="CH16" s="383"/>
      <c r="CI16" s="383"/>
      <c r="CJ16" s="384"/>
      <c r="CK16" s="382"/>
      <c r="CL16" s="383"/>
      <c r="CM16" s="383"/>
      <c r="CN16" s="384"/>
      <c r="CO16" s="382"/>
      <c r="CP16" s="383"/>
      <c r="CQ16" s="383"/>
      <c r="CR16" s="384"/>
      <c r="CS16" s="382"/>
      <c r="CT16" s="383"/>
      <c r="CU16" s="383"/>
      <c r="CV16" s="384"/>
      <c r="CW16" s="382"/>
      <c r="CX16" s="383"/>
      <c r="CY16" s="383"/>
      <c r="CZ16" s="384"/>
      <c r="DA16" s="382"/>
      <c r="DB16" s="383"/>
      <c r="DC16" s="383"/>
      <c r="DD16" s="384"/>
      <c r="DE16" s="382"/>
      <c r="DF16" s="383"/>
      <c r="DG16" s="383"/>
      <c r="DH16" s="384"/>
      <c r="DI16" s="382"/>
      <c r="DJ16" s="383"/>
      <c r="DK16" s="383"/>
      <c r="DL16" s="384"/>
      <c r="DM16" s="382"/>
      <c r="DN16" s="383"/>
      <c r="DO16" s="383"/>
      <c r="DP16" s="384"/>
      <c r="DQ16" s="382"/>
      <c r="DR16" s="383"/>
      <c r="DS16" s="383"/>
      <c r="DT16" s="384"/>
      <c r="DU16" s="382"/>
      <c r="DV16" s="383"/>
      <c r="DW16" s="383"/>
      <c r="DX16" s="384"/>
      <c r="DY16" s="382"/>
      <c r="DZ16" s="383"/>
      <c r="EA16" s="383"/>
      <c r="EB16" s="384"/>
      <c r="EC16" s="382"/>
      <c r="ED16" s="383"/>
      <c r="EE16" s="383"/>
      <c r="EF16" s="384"/>
      <c r="EG16" s="382"/>
      <c r="EH16" s="383"/>
      <c r="EI16" s="383"/>
      <c r="EJ16" s="384"/>
      <c r="EK16" s="382"/>
      <c r="EL16" s="383"/>
      <c r="EM16" s="383"/>
      <c r="EN16" s="384"/>
      <c r="EO16" s="382"/>
      <c r="EP16" s="383"/>
      <c r="EQ16" s="383"/>
      <c r="ER16" s="384"/>
      <c r="ES16" s="379">
        <f t="shared" si="0"/>
        <v>30</v>
      </c>
      <c r="ET16" s="380"/>
      <c r="EU16" s="380"/>
      <c r="EV16" s="381"/>
      <c r="EW16" s="111"/>
      <c r="EX16" s="111"/>
      <c r="EY16" s="111"/>
      <c r="EZ16" s="111"/>
    </row>
    <row r="17" spans="1:156" ht="19.5" customHeight="1">
      <c r="A17" s="419">
        <v>4</v>
      </c>
      <c r="B17" s="420"/>
      <c r="C17" s="432" t="s">
        <v>452</v>
      </c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26" t="s">
        <v>453</v>
      </c>
      <c r="AD17" s="426"/>
      <c r="AE17" s="426"/>
      <c r="AF17" s="426"/>
      <c r="AG17" s="382"/>
      <c r="AH17" s="383"/>
      <c r="AI17" s="383"/>
      <c r="AJ17" s="384"/>
      <c r="AK17" s="382"/>
      <c r="AL17" s="383"/>
      <c r="AM17" s="383"/>
      <c r="AN17" s="384"/>
      <c r="AO17" s="382"/>
      <c r="AP17" s="383"/>
      <c r="AQ17" s="383"/>
      <c r="AR17" s="384"/>
      <c r="AS17" s="382"/>
      <c r="AT17" s="383"/>
      <c r="AU17" s="383"/>
      <c r="AV17" s="384"/>
      <c r="AW17" s="382"/>
      <c r="AX17" s="383"/>
      <c r="AY17" s="383"/>
      <c r="AZ17" s="384"/>
      <c r="BA17" s="382"/>
      <c r="BB17" s="383"/>
      <c r="BC17" s="383"/>
      <c r="BD17" s="384"/>
      <c r="BE17" s="382"/>
      <c r="BF17" s="383"/>
      <c r="BG17" s="383"/>
      <c r="BH17" s="384"/>
      <c r="BI17" s="382"/>
      <c r="BJ17" s="383"/>
      <c r="BK17" s="383"/>
      <c r="BL17" s="384"/>
      <c r="BM17" s="382"/>
      <c r="BN17" s="383"/>
      <c r="BO17" s="383"/>
      <c r="BP17" s="384"/>
      <c r="BQ17" s="382"/>
      <c r="BR17" s="383"/>
      <c r="BS17" s="383"/>
      <c r="BT17" s="384"/>
      <c r="BU17" s="382"/>
      <c r="BV17" s="383"/>
      <c r="BW17" s="383"/>
      <c r="BX17" s="384"/>
      <c r="BY17" s="379"/>
      <c r="BZ17" s="380"/>
      <c r="CA17" s="380"/>
      <c r="CB17" s="381"/>
      <c r="CC17" s="382">
        <v>12</v>
      </c>
      <c r="CD17" s="383"/>
      <c r="CE17" s="383"/>
      <c r="CF17" s="384"/>
      <c r="CG17" s="382"/>
      <c r="CH17" s="383"/>
      <c r="CI17" s="383"/>
      <c r="CJ17" s="384"/>
      <c r="CK17" s="382"/>
      <c r="CL17" s="383"/>
      <c r="CM17" s="383"/>
      <c r="CN17" s="384"/>
      <c r="CO17" s="382"/>
      <c r="CP17" s="383"/>
      <c r="CQ17" s="383"/>
      <c r="CR17" s="384"/>
      <c r="CS17" s="382"/>
      <c r="CT17" s="383"/>
      <c r="CU17" s="383"/>
      <c r="CV17" s="384"/>
      <c r="CW17" s="382">
        <v>12</v>
      </c>
      <c r="CX17" s="383"/>
      <c r="CY17" s="383"/>
      <c r="CZ17" s="384"/>
      <c r="DA17" s="382">
        <v>6</v>
      </c>
      <c r="DB17" s="383"/>
      <c r="DC17" s="383"/>
      <c r="DD17" s="384"/>
      <c r="DE17" s="382"/>
      <c r="DF17" s="383"/>
      <c r="DG17" s="383"/>
      <c r="DH17" s="384"/>
      <c r="DI17" s="382"/>
      <c r="DJ17" s="383"/>
      <c r="DK17" s="383"/>
      <c r="DL17" s="384"/>
      <c r="DM17" s="382"/>
      <c r="DN17" s="383"/>
      <c r="DO17" s="383"/>
      <c r="DP17" s="384"/>
      <c r="DQ17" s="382"/>
      <c r="DR17" s="383"/>
      <c r="DS17" s="383"/>
      <c r="DT17" s="384"/>
      <c r="DU17" s="382"/>
      <c r="DV17" s="383"/>
      <c r="DW17" s="383"/>
      <c r="DX17" s="384"/>
      <c r="DY17" s="382"/>
      <c r="DZ17" s="383"/>
      <c r="EA17" s="383"/>
      <c r="EB17" s="384"/>
      <c r="EC17" s="382"/>
      <c r="ED17" s="383"/>
      <c r="EE17" s="383"/>
      <c r="EF17" s="384"/>
      <c r="EG17" s="382"/>
      <c r="EH17" s="383"/>
      <c r="EI17" s="383"/>
      <c r="EJ17" s="384"/>
      <c r="EK17" s="382"/>
      <c r="EL17" s="383"/>
      <c r="EM17" s="383"/>
      <c r="EN17" s="384"/>
      <c r="EO17" s="382"/>
      <c r="EP17" s="383"/>
      <c r="EQ17" s="383"/>
      <c r="ER17" s="384"/>
      <c r="ES17" s="379">
        <f t="shared" si="0"/>
        <v>30</v>
      </c>
      <c r="ET17" s="380"/>
      <c r="EU17" s="380"/>
      <c r="EV17" s="381"/>
      <c r="EW17" s="111"/>
      <c r="EX17" s="111"/>
      <c r="EY17" s="111"/>
      <c r="EZ17" s="111"/>
    </row>
    <row r="18" spans="1:156" ht="19.5" customHeight="1" hidden="1">
      <c r="A18" s="419" t="s">
        <v>454</v>
      </c>
      <c r="B18" s="420"/>
      <c r="C18" s="432" t="s">
        <v>455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26" t="s">
        <v>456</v>
      </c>
      <c r="AD18" s="426"/>
      <c r="AE18" s="426"/>
      <c r="AF18" s="426"/>
      <c r="AG18" s="382"/>
      <c r="AH18" s="383"/>
      <c r="AI18" s="383"/>
      <c r="AJ18" s="384"/>
      <c r="AK18" s="382"/>
      <c r="AL18" s="383"/>
      <c r="AM18" s="383"/>
      <c r="AN18" s="384"/>
      <c r="AO18" s="382"/>
      <c r="AP18" s="383"/>
      <c r="AQ18" s="383"/>
      <c r="AR18" s="384"/>
      <c r="AS18" s="382"/>
      <c r="AT18" s="383"/>
      <c r="AU18" s="383"/>
      <c r="AV18" s="384"/>
      <c r="AW18" s="382"/>
      <c r="AX18" s="383"/>
      <c r="AY18" s="383"/>
      <c r="AZ18" s="384"/>
      <c r="BA18" s="382"/>
      <c r="BB18" s="383"/>
      <c r="BC18" s="383"/>
      <c r="BD18" s="384"/>
      <c r="BE18" s="382"/>
      <c r="BF18" s="383"/>
      <c r="BG18" s="383"/>
      <c r="BH18" s="384"/>
      <c r="BI18" s="382"/>
      <c r="BJ18" s="383"/>
      <c r="BK18" s="383"/>
      <c r="BL18" s="384"/>
      <c r="BM18" s="382"/>
      <c r="BN18" s="383"/>
      <c r="BO18" s="383"/>
      <c r="BP18" s="384"/>
      <c r="BQ18" s="382"/>
      <c r="BR18" s="383"/>
      <c r="BS18" s="383"/>
      <c r="BT18" s="384"/>
      <c r="BU18" s="382"/>
      <c r="BV18" s="383"/>
      <c r="BW18" s="383"/>
      <c r="BX18" s="384"/>
      <c r="BY18" s="379"/>
      <c r="BZ18" s="380"/>
      <c r="CA18" s="380"/>
      <c r="CB18" s="381"/>
      <c r="CC18" s="382"/>
      <c r="CD18" s="383"/>
      <c r="CE18" s="383"/>
      <c r="CF18" s="384"/>
      <c r="CG18" s="382"/>
      <c r="CH18" s="383"/>
      <c r="CI18" s="383"/>
      <c r="CJ18" s="384"/>
      <c r="CK18" s="382"/>
      <c r="CL18" s="383"/>
      <c r="CM18" s="383"/>
      <c r="CN18" s="384"/>
      <c r="CO18" s="382"/>
      <c r="CP18" s="383"/>
      <c r="CQ18" s="383"/>
      <c r="CR18" s="384"/>
      <c r="CS18" s="382"/>
      <c r="CT18" s="383"/>
      <c r="CU18" s="383"/>
      <c r="CV18" s="384"/>
      <c r="CW18" s="382"/>
      <c r="CX18" s="383"/>
      <c r="CY18" s="383"/>
      <c r="CZ18" s="384"/>
      <c r="DA18" s="382"/>
      <c r="DB18" s="383"/>
      <c r="DC18" s="383"/>
      <c r="DD18" s="384"/>
      <c r="DE18" s="382"/>
      <c r="DF18" s="383"/>
      <c r="DG18" s="383"/>
      <c r="DH18" s="384"/>
      <c r="DI18" s="382"/>
      <c r="DJ18" s="383"/>
      <c r="DK18" s="383"/>
      <c r="DL18" s="384"/>
      <c r="DM18" s="382"/>
      <c r="DN18" s="383"/>
      <c r="DO18" s="383"/>
      <c r="DP18" s="384"/>
      <c r="DQ18" s="382"/>
      <c r="DR18" s="383"/>
      <c r="DS18" s="383"/>
      <c r="DT18" s="384"/>
      <c r="DU18" s="382"/>
      <c r="DV18" s="383"/>
      <c r="DW18" s="383"/>
      <c r="DX18" s="384"/>
      <c r="DY18" s="382"/>
      <c r="DZ18" s="383"/>
      <c r="EA18" s="383"/>
      <c r="EB18" s="384"/>
      <c r="EC18" s="382"/>
      <c r="ED18" s="383"/>
      <c r="EE18" s="383"/>
      <c r="EF18" s="384"/>
      <c r="EG18" s="382"/>
      <c r="EH18" s="383"/>
      <c r="EI18" s="383"/>
      <c r="EJ18" s="384"/>
      <c r="EK18" s="382"/>
      <c r="EL18" s="383"/>
      <c r="EM18" s="383"/>
      <c r="EN18" s="384"/>
      <c r="EO18" s="382"/>
      <c r="EP18" s="383"/>
      <c r="EQ18" s="383"/>
      <c r="ER18" s="384"/>
      <c r="ES18" s="379">
        <f t="shared" si="0"/>
        <v>0</v>
      </c>
      <c r="ET18" s="380"/>
      <c r="EU18" s="380"/>
      <c r="EV18" s="381"/>
      <c r="EW18" s="111"/>
      <c r="EX18" s="111"/>
      <c r="EY18" s="111"/>
      <c r="EZ18" s="111"/>
    </row>
    <row r="19" spans="1:152" s="113" customFormat="1" ht="19.5" customHeight="1" hidden="1">
      <c r="A19" s="419" t="s">
        <v>457</v>
      </c>
      <c r="B19" s="420"/>
      <c r="C19" s="432" t="s">
        <v>458</v>
      </c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26" t="s">
        <v>459</v>
      </c>
      <c r="AD19" s="426"/>
      <c r="AE19" s="426"/>
      <c r="AF19" s="426"/>
      <c r="AG19" s="382"/>
      <c r="AH19" s="383"/>
      <c r="AI19" s="383"/>
      <c r="AJ19" s="384"/>
      <c r="AK19" s="382"/>
      <c r="AL19" s="383"/>
      <c r="AM19" s="383"/>
      <c r="AN19" s="384"/>
      <c r="AO19" s="382"/>
      <c r="AP19" s="383"/>
      <c r="AQ19" s="383"/>
      <c r="AR19" s="384"/>
      <c r="AS19" s="382"/>
      <c r="AT19" s="383"/>
      <c r="AU19" s="383"/>
      <c r="AV19" s="384"/>
      <c r="AW19" s="382"/>
      <c r="AX19" s="383"/>
      <c r="AY19" s="383"/>
      <c r="AZ19" s="384"/>
      <c r="BA19" s="382"/>
      <c r="BB19" s="383"/>
      <c r="BC19" s="383"/>
      <c r="BD19" s="384"/>
      <c r="BE19" s="382"/>
      <c r="BF19" s="383"/>
      <c r="BG19" s="383"/>
      <c r="BH19" s="384"/>
      <c r="BI19" s="382"/>
      <c r="BJ19" s="383"/>
      <c r="BK19" s="383"/>
      <c r="BL19" s="384"/>
      <c r="BM19" s="382"/>
      <c r="BN19" s="383"/>
      <c r="BO19" s="383"/>
      <c r="BP19" s="384"/>
      <c r="BQ19" s="382"/>
      <c r="BR19" s="383"/>
      <c r="BS19" s="383"/>
      <c r="BT19" s="384"/>
      <c r="BU19" s="382"/>
      <c r="BV19" s="383"/>
      <c r="BW19" s="383"/>
      <c r="BX19" s="384"/>
      <c r="BY19" s="379"/>
      <c r="BZ19" s="380"/>
      <c r="CA19" s="380"/>
      <c r="CB19" s="381"/>
      <c r="CC19" s="382"/>
      <c r="CD19" s="383"/>
      <c r="CE19" s="383"/>
      <c r="CF19" s="384"/>
      <c r="CG19" s="382"/>
      <c r="CH19" s="383"/>
      <c r="CI19" s="383"/>
      <c r="CJ19" s="384"/>
      <c r="CK19" s="382"/>
      <c r="CL19" s="383"/>
      <c r="CM19" s="383"/>
      <c r="CN19" s="384"/>
      <c r="CO19" s="382"/>
      <c r="CP19" s="383"/>
      <c r="CQ19" s="383"/>
      <c r="CR19" s="384"/>
      <c r="CS19" s="382"/>
      <c r="CT19" s="383"/>
      <c r="CU19" s="383"/>
      <c r="CV19" s="384"/>
      <c r="CW19" s="382"/>
      <c r="CX19" s="383"/>
      <c r="CY19" s="383"/>
      <c r="CZ19" s="384"/>
      <c r="DA19" s="382"/>
      <c r="DB19" s="383"/>
      <c r="DC19" s="383"/>
      <c r="DD19" s="384"/>
      <c r="DE19" s="382"/>
      <c r="DF19" s="383"/>
      <c r="DG19" s="383"/>
      <c r="DH19" s="384"/>
      <c r="DI19" s="382"/>
      <c r="DJ19" s="383"/>
      <c r="DK19" s="383"/>
      <c r="DL19" s="384"/>
      <c r="DM19" s="382"/>
      <c r="DN19" s="383"/>
      <c r="DO19" s="383"/>
      <c r="DP19" s="384"/>
      <c r="DQ19" s="382"/>
      <c r="DR19" s="383"/>
      <c r="DS19" s="383"/>
      <c r="DT19" s="384"/>
      <c r="DU19" s="382"/>
      <c r="DV19" s="383"/>
      <c r="DW19" s="383"/>
      <c r="DX19" s="384"/>
      <c r="DY19" s="382"/>
      <c r="DZ19" s="383"/>
      <c r="EA19" s="383"/>
      <c r="EB19" s="384"/>
      <c r="EC19" s="382"/>
      <c r="ED19" s="383"/>
      <c r="EE19" s="383"/>
      <c r="EF19" s="384"/>
      <c r="EG19" s="382"/>
      <c r="EH19" s="383"/>
      <c r="EI19" s="383"/>
      <c r="EJ19" s="384"/>
      <c r="EK19" s="382"/>
      <c r="EL19" s="383"/>
      <c r="EM19" s="383"/>
      <c r="EN19" s="384"/>
      <c r="EO19" s="382"/>
      <c r="EP19" s="383"/>
      <c r="EQ19" s="383"/>
      <c r="ER19" s="384"/>
      <c r="ES19" s="379">
        <f t="shared" si="0"/>
        <v>0</v>
      </c>
      <c r="ET19" s="380"/>
      <c r="EU19" s="380"/>
      <c r="EV19" s="381"/>
    </row>
    <row r="20" spans="1:152" s="113" customFormat="1" ht="19.5" customHeight="1" hidden="1">
      <c r="A20" s="419" t="s">
        <v>460</v>
      </c>
      <c r="B20" s="420"/>
      <c r="C20" s="432" t="s">
        <v>461</v>
      </c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26" t="s">
        <v>462</v>
      </c>
      <c r="AD20" s="426"/>
      <c r="AE20" s="426"/>
      <c r="AF20" s="426"/>
      <c r="AG20" s="382"/>
      <c r="AH20" s="383"/>
      <c r="AI20" s="383"/>
      <c r="AJ20" s="384"/>
      <c r="AK20" s="382"/>
      <c r="AL20" s="383"/>
      <c r="AM20" s="383"/>
      <c r="AN20" s="384"/>
      <c r="AO20" s="382"/>
      <c r="AP20" s="383"/>
      <c r="AQ20" s="383"/>
      <c r="AR20" s="384"/>
      <c r="AS20" s="382"/>
      <c r="AT20" s="383"/>
      <c r="AU20" s="383"/>
      <c r="AV20" s="384"/>
      <c r="AW20" s="382"/>
      <c r="AX20" s="383"/>
      <c r="AY20" s="383"/>
      <c r="AZ20" s="384"/>
      <c r="BA20" s="382"/>
      <c r="BB20" s="383"/>
      <c r="BC20" s="383"/>
      <c r="BD20" s="384"/>
      <c r="BE20" s="382"/>
      <c r="BF20" s="383"/>
      <c r="BG20" s="383"/>
      <c r="BH20" s="384"/>
      <c r="BI20" s="382"/>
      <c r="BJ20" s="383"/>
      <c r="BK20" s="383"/>
      <c r="BL20" s="384"/>
      <c r="BM20" s="382"/>
      <c r="BN20" s="383"/>
      <c r="BO20" s="383"/>
      <c r="BP20" s="384"/>
      <c r="BQ20" s="382"/>
      <c r="BR20" s="383"/>
      <c r="BS20" s="383"/>
      <c r="BT20" s="384"/>
      <c r="BU20" s="382"/>
      <c r="BV20" s="383"/>
      <c r="BW20" s="383"/>
      <c r="BX20" s="384"/>
      <c r="BY20" s="379"/>
      <c r="BZ20" s="380"/>
      <c r="CA20" s="380"/>
      <c r="CB20" s="381"/>
      <c r="CC20" s="382"/>
      <c r="CD20" s="383"/>
      <c r="CE20" s="383"/>
      <c r="CF20" s="384"/>
      <c r="CG20" s="382"/>
      <c r="CH20" s="383"/>
      <c r="CI20" s="383"/>
      <c r="CJ20" s="384"/>
      <c r="CK20" s="382"/>
      <c r="CL20" s="383"/>
      <c r="CM20" s="383"/>
      <c r="CN20" s="384"/>
      <c r="CO20" s="382"/>
      <c r="CP20" s="383"/>
      <c r="CQ20" s="383"/>
      <c r="CR20" s="384"/>
      <c r="CS20" s="382"/>
      <c r="CT20" s="383"/>
      <c r="CU20" s="383"/>
      <c r="CV20" s="384"/>
      <c r="CW20" s="382"/>
      <c r="CX20" s="383"/>
      <c r="CY20" s="383"/>
      <c r="CZ20" s="384"/>
      <c r="DA20" s="382"/>
      <c r="DB20" s="383"/>
      <c r="DC20" s="383"/>
      <c r="DD20" s="384"/>
      <c r="DE20" s="382"/>
      <c r="DF20" s="383"/>
      <c r="DG20" s="383"/>
      <c r="DH20" s="384"/>
      <c r="DI20" s="382"/>
      <c r="DJ20" s="383"/>
      <c r="DK20" s="383"/>
      <c r="DL20" s="384"/>
      <c r="DM20" s="382"/>
      <c r="DN20" s="383"/>
      <c r="DO20" s="383"/>
      <c r="DP20" s="384"/>
      <c r="DQ20" s="382"/>
      <c r="DR20" s="383"/>
      <c r="DS20" s="383"/>
      <c r="DT20" s="384"/>
      <c r="DU20" s="382"/>
      <c r="DV20" s="383"/>
      <c r="DW20" s="383"/>
      <c r="DX20" s="384"/>
      <c r="DY20" s="382"/>
      <c r="DZ20" s="383"/>
      <c r="EA20" s="383"/>
      <c r="EB20" s="384"/>
      <c r="EC20" s="382"/>
      <c r="ED20" s="383"/>
      <c r="EE20" s="383"/>
      <c r="EF20" s="384"/>
      <c r="EG20" s="382"/>
      <c r="EH20" s="383"/>
      <c r="EI20" s="383"/>
      <c r="EJ20" s="384"/>
      <c r="EK20" s="382"/>
      <c r="EL20" s="383"/>
      <c r="EM20" s="383"/>
      <c r="EN20" s="384"/>
      <c r="EO20" s="382"/>
      <c r="EP20" s="383"/>
      <c r="EQ20" s="383"/>
      <c r="ER20" s="384"/>
      <c r="ES20" s="379">
        <f t="shared" si="0"/>
        <v>0</v>
      </c>
      <c r="ET20" s="380"/>
      <c r="EU20" s="380"/>
      <c r="EV20" s="381"/>
    </row>
    <row r="21" spans="1:152" s="113" customFormat="1" ht="19.5" customHeight="1">
      <c r="A21" s="434">
        <v>5</v>
      </c>
      <c r="B21" s="435"/>
      <c r="C21" s="436" t="s">
        <v>463</v>
      </c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8" t="s">
        <v>464</v>
      </c>
      <c r="AD21" s="438"/>
      <c r="AE21" s="438"/>
      <c r="AF21" s="438"/>
      <c r="AG21" s="379">
        <f>SUM(AG8:AJ20)</f>
        <v>0</v>
      </c>
      <c r="AH21" s="380"/>
      <c r="AI21" s="380"/>
      <c r="AJ21" s="381"/>
      <c r="AK21" s="379">
        <f>SUM(AK8:AN20)</f>
        <v>0</v>
      </c>
      <c r="AL21" s="380"/>
      <c r="AM21" s="380"/>
      <c r="AN21" s="381"/>
      <c r="AO21" s="379">
        <f>SUM(AO8:AR20)</f>
        <v>0</v>
      </c>
      <c r="AP21" s="380"/>
      <c r="AQ21" s="380"/>
      <c r="AR21" s="381"/>
      <c r="AS21" s="379">
        <f>SUM(AS8:AV20)</f>
        <v>0</v>
      </c>
      <c r="AT21" s="380"/>
      <c r="AU21" s="380"/>
      <c r="AV21" s="381"/>
      <c r="AW21" s="379">
        <f>SUM(AW8:AZ20)</f>
        <v>315</v>
      </c>
      <c r="AX21" s="380"/>
      <c r="AY21" s="380"/>
      <c r="AZ21" s="381"/>
      <c r="BA21" s="379">
        <f>SUM(BA8:BD20)</f>
        <v>945</v>
      </c>
      <c r="BB21" s="380"/>
      <c r="BC21" s="380"/>
      <c r="BD21" s="381"/>
      <c r="BE21" s="379">
        <f>SUM(BE8:BH20)</f>
        <v>0</v>
      </c>
      <c r="BF21" s="380"/>
      <c r="BG21" s="380"/>
      <c r="BH21" s="381"/>
      <c r="BI21" s="379">
        <f>SUM(BI8:BL20)</f>
        <v>0</v>
      </c>
      <c r="BJ21" s="380"/>
      <c r="BK21" s="380"/>
      <c r="BL21" s="381"/>
      <c r="BM21" s="379">
        <f>SUM(BM8:BP20)</f>
        <v>0</v>
      </c>
      <c r="BN21" s="380"/>
      <c r="BO21" s="380"/>
      <c r="BP21" s="381"/>
      <c r="BQ21" s="379">
        <f>SUM(BQ8:BT20)</f>
        <v>0</v>
      </c>
      <c r="BR21" s="380"/>
      <c r="BS21" s="380"/>
      <c r="BT21" s="381"/>
      <c r="BU21" s="379">
        <f>SUM(BU8:BX20)</f>
        <v>0</v>
      </c>
      <c r="BV21" s="380"/>
      <c r="BW21" s="380"/>
      <c r="BX21" s="381"/>
      <c r="BY21" s="379">
        <f>SUM(BY8:CB20)</f>
        <v>0</v>
      </c>
      <c r="BZ21" s="380"/>
      <c r="CA21" s="380"/>
      <c r="CB21" s="381"/>
      <c r="CC21" s="379">
        <f>SUM(CC8:CF20)</f>
        <v>2506</v>
      </c>
      <c r="CD21" s="380"/>
      <c r="CE21" s="380"/>
      <c r="CF21" s="381"/>
      <c r="CG21" s="379">
        <f>SUM(CG8:CJ20)</f>
        <v>0</v>
      </c>
      <c r="CH21" s="380"/>
      <c r="CI21" s="380"/>
      <c r="CJ21" s="381"/>
      <c r="CK21" s="379">
        <f>SUM(CK8:CN20)</f>
        <v>342</v>
      </c>
      <c r="CL21" s="380"/>
      <c r="CM21" s="380"/>
      <c r="CN21" s="381"/>
      <c r="CO21" s="379">
        <f>SUM(CO8:CR20)</f>
        <v>0</v>
      </c>
      <c r="CP21" s="380"/>
      <c r="CQ21" s="380"/>
      <c r="CR21" s="381"/>
      <c r="CS21" s="379">
        <f>SUM(CS8:CV20)</f>
        <v>0</v>
      </c>
      <c r="CT21" s="380"/>
      <c r="CU21" s="380"/>
      <c r="CV21" s="381"/>
      <c r="CW21" s="379">
        <f>SUM(CW8:CZ20)</f>
        <v>1432</v>
      </c>
      <c r="CX21" s="380"/>
      <c r="CY21" s="380"/>
      <c r="CZ21" s="381"/>
      <c r="DA21" s="379">
        <f>SUM(DA8:DD20)</f>
        <v>858</v>
      </c>
      <c r="DB21" s="380"/>
      <c r="DC21" s="380"/>
      <c r="DD21" s="381"/>
      <c r="DE21" s="379">
        <f>SUM(DE8:DH20)</f>
        <v>0</v>
      </c>
      <c r="DF21" s="380"/>
      <c r="DG21" s="380"/>
      <c r="DH21" s="381"/>
      <c r="DI21" s="379">
        <f>SUM(DI8:DL20)</f>
        <v>0</v>
      </c>
      <c r="DJ21" s="380"/>
      <c r="DK21" s="380"/>
      <c r="DL21" s="381"/>
      <c r="DM21" s="379">
        <f>SUM(DM8:DP20)</f>
        <v>0</v>
      </c>
      <c r="DN21" s="380"/>
      <c r="DO21" s="380"/>
      <c r="DP21" s="381"/>
      <c r="DQ21" s="379">
        <f>SUM(DQ8:DT20)</f>
        <v>0</v>
      </c>
      <c r="DR21" s="380"/>
      <c r="DS21" s="380"/>
      <c r="DT21" s="381"/>
      <c r="DU21" s="379">
        <f>SUM(DU8:DX20)</f>
        <v>0</v>
      </c>
      <c r="DV21" s="380"/>
      <c r="DW21" s="380"/>
      <c r="DX21" s="381"/>
      <c r="DY21" s="379">
        <f>SUM(DY8:EB20)</f>
        <v>0</v>
      </c>
      <c r="DZ21" s="380"/>
      <c r="EA21" s="380"/>
      <c r="EB21" s="381"/>
      <c r="EC21" s="379">
        <f>SUM(EC8:EF20)</f>
        <v>0</v>
      </c>
      <c r="ED21" s="380"/>
      <c r="EE21" s="380"/>
      <c r="EF21" s="381"/>
      <c r="EG21" s="379">
        <f>SUM(EG8:EJ20)</f>
        <v>0</v>
      </c>
      <c r="EH21" s="380"/>
      <c r="EI21" s="380"/>
      <c r="EJ21" s="381"/>
      <c r="EK21" s="379">
        <f>SUM(EK8:EN20)</f>
        <v>0</v>
      </c>
      <c r="EL21" s="380"/>
      <c r="EM21" s="380"/>
      <c r="EN21" s="381"/>
      <c r="EO21" s="379">
        <f>SUM(EO8:ER20)</f>
        <v>0</v>
      </c>
      <c r="EP21" s="380"/>
      <c r="EQ21" s="380"/>
      <c r="ER21" s="381"/>
      <c r="ES21" s="379">
        <f t="shared" si="0"/>
        <v>6398</v>
      </c>
      <c r="ET21" s="380"/>
      <c r="EU21" s="380"/>
      <c r="EV21" s="381"/>
    </row>
    <row r="22" spans="1:156" ht="19.5" customHeight="1">
      <c r="A22" s="419">
        <v>6</v>
      </c>
      <c r="B22" s="420"/>
      <c r="C22" s="432" t="s">
        <v>465</v>
      </c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26" t="s">
        <v>466</v>
      </c>
      <c r="AD22" s="426"/>
      <c r="AE22" s="426"/>
      <c r="AF22" s="426"/>
      <c r="AG22" s="382">
        <v>2307</v>
      </c>
      <c r="AH22" s="383"/>
      <c r="AI22" s="383"/>
      <c r="AJ22" s="384"/>
      <c r="AK22" s="382"/>
      <c r="AL22" s="383"/>
      <c r="AM22" s="383"/>
      <c r="AN22" s="384"/>
      <c r="AO22" s="382"/>
      <c r="AP22" s="383"/>
      <c r="AQ22" s="383"/>
      <c r="AR22" s="384"/>
      <c r="AS22" s="382"/>
      <c r="AT22" s="383"/>
      <c r="AU22" s="383"/>
      <c r="AV22" s="384"/>
      <c r="AW22" s="382"/>
      <c r="AX22" s="383"/>
      <c r="AY22" s="383"/>
      <c r="AZ22" s="384"/>
      <c r="BA22" s="382"/>
      <c r="BB22" s="383"/>
      <c r="BC22" s="383"/>
      <c r="BD22" s="384"/>
      <c r="BE22" s="382"/>
      <c r="BF22" s="383"/>
      <c r="BG22" s="383"/>
      <c r="BH22" s="384"/>
      <c r="BI22" s="382"/>
      <c r="BJ22" s="383"/>
      <c r="BK22" s="383"/>
      <c r="BL22" s="384"/>
      <c r="BM22" s="382"/>
      <c r="BN22" s="383"/>
      <c r="BO22" s="383"/>
      <c r="BP22" s="384"/>
      <c r="BQ22" s="382"/>
      <c r="BR22" s="383"/>
      <c r="BS22" s="383"/>
      <c r="BT22" s="384"/>
      <c r="BU22" s="382"/>
      <c r="BV22" s="383"/>
      <c r="BW22" s="383"/>
      <c r="BX22" s="384"/>
      <c r="BY22" s="379"/>
      <c r="BZ22" s="380"/>
      <c r="CA22" s="380"/>
      <c r="CB22" s="381"/>
      <c r="CC22" s="382"/>
      <c r="CD22" s="383"/>
      <c r="CE22" s="383"/>
      <c r="CF22" s="384"/>
      <c r="CG22" s="382"/>
      <c r="CH22" s="383"/>
      <c r="CI22" s="383"/>
      <c r="CJ22" s="384"/>
      <c r="CK22" s="382"/>
      <c r="CL22" s="383"/>
      <c r="CM22" s="383"/>
      <c r="CN22" s="384"/>
      <c r="CO22" s="382"/>
      <c r="CP22" s="383"/>
      <c r="CQ22" s="383"/>
      <c r="CR22" s="384"/>
      <c r="CS22" s="382"/>
      <c r="CT22" s="383"/>
      <c r="CU22" s="383"/>
      <c r="CV22" s="384"/>
      <c r="CW22" s="382"/>
      <c r="CX22" s="383"/>
      <c r="CY22" s="383"/>
      <c r="CZ22" s="384"/>
      <c r="DA22" s="382"/>
      <c r="DB22" s="383"/>
      <c r="DC22" s="383"/>
      <c r="DD22" s="384"/>
      <c r="DE22" s="382"/>
      <c r="DF22" s="383"/>
      <c r="DG22" s="383"/>
      <c r="DH22" s="384"/>
      <c r="DI22" s="382"/>
      <c r="DJ22" s="383"/>
      <c r="DK22" s="383"/>
      <c r="DL22" s="384"/>
      <c r="DM22" s="382"/>
      <c r="DN22" s="383"/>
      <c r="DO22" s="383"/>
      <c r="DP22" s="384"/>
      <c r="DQ22" s="382"/>
      <c r="DR22" s="383"/>
      <c r="DS22" s="383"/>
      <c r="DT22" s="384"/>
      <c r="DU22" s="382"/>
      <c r="DV22" s="383"/>
      <c r="DW22" s="383"/>
      <c r="DX22" s="384"/>
      <c r="DY22" s="382"/>
      <c r="DZ22" s="383"/>
      <c r="EA22" s="383"/>
      <c r="EB22" s="384"/>
      <c r="EC22" s="382"/>
      <c r="ED22" s="383"/>
      <c r="EE22" s="383"/>
      <c r="EF22" s="384"/>
      <c r="EG22" s="382"/>
      <c r="EH22" s="383"/>
      <c r="EI22" s="383"/>
      <c r="EJ22" s="384"/>
      <c r="EK22" s="382"/>
      <c r="EL22" s="383"/>
      <c r="EM22" s="383"/>
      <c r="EN22" s="384"/>
      <c r="EO22" s="382"/>
      <c r="EP22" s="383"/>
      <c r="EQ22" s="383"/>
      <c r="ER22" s="384"/>
      <c r="ES22" s="379">
        <f t="shared" si="0"/>
        <v>2307</v>
      </c>
      <c r="ET22" s="380"/>
      <c r="EU22" s="380"/>
      <c r="EV22" s="381"/>
      <c r="EW22" s="111"/>
      <c r="EX22" s="111"/>
      <c r="EY22" s="111"/>
      <c r="EZ22" s="111"/>
    </row>
    <row r="23" spans="1:156" ht="29.25" customHeight="1">
      <c r="A23" s="419">
        <v>7</v>
      </c>
      <c r="B23" s="420"/>
      <c r="C23" s="432" t="s">
        <v>467</v>
      </c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26" t="s">
        <v>468</v>
      </c>
      <c r="AD23" s="426"/>
      <c r="AE23" s="426"/>
      <c r="AF23" s="426"/>
      <c r="AG23" s="382"/>
      <c r="AH23" s="383"/>
      <c r="AI23" s="383"/>
      <c r="AJ23" s="384"/>
      <c r="AK23" s="382"/>
      <c r="AL23" s="383"/>
      <c r="AM23" s="383"/>
      <c r="AN23" s="384"/>
      <c r="AO23" s="382"/>
      <c r="AP23" s="383"/>
      <c r="AQ23" s="383"/>
      <c r="AR23" s="384"/>
      <c r="AS23" s="382"/>
      <c r="AT23" s="383"/>
      <c r="AU23" s="383"/>
      <c r="AV23" s="384"/>
      <c r="AW23" s="382"/>
      <c r="AX23" s="383"/>
      <c r="AY23" s="383"/>
      <c r="AZ23" s="384"/>
      <c r="BA23" s="382"/>
      <c r="BB23" s="383"/>
      <c r="BC23" s="383"/>
      <c r="BD23" s="384"/>
      <c r="BE23" s="382"/>
      <c r="BF23" s="383"/>
      <c r="BG23" s="383"/>
      <c r="BH23" s="384"/>
      <c r="BI23" s="382"/>
      <c r="BJ23" s="383"/>
      <c r="BK23" s="383"/>
      <c r="BL23" s="384"/>
      <c r="BM23" s="382"/>
      <c r="BN23" s="383"/>
      <c r="BO23" s="383"/>
      <c r="BP23" s="384"/>
      <c r="BQ23" s="382"/>
      <c r="BR23" s="383"/>
      <c r="BS23" s="383"/>
      <c r="BT23" s="384"/>
      <c r="BU23" s="382"/>
      <c r="BV23" s="383"/>
      <c r="BW23" s="383"/>
      <c r="BX23" s="384"/>
      <c r="BY23" s="379"/>
      <c r="BZ23" s="380"/>
      <c r="CA23" s="380"/>
      <c r="CB23" s="381"/>
      <c r="CC23" s="382"/>
      <c r="CD23" s="383"/>
      <c r="CE23" s="383"/>
      <c r="CF23" s="384"/>
      <c r="CG23" s="382">
        <v>353</v>
      </c>
      <c r="CH23" s="383"/>
      <c r="CI23" s="383"/>
      <c r="CJ23" s="384"/>
      <c r="CK23" s="382">
        <v>110</v>
      </c>
      <c r="CL23" s="383"/>
      <c r="CM23" s="383"/>
      <c r="CN23" s="384"/>
      <c r="CO23" s="382"/>
      <c r="CP23" s="383"/>
      <c r="CQ23" s="383"/>
      <c r="CR23" s="384"/>
      <c r="CS23" s="382"/>
      <c r="CT23" s="383"/>
      <c r="CU23" s="383"/>
      <c r="CV23" s="384"/>
      <c r="CW23" s="382">
        <v>214</v>
      </c>
      <c r="CX23" s="383"/>
      <c r="CY23" s="383"/>
      <c r="CZ23" s="384"/>
      <c r="DA23" s="382"/>
      <c r="DB23" s="383"/>
      <c r="DC23" s="383"/>
      <c r="DD23" s="384"/>
      <c r="DE23" s="382"/>
      <c r="DF23" s="383"/>
      <c r="DG23" s="383"/>
      <c r="DH23" s="384"/>
      <c r="DI23" s="382"/>
      <c r="DJ23" s="383"/>
      <c r="DK23" s="383"/>
      <c r="DL23" s="384"/>
      <c r="DM23" s="382"/>
      <c r="DN23" s="383"/>
      <c r="DO23" s="383"/>
      <c r="DP23" s="384"/>
      <c r="DQ23" s="382"/>
      <c r="DR23" s="383"/>
      <c r="DS23" s="383"/>
      <c r="DT23" s="384"/>
      <c r="DU23" s="382"/>
      <c r="DV23" s="383"/>
      <c r="DW23" s="383"/>
      <c r="DX23" s="384"/>
      <c r="DY23" s="382"/>
      <c r="DZ23" s="383"/>
      <c r="EA23" s="383"/>
      <c r="EB23" s="384"/>
      <c r="EC23" s="382"/>
      <c r="ED23" s="383"/>
      <c r="EE23" s="383"/>
      <c r="EF23" s="384"/>
      <c r="EG23" s="382"/>
      <c r="EH23" s="383"/>
      <c r="EI23" s="383"/>
      <c r="EJ23" s="384"/>
      <c r="EK23" s="382"/>
      <c r="EL23" s="383"/>
      <c r="EM23" s="383"/>
      <c r="EN23" s="384"/>
      <c r="EO23" s="382"/>
      <c r="EP23" s="383"/>
      <c r="EQ23" s="383"/>
      <c r="ER23" s="384"/>
      <c r="ES23" s="379">
        <f t="shared" si="0"/>
        <v>677</v>
      </c>
      <c r="ET23" s="380"/>
      <c r="EU23" s="380"/>
      <c r="EV23" s="381"/>
      <c r="EW23" s="111"/>
      <c r="EX23" s="111"/>
      <c r="EY23" s="111"/>
      <c r="EZ23" s="111"/>
    </row>
    <row r="24" spans="1:156" ht="19.5" customHeight="1" hidden="1">
      <c r="A24" s="419" t="s">
        <v>469</v>
      </c>
      <c r="B24" s="420"/>
      <c r="C24" s="439" t="s">
        <v>470</v>
      </c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26" t="s">
        <v>471</v>
      </c>
      <c r="AD24" s="426"/>
      <c r="AE24" s="426"/>
      <c r="AF24" s="426"/>
      <c r="AG24" s="382"/>
      <c r="AH24" s="383"/>
      <c r="AI24" s="383"/>
      <c r="AJ24" s="384"/>
      <c r="AK24" s="382"/>
      <c r="AL24" s="383"/>
      <c r="AM24" s="383"/>
      <c r="AN24" s="384"/>
      <c r="AO24" s="382"/>
      <c r="AP24" s="383"/>
      <c r="AQ24" s="383"/>
      <c r="AR24" s="384"/>
      <c r="AS24" s="382"/>
      <c r="AT24" s="383"/>
      <c r="AU24" s="383"/>
      <c r="AV24" s="384"/>
      <c r="AW24" s="382"/>
      <c r="AX24" s="383"/>
      <c r="AY24" s="383"/>
      <c r="AZ24" s="384"/>
      <c r="BA24" s="382"/>
      <c r="BB24" s="383"/>
      <c r="BC24" s="383"/>
      <c r="BD24" s="384"/>
      <c r="BE24" s="382"/>
      <c r="BF24" s="383"/>
      <c r="BG24" s="383"/>
      <c r="BH24" s="384"/>
      <c r="BI24" s="382"/>
      <c r="BJ24" s="383"/>
      <c r="BK24" s="383"/>
      <c r="BL24" s="384"/>
      <c r="BM24" s="382"/>
      <c r="BN24" s="383"/>
      <c r="BO24" s="383"/>
      <c r="BP24" s="384"/>
      <c r="BQ24" s="382"/>
      <c r="BR24" s="383"/>
      <c r="BS24" s="383"/>
      <c r="BT24" s="384"/>
      <c r="BU24" s="382"/>
      <c r="BV24" s="383"/>
      <c r="BW24" s="383"/>
      <c r="BX24" s="384"/>
      <c r="BY24" s="379"/>
      <c r="BZ24" s="380"/>
      <c r="CA24" s="380"/>
      <c r="CB24" s="381"/>
      <c r="CC24" s="382"/>
      <c r="CD24" s="383"/>
      <c r="CE24" s="383"/>
      <c r="CF24" s="384"/>
      <c r="CG24" s="382"/>
      <c r="CH24" s="383"/>
      <c r="CI24" s="383"/>
      <c r="CJ24" s="384"/>
      <c r="CK24" s="382"/>
      <c r="CL24" s="383"/>
      <c r="CM24" s="383"/>
      <c r="CN24" s="384"/>
      <c r="CO24" s="382"/>
      <c r="CP24" s="383"/>
      <c r="CQ24" s="383"/>
      <c r="CR24" s="384"/>
      <c r="CS24" s="382"/>
      <c r="CT24" s="383"/>
      <c r="CU24" s="383"/>
      <c r="CV24" s="384"/>
      <c r="CW24" s="382"/>
      <c r="CX24" s="383"/>
      <c r="CY24" s="383"/>
      <c r="CZ24" s="384"/>
      <c r="DA24" s="382"/>
      <c r="DB24" s="383"/>
      <c r="DC24" s="383"/>
      <c r="DD24" s="384"/>
      <c r="DE24" s="382"/>
      <c r="DF24" s="383"/>
      <c r="DG24" s="383"/>
      <c r="DH24" s="384"/>
      <c r="DI24" s="382"/>
      <c r="DJ24" s="383"/>
      <c r="DK24" s="383"/>
      <c r="DL24" s="384"/>
      <c r="DM24" s="382"/>
      <c r="DN24" s="383"/>
      <c r="DO24" s="383"/>
      <c r="DP24" s="384"/>
      <c r="DQ24" s="382"/>
      <c r="DR24" s="383"/>
      <c r="DS24" s="383"/>
      <c r="DT24" s="384"/>
      <c r="DU24" s="382"/>
      <c r="DV24" s="383"/>
      <c r="DW24" s="383"/>
      <c r="DX24" s="384"/>
      <c r="DY24" s="382"/>
      <c r="DZ24" s="383"/>
      <c r="EA24" s="383"/>
      <c r="EB24" s="384"/>
      <c r="EC24" s="382"/>
      <c r="ED24" s="383"/>
      <c r="EE24" s="383"/>
      <c r="EF24" s="384"/>
      <c r="EG24" s="382"/>
      <c r="EH24" s="383"/>
      <c r="EI24" s="383"/>
      <c r="EJ24" s="384"/>
      <c r="EK24" s="382"/>
      <c r="EL24" s="383"/>
      <c r="EM24" s="383"/>
      <c r="EN24" s="384"/>
      <c r="EO24" s="382"/>
      <c r="EP24" s="383"/>
      <c r="EQ24" s="383"/>
      <c r="ER24" s="384"/>
      <c r="ES24" s="379">
        <f t="shared" si="0"/>
        <v>0</v>
      </c>
      <c r="ET24" s="380"/>
      <c r="EU24" s="380"/>
      <c r="EV24" s="381"/>
      <c r="EW24" s="111"/>
      <c r="EX24" s="111"/>
      <c r="EY24" s="111"/>
      <c r="EZ24" s="111"/>
    </row>
    <row r="25" spans="1:156" ht="19.5" customHeight="1">
      <c r="A25" s="434">
        <v>8</v>
      </c>
      <c r="B25" s="435"/>
      <c r="C25" s="441" t="s">
        <v>472</v>
      </c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2"/>
      <c r="AB25" s="442"/>
      <c r="AC25" s="438" t="s">
        <v>473</v>
      </c>
      <c r="AD25" s="438"/>
      <c r="AE25" s="438"/>
      <c r="AF25" s="438"/>
      <c r="AG25" s="379">
        <f>SUM(AG22:AJ24)</f>
        <v>2307</v>
      </c>
      <c r="AH25" s="380"/>
      <c r="AI25" s="380"/>
      <c r="AJ25" s="381"/>
      <c r="AK25" s="379">
        <f>SUM(AK22:AN24)</f>
        <v>0</v>
      </c>
      <c r="AL25" s="380"/>
      <c r="AM25" s="380"/>
      <c r="AN25" s="381"/>
      <c r="AO25" s="379">
        <f>SUM(AO22:AR24)</f>
        <v>0</v>
      </c>
      <c r="AP25" s="380"/>
      <c r="AQ25" s="380"/>
      <c r="AR25" s="381"/>
      <c r="AS25" s="379">
        <f>SUM(AS22:AV24)</f>
        <v>0</v>
      </c>
      <c r="AT25" s="380"/>
      <c r="AU25" s="380"/>
      <c r="AV25" s="381"/>
      <c r="AW25" s="379">
        <f>SUM(AW22:AZ24)</f>
        <v>0</v>
      </c>
      <c r="AX25" s="380"/>
      <c r="AY25" s="380"/>
      <c r="AZ25" s="381"/>
      <c r="BA25" s="379">
        <f>SUM(BA22:BD24)</f>
        <v>0</v>
      </c>
      <c r="BB25" s="380"/>
      <c r="BC25" s="380"/>
      <c r="BD25" s="381"/>
      <c r="BE25" s="379">
        <f>SUM(BE22:BH24)</f>
        <v>0</v>
      </c>
      <c r="BF25" s="380"/>
      <c r="BG25" s="380"/>
      <c r="BH25" s="381"/>
      <c r="BI25" s="379">
        <f>SUM(BI22:BL24)</f>
        <v>0</v>
      </c>
      <c r="BJ25" s="380"/>
      <c r="BK25" s="380"/>
      <c r="BL25" s="381"/>
      <c r="BM25" s="379">
        <f>SUM(BM22:BP24)</f>
        <v>0</v>
      </c>
      <c r="BN25" s="380"/>
      <c r="BO25" s="380"/>
      <c r="BP25" s="381"/>
      <c r="BQ25" s="379">
        <f>SUM(BQ22:BT24)</f>
        <v>0</v>
      </c>
      <c r="BR25" s="380"/>
      <c r="BS25" s="380"/>
      <c r="BT25" s="381"/>
      <c r="BU25" s="379">
        <f>SUM(BU22:BX24)</f>
        <v>0</v>
      </c>
      <c r="BV25" s="380"/>
      <c r="BW25" s="380"/>
      <c r="BX25" s="381"/>
      <c r="BY25" s="379">
        <f>SUM(BY22:CB24)</f>
        <v>0</v>
      </c>
      <c r="BZ25" s="380"/>
      <c r="CA25" s="380"/>
      <c r="CB25" s="381"/>
      <c r="CC25" s="379">
        <f>SUM(CC22:CF24)</f>
        <v>0</v>
      </c>
      <c r="CD25" s="380"/>
      <c r="CE25" s="380"/>
      <c r="CF25" s="381"/>
      <c r="CG25" s="379">
        <f>SUM(CG22:CJ24)</f>
        <v>353</v>
      </c>
      <c r="CH25" s="380"/>
      <c r="CI25" s="380"/>
      <c r="CJ25" s="381"/>
      <c r="CK25" s="379">
        <f>SUM(CK22:CN24)</f>
        <v>110</v>
      </c>
      <c r="CL25" s="380"/>
      <c r="CM25" s="380"/>
      <c r="CN25" s="381"/>
      <c r="CO25" s="379">
        <f>SUM(CO22:CR24)</f>
        <v>0</v>
      </c>
      <c r="CP25" s="380"/>
      <c r="CQ25" s="380"/>
      <c r="CR25" s="381"/>
      <c r="CS25" s="379">
        <f>SUM(CS22:CV24)</f>
        <v>0</v>
      </c>
      <c r="CT25" s="380"/>
      <c r="CU25" s="380"/>
      <c r="CV25" s="381"/>
      <c r="CW25" s="379">
        <f>SUM(CW22:CZ24)</f>
        <v>214</v>
      </c>
      <c r="CX25" s="380"/>
      <c r="CY25" s="380"/>
      <c r="CZ25" s="381"/>
      <c r="DA25" s="379">
        <f>SUM(DA22:DD24)</f>
        <v>0</v>
      </c>
      <c r="DB25" s="380"/>
      <c r="DC25" s="380"/>
      <c r="DD25" s="381"/>
      <c r="DE25" s="379">
        <f>SUM(DE22:DH24)</f>
        <v>0</v>
      </c>
      <c r="DF25" s="380"/>
      <c r="DG25" s="380"/>
      <c r="DH25" s="381"/>
      <c r="DI25" s="379">
        <f>SUM(DI22:DL24)</f>
        <v>0</v>
      </c>
      <c r="DJ25" s="380"/>
      <c r="DK25" s="380"/>
      <c r="DL25" s="381"/>
      <c r="DM25" s="379">
        <f>SUM(DM22:DP24)</f>
        <v>0</v>
      </c>
      <c r="DN25" s="380"/>
      <c r="DO25" s="380"/>
      <c r="DP25" s="381"/>
      <c r="DQ25" s="379">
        <f>SUM(DQ22:DT24)</f>
        <v>0</v>
      </c>
      <c r="DR25" s="380"/>
      <c r="DS25" s="380"/>
      <c r="DT25" s="381"/>
      <c r="DU25" s="379">
        <f>SUM(DU22:DX24)</f>
        <v>0</v>
      </c>
      <c r="DV25" s="380"/>
      <c r="DW25" s="380"/>
      <c r="DX25" s="381"/>
      <c r="DY25" s="379">
        <f>SUM(DY22:EB24)</f>
        <v>0</v>
      </c>
      <c r="DZ25" s="380"/>
      <c r="EA25" s="380"/>
      <c r="EB25" s="381"/>
      <c r="EC25" s="379">
        <f>SUM(EC22:EF24)</f>
        <v>0</v>
      </c>
      <c r="ED25" s="380"/>
      <c r="EE25" s="380"/>
      <c r="EF25" s="381"/>
      <c r="EG25" s="379">
        <f>SUM(EG22:EJ24)</f>
        <v>0</v>
      </c>
      <c r="EH25" s="380"/>
      <c r="EI25" s="380"/>
      <c r="EJ25" s="381"/>
      <c r="EK25" s="379">
        <f>SUM(EK22:EN24)</f>
        <v>0</v>
      </c>
      <c r="EL25" s="380"/>
      <c r="EM25" s="380"/>
      <c r="EN25" s="381"/>
      <c r="EO25" s="379">
        <f>SUM(EO22:ER24)</f>
        <v>0</v>
      </c>
      <c r="EP25" s="380"/>
      <c r="EQ25" s="380"/>
      <c r="ER25" s="381"/>
      <c r="ES25" s="379">
        <f t="shared" si="0"/>
        <v>2984</v>
      </c>
      <c r="ET25" s="380"/>
      <c r="EU25" s="380"/>
      <c r="EV25" s="381"/>
      <c r="EW25" s="111"/>
      <c r="EX25" s="111"/>
      <c r="EY25" s="111"/>
      <c r="EZ25" s="111"/>
    </row>
    <row r="26" spans="1:156" ht="19.5" customHeight="1">
      <c r="A26" s="434">
        <v>9</v>
      </c>
      <c r="B26" s="435"/>
      <c r="C26" s="436" t="s">
        <v>474</v>
      </c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8" t="s">
        <v>369</v>
      </c>
      <c r="AD26" s="438"/>
      <c r="AE26" s="438"/>
      <c r="AF26" s="438"/>
      <c r="AG26" s="379">
        <f>SUM(AG21+AG25)</f>
        <v>2307</v>
      </c>
      <c r="AH26" s="380"/>
      <c r="AI26" s="380"/>
      <c r="AJ26" s="381"/>
      <c r="AK26" s="379">
        <f>SUM(AK21+AK25)</f>
        <v>0</v>
      </c>
      <c r="AL26" s="380"/>
      <c r="AM26" s="380"/>
      <c r="AN26" s="381"/>
      <c r="AO26" s="379">
        <f>SUM(AO21+AO25)</f>
        <v>0</v>
      </c>
      <c r="AP26" s="380"/>
      <c r="AQ26" s="380"/>
      <c r="AR26" s="381"/>
      <c r="AS26" s="379">
        <f>SUM(AS21+AS25)</f>
        <v>0</v>
      </c>
      <c r="AT26" s="380"/>
      <c r="AU26" s="380"/>
      <c r="AV26" s="381"/>
      <c r="AW26" s="379">
        <f>SUM(AW21+AW25)</f>
        <v>315</v>
      </c>
      <c r="AX26" s="380"/>
      <c r="AY26" s="380"/>
      <c r="AZ26" s="381"/>
      <c r="BA26" s="379">
        <f>SUM(BA21+BA25)</f>
        <v>945</v>
      </c>
      <c r="BB26" s="380"/>
      <c r="BC26" s="380"/>
      <c r="BD26" s="381"/>
      <c r="BE26" s="379">
        <f>SUM(BE21+BE25)</f>
        <v>0</v>
      </c>
      <c r="BF26" s="380"/>
      <c r="BG26" s="380"/>
      <c r="BH26" s="381"/>
      <c r="BI26" s="379">
        <f>SUM(BI21+BI25)</f>
        <v>0</v>
      </c>
      <c r="BJ26" s="380"/>
      <c r="BK26" s="380"/>
      <c r="BL26" s="381"/>
      <c r="BM26" s="379">
        <f>SUM(BM21+BM25)</f>
        <v>0</v>
      </c>
      <c r="BN26" s="380"/>
      <c r="BO26" s="380"/>
      <c r="BP26" s="381"/>
      <c r="BQ26" s="379">
        <f>SUM(BQ21+BQ25)</f>
        <v>0</v>
      </c>
      <c r="BR26" s="380"/>
      <c r="BS26" s="380"/>
      <c r="BT26" s="381"/>
      <c r="BU26" s="379">
        <f>SUM(BU21+BU25)</f>
        <v>0</v>
      </c>
      <c r="BV26" s="380"/>
      <c r="BW26" s="380"/>
      <c r="BX26" s="381"/>
      <c r="BY26" s="379">
        <f>SUM(BY21+BY25)</f>
        <v>0</v>
      </c>
      <c r="BZ26" s="380"/>
      <c r="CA26" s="380"/>
      <c r="CB26" s="381"/>
      <c r="CC26" s="379">
        <f>SUM(CC21+CC25)</f>
        <v>2506</v>
      </c>
      <c r="CD26" s="380"/>
      <c r="CE26" s="380"/>
      <c r="CF26" s="381"/>
      <c r="CG26" s="379">
        <f>SUM(CG21+CG25)</f>
        <v>353</v>
      </c>
      <c r="CH26" s="380"/>
      <c r="CI26" s="380"/>
      <c r="CJ26" s="381"/>
      <c r="CK26" s="379">
        <f>SUM(CK21+CK25)</f>
        <v>452</v>
      </c>
      <c r="CL26" s="380"/>
      <c r="CM26" s="380"/>
      <c r="CN26" s="381"/>
      <c r="CO26" s="379">
        <f>SUM(CO21+CO25)</f>
        <v>0</v>
      </c>
      <c r="CP26" s="380"/>
      <c r="CQ26" s="380"/>
      <c r="CR26" s="381"/>
      <c r="CS26" s="379">
        <f>SUM(CS21+CS25)</f>
        <v>0</v>
      </c>
      <c r="CT26" s="380"/>
      <c r="CU26" s="380"/>
      <c r="CV26" s="381"/>
      <c r="CW26" s="379">
        <f>SUM(CW21+CW25)</f>
        <v>1646</v>
      </c>
      <c r="CX26" s="380"/>
      <c r="CY26" s="380"/>
      <c r="CZ26" s="381"/>
      <c r="DA26" s="379">
        <f>SUM(DA21+DA25)</f>
        <v>858</v>
      </c>
      <c r="DB26" s="380"/>
      <c r="DC26" s="380"/>
      <c r="DD26" s="381"/>
      <c r="DE26" s="379">
        <f>SUM(DE21+DE25)</f>
        <v>0</v>
      </c>
      <c r="DF26" s="380"/>
      <c r="DG26" s="380"/>
      <c r="DH26" s="381"/>
      <c r="DI26" s="379">
        <f>SUM(DI21+DI25)</f>
        <v>0</v>
      </c>
      <c r="DJ26" s="380"/>
      <c r="DK26" s="380"/>
      <c r="DL26" s="381"/>
      <c r="DM26" s="379">
        <f>SUM(DM21+DM25)</f>
        <v>0</v>
      </c>
      <c r="DN26" s="380"/>
      <c r="DO26" s="380"/>
      <c r="DP26" s="381"/>
      <c r="DQ26" s="379">
        <f>SUM(DQ21+DQ25)</f>
        <v>0</v>
      </c>
      <c r="DR26" s="380"/>
      <c r="DS26" s="380"/>
      <c r="DT26" s="381"/>
      <c r="DU26" s="379">
        <f>SUM(DU21+DU25)</f>
        <v>0</v>
      </c>
      <c r="DV26" s="380"/>
      <c r="DW26" s="380"/>
      <c r="DX26" s="381"/>
      <c r="DY26" s="379">
        <f>SUM(DY21+DY25)</f>
        <v>0</v>
      </c>
      <c r="DZ26" s="380"/>
      <c r="EA26" s="380"/>
      <c r="EB26" s="381"/>
      <c r="EC26" s="379">
        <f>SUM(EC21+EC25)</f>
        <v>0</v>
      </c>
      <c r="ED26" s="380"/>
      <c r="EE26" s="380"/>
      <c r="EF26" s="381"/>
      <c r="EG26" s="379">
        <f>SUM(EG21+EG25)</f>
        <v>0</v>
      </c>
      <c r="EH26" s="380"/>
      <c r="EI26" s="380"/>
      <c r="EJ26" s="381"/>
      <c r="EK26" s="379">
        <f>SUM(EK21+EK25)</f>
        <v>0</v>
      </c>
      <c r="EL26" s="380"/>
      <c r="EM26" s="380"/>
      <c r="EN26" s="381"/>
      <c r="EO26" s="379">
        <f>SUM(EO21+EO25)</f>
        <v>0</v>
      </c>
      <c r="EP26" s="380"/>
      <c r="EQ26" s="380"/>
      <c r="ER26" s="381"/>
      <c r="ES26" s="379">
        <f t="shared" si="0"/>
        <v>9382</v>
      </c>
      <c r="ET26" s="380"/>
      <c r="EU26" s="380"/>
      <c r="EV26" s="381"/>
      <c r="EW26" s="111"/>
      <c r="EX26" s="111"/>
      <c r="EY26" s="111"/>
      <c r="EZ26" s="111"/>
    </row>
    <row r="27" spans="1:152" s="112" customFormat="1" ht="19.5" customHeight="1">
      <c r="A27" s="434">
        <v>10</v>
      </c>
      <c r="B27" s="435"/>
      <c r="C27" s="441" t="s">
        <v>475</v>
      </c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442"/>
      <c r="R27" s="442"/>
      <c r="S27" s="442"/>
      <c r="T27" s="442"/>
      <c r="U27" s="442"/>
      <c r="V27" s="442"/>
      <c r="W27" s="442"/>
      <c r="X27" s="442"/>
      <c r="Y27" s="442"/>
      <c r="Z27" s="442"/>
      <c r="AA27" s="442"/>
      <c r="AB27" s="442"/>
      <c r="AC27" s="438" t="s">
        <v>371</v>
      </c>
      <c r="AD27" s="438"/>
      <c r="AE27" s="438"/>
      <c r="AF27" s="438"/>
      <c r="AG27" s="379">
        <v>623</v>
      </c>
      <c r="AH27" s="380"/>
      <c r="AI27" s="380"/>
      <c r="AJ27" s="381"/>
      <c r="AK27" s="379"/>
      <c r="AL27" s="380"/>
      <c r="AM27" s="380"/>
      <c r="AN27" s="381"/>
      <c r="AO27" s="379"/>
      <c r="AP27" s="380"/>
      <c r="AQ27" s="380"/>
      <c r="AR27" s="381"/>
      <c r="AS27" s="379"/>
      <c r="AT27" s="380"/>
      <c r="AU27" s="380"/>
      <c r="AV27" s="381"/>
      <c r="AW27" s="379">
        <v>43</v>
      </c>
      <c r="AX27" s="380"/>
      <c r="AY27" s="380"/>
      <c r="AZ27" s="381"/>
      <c r="BA27" s="379">
        <v>128</v>
      </c>
      <c r="BB27" s="380"/>
      <c r="BC27" s="380"/>
      <c r="BD27" s="381"/>
      <c r="BE27" s="379"/>
      <c r="BF27" s="380"/>
      <c r="BG27" s="380"/>
      <c r="BH27" s="381"/>
      <c r="BI27" s="379"/>
      <c r="BJ27" s="380"/>
      <c r="BK27" s="380"/>
      <c r="BL27" s="381"/>
      <c r="BM27" s="379"/>
      <c r="BN27" s="380"/>
      <c r="BO27" s="380"/>
      <c r="BP27" s="381"/>
      <c r="BQ27" s="379"/>
      <c r="BR27" s="380"/>
      <c r="BS27" s="380"/>
      <c r="BT27" s="381"/>
      <c r="BU27" s="379"/>
      <c r="BV27" s="380"/>
      <c r="BW27" s="380"/>
      <c r="BX27" s="381"/>
      <c r="BY27" s="379"/>
      <c r="BZ27" s="380"/>
      <c r="CA27" s="380"/>
      <c r="CB27" s="381"/>
      <c r="CC27" s="379">
        <v>670</v>
      </c>
      <c r="CD27" s="380"/>
      <c r="CE27" s="380"/>
      <c r="CF27" s="381"/>
      <c r="CG27" s="379">
        <v>95</v>
      </c>
      <c r="CH27" s="380"/>
      <c r="CI27" s="380"/>
      <c r="CJ27" s="381"/>
      <c r="CK27" s="379">
        <v>122</v>
      </c>
      <c r="CL27" s="380"/>
      <c r="CM27" s="380"/>
      <c r="CN27" s="381"/>
      <c r="CO27" s="379"/>
      <c r="CP27" s="380"/>
      <c r="CQ27" s="380"/>
      <c r="CR27" s="381"/>
      <c r="CS27" s="379"/>
      <c r="CT27" s="380"/>
      <c r="CU27" s="380"/>
      <c r="CV27" s="381"/>
      <c r="CW27" s="379">
        <v>446</v>
      </c>
      <c r="CX27" s="380"/>
      <c r="CY27" s="380"/>
      <c r="CZ27" s="381"/>
      <c r="DA27" s="379">
        <v>233</v>
      </c>
      <c r="DB27" s="380"/>
      <c r="DC27" s="380"/>
      <c r="DD27" s="381"/>
      <c r="DE27" s="379"/>
      <c r="DF27" s="380"/>
      <c r="DG27" s="380"/>
      <c r="DH27" s="381"/>
      <c r="DI27" s="379"/>
      <c r="DJ27" s="380"/>
      <c r="DK27" s="380"/>
      <c r="DL27" s="381"/>
      <c r="DM27" s="379"/>
      <c r="DN27" s="380"/>
      <c r="DO27" s="380"/>
      <c r="DP27" s="381"/>
      <c r="DQ27" s="379"/>
      <c r="DR27" s="380"/>
      <c r="DS27" s="380"/>
      <c r="DT27" s="381"/>
      <c r="DU27" s="379"/>
      <c r="DV27" s="380"/>
      <c r="DW27" s="380"/>
      <c r="DX27" s="381"/>
      <c r="DY27" s="379"/>
      <c r="DZ27" s="380"/>
      <c r="EA27" s="380"/>
      <c r="EB27" s="381"/>
      <c r="EC27" s="379"/>
      <c r="ED27" s="380"/>
      <c r="EE27" s="380"/>
      <c r="EF27" s="381"/>
      <c r="EG27" s="379"/>
      <c r="EH27" s="380"/>
      <c r="EI27" s="380"/>
      <c r="EJ27" s="381"/>
      <c r="EK27" s="379"/>
      <c r="EL27" s="380"/>
      <c r="EM27" s="380"/>
      <c r="EN27" s="381"/>
      <c r="EO27" s="379"/>
      <c r="EP27" s="380"/>
      <c r="EQ27" s="380"/>
      <c r="ER27" s="381"/>
      <c r="ES27" s="379">
        <f t="shared" si="0"/>
        <v>2360</v>
      </c>
      <c r="ET27" s="380"/>
      <c r="EU27" s="380"/>
      <c r="EV27" s="381"/>
    </row>
    <row r="28" spans="1:156" ht="19.5" customHeight="1">
      <c r="A28" s="419">
        <v>11</v>
      </c>
      <c r="B28" s="420"/>
      <c r="C28" s="432" t="s">
        <v>476</v>
      </c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26" t="s">
        <v>477</v>
      </c>
      <c r="AD28" s="426"/>
      <c r="AE28" s="426"/>
      <c r="AF28" s="426"/>
      <c r="AG28" s="382">
        <v>130</v>
      </c>
      <c r="AH28" s="383"/>
      <c r="AI28" s="383"/>
      <c r="AJ28" s="384"/>
      <c r="AK28" s="382"/>
      <c r="AL28" s="383"/>
      <c r="AM28" s="383"/>
      <c r="AN28" s="384"/>
      <c r="AO28" s="382"/>
      <c r="AP28" s="383"/>
      <c r="AQ28" s="383"/>
      <c r="AR28" s="384"/>
      <c r="AS28" s="382"/>
      <c r="AT28" s="383"/>
      <c r="AU28" s="383"/>
      <c r="AV28" s="384"/>
      <c r="AW28" s="382"/>
      <c r="AX28" s="383"/>
      <c r="AY28" s="383"/>
      <c r="AZ28" s="384"/>
      <c r="BA28" s="382"/>
      <c r="BB28" s="383"/>
      <c r="BC28" s="383"/>
      <c r="BD28" s="384"/>
      <c r="BE28" s="382"/>
      <c r="BF28" s="383"/>
      <c r="BG28" s="383"/>
      <c r="BH28" s="384"/>
      <c r="BI28" s="382"/>
      <c r="BJ28" s="383"/>
      <c r="BK28" s="383"/>
      <c r="BL28" s="384"/>
      <c r="BM28" s="382"/>
      <c r="BN28" s="383"/>
      <c r="BO28" s="383"/>
      <c r="BP28" s="384"/>
      <c r="BQ28" s="382"/>
      <c r="BR28" s="383"/>
      <c r="BS28" s="383"/>
      <c r="BT28" s="384"/>
      <c r="BU28" s="382"/>
      <c r="BV28" s="383"/>
      <c r="BW28" s="383"/>
      <c r="BX28" s="384"/>
      <c r="BY28" s="379"/>
      <c r="BZ28" s="380"/>
      <c r="CA28" s="380"/>
      <c r="CB28" s="381"/>
      <c r="CC28" s="382">
        <v>15</v>
      </c>
      <c r="CD28" s="383"/>
      <c r="CE28" s="383"/>
      <c r="CF28" s="384"/>
      <c r="CG28" s="382"/>
      <c r="CH28" s="383"/>
      <c r="CI28" s="383"/>
      <c r="CJ28" s="384"/>
      <c r="CK28" s="382">
        <v>444</v>
      </c>
      <c r="CL28" s="383"/>
      <c r="CM28" s="383"/>
      <c r="CN28" s="384"/>
      <c r="CO28" s="382"/>
      <c r="CP28" s="383"/>
      <c r="CQ28" s="383"/>
      <c r="CR28" s="384"/>
      <c r="CS28" s="382"/>
      <c r="CT28" s="383"/>
      <c r="CU28" s="383"/>
      <c r="CV28" s="384"/>
      <c r="CW28" s="382">
        <v>230</v>
      </c>
      <c r="CX28" s="383"/>
      <c r="CY28" s="383"/>
      <c r="CZ28" s="384"/>
      <c r="DA28" s="382"/>
      <c r="DB28" s="383"/>
      <c r="DC28" s="383"/>
      <c r="DD28" s="384"/>
      <c r="DE28" s="382"/>
      <c r="DF28" s="383"/>
      <c r="DG28" s="383"/>
      <c r="DH28" s="384"/>
      <c r="DI28" s="382"/>
      <c r="DJ28" s="383"/>
      <c r="DK28" s="383"/>
      <c r="DL28" s="384"/>
      <c r="DM28" s="382"/>
      <c r="DN28" s="383"/>
      <c r="DO28" s="383"/>
      <c r="DP28" s="384"/>
      <c r="DQ28" s="382"/>
      <c r="DR28" s="383"/>
      <c r="DS28" s="383"/>
      <c r="DT28" s="384"/>
      <c r="DU28" s="382"/>
      <c r="DV28" s="383"/>
      <c r="DW28" s="383"/>
      <c r="DX28" s="384"/>
      <c r="DY28" s="382"/>
      <c r="DZ28" s="383"/>
      <c r="EA28" s="383"/>
      <c r="EB28" s="384"/>
      <c r="EC28" s="382"/>
      <c r="ED28" s="383"/>
      <c r="EE28" s="383"/>
      <c r="EF28" s="384"/>
      <c r="EG28" s="382"/>
      <c r="EH28" s="383"/>
      <c r="EI28" s="383"/>
      <c r="EJ28" s="384"/>
      <c r="EK28" s="382"/>
      <c r="EL28" s="383"/>
      <c r="EM28" s="383"/>
      <c r="EN28" s="384"/>
      <c r="EO28" s="382"/>
      <c r="EP28" s="383"/>
      <c r="EQ28" s="383"/>
      <c r="ER28" s="384"/>
      <c r="ES28" s="379">
        <f t="shared" si="0"/>
        <v>819</v>
      </c>
      <c r="ET28" s="380"/>
      <c r="EU28" s="380"/>
      <c r="EV28" s="381"/>
      <c r="EW28" s="111"/>
      <c r="EX28" s="111"/>
      <c r="EY28" s="111"/>
      <c r="EZ28" s="111"/>
    </row>
    <row r="29" spans="1:156" ht="19.5" customHeight="1">
      <c r="A29" s="419">
        <v>12</v>
      </c>
      <c r="B29" s="420"/>
      <c r="C29" s="432" t="s">
        <v>478</v>
      </c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26" t="s">
        <v>479</v>
      </c>
      <c r="AD29" s="426"/>
      <c r="AE29" s="426"/>
      <c r="AF29" s="426"/>
      <c r="AG29" s="382">
        <v>120</v>
      </c>
      <c r="AH29" s="383"/>
      <c r="AI29" s="383"/>
      <c r="AJ29" s="384"/>
      <c r="AK29" s="382">
        <v>290</v>
      </c>
      <c r="AL29" s="383"/>
      <c r="AM29" s="383"/>
      <c r="AN29" s="384"/>
      <c r="AO29" s="382"/>
      <c r="AP29" s="383"/>
      <c r="AQ29" s="383"/>
      <c r="AR29" s="384"/>
      <c r="AS29" s="382"/>
      <c r="AT29" s="383"/>
      <c r="AU29" s="383"/>
      <c r="AV29" s="384"/>
      <c r="AW29" s="382"/>
      <c r="AX29" s="383"/>
      <c r="AY29" s="383"/>
      <c r="AZ29" s="384"/>
      <c r="BA29" s="382"/>
      <c r="BB29" s="383"/>
      <c r="BC29" s="383"/>
      <c r="BD29" s="384"/>
      <c r="BE29" s="382">
        <v>1475</v>
      </c>
      <c r="BF29" s="383"/>
      <c r="BG29" s="383"/>
      <c r="BH29" s="384"/>
      <c r="BI29" s="382">
        <v>30</v>
      </c>
      <c r="BJ29" s="383"/>
      <c r="BK29" s="383"/>
      <c r="BL29" s="384"/>
      <c r="BM29" s="382"/>
      <c r="BN29" s="383"/>
      <c r="BO29" s="383"/>
      <c r="BP29" s="384"/>
      <c r="BQ29" s="382">
        <v>180</v>
      </c>
      <c r="BR29" s="383"/>
      <c r="BS29" s="383"/>
      <c r="BT29" s="384"/>
      <c r="BU29" s="382"/>
      <c r="BV29" s="383"/>
      <c r="BW29" s="383"/>
      <c r="BX29" s="384"/>
      <c r="BY29" s="379"/>
      <c r="BZ29" s="380"/>
      <c r="CA29" s="380"/>
      <c r="CB29" s="381"/>
      <c r="CC29" s="382">
        <v>120</v>
      </c>
      <c r="CD29" s="383"/>
      <c r="CE29" s="383"/>
      <c r="CF29" s="384"/>
      <c r="CG29" s="382"/>
      <c r="CH29" s="383"/>
      <c r="CI29" s="383"/>
      <c r="CJ29" s="384"/>
      <c r="CK29" s="382">
        <v>700</v>
      </c>
      <c r="CL29" s="383"/>
      <c r="CM29" s="383"/>
      <c r="CN29" s="384"/>
      <c r="CO29" s="382"/>
      <c r="CP29" s="383"/>
      <c r="CQ29" s="383"/>
      <c r="CR29" s="384"/>
      <c r="CS29" s="382"/>
      <c r="CT29" s="383"/>
      <c r="CU29" s="383"/>
      <c r="CV29" s="384"/>
      <c r="CW29" s="382">
        <v>995</v>
      </c>
      <c r="CX29" s="383"/>
      <c r="CY29" s="383"/>
      <c r="CZ29" s="384"/>
      <c r="DA29" s="382">
        <v>626</v>
      </c>
      <c r="DB29" s="383"/>
      <c r="DC29" s="383"/>
      <c r="DD29" s="384"/>
      <c r="DE29" s="382"/>
      <c r="DF29" s="383"/>
      <c r="DG29" s="383"/>
      <c r="DH29" s="384"/>
      <c r="DI29" s="382"/>
      <c r="DJ29" s="383"/>
      <c r="DK29" s="383"/>
      <c r="DL29" s="384"/>
      <c r="DM29" s="382"/>
      <c r="DN29" s="383"/>
      <c r="DO29" s="383"/>
      <c r="DP29" s="384"/>
      <c r="DQ29" s="382"/>
      <c r="DR29" s="383"/>
      <c r="DS29" s="383"/>
      <c r="DT29" s="384"/>
      <c r="DU29" s="382"/>
      <c r="DV29" s="383"/>
      <c r="DW29" s="383"/>
      <c r="DX29" s="384"/>
      <c r="DY29" s="382"/>
      <c r="DZ29" s="383"/>
      <c r="EA29" s="383"/>
      <c r="EB29" s="384"/>
      <c r="EC29" s="382"/>
      <c r="ED29" s="383"/>
      <c r="EE29" s="383"/>
      <c r="EF29" s="384"/>
      <c r="EG29" s="382"/>
      <c r="EH29" s="383"/>
      <c r="EI29" s="383"/>
      <c r="EJ29" s="384"/>
      <c r="EK29" s="382"/>
      <c r="EL29" s="383"/>
      <c r="EM29" s="383"/>
      <c r="EN29" s="384"/>
      <c r="EO29" s="382"/>
      <c r="EP29" s="383"/>
      <c r="EQ29" s="383"/>
      <c r="ER29" s="384"/>
      <c r="ES29" s="379">
        <f t="shared" si="0"/>
        <v>4536</v>
      </c>
      <c r="ET29" s="380"/>
      <c r="EU29" s="380"/>
      <c r="EV29" s="381"/>
      <c r="EW29" s="111"/>
      <c r="EX29" s="111"/>
      <c r="EY29" s="111"/>
      <c r="EZ29" s="111"/>
    </row>
    <row r="30" spans="1:156" ht="19.5" customHeight="1" hidden="1">
      <c r="A30" s="419" t="s">
        <v>480</v>
      </c>
      <c r="B30" s="420"/>
      <c r="C30" s="432" t="s">
        <v>481</v>
      </c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26" t="s">
        <v>482</v>
      </c>
      <c r="AD30" s="426"/>
      <c r="AE30" s="426"/>
      <c r="AF30" s="426"/>
      <c r="AG30" s="382"/>
      <c r="AH30" s="383"/>
      <c r="AI30" s="383"/>
      <c r="AJ30" s="384"/>
      <c r="AK30" s="382"/>
      <c r="AL30" s="383"/>
      <c r="AM30" s="383"/>
      <c r="AN30" s="384"/>
      <c r="AO30" s="382"/>
      <c r="AP30" s="383"/>
      <c r="AQ30" s="383"/>
      <c r="AR30" s="384"/>
      <c r="AS30" s="382"/>
      <c r="AT30" s="383"/>
      <c r="AU30" s="383"/>
      <c r="AV30" s="384"/>
      <c r="AW30" s="382"/>
      <c r="AX30" s="383"/>
      <c r="AY30" s="383"/>
      <c r="AZ30" s="384"/>
      <c r="BA30" s="382"/>
      <c r="BB30" s="383"/>
      <c r="BC30" s="383"/>
      <c r="BD30" s="384"/>
      <c r="BE30" s="382"/>
      <c r="BF30" s="383"/>
      <c r="BG30" s="383"/>
      <c r="BH30" s="384"/>
      <c r="BI30" s="382"/>
      <c r="BJ30" s="383"/>
      <c r="BK30" s="383"/>
      <c r="BL30" s="384"/>
      <c r="BM30" s="382"/>
      <c r="BN30" s="383"/>
      <c r="BO30" s="383"/>
      <c r="BP30" s="384"/>
      <c r="BQ30" s="382"/>
      <c r="BR30" s="383"/>
      <c r="BS30" s="383"/>
      <c r="BT30" s="384"/>
      <c r="BU30" s="382"/>
      <c r="BV30" s="383"/>
      <c r="BW30" s="383"/>
      <c r="BX30" s="384"/>
      <c r="BY30" s="379"/>
      <c r="BZ30" s="380"/>
      <c r="CA30" s="380"/>
      <c r="CB30" s="381"/>
      <c r="CC30" s="382"/>
      <c r="CD30" s="383"/>
      <c r="CE30" s="383"/>
      <c r="CF30" s="384"/>
      <c r="CG30" s="382"/>
      <c r="CH30" s="383"/>
      <c r="CI30" s="383"/>
      <c r="CJ30" s="384"/>
      <c r="CK30" s="382"/>
      <c r="CL30" s="383"/>
      <c r="CM30" s="383"/>
      <c r="CN30" s="384"/>
      <c r="CO30" s="382"/>
      <c r="CP30" s="383"/>
      <c r="CQ30" s="383"/>
      <c r="CR30" s="384"/>
      <c r="CS30" s="382"/>
      <c r="CT30" s="383"/>
      <c r="CU30" s="383"/>
      <c r="CV30" s="384"/>
      <c r="CW30" s="382"/>
      <c r="CX30" s="383"/>
      <c r="CY30" s="383"/>
      <c r="CZ30" s="384"/>
      <c r="DA30" s="382"/>
      <c r="DB30" s="383"/>
      <c r="DC30" s="383"/>
      <c r="DD30" s="384"/>
      <c r="DE30" s="382"/>
      <c r="DF30" s="383"/>
      <c r="DG30" s="383"/>
      <c r="DH30" s="384"/>
      <c r="DI30" s="382"/>
      <c r="DJ30" s="383"/>
      <c r="DK30" s="383"/>
      <c r="DL30" s="384"/>
      <c r="DM30" s="382"/>
      <c r="DN30" s="383"/>
      <c r="DO30" s="383"/>
      <c r="DP30" s="384"/>
      <c r="DQ30" s="382"/>
      <c r="DR30" s="383"/>
      <c r="DS30" s="383"/>
      <c r="DT30" s="384"/>
      <c r="DU30" s="382"/>
      <c r="DV30" s="383"/>
      <c r="DW30" s="383"/>
      <c r="DX30" s="384"/>
      <c r="DY30" s="382"/>
      <c r="DZ30" s="383"/>
      <c r="EA30" s="383"/>
      <c r="EB30" s="384"/>
      <c r="EC30" s="382"/>
      <c r="ED30" s="383"/>
      <c r="EE30" s="383"/>
      <c r="EF30" s="384"/>
      <c r="EG30" s="382"/>
      <c r="EH30" s="383"/>
      <c r="EI30" s="383"/>
      <c r="EJ30" s="384"/>
      <c r="EK30" s="382"/>
      <c r="EL30" s="383"/>
      <c r="EM30" s="383"/>
      <c r="EN30" s="384"/>
      <c r="EO30" s="382"/>
      <c r="EP30" s="383"/>
      <c r="EQ30" s="383"/>
      <c r="ER30" s="384"/>
      <c r="ES30" s="379">
        <f t="shared" si="0"/>
        <v>0</v>
      </c>
      <c r="ET30" s="380"/>
      <c r="EU30" s="380"/>
      <c r="EV30" s="381"/>
      <c r="EW30" s="111"/>
      <c r="EX30" s="111"/>
      <c r="EY30" s="111"/>
      <c r="EZ30" s="111"/>
    </row>
    <row r="31" spans="1:156" ht="19.5" customHeight="1">
      <c r="A31" s="434">
        <v>13</v>
      </c>
      <c r="B31" s="435"/>
      <c r="C31" s="441" t="s">
        <v>483</v>
      </c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  <c r="AC31" s="438" t="s">
        <v>484</v>
      </c>
      <c r="AD31" s="438"/>
      <c r="AE31" s="438"/>
      <c r="AF31" s="438"/>
      <c r="AG31" s="379">
        <f>SUM(AG28:AJ30)</f>
        <v>250</v>
      </c>
      <c r="AH31" s="380"/>
      <c r="AI31" s="380"/>
      <c r="AJ31" s="381"/>
      <c r="AK31" s="379">
        <f>SUM(AK28:AN30)</f>
        <v>290</v>
      </c>
      <c r="AL31" s="380"/>
      <c r="AM31" s="380"/>
      <c r="AN31" s="381"/>
      <c r="AO31" s="379">
        <f>SUM(AO28:AR30)</f>
        <v>0</v>
      </c>
      <c r="AP31" s="380"/>
      <c r="AQ31" s="380"/>
      <c r="AR31" s="381"/>
      <c r="AS31" s="379">
        <f>SUM(AS28:AV30)</f>
        <v>0</v>
      </c>
      <c r="AT31" s="380"/>
      <c r="AU31" s="380"/>
      <c r="AV31" s="381"/>
      <c r="AW31" s="379">
        <f>SUM(AW28:AZ30)</f>
        <v>0</v>
      </c>
      <c r="AX31" s="380"/>
      <c r="AY31" s="380"/>
      <c r="AZ31" s="381"/>
      <c r="BA31" s="379">
        <f>SUM(BA28:BD30)</f>
        <v>0</v>
      </c>
      <c r="BB31" s="380"/>
      <c r="BC31" s="380"/>
      <c r="BD31" s="381"/>
      <c r="BE31" s="379">
        <f>SUM(BE28:BH30)</f>
        <v>1475</v>
      </c>
      <c r="BF31" s="380"/>
      <c r="BG31" s="380"/>
      <c r="BH31" s="381"/>
      <c r="BI31" s="379">
        <f>SUM(BI28:BL30)</f>
        <v>30</v>
      </c>
      <c r="BJ31" s="380"/>
      <c r="BK31" s="380"/>
      <c r="BL31" s="381"/>
      <c r="BM31" s="379">
        <f>SUM(BM28:BP30)</f>
        <v>0</v>
      </c>
      <c r="BN31" s="380"/>
      <c r="BO31" s="380"/>
      <c r="BP31" s="381"/>
      <c r="BQ31" s="379">
        <f>SUM(BQ28:BT30)</f>
        <v>180</v>
      </c>
      <c r="BR31" s="380"/>
      <c r="BS31" s="380"/>
      <c r="BT31" s="381"/>
      <c r="BU31" s="379">
        <f>SUM(BU28:BX30)</f>
        <v>0</v>
      </c>
      <c r="BV31" s="380"/>
      <c r="BW31" s="380"/>
      <c r="BX31" s="381"/>
      <c r="BY31" s="379">
        <f>SUM(BY28:CB30)</f>
        <v>0</v>
      </c>
      <c r="BZ31" s="380"/>
      <c r="CA31" s="380"/>
      <c r="CB31" s="381"/>
      <c r="CC31" s="379">
        <f>SUM(CC28:CF30)</f>
        <v>135</v>
      </c>
      <c r="CD31" s="380"/>
      <c r="CE31" s="380"/>
      <c r="CF31" s="381"/>
      <c r="CG31" s="379">
        <f>SUM(CG28:CJ30)</f>
        <v>0</v>
      </c>
      <c r="CH31" s="380"/>
      <c r="CI31" s="380"/>
      <c r="CJ31" s="381"/>
      <c r="CK31" s="379">
        <f>SUM(CK28:CN30)</f>
        <v>1144</v>
      </c>
      <c r="CL31" s="380"/>
      <c r="CM31" s="380"/>
      <c r="CN31" s="381"/>
      <c r="CO31" s="379">
        <f>SUM(CO28:CR30)</f>
        <v>0</v>
      </c>
      <c r="CP31" s="380"/>
      <c r="CQ31" s="380"/>
      <c r="CR31" s="381"/>
      <c r="CS31" s="379">
        <f>SUM(CS28:CV30)</f>
        <v>0</v>
      </c>
      <c r="CT31" s="380"/>
      <c r="CU31" s="380"/>
      <c r="CV31" s="381"/>
      <c r="CW31" s="379">
        <f>SUM(CW28:CZ30)</f>
        <v>1225</v>
      </c>
      <c r="CX31" s="380"/>
      <c r="CY31" s="380"/>
      <c r="CZ31" s="381"/>
      <c r="DA31" s="379">
        <f>SUM(DA28:DD30)</f>
        <v>626</v>
      </c>
      <c r="DB31" s="380"/>
      <c r="DC31" s="380"/>
      <c r="DD31" s="381"/>
      <c r="DE31" s="379">
        <f>SUM(DE28:DH30)</f>
        <v>0</v>
      </c>
      <c r="DF31" s="380"/>
      <c r="DG31" s="380"/>
      <c r="DH31" s="381"/>
      <c r="DI31" s="379">
        <f>SUM(DI28:DL30)</f>
        <v>0</v>
      </c>
      <c r="DJ31" s="380"/>
      <c r="DK31" s="380"/>
      <c r="DL31" s="381"/>
      <c r="DM31" s="379">
        <f>SUM(DM28:DP30)</f>
        <v>0</v>
      </c>
      <c r="DN31" s="380"/>
      <c r="DO31" s="380"/>
      <c r="DP31" s="381"/>
      <c r="DQ31" s="379">
        <f>SUM(DQ28:DT30)</f>
        <v>0</v>
      </c>
      <c r="DR31" s="380"/>
      <c r="DS31" s="380"/>
      <c r="DT31" s="381"/>
      <c r="DU31" s="379">
        <f>SUM(DU28:DX30)</f>
        <v>0</v>
      </c>
      <c r="DV31" s="380"/>
      <c r="DW31" s="380"/>
      <c r="DX31" s="381"/>
      <c r="DY31" s="379">
        <f>SUM(DY28:EB30)</f>
        <v>0</v>
      </c>
      <c r="DZ31" s="380"/>
      <c r="EA31" s="380"/>
      <c r="EB31" s="381"/>
      <c r="EC31" s="379">
        <f>SUM(EC28:EF30)</f>
        <v>0</v>
      </c>
      <c r="ED31" s="380"/>
      <c r="EE31" s="380"/>
      <c r="EF31" s="381"/>
      <c r="EG31" s="379">
        <f>SUM(EG28:EJ30)</f>
        <v>0</v>
      </c>
      <c r="EH31" s="380"/>
      <c r="EI31" s="380"/>
      <c r="EJ31" s="381"/>
      <c r="EK31" s="379">
        <f>SUM(EK28:EN30)</f>
        <v>0</v>
      </c>
      <c r="EL31" s="380"/>
      <c r="EM31" s="380"/>
      <c r="EN31" s="381"/>
      <c r="EO31" s="379">
        <f>SUM(EO28:ER30)</f>
        <v>0</v>
      </c>
      <c r="EP31" s="380"/>
      <c r="EQ31" s="380"/>
      <c r="ER31" s="381"/>
      <c r="ES31" s="379">
        <f>SUM(ES28:EV30)</f>
        <v>5355</v>
      </c>
      <c r="ET31" s="380"/>
      <c r="EU31" s="380"/>
      <c r="EV31" s="381"/>
      <c r="EW31" s="111"/>
      <c r="EX31" s="111"/>
      <c r="EY31" s="111"/>
      <c r="EZ31" s="111"/>
    </row>
    <row r="32" spans="1:156" ht="19.5" customHeight="1">
      <c r="A32" s="419">
        <v>14</v>
      </c>
      <c r="B32" s="420"/>
      <c r="C32" s="432" t="s">
        <v>485</v>
      </c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26" t="s">
        <v>486</v>
      </c>
      <c r="AD32" s="426"/>
      <c r="AE32" s="426"/>
      <c r="AF32" s="426"/>
      <c r="AG32" s="382"/>
      <c r="AH32" s="383"/>
      <c r="AI32" s="383"/>
      <c r="AJ32" s="384"/>
      <c r="AK32" s="382"/>
      <c r="AL32" s="383"/>
      <c r="AM32" s="383"/>
      <c r="AN32" s="384"/>
      <c r="AO32" s="382"/>
      <c r="AP32" s="383"/>
      <c r="AQ32" s="383"/>
      <c r="AR32" s="384"/>
      <c r="AS32" s="382"/>
      <c r="AT32" s="383"/>
      <c r="AU32" s="383"/>
      <c r="AV32" s="384"/>
      <c r="AW32" s="382"/>
      <c r="AX32" s="383"/>
      <c r="AY32" s="383"/>
      <c r="AZ32" s="384"/>
      <c r="BA32" s="382"/>
      <c r="BB32" s="383"/>
      <c r="BC32" s="383"/>
      <c r="BD32" s="384"/>
      <c r="BE32" s="382"/>
      <c r="BF32" s="383"/>
      <c r="BG32" s="383"/>
      <c r="BH32" s="384"/>
      <c r="BI32" s="382"/>
      <c r="BJ32" s="383"/>
      <c r="BK32" s="383"/>
      <c r="BL32" s="384"/>
      <c r="BM32" s="382"/>
      <c r="BN32" s="383"/>
      <c r="BO32" s="383"/>
      <c r="BP32" s="384"/>
      <c r="BQ32" s="382"/>
      <c r="BR32" s="383"/>
      <c r="BS32" s="383"/>
      <c r="BT32" s="384"/>
      <c r="BU32" s="382"/>
      <c r="BV32" s="383"/>
      <c r="BW32" s="383"/>
      <c r="BX32" s="384"/>
      <c r="BY32" s="379"/>
      <c r="BZ32" s="380"/>
      <c r="CA32" s="380"/>
      <c r="CB32" s="381"/>
      <c r="CC32" s="382">
        <v>35</v>
      </c>
      <c r="CD32" s="383"/>
      <c r="CE32" s="383"/>
      <c r="CF32" s="384"/>
      <c r="CG32" s="382">
        <v>90</v>
      </c>
      <c r="CH32" s="383"/>
      <c r="CI32" s="383"/>
      <c r="CJ32" s="384"/>
      <c r="CK32" s="382"/>
      <c r="CL32" s="383"/>
      <c r="CM32" s="383"/>
      <c r="CN32" s="384"/>
      <c r="CO32" s="382"/>
      <c r="CP32" s="383"/>
      <c r="CQ32" s="383"/>
      <c r="CR32" s="384"/>
      <c r="CS32" s="382"/>
      <c r="CT32" s="383"/>
      <c r="CU32" s="383"/>
      <c r="CV32" s="384"/>
      <c r="CW32" s="382"/>
      <c r="CX32" s="383"/>
      <c r="CY32" s="383"/>
      <c r="CZ32" s="384"/>
      <c r="DA32" s="382"/>
      <c r="DB32" s="383"/>
      <c r="DC32" s="383"/>
      <c r="DD32" s="384"/>
      <c r="DE32" s="382"/>
      <c r="DF32" s="383"/>
      <c r="DG32" s="383"/>
      <c r="DH32" s="384"/>
      <c r="DI32" s="382"/>
      <c r="DJ32" s="383"/>
      <c r="DK32" s="383"/>
      <c r="DL32" s="384"/>
      <c r="DM32" s="382"/>
      <c r="DN32" s="383"/>
      <c r="DO32" s="383"/>
      <c r="DP32" s="384"/>
      <c r="DQ32" s="382"/>
      <c r="DR32" s="383"/>
      <c r="DS32" s="383"/>
      <c r="DT32" s="384"/>
      <c r="DU32" s="382"/>
      <c r="DV32" s="383"/>
      <c r="DW32" s="383"/>
      <c r="DX32" s="384"/>
      <c r="DY32" s="382"/>
      <c r="DZ32" s="383"/>
      <c r="EA32" s="383"/>
      <c r="EB32" s="384"/>
      <c r="EC32" s="382"/>
      <c r="ED32" s="383"/>
      <c r="EE32" s="383"/>
      <c r="EF32" s="384"/>
      <c r="EG32" s="382"/>
      <c r="EH32" s="383"/>
      <c r="EI32" s="383"/>
      <c r="EJ32" s="384"/>
      <c r="EK32" s="382"/>
      <c r="EL32" s="383"/>
      <c r="EM32" s="383"/>
      <c r="EN32" s="384"/>
      <c r="EO32" s="382"/>
      <c r="EP32" s="383"/>
      <c r="EQ32" s="383"/>
      <c r="ER32" s="384"/>
      <c r="ES32" s="379">
        <f aca="true" t="shared" si="1" ref="ES32:ES63">SUM(AG32:ER32)</f>
        <v>125</v>
      </c>
      <c r="ET32" s="380"/>
      <c r="EU32" s="380"/>
      <c r="EV32" s="381"/>
      <c r="EW32" s="111"/>
      <c r="EX32" s="111"/>
      <c r="EY32" s="111"/>
      <c r="EZ32" s="111"/>
    </row>
    <row r="33" spans="1:156" ht="19.5" customHeight="1">
      <c r="A33" s="419">
        <v>15</v>
      </c>
      <c r="B33" s="420"/>
      <c r="C33" s="432" t="s">
        <v>487</v>
      </c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26" t="s">
        <v>488</v>
      </c>
      <c r="AD33" s="426"/>
      <c r="AE33" s="426"/>
      <c r="AF33" s="426"/>
      <c r="AG33" s="382"/>
      <c r="AH33" s="383"/>
      <c r="AI33" s="383"/>
      <c r="AJ33" s="384"/>
      <c r="AK33" s="382"/>
      <c r="AL33" s="383"/>
      <c r="AM33" s="383"/>
      <c r="AN33" s="384"/>
      <c r="AO33" s="382"/>
      <c r="AP33" s="383"/>
      <c r="AQ33" s="383"/>
      <c r="AR33" s="384"/>
      <c r="AS33" s="382"/>
      <c r="AT33" s="383"/>
      <c r="AU33" s="383"/>
      <c r="AV33" s="384"/>
      <c r="AW33" s="382"/>
      <c r="AX33" s="383"/>
      <c r="AY33" s="383"/>
      <c r="AZ33" s="384"/>
      <c r="BA33" s="382"/>
      <c r="BB33" s="383"/>
      <c r="BC33" s="383"/>
      <c r="BD33" s="384"/>
      <c r="BE33" s="382"/>
      <c r="BF33" s="383"/>
      <c r="BG33" s="383"/>
      <c r="BH33" s="384"/>
      <c r="BI33" s="382"/>
      <c r="BJ33" s="383"/>
      <c r="BK33" s="383"/>
      <c r="BL33" s="384"/>
      <c r="BM33" s="382"/>
      <c r="BN33" s="383"/>
      <c r="BO33" s="383"/>
      <c r="BP33" s="384"/>
      <c r="BQ33" s="382"/>
      <c r="BR33" s="383"/>
      <c r="BS33" s="383"/>
      <c r="BT33" s="384"/>
      <c r="BU33" s="382"/>
      <c r="BV33" s="383"/>
      <c r="BW33" s="383"/>
      <c r="BX33" s="384"/>
      <c r="BY33" s="379"/>
      <c r="BZ33" s="380"/>
      <c r="CA33" s="380"/>
      <c r="CB33" s="381"/>
      <c r="CC33" s="382">
        <v>50</v>
      </c>
      <c r="CD33" s="383"/>
      <c r="CE33" s="383"/>
      <c r="CF33" s="384"/>
      <c r="CG33" s="382"/>
      <c r="CH33" s="383"/>
      <c r="CI33" s="383"/>
      <c r="CJ33" s="384"/>
      <c r="CK33" s="382"/>
      <c r="CL33" s="383"/>
      <c r="CM33" s="383"/>
      <c r="CN33" s="384"/>
      <c r="CO33" s="382"/>
      <c r="CP33" s="383"/>
      <c r="CQ33" s="383"/>
      <c r="CR33" s="384"/>
      <c r="CS33" s="382"/>
      <c r="CT33" s="383"/>
      <c r="CU33" s="383"/>
      <c r="CV33" s="384"/>
      <c r="CW33" s="382"/>
      <c r="CX33" s="383"/>
      <c r="CY33" s="383"/>
      <c r="CZ33" s="384"/>
      <c r="DA33" s="382"/>
      <c r="DB33" s="383"/>
      <c r="DC33" s="383"/>
      <c r="DD33" s="384"/>
      <c r="DE33" s="382"/>
      <c r="DF33" s="383"/>
      <c r="DG33" s="383"/>
      <c r="DH33" s="384"/>
      <c r="DI33" s="382"/>
      <c r="DJ33" s="383"/>
      <c r="DK33" s="383"/>
      <c r="DL33" s="384"/>
      <c r="DM33" s="382"/>
      <c r="DN33" s="383"/>
      <c r="DO33" s="383"/>
      <c r="DP33" s="384"/>
      <c r="DQ33" s="382"/>
      <c r="DR33" s="383"/>
      <c r="DS33" s="383"/>
      <c r="DT33" s="384"/>
      <c r="DU33" s="382"/>
      <c r="DV33" s="383"/>
      <c r="DW33" s="383"/>
      <c r="DX33" s="384"/>
      <c r="DY33" s="382"/>
      <c r="DZ33" s="383"/>
      <c r="EA33" s="383"/>
      <c r="EB33" s="384"/>
      <c r="EC33" s="382"/>
      <c r="ED33" s="383"/>
      <c r="EE33" s="383"/>
      <c r="EF33" s="384"/>
      <c r="EG33" s="382"/>
      <c r="EH33" s="383"/>
      <c r="EI33" s="383"/>
      <c r="EJ33" s="384"/>
      <c r="EK33" s="382"/>
      <c r="EL33" s="383"/>
      <c r="EM33" s="383"/>
      <c r="EN33" s="384"/>
      <c r="EO33" s="382"/>
      <c r="EP33" s="383"/>
      <c r="EQ33" s="383"/>
      <c r="ER33" s="384"/>
      <c r="ES33" s="379">
        <f t="shared" si="1"/>
        <v>50</v>
      </c>
      <c r="ET33" s="380"/>
      <c r="EU33" s="380"/>
      <c r="EV33" s="381"/>
      <c r="EW33" s="111"/>
      <c r="EX33" s="111"/>
      <c r="EY33" s="111"/>
      <c r="EZ33" s="111"/>
    </row>
    <row r="34" spans="1:156" ht="19.5" customHeight="1">
      <c r="A34" s="434">
        <v>16</v>
      </c>
      <c r="B34" s="435"/>
      <c r="C34" s="441" t="s">
        <v>489</v>
      </c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38" t="s">
        <v>490</v>
      </c>
      <c r="AD34" s="438"/>
      <c r="AE34" s="438"/>
      <c r="AF34" s="438"/>
      <c r="AG34" s="379">
        <f>SUM(AG32:AJ33)</f>
        <v>0</v>
      </c>
      <c r="AH34" s="380"/>
      <c r="AI34" s="380"/>
      <c r="AJ34" s="381"/>
      <c r="AK34" s="379">
        <f>SUM(AK32:AN33)</f>
        <v>0</v>
      </c>
      <c r="AL34" s="380"/>
      <c r="AM34" s="380"/>
      <c r="AN34" s="381"/>
      <c r="AO34" s="379">
        <f>SUM(AO32:AR33)</f>
        <v>0</v>
      </c>
      <c r="AP34" s="380"/>
      <c r="AQ34" s="380"/>
      <c r="AR34" s="381"/>
      <c r="AS34" s="379">
        <f>SUM(AS32:AV33)</f>
        <v>0</v>
      </c>
      <c r="AT34" s="380"/>
      <c r="AU34" s="380"/>
      <c r="AV34" s="381"/>
      <c r="AW34" s="379">
        <f>SUM(AW32:AZ33)</f>
        <v>0</v>
      </c>
      <c r="AX34" s="380"/>
      <c r="AY34" s="380"/>
      <c r="AZ34" s="381"/>
      <c r="BA34" s="379">
        <f>SUM(BA32:BD33)</f>
        <v>0</v>
      </c>
      <c r="BB34" s="380"/>
      <c r="BC34" s="380"/>
      <c r="BD34" s="381"/>
      <c r="BE34" s="379">
        <f>SUM(BE32:BH33)</f>
        <v>0</v>
      </c>
      <c r="BF34" s="380"/>
      <c r="BG34" s="380"/>
      <c r="BH34" s="381"/>
      <c r="BI34" s="379">
        <f>SUM(BI32:BL33)</f>
        <v>0</v>
      </c>
      <c r="BJ34" s="380"/>
      <c r="BK34" s="380"/>
      <c r="BL34" s="381"/>
      <c r="BM34" s="379">
        <f>SUM(BM32:BP33)</f>
        <v>0</v>
      </c>
      <c r="BN34" s="380"/>
      <c r="BO34" s="380"/>
      <c r="BP34" s="381"/>
      <c r="BQ34" s="379">
        <f>SUM(BQ32:BT33)</f>
        <v>0</v>
      </c>
      <c r="BR34" s="380"/>
      <c r="BS34" s="380"/>
      <c r="BT34" s="381"/>
      <c r="BU34" s="379">
        <f>SUM(BU32:BX33)</f>
        <v>0</v>
      </c>
      <c r="BV34" s="380"/>
      <c r="BW34" s="380"/>
      <c r="BX34" s="381"/>
      <c r="BY34" s="379">
        <f>SUM(BY32:CB33)</f>
        <v>0</v>
      </c>
      <c r="BZ34" s="380"/>
      <c r="CA34" s="380"/>
      <c r="CB34" s="381"/>
      <c r="CC34" s="379">
        <f>SUM(CC32:CF33)</f>
        <v>85</v>
      </c>
      <c r="CD34" s="380"/>
      <c r="CE34" s="380"/>
      <c r="CF34" s="381"/>
      <c r="CG34" s="379">
        <f>SUM(CG32:CJ33)</f>
        <v>90</v>
      </c>
      <c r="CH34" s="380"/>
      <c r="CI34" s="380"/>
      <c r="CJ34" s="381"/>
      <c r="CK34" s="379">
        <f>SUM(CK32:CN33)</f>
        <v>0</v>
      </c>
      <c r="CL34" s="380"/>
      <c r="CM34" s="380"/>
      <c r="CN34" s="381"/>
      <c r="CO34" s="379">
        <f>SUM(CO32:CR33)</f>
        <v>0</v>
      </c>
      <c r="CP34" s="380"/>
      <c r="CQ34" s="380"/>
      <c r="CR34" s="381"/>
      <c r="CS34" s="379">
        <f>SUM(CS32:CV33)</f>
        <v>0</v>
      </c>
      <c r="CT34" s="380"/>
      <c r="CU34" s="380"/>
      <c r="CV34" s="381"/>
      <c r="CW34" s="379">
        <f>SUM(CW32:CZ33)</f>
        <v>0</v>
      </c>
      <c r="CX34" s="380"/>
      <c r="CY34" s="380"/>
      <c r="CZ34" s="381"/>
      <c r="DA34" s="379">
        <f>SUM(DA32:DD33)</f>
        <v>0</v>
      </c>
      <c r="DB34" s="380"/>
      <c r="DC34" s="380"/>
      <c r="DD34" s="381"/>
      <c r="DE34" s="379">
        <f>SUM(DE32:DH33)</f>
        <v>0</v>
      </c>
      <c r="DF34" s="380"/>
      <c r="DG34" s="380"/>
      <c r="DH34" s="381"/>
      <c r="DI34" s="379">
        <f>SUM(DI32:DL33)</f>
        <v>0</v>
      </c>
      <c r="DJ34" s="380"/>
      <c r="DK34" s="380"/>
      <c r="DL34" s="381"/>
      <c r="DM34" s="379">
        <f>SUM(DM32:DP33)</f>
        <v>0</v>
      </c>
      <c r="DN34" s="380"/>
      <c r="DO34" s="380"/>
      <c r="DP34" s="381"/>
      <c r="DQ34" s="379">
        <f>SUM(DQ32:DT33)</f>
        <v>0</v>
      </c>
      <c r="DR34" s="380"/>
      <c r="DS34" s="380"/>
      <c r="DT34" s="381"/>
      <c r="DU34" s="379">
        <f>SUM(DU32:DX33)</f>
        <v>0</v>
      </c>
      <c r="DV34" s="380"/>
      <c r="DW34" s="380"/>
      <c r="DX34" s="381"/>
      <c r="DY34" s="379">
        <f>SUM(DY32:EB33)</f>
        <v>0</v>
      </c>
      <c r="DZ34" s="380"/>
      <c r="EA34" s="380"/>
      <c r="EB34" s="381"/>
      <c r="EC34" s="379">
        <f>SUM(EC32:EF33)</f>
        <v>0</v>
      </c>
      <c r="ED34" s="380"/>
      <c r="EE34" s="380"/>
      <c r="EF34" s="381"/>
      <c r="EG34" s="379">
        <f>SUM(EG32:EJ33)</f>
        <v>0</v>
      </c>
      <c r="EH34" s="380"/>
      <c r="EI34" s="380"/>
      <c r="EJ34" s="381"/>
      <c r="EK34" s="379">
        <f>SUM(EK32:EN33)</f>
        <v>0</v>
      </c>
      <c r="EL34" s="380"/>
      <c r="EM34" s="380"/>
      <c r="EN34" s="381"/>
      <c r="EO34" s="379">
        <f>SUM(EO32:ER33)</f>
        <v>0</v>
      </c>
      <c r="EP34" s="380"/>
      <c r="EQ34" s="380"/>
      <c r="ER34" s="381"/>
      <c r="ES34" s="379">
        <f t="shared" si="1"/>
        <v>175</v>
      </c>
      <c r="ET34" s="380"/>
      <c r="EU34" s="380"/>
      <c r="EV34" s="381"/>
      <c r="EW34" s="111"/>
      <c r="EX34" s="111"/>
      <c r="EY34" s="111"/>
      <c r="EZ34" s="111"/>
    </row>
    <row r="35" spans="1:156" ht="19.5" customHeight="1">
      <c r="A35" s="419">
        <v>17</v>
      </c>
      <c r="B35" s="420"/>
      <c r="C35" s="432" t="s">
        <v>491</v>
      </c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26" t="s">
        <v>492</v>
      </c>
      <c r="AD35" s="426"/>
      <c r="AE35" s="426"/>
      <c r="AF35" s="426"/>
      <c r="AG35" s="382"/>
      <c r="AH35" s="383"/>
      <c r="AI35" s="383"/>
      <c r="AJ35" s="384"/>
      <c r="AK35" s="382">
        <v>10</v>
      </c>
      <c r="AL35" s="383"/>
      <c r="AM35" s="383"/>
      <c r="AN35" s="384"/>
      <c r="AO35" s="382"/>
      <c r="AP35" s="383"/>
      <c r="AQ35" s="383"/>
      <c r="AR35" s="384"/>
      <c r="AS35" s="382"/>
      <c r="AT35" s="383"/>
      <c r="AU35" s="383"/>
      <c r="AV35" s="384"/>
      <c r="AW35" s="382"/>
      <c r="AX35" s="383"/>
      <c r="AY35" s="383"/>
      <c r="AZ35" s="384"/>
      <c r="BA35" s="382"/>
      <c r="BB35" s="383"/>
      <c r="BC35" s="383"/>
      <c r="BD35" s="384"/>
      <c r="BE35" s="382"/>
      <c r="BF35" s="383"/>
      <c r="BG35" s="383"/>
      <c r="BH35" s="384"/>
      <c r="BI35" s="382"/>
      <c r="BJ35" s="383"/>
      <c r="BK35" s="383"/>
      <c r="BL35" s="384"/>
      <c r="BM35" s="382">
        <v>2100</v>
      </c>
      <c r="BN35" s="383"/>
      <c r="BO35" s="383"/>
      <c r="BP35" s="384"/>
      <c r="BQ35" s="382">
        <v>265</v>
      </c>
      <c r="BR35" s="383"/>
      <c r="BS35" s="383"/>
      <c r="BT35" s="384"/>
      <c r="BU35" s="382"/>
      <c r="BV35" s="383"/>
      <c r="BW35" s="383"/>
      <c r="BX35" s="384"/>
      <c r="BY35" s="379"/>
      <c r="BZ35" s="380"/>
      <c r="CA35" s="380"/>
      <c r="CB35" s="381"/>
      <c r="CC35" s="382"/>
      <c r="CD35" s="383"/>
      <c r="CE35" s="383"/>
      <c r="CF35" s="384"/>
      <c r="CG35" s="382"/>
      <c r="CH35" s="383"/>
      <c r="CI35" s="383"/>
      <c r="CJ35" s="384"/>
      <c r="CK35" s="382">
        <v>690</v>
      </c>
      <c r="CL35" s="383"/>
      <c r="CM35" s="383"/>
      <c r="CN35" s="384"/>
      <c r="CO35" s="382"/>
      <c r="CP35" s="383"/>
      <c r="CQ35" s="383"/>
      <c r="CR35" s="384"/>
      <c r="CS35" s="382"/>
      <c r="CT35" s="383"/>
      <c r="CU35" s="383"/>
      <c r="CV35" s="384"/>
      <c r="CW35" s="382"/>
      <c r="CX35" s="383"/>
      <c r="CY35" s="383"/>
      <c r="CZ35" s="384"/>
      <c r="DA35" s="382"/>
      <c r="DB35" s="383"/>
      <c r="DC35" s="383"/>
      <c r="DD35" s="384"/>
      <c r="DE35" s="382"/>
      <c r="DF35" s="383"/>
      <c r="DG35" s="383"/>
      <c r="DH35" s="384"/>
      <c r="DI35" s="382"/>
      <c r="DJ35" s="383"/>
      <c r="DK35" s="383"/>
      <c r="DL35" s="384"/>
      <c r="DM35" s="382"/>
      <c r="DN35" s="383"/>
      <c r="DO35" s="383"/>
      <c r="DP35" s="384"/>
      <c r="DQ35" s="382"/>
      <c r="DR35" s="383"/>
      <c r="DS35" s="383"/>
      <c r="DT35" s="384"/>
      <c r="DU35" s="382"/>
      <c r="DV35" s="383"/>
      <c r="DW35" s="383"/>
      <c r="DX35" s="384"/>
      <c r="DY35" s="382"/>
      <c r="DZ35" s="383"/>
      <c r="EA35" s="383"/>
      <c r="EB35" s="384"/>
      <c r="EC35" s="382"/>
      <c r="ED35" s="383"/>
      <c r="EE35" s="383"/>
      <c r="EF35" s="384"/>
      <c r="EG35" s="382"/>
      <c r="EH35" s="383"/>
      <c r="EI35" s="383"/>
      <c r="EJ35" s="384"/>
      <c r="EK35" s="382"/>
      <c r="EL35" s="383"/>
      <c r="EM35" s="383"/>
      <c r="EN35" s="384"/>
      <c r="EO35" s="382"/>
      <c r="EP35" s="383"/>
      <c r="EQ35" s="383"/>
      <c r="ER35" s="384"/>
      <c r="ES35" s="379">
        <f t="shared" si="1"/>
        <v>3065</v>
      </c>
      <c r="ET35" s="380"/>
      <c r="EU35" s="380"/>
      <c r="EV35" s="381"/>
      <c r="EW35" s="111"/>
      <c r="EX35" s="111"/>
      <c r="EY35" s="111"/>
      <c r="EZ35" s="111"/>
    </row>
    <row r="36" spans="1:156" ht="15.75">
      <c r="A36" s="419">
        <v>18</v>
      </c>
      <c r="B36" s="420"/>
      <c r="C36" s="432" t="s">
        <v>493</v>
      </c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26" t="s">
        <v>494</v>
      </c>
      <c r="AD36" s="426"/>
      <c r="AE36" s="426"/>
      <c r="AF36" s="426"/>
      <c r="AG36" s="382"/>
      <c r="AH36" s="383"/>
      <c r="AI36" s="383"/>
      <c r="AJ36" s="384"/>
      <c r="AK36" s="382"/>
      <c r="AL36" s="383"/>
      <c r="AM36" s="383"/>
      <c r="AN36" s="384"/>
      <c r="AO36" s="382"/>
      <c r="AP36" s="383"/>
      <c r="AQ36" s="383"/>
      <c r="AR36" s="384"/>
      <c r="AS36" s="382"/>
      <c r="AT36" s="383"/>
      <c r="AU36" s="383"/>
      <c r="AV36" s="384"/>
      <c r="AW36" s="382"/>
      <c r="AX36" s="383"/>
      <c r="AY36" s="383"/>
      <c r="AZ36" s="384"/>
      <c r="BA36" s="382"/>
      <c r="BB36" s="383"/>
      <c r="BC36" s="383"/>
      <c r="BD36" s="384"/>
      <c r="BE36" s="382"/>
      <c r="BF36" s="383"/>
      <c r="BG36" s="383"/>
      <c r="BH36" s="384"/>
      <c r="BI36" s="382"/>
      <c r="BJ36" s="383"/>
      <c r="BK36" s="383"/>
      <c r="BL36" s="384"/>
      <c r="BM36" s="382"/>
      <c r="BN36" s="383"/>
      <c r="BO36" s="383"/>
      <c r="BP36" s="384"/>
      <c r="BQ36" s="382"/>
      <c r="BR36" s="383"/>
      <c r="BS36" s="383"/>
      <c r="BT36" s="384"/>
      <c r="BU36" s="382"/>
      <c r="BV36" s="383"/>
      <c r="BW36" s="383"/>
      <c r="BX36" s="384"/>
      <c r="BY36" s="379"/>
      <c r="BZ36" s="380"/>
      <c r="CA36" s="380"/>
      <c r="CB36" s="381"/>
      <c r="CC36" s="382"/>
      <c r="CD36" s="383"/>
      <c r="CE36" s="383"/>
      <c r="CF36" s="384"/>
      <c r="CG36" s="382"/>
      <c r="CH36" s="383"/>
      <c r="CI36" s="383"/>
      <c r="CJ36" s="384"/>
      <c r="CK36" s="382"/>
      <c r="CL36" s="383"/>
      <c r="CM36" s="383"/>
      <c r="CN36" s="384"/>
      <c r="CO36" s="382"/>
      <c r="CP36" s="383"/>
      <c r="CQ36" s="383"/>
      <c r="CR36" s="384"/>
      <c r="CS36" s="382"/>
      <c r="CT36" s="383"/>
      <c r="CU36" s="383"/>
      <c r="CV36" s="384"/>
      <c r="CW36" s="382">
        <v>7760</v>
      </c>
      <c r="CX36" s="383"/>
      <c r="CY36" s="383"/>
      <c r="CZ36" s="384"/>
      <c r="DA36" s="382"/>
      <c r="DB36" s="383"/>
      <c r="DC36" s="383"/>
      <c r="DD36" s="384"/>
      <c r="DE36" s="382"/>
      <c r="DF36" s="383"/>
      <c r="DG36" s="383"/>
      <c r="DH36" s="384"/>
      <c r="DI36" s="382"/>
      <c r="DJ36" s="383"/>
      <c r="DK36" s="383"/>
      <c r="DL36" s="384"/>
      <c r="DM36" s="382"/>
      <c r="DN36" s="383"/>
      <c r="DO36" s="383"/>
      <c r="DP36" s="384"/>
      <c r="DQ36" s="382"/>
      <c r="DR36" s="383"/>
      <c r="DS36" s="383"/>
      <c r="DT36" s="384"/>
      <c r="DU36" s="382"/>
      <c r="DV36" s="383"/>
      <c r="DW36" s="383"/>
      <c r="DX36" s="384"/>
      <c r="DY36" s="382"/>
      <c r="DZ36" s="383"/>
      <c r="EA36" s="383"/>
      <c r="EB36" s="384"/>
      <c r="EC36" s="382"/>
      <c r="ED36" s="383"/>
      <c r="EE36" s="383"/>
      <c r="EF36" s="384"/>
      <c r="EG36" s="382"/>
      <c r="EH36" s="383"/>
      <c r="EI36" s="383"/>
      <c r="EJ36" s="384"/>
      <c r="EK36" s="382"/>
      <c r="EL36" s="383"/>
      <c r="EM36" s="383"/>
      <c r="EN36" s="384"/>
      <c r="EO36" s="382"/>
      <c r="EP36" s="383"/>
      <c r="EQ36" s="383"/>
      <c r="ER36" s="384"/>
      <c r="ES36" s="379">
        <f t="shared" si="1"/>
        <v>7760</v>
      </c>
      <c r="ET36" s="380"/>
      <c r="EU36" s="380"/>
      <c r="EV36" s="381"/>
      <c r="EW36" s="111"/>
      <c r="EX36" s="111"/>
      <c r="EY36" s="111"/>
      <c r="EZ36" s="111"/>
    </row>
    <row r="37" spans="1:156" ht="15.75" customHeight="1" hidden="1">
      <c r="A37" s="419" t="s">
        <v>495</v>
      </c>
      <c r="B37" s="420"/>
      <c r="C37" s="432" t="s">
        <v>496</v>
      </c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  <c r="AB37" s="433"/>
      <c r="AC37" s="426" t="s">
        <v>497</v>
      </c>
      <c r="AD37" s="426"/>
      <c r="AE37" s="426"/>
      <c r="AF37" s="426"/>
      <c r="AG37" s="382"/>
      <c r="AH37" s="383"/>
      <c r="AI37" s="383"/>
      <c r="AJ37" s="384"/>
      <c r="AK37" s="382"/>
      <c r="AL37" s="383"/>
      <c r="AM37" s="383"/>
      <c r="AN37" s="384"/>
      <c r="AO37" s="382"/>
      <c r="AP37" s="383"/>
      <c r="AQ37" s="383"/>
      <c r="AR37" s="384"/>
      <c r="AS37" s="382"/>
      <c r="AT37" s="383"/>
      <c r="AU37" s="383"/>
      <c r="AV37" s="384"/>
      <c r="AW37" s="382"/>
      <c r="AX37" s="383"/>
      <c r="AY37" s="383"/>
      <c r="AZ37" s="384"/>
      <c r="BA37" s="382"/>
      <c r="BB37" s="383"/>
      <c r="BC37" s="383"/>
      <c r="BD37" s="384"/>
      <c r="BE37" s="382"/>
      <c r="BF37" s="383"/>
      <c r="BG37" s="383"/>
      <c r="BH37" s="384"/>
      <c r="BI37" s="382"/>
      <c r="BJ37" s="383"/>
      <c r="BK37" s="383"/>
      <c r="BL37" s="384"/>
      <c r="BM37" s="382"/>
      <c r="BN37" s="383"/>
      <c r="BO37" s="383"/>
      <c r="BP37" s="384"/>
      <c r="BQ37" s="382"/>
      <c r="BR37" s="383"/>
      <c r="BS37" s="383"/>
      <c r="BT37" s="384"/>
      <c r="BU37" s="382"/>
      <c r="BV37" s="383"/>
      <c r="BW37" s="383"/>
      <c r="BX37" s="384"/>
      <c r="BY37" s="379"/>
      <c r="BZ37" s="380"/>
      <c r="CA37" s="380"/>
      <c r="CB37" s="381"/>
      <c r="CC37" s="382"/>
      <c r="CD37" s="383"/>
      <c r="CE37" s="383"/>
      <c r="CF37" s="384"/>
      <c r="CG37" s="382"/>
      <c r="CH37" s="383"/>
      <c r="CI37" s="383"/>
      <c r="CJ37" s="384"/>
      <c r="CK37" s="382"/>
      <c r="CL37" s="383"/>
      <c r="CM37" s="383"/>
      <c r="CN37" s="384"/>
      <c r="CO37" s="382"/>
      <c r="CP37" s="383"/>
      <c r="CQ37" s="383"/>
      <c r="CR37" s="384"/>
      <c r="CS37" s="382"/>
      <c r="CT37" s="383"/>
      <c r="CU37" s="383"/>
      <c r="CV37" s="384"/>
      <c r="CW37" s="382"/>
      <c r="CX37" s="383"/>
      <c r="CY37" s="383"/>
      <c r="CZ37" s="384"/>
      <c r="DA37" s="382"/>
      <c r="DB37" s="383"/>
      <c r="DC37" s="383"/>
      <c r="DD37" s="384"/>
      <c r="DE37" s="382"/>
      <c r="DF37" s="383"/>
      <c r="DG37" s="383"/>
      <c r="DH37" s="384"/>
      <c r="DI37" s="382"/>
      <c r="DJ37" s="383"/>
      <c r="DK37" s="383"/>
      <c r="DL37" s="384"/>
      <c r="DM37" s="382"/>
      <c r="DN37" s="383"/>
      <c r="DO37" s="383"/>
      <c r="DP37" s="384"/>
      <c r="DQ37" s="382"/>
      <c r="DR37" s="383"/>
      <c r="DS37" s="383"/>
      <c r="DT37" s="384"/>
      <c r="DU37" s="382"/>
      <c r="DV37" s="383"/>
      <c r="DW37" s="383"/>
      <c r="DX37" s="384"/>
      <c r="DY37" s="382"/>
      <c r="DZ37" s="383"/>
      <c r="EA37" s="383"/>
      <c r="EB37" s="384"/>
      <c r="EC37" s="382"/>
      <c r="ED37" s="383"/>
      <c r="EE37" s="383"/>
      <c r="EF37" s="384"/>
      <c r="EG37" s="382"/>
      <c r="EH37" s="383"/>
      <c r="EI37" s="383"/>
      <c r="EJ37" s="384"/>
      <c r="EK37" s="382"/>
      <c r="EL37" s="383"/>
      <c r="EM37" s="383"/>
      <c r="EN37" s="384"/>
      <c r="EO37" s="382"/>
      <c r="EP37" s="383"/>
      <c r="EQ37" s="383"/>
      <c r="ER37" s="384"/>
      <c r="ES37" s="379">
        <f t="shared" si="1"/>
        <v>0</v>
      </c>
      <c r="ET37" s="380"/>
      <c r="EU37" s="380"/>
      <c r="EV37" s="381"/>
      <c r="EW37" s="111"/>
      <c r="EX37" s="111"/>
      <c r="EY37" s="111"/>
      <c r="EZ37" s="111"/>
    </row>
    <row r="38" spans="1:156" ht="15.75">
      <c r="A38" s="419">
        <v>19</v>
      </c>
      <c r="B38" s="420"/>
      <c r="C38" s="432" t="s">
        <v>498</v>
      </c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26" t="s">
        <v>499</v>
      </c>
      <c r="AD38" s="426"/>
      <c r="AE38" s="426"/>
      <c r="AF38" s="426"/>
      <c r="AG38" s="382"/>
      <c r="AH38" s="383"/>
      <c r="AI38" s="383"/>
      <c r="AJ38" s="384"/>
      <c r="AK38" s="382">
        <v>100</v>
      </c>
      <c r="AL38" s="383"/>
      <c r="AM38" s="383"/>
      <c r="AN38" s="384"/>
      <c r="AO38" s="382"/>
      <c r="AP38" s="383"/>
      <c r="AQ38" s="383"/>
      <c r="AR38" s="384"/>
      <c r="AS38" s="382"/>
      <c r="AT38" s="383"/>
      <c r="AU38" s="383"/>
      <c r="AV38" s="384"/>
      <c r="AW38" s="382"/>
      <c r="AX38" s="383"/>
      <c r="AY38" s="383"/>
      <c r="AZ38" s="384"/>
      <c r="BA38" s="382"/>
      <c r="BB38" s="383"/>
      <c r="BC38" s="383"/>
      <c r="BD38" s="384"/>
      <c r="BE38" s="382">
        <v>200</v>
      </c>
      <c r="BF38" s="383"/>
      <c r="BG38" s="383"/>
      <c r="BH38" s="384"/>
      <c r="BI38" s="382"/>
      <c r="BJ38" s="383"/>
      <c r="BK38" s="383"/>
      <c r="BL38" s="384"/>
      <c r="BM38" s="382"/>
      <c r="BN38" s="383"/>
      <c r="BO38" s="383"/>
      <c r="BP38" s="384"/>
      <c r="BQ38" s="382">
        <v>500</v>
      </c>
      <c r="BR38" s="383"/>
      <c r="BS38" s="383"/>
      <c r="BT38" s="384"/>
      <c r="BU38" s="382"/>
      <c r="BV38" s="383"/>
      <c r="BW38" s="383"/>
      <c r="BX38" s="384"/>
      <c r="BY38" s="379"/>
      <c r="BZ38" s="380"/>
      <c r="CA38" s="380"/>
      <c r="CB38" s="381"/>
      <c r="CC38" s="382">
        <v>50</v>
      </c>
      <c r="CD38" s="383"/>
      <c r="CE38" s="383"/>
      <c r="CF38" s="384"/>
      <c r="CG38" s="382">
        <v>10</v>
      </c>
      <c r="CH38" s="383"/>
      <c r="CI38" s="383"/>
      <c r="CJ38" s="384"/>
      <c r="CK38" s="382">
        <v>500</v>
      </c>
      <c r="CL38" s="383"/>
      <c r="CM38" s="383"/>
      <c r="CN38" s="384"/>
      <c r="CO38" s="382"/>
      <c r="CP38" s="383"/>
      <c r="CQ38" s="383"/>
      <c r="CR38" s="384"/>
      <c r="CS38" s="382"/>
      <c r="CT38" s="383"/>
      <c r="CU38" s="383"/>
      <c r="CV38" s="384"/>
      <c r="CW38" s="382">
        <v>50</v>
      </c>
      <c r="CX38" s="383"/>
      <c r="CY38" s="383"/>
      <c r="CZ38" s="384"/>
      <c r="DA38" s="382">
        <v>400</v>
      </c>
      <c r="DB38" s="383"/>
      <c r="DC38" s="383"/>
      <c r="DD38" s="384"/>
      <c r="DE38" s="382"/>
      <c r="DF38" s="383"/>
      <c r="DG38" s="383"/>
      <c r="DH38" s="384"/>
      <c r="DI38" s="382"/>
      <c r="DJ38" s="383"/>
      <c r="DK38" s="383"/>
      <c r="DL38" s="384"/>
      <c r="DM38" s="382"/>
      <c r="DN38" s="383"/>
      <c r="DO38" s="383"/>
      <c r="DP38" s="384"/>
      <c r="DQ38" s="382"/>
      <c r="DR38" s="383"/>
      <c r="DS38" s="383"/>
      <c r="DT38" s="384"/>
      <c r="DU38" s="382"/>
      <c r="DV38" s="383"/>
      <c r="DW38" s="383"/>
      <c r="DX38" s="384"/>
      <c r="DY38" s="382"/>
      <c r="DZ38" s="383"/>
      <c r="EA38" s="383"/>
      <c r="EB38" s="384"/>
      <c r="EC38" s="382"/>
      <c r="ED38" s="383"/>
      <c r="EE38" s="383"/>
      <c r="EF38" s="384"/>
      <c r="EG38" s="382"/>
      <c r="EH38" s="383"/>
      <c r="EI38" s="383"/>
      <c r="EJ38" s="384"/>
      <c r="EK38" s="382"/>
      <c r="EL38" s="383"/>
      <c r="EM38" s="383"/>
      <c r="EN38" s="384"/>
      <c r="EO38" s="382"/>
      <c r="EP38" s="383"/>
      <c r="EQ38" s="383"/>
      <c r="ER38" s="384"/>
      <c r="ES38" s="379">
        <f t="shared" si="1"/>
        <v>1810</v>
      </c>
      <c r="ET38" s="380"/>
      <c r="EU38" s="380"/>
      <c r="EV38" s="381"/>
      <c r="EW38" s="111"/>
      <c r="EX38" s="111"/>
      <c r="EY38" s="111"/>
      <c r="EZ38" s="111"/>
    </row>
    <row r="39" spans="1:156" ht="19.5" customHeight="1" hidden="1">
      <c r="A39" s="419" t="s">
        <v>500</v>
      </c>
      <c r="B39" s="420"/>
      <c r="C39" s="432" t="s">
        <v>501</v>
      </c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26" t="s">
        <v>502</v>
      </c>
      <c r="AD39" s="426"/>
      <c r="AE39" s="426"/>
      <c r="AF39" s="426"/>
      <c r="AG39" s="382"/>
      <c r="AH39" s="383"/>
      <c r="AI39" s="383"/>
      <c r="AJ39" s="384"/>
      <c r="AK39" s="382"/>
      <c r="AL39" s="383"/>
      <c r="AM39" s="383"/>
      <c r="AN39" s="384"/>
      <c r="AO39" s="382"/>
      <c r="AP39" s="383"/>
      <c r="AQ39" s="383"/>
      <c r="AR39" s="384"/>
      <c r="AS39" s="382"/>
      <c r="AT39" s="383"/>
      <c r="AU39" s="383"/>
      <c r="AV39" s="384"/>
      <c r="AW39" s="382"/>
      <c r="AX39" s="383"/>
      <c r="AY39" s="383"/>
      <c r="AZ39" s="384"/>
      <c r="BA39" s="382"/>
      <c r="BB39" s="383"/>
      <c r="BC39" s="383"/>
      <c r="BD39" s="384"/>
      <c r="BE39" s="382"/>
      <c r="BF39" s="383"/>
      <c r="BG39" s="383"/>
      <c r="BH39" s="384"/>
      <c r="BI39" s="382"/>
      <c r="BJ39" s="383"/>
      <c r="BK39" s="383"/>
      <c r="BL39" s="384"/>
      <c r="BM39" s="382"/>
      <c r="BN39" s="383"/>
      <c r="BO39" s="383"/>
      <c r="BP39" s="384"/>
      <c r="BQ39" s="382"/>
      <c r="BR39" s="383"/>
      <c r="BS39" s="383"/>
      <c r="BT39" s="384"/>
      <c r="BU39" s="382"/>
      <c r="BV39" s="383"/>
      <c r="BW39" s="383"/>
      <c r="BX39" s="384"/>
      <c r="BY39" s="379"/>
      <c r="BZ39" s="380"/>
      <c r="CA39" s="380"/>
      <c r="CB39" s="381"/>
      <c r="CC39" s="382"/>
      <c r="CD39" s="383"/>
      <c r="CE39" s="383"/>
      <c r="CF39" s="384"/>
      <c r="CG39" s="382"/>
      <c r="CH39" s="383"/>
      <c r="CI39" s="383"/>
      <c r="CJ39" s="384"/>
      <c r="CK39" s="382"/>
      <c r="CL39" s="383"/>
      <c r="CM39" s="383"/>
      <c r="CN39" s="384"/>
      <c r="CO39" s="382"/>
      <c r="CP39" s="383"/>
      <c r="CQ39" s="383"/>
      <c r="CR39" s="384"/>
      <c r="CS39" s="382"/>
      <c r="CT39" s="383"/>
      <c r="CU39" s="383"/>
      <c r="CV39" s="384"/>
      <c r="CW39" s="382"/>
      <c r="CX39" s="383"/>
      <c r="CY39" s="383"/>
      <c r="CZ39" s="384"/>
      <c r="DA39" s="382"/>
      <c r="DB39" s="383"/>
      <c r="DC39" s="383"/>
      <c r="DD39" s="384"/>
      <c r="DE39" s="382"/>
      <c r="DF39" s="383"/>
      <c r="DG39" s="383"/>
      <c r="DH39" s="384"/>
      <c r="DI39" s="382"/>
      <c r="DJ39" s="383"/>
      <c r="DK39" s="383"/>
      <c r="DL39" s="384"/>
      <c r="DM39" s="382"/>
      <c r="DN39" s="383"/>
      <c r="DO39" s="383"/>
      <c r="DP39" s="384"/>
      <c r="DQ39" s="382"/>
      <c r="DR39" s="383"/>
      <c r="DS39" s="383"/>
      <c r="DT39" s="384"/>
      <c r="DU39" s="382"/>
      <c r="DV39" s="383"/>
      <c r="DW39" s="383"/>
      <c r="DX39" s="384"/>
      <c r="DY39" s="382"/>
      <c r="DZ39" s="383"/>
      <c r="EA39" s="383"/>
      <c r="EB39" s="384"/>
      <c r="EC39" s="382"/>
      <c r="ED39" s="383"/>
      <c r="EE39" s="383"/>
      <c r="EF39" s="384"/>
      <c r="EG39" s="382"/>
      <c r="EH39" s="383"/>
      <c r="EI39" s="383"/>
      <c r="EJ39" s="384"/>
      <c r="EK39" s="382"/>
      <c r="EL39" s="383"/>
      <c r="EM39" s="383"/>
      <c r="EN39" s="384"/>
      <c r="EO39" s="382"/>
      <c r="EP39" s="383"/>
      <c r="EQ39" s="383"/>
      <c r="ER39" s="384"/>
      <c r="ES39" s="379">
        <f t="shared" si="1"/>
        <v>0</v>
      </c>
      <c r="ET39" s="380"/>
      <c r="EU39" s="380"/>
      <c r="EV39" s="381"/>
      <c r="EW39" s="111"/>
      <c r="EX39" s="111"/>
      <c r="EY39" s="111"/>
      <c r="EZ39" s="111"/>
    </row>
    <row r="40" spans="1:156" ht="19.5" customHeight="1">
      <c r="A40" s="419">
        <v>20</v>
      </c>
      <c r="B40" s="420"/>
      <c r="C40" s="439" t="s">
        <v>503</v>
      </c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26" t="s">
        <v>504</v>
      </c>
      <c r="AD40" s="426"/>
      <c r="AE40" s="426"/>
      <c r="AF40" s="426"/>
      <c r="AG40" s="382"/>
      <c r="AH40" s="383"/>
      <c r="AI40" s="383"/>
      <c r="AJ40" s="384"/>
      <c r="AK40" s="382"/>
      <c r="AL40" s="383"/>
      <c r="AM40" s="383"/>
      <c r="AN40" s="384"/>
      <c r="AO40" s="382"/>
      <c r="AP40" s="383"/>
      <c r="AQ40" s="383"/>
      <c r="AR40" s="384"/>
      <c r="AS40" s="382"/>
      <c r="AT40" s="383"/>
      <c r="AU40" s="383"/>
      <c r="AV40" s="384"/>
      <c r="AW40" s="382"/>
      <c r="AX40" s="383"/>
      <c r="AY40" s="383"/>
      <c r="AZ40" s="384"/>
      <c r="BA40" s="382"/>
      <c r="BB40" s="383"/>
      <c r="BC40" s="383"/>
      <c r="BD40" s="384"/>
      <c r="BE40" s="382">
        <v>1500</v>
      </c>
      <c r="BF40" s="383"/>
      <c r="BG40" s="383"/>
      <c r="BH40" s="384"/>
      <c r="BI40" s="382"/>
      <c r="BJ40" s="383"/>
      <c r="BK40" s="383"/>
      <c r="BL40" s="384"/>
      <c r="BM40" s="382"/>
      <c r="BN40" s="383"/>
      <c r="BO40" s="383"/>
      <c r="BP40" s="384"/>
      <c r="BQ40" s="382">
        <v>500</v>
      </c>
      <c r="BR40" s="383"/>
      <c r="BS40" s="383"/>
      <c r="BT40" s="384"/>
      <c r="BU40" s="382"/>
      <c r="BV40" s="383"/>
      <c r="BW40" s="383"/>
      <c r="BX40" s="384"/>
      <c r="BY40" s="379"/>
      <c r="BZ40" s="380"/>
      <c r="CA40" s="380"/>
      <c r="CB40" s="381"/>
      <c r="CC40" s="382">
        <v>200</v>
      </c>
      <c r="CD40" s="383"/>
      <c r="CE40" s="383"/>
      <c r="CF40" s="384"/>
      <c r="CG40" s="382"/>
      <c r="CH40" s="383"/>
      <c r="CI40" s="383"/>
      <c r="CJ40" s="384"/>
      <c r="CK40" s="382">
        <v>200</v>
      </c>
      <c r="CL40" s="383"/>
      <c r="CM40" s="383"/>
      <c r="CN40" s="384"/>
      <c r="CO40" s="382"/>
      <c r="CP40" s="383"/>
      <c r="CQ40" s="383"/>
      <c r="CR40" s="384"/>
      <c r="CS40" s="382"/>
      <c r="CT40" s="383"/>
      <c r="CU40" s="383"/>
      <c r="CV40" s="384"/>
      <c r="CW40" s="382"/>
      <c r="CX40" s="383"/>
      <c r="CY40" s="383"/>
      <c r="CZ40" s="384"/>
      <c r="DA40" s="382"/>
      <c r="DB40" s="383"/>
      <c r="DC40" s="383"/>
      <c r="DD40" s="384"/>
      <c r="DE40" s="382"/>
      <c r="DF40" s="383"/>
      <c r="DG40" s="383"/>
      <c r="DH40" s="384"/>
      <c r="DI40" s="382"/>
      <c r="DJ40" s="383"/>
      <c r="DK40" s="383"/>
      <c r="DL40" s="384"/>
      <c r="DM40" s="382"/>
      <c r="DN40" s="383"/>
      <c r="DO40" s="383"/>
      <c r="DP40" s="384"/>
      <c r="DQ40" s="382"/>
      <c r="DR40" s="383"/>
      <c r="DS40" s="383"/>
      <c r="DT40" s="384"/>
      <c r="DU40" s="382"/>
      <c r="DV40" s="383"/>
      <c r="DW40" s="383"/>
      <c r="DX40" s="384"/>
      <c r="DY40" s="382"/>
      <c r="DZ40" s="383"/>
      <c r="EA40" s="383"/>
      <c r="EB40" s="384"/>
      <c r="EC40" s="382"/>
      <c r="ED40" s="383"/>
      <c r="EE40" s="383"/>
      <c r="EF40" s="384"/>
      <c r="EG40" s="382"/>
      <c r="EH40" s="383"/>
      <c r="EI40" s="383"/>
      <c r="EJ40" s="384"/>
      <c r="EK40" s="382"/>
      <c r="EL40" s="383"/>
      <c r="EM40" s="383"/>
      <c r="EN40" s="384"/>
      <c r="EO40" s="382"/>
      <c r="EP40" s="383"/>
      <c r="EQ40" s="383"/>
      <c r="ER40" s="384"/>
      <c r="ES40" s="379">
        <f t="shared" si="1"/>
        <v>2400</v>
      </c>
      <c r="ET40" s="380"/>
      <c r="EU40" s="380"/>
      <c r="EV40" s="381"/>
      <c r="EW40" s="111"/>
      <c r="EX40" s="111"/>
      <c r="EY40" s="111"/>
      <c r="EZ40" s="111"/>
    </row>
    <row r="41" spans="1:156" ht="19.5" customHeight="1">
      <c r="A41" s="419">
        <v>21</v>
      </c>
      <c r="B41" s="420"/>
      <c r="C41" s="432" t="s">
        <v>505</v>
      </c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26" t="s">
        <v>506</v>
      </c>
      <c r="AD41" s="426"/>
      <c r="AE41" s="426"/>
      <c r="AF41" s="426"/>
      <c r="AG41" s="382">
        <v>965</v>
      </c>
      <c r="AH41" s="383"/>
      <c r="AI41" s="383"/>
      <c r="AJ41" s="384"/>
      <c r="AK41" s="382">
        <v>460</v>
      </c>
      <c r="AL41" s="383"/>
      <c r="AM41" s="383"/>
      <c r="AN41" s="384"/>
      <c r="AO41" s="382"/>
      <c r="AP41" s="383"/>
      <c r="AQ41" s="383"/>
      <c r="AR41" s="384"/>
      <c r="AS41" s="382"/>
      <c r="AT41" s="383"/>
      <c r="AU41" s="383"/>
      <c r="AV41" s="384"/>
      <c r="AW41" s="382"/>
      <c r="AX41" s="383"/>
      <c r="AY41" s="383"/>
      <c r="AZ41" s="384"/>
      <c r="BA41" s="382"/>
      <c r="BB41" s="383"/>
      <c r="BC41" s="383"/>
      <c r="BD41" s="384"/>
      <c r="BE41" s="382">
        <v>345</v>
      </c>
      <c r="BF41" s="383"/>
      <c r="BG41" s="383"/>
      <c r="BH41" s="384"/>
      <c r="BI41" s="382">
        <v>4400</v>
      </c>
      <c r="BJ41" s="383"/>
      <c r="BK41" s="383"/>
      <c r="BL41" s="384"/>
      <c r="BM41" s="382"/>
      <c r="BN41" s="383"/>
      <c r="BO41" s="383"/>
      <c r="BP41" s="384"/>
      <c r="BQ41" s="382">
        <v>960</v>
      </c>
      <c r="BR41" s="383"/>
      <c r="BS41" s="383"/>
      <c r="BT41" s="384"/>
      <c r="BU41" s="382"/>
      <c r="BV41" s="383"/>
      <c r="BW41" s="383"/>
      <c r="BX41" s="384"/>
      <c r="BY41" s="379"/>
      <c r="BZ41" s="380"/>
      <c r="CA41" s="380"/>
      <c r="CB41" s="381"/>
      <c r="CC41" s="382">
        <v>10</v>
      </c>
      <c r="CD41" s="383"/>
      <c r="CE41" s="383"/>
      <c r="CF41" s="384"/>
      <c r="CG41" s="382"/>
      <c r="CH41" s="383"/>
      <c r="CI41" s="383"/>
      <c r="CJ41" s="384"/>
      <c r="CK41" s="382">
        <v>2900</v>
      </c>
      <c r="CL41" s="383"/>
      <c r="CM41" s="383"/>
      <c r="CN41" s="384"/>
      <c r="CO41" s="382"/>
      <c r="CP41" s="383"/>
      <c r="CQ41" s="383"/>
      <c r="CR41" s="384"/>
      <c r="CS41" s="382"/>
      <c r="CT41" s="383"/>
      <c r="CU41" s="383"/>
      <c r="CV41" s="384"/>
      <c r="CW41" s="382">
        <v>60</v>
      </c>
      <c r="CX41" s="383"/>
      <c r="CY41" s="383"/>
      <c r="CZ41" s="384"/>
      <c r="DA41" s="382">
        <v>62</v>
      </c>
      <c r="DB41" s="383"/>
      <c r="DC41" s="383"/>
      <c r="DD41" s="384"/>
      <c r="DE41" s="382"/>
      <c r="DF41" s="383"/>
      <c r="DG41" s="383"/>
      <c r="DH41" s="384"/>
      <c r="DI41" s="382"/>
      <c r="DJ41" s="383"/>
      <c r="DK41" s="383"/>
      <c r="DL41" s="384"/>
      <c r="DM41" s="382"/>
      <c r="DN41" s="383"/>
      <c r="DO41" s="383"/>
      <c r="DP41" s="384"/>
      <c r="DQ41" s="382"/>
      <c r="DR41" s="383"/>
      <c r="DS41" s="383"/>
      <c r="DT41" s="384"/>
      <c r="DU41" s="382"/>
      <c r="DV41" s="383"/>
      <c r="DW41" s="383"/>
      <c r="DX41" s="384"/>
      <c r="DY41" s="382"/>
      <c r="DZ41" s="383"/>
      <c r="EA41" s="383"/>
      <c r="EB41" s="384"/>
      <c r="EC41" s="382"/>
      <c r="ED41" s="383"/>
      <c r="EE41" s="383"/>
      <c r="EF41" s="384"/>
      <c r="EG41" s="382"/>
      <c r="EH41" s="383"/>
      <c r="EI41" s="383"/>
      <c r="EJ41" s="384"/>
      <c r="EK41" s="382"/>
      <c r="EL41" s="383"/>
      <c r="EM41" s="383"/>
      <c r="EN41" s="384"/>
      <c r="EO41" s="382"/>
      <c r="EP41" s="383"/>
      <c r="EQ41" s="383"/>
      <c r="ER41" s="384"/>
      <c r="ES41" s="379">
        <f t="shared" si="1"/>
        <v>10162</v>
      </c>
      <c r="ET41" s="380"/>
      <c r="EU41" s="380"/>
      <c r="EV41" s="381"/>
      <c r="EW41" s="111"/>
      <c r="EX41" s="111"/>
      <c r="EY41" s="111"/>
      <c r="EZ41" s="111"/>
    </row>
    <row r="42" spans="1:156" ht="19.5" customHeight="1">
      <c r="A42" s="434">
        <v>22</v>
      </c>
      <c r="B42" s="435"/>
      <c r="C42" s="441" t="s">
        <v>507</v>
      </c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38" t="s">
        <v>508</v>
      </c>
      <c r="AD42" s="438"/>
      <c r="AE42" s="438"/>
      <c r="AF42" s="438"/>
      <c r="AG42" s="379">
        <f>SUM(AG35:AJ41)</f>
        <v>965</v>
      </c>
      <c r="AH42" s="380"/>
      <c r="AI42" s="380"/>
      <c r="AJ42" s="381"/>
      <c r="AK42" s="379">
        <f>SUM(AK35:AN41)</f>
        <v>570</v>
      </c>
      <c r="AL42" s="380"/>
      <c r="AM42" s="380"/>
      <c r="AN42" s="381"/>
      <c r="AO42" s="379">
        <f>SUM(AO35:AR41)</f>
        <v>0</v>
      </c>
      <c r="AP42" s="380"/>
      <c r="AQ42" s="380"/>
      <c r="AR42" s="381"/>
      <c r="AS42" s="379">
        <f>SUM(AS35:AV41)</f>
        <v>0</v>
      </c>
      <c r="AT42" s="380"/>
      <c r="AU42" s="380"/>
      <c r="AV42" s="381"/>
      <c r="AW42" s="379">
        <f>SUM(AW35:AZ41)</f>
        <v>0</v>
      </c>
      <c r="AX42" s="380"/>
      <c r="AY42" s="380"/>
      <c r="AZ42" s="381"/>
      <c r="BA42" s="379">
        <f>SUM(BA35:BD41)</f>
        <v>0</v>
      </c>
      <c r="BB42" s="380"/>
      <c r="BC42" s="380"/>
      <c r="BD42" s="381"/>
      <c r="BE42" s="379">
        <f>SUM(BE35:BH41)</f>
        <v>2045</v>
      </c>
      <c r="BF42" s="380"/>
      <c r="BG42" s="380"/>
      <c r="BH42" s="381"/>
      <c r="BI42" s="379">
        <f>SUM(BI35:BL41)</f>
        <v>4400</v>
      </c>
      <c r="BJ42" s="380"/>
      <c r="BK42" s="380"/>
      <c r="BL42" s="381"/>
      <c r="BM42" s="379">
        <f>SUM(BM35:BP41)</f>
        <v>2100</v>
      </c>
      <c r="BN42" s="380"/>
      <c r="BO42" s="380"/>
      <c r="BP42" s="381"/>
      <c r="BQ42" s="379">
        <f>SUM(BQ35:BT41)</f>
        <v>2225</v>
      </c>
      <c r="BR42" s="380"/>
      <c r="BS42" s="380"/>
      <c r="BT42" s="381"/>
      <c r="BU42" s="379">
        <f>SUM(BU35:BX41)</f>
        <v>0</v>
      </c>
      <c r="BV42" s="380"/>
      <c r="BW42" s="380"/>
      <c r="BX42" s="381"/>
      <c r="BY42" s="379">
        <f>SUM(BY35:CB41)</f>
        <v>0</v>
      </c>
      <c r="BZ42" s="380"/>
      <c r="CA42" s="380"/>
      <c r="CB42" s="381"/>
      <c r="CC42" s="379">
        <f>SUM(CC35:CF41)</f>
        <v>260</v>
      </c>
      <c r="CD42" s="380"/>
      <c r="CE42" s="380"/>
      <c r="CF42" s="381"/>
      <c r="CG42" s="379">
        <f>SUM(CG35:CJ41)</f>
        <v>10</v>
      </c>
      <c r="CH42" s="380"/>
      <c r="CI42" s="380"/>
      <c r="CJ42" s="381"/>
      <c r="CK42" s="379">
        <f>SUM(CK35:CN41)</f>
        <v>4290</v>
      </c>
      <c r="CL42" s="380"/>
      <c r="CM42" s="380"/>
      <c r="CN42" s="381"/>
      <c r="CO42" s="379">
        <f>SUM(CO35:CR41)</f>
        <v>0</v>
      </c>
      <c r="CP42" s="380"/>
      <c r="CQ42" s="380"/>
      <c r="CR42" s="381"/>
      <c r="CS42" s="379">
        <f>SUM(CS35:CV41)</f>
        <v>0</v>
      </c>
      <c r="CT42" s="380"/>
      <c r="CU42" s="380"/>
      <c r="CV42" s="381"/>
      <c r="CW42" s="379">
        <f>SUM(CW35:CZ41)</f>
        <v>7870</v>
      </c>
      <c r="CX42" s="380"/>
      <c r="CY42" s="380"/>
      <c r="CZ42" s="381"/>
      <c r="DA42" s="379">
        <f>SUM(DA35:DD41)</f>
        <v>462</v>
      </c>
      <c r="DB42" s="380"/>
      <c r="DC42" s="380"/>
      <c r="DD42" s="381"/>
      <c r="DE42" s="379">
        <f>SUM(DE35:DH41)</f>
        <v>0</v>
      </c>
      <c r="DF42" s="380"/>
      <c r="DG42" s="380"/>
      <c r="DH42" s="381"/>
      <c r="DI42" s="379">
        <f>SUM(DI35:DL41)</f>
        <v>0</v>
      </c>
      <c r="DJ42" s="380"/>
      <c r="DK42" s="380"/>
      <c r="DL42" s="381"/>
      <c r="DM42" s="379">
        <f>SUM(DM35:DP41)</f>
        <v>0</v>
      </c>
      <c r="DN42" s="380"/>
      <c r="DO42" s="380"/>
      <c r="DP42" s="381"/>
      <c r="DQ42" s="379">
        <f>SUM(DQ35:DT41)</f>
        <v>0</v>
      </c>
      <c r="DR42" s="380"/>
      <c r="DS42" s="380"/>
      <c r="DT42" s="381"/>
      <c r="DU42" s="379">
        <f>SUM(DU35:DX41)</f>
        <v>0</v>
      </c>
      <c r="DV42" s="380"/>
      <c r="DW42" s="380"/>
      <c r="DX42" s="381"/>
      <c r="DY42" s="379">
        <f>SUM(DY35:EB41)</f>
        <v>0</v>
      </c>
      <c r="DZ42" s="380"/>
      <c r="EA42" s="380"/>
      <c r="EB42" s="381"/>
      <c r="EC42" s="379">
        <f>SUM(EC35:EF41)</f>
        <v>0</v>
      </c>
      <c r="ED42" s="380"/>
      <c r="EE42" s="380"/>
      <c r="EF42" s="381"/>
      <c r="EG42" s="379">
        <f>SUM(EG35:EJ41)</f>
        <v>0</v>
      </c>
      <c r="EH42" s="380"/>
      <c r="EI42" s="380"/>
      <c r="EJ42" s="381"/>
      <c r="EK42" s="379">
        <f>SUM(EK35:EN41)</f>
        <v>0</v>
      </c>
      <c r="EL42" s="380"/>
      <c r="EM42" s="380"/>
      <c r="EN42" s="381"/>
      <c r="EO42" s="379">
        <f>SUM(EO35:ER41)</f>
        <v>0</v>
      </c>
      <c r="EP42" s="380"/>
      <c r="EQ42" s="380"/>
      <c r="ER42" s="381"/>
      <c r="ES42" s="379">
        <f t="shared" si="1"/>
        <v>25197</v>
      </c>
      <c r="ET42" s="380"/>
      <c r="EU42" s="380"/>
      <c r="EV42" s="381"/>
      <c r="EW42" s="111"/>
      <c r="EX42" s="111"/>
      <c r="EY42" s="111"/>
      <c r="EZ42" s="111"/>
    </row>
    <row r="43" spans="1:156" ht="19.5" customHeight="1">
      <c r="A43" s="419">
        <v>23</v>
      </c>
      <c r="B43" s="420"/>
      <c r="C43" s="432" t="s">
        <v>509</v>
      </c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26" t="s">
        <v>510</v>
      </c>
      <c r="AD43" s="426"/>
      <c r="AE43" s="426"/>
      <c r="AF43" s="426"/>
      <c r="AG43" s="382"/>
      <c r="AH43" s="383"/>
      <c r="AI43" s="383"/>
      <c r="AJ43" s="384"/>
      <c r="AK43" s="382"/>
      <c r="AL43" s="383"/>
      <c r="AM43" s="383"/>
      <c r="AN43" s="384"/>
      <c r="AO43" s="382"/>
      <c r="AP43" s="383"/>
      <c r="AQ43" s="383"/>
      <c r="AR43" s="384"/>
      <c r="AS43" s="382"/>
      <c r="AT43" s="383"/>
      <c r="AU43" s="383"/>
      <c r="AV43" s="384"/>
      <c r="AW43" s="382"/>
      <c r="AX43" s="383"/>
      <c r="AY43" s="383"/>
      <c r="AZ43" s="384"/>
      <c r="BA43" s="382"/>
      <c r="BB43" s="383"/>
      <c r="BC43" s="383"/>
      <c r="BD43" s="384"/>
      <c r="BE43" s="382"/>
      <c r="BF43" s="383"/>
      <c r="BG43" s="383"/>
      <c r="BH43" s="384"/>
      <c r="BI43" s="382"/>
      <c r="BJ43" s="383"/>
      <c r="BK43" s="383"/>
      <c r="BL43" s="384"/>
      <c r="BM43" s="382"/>
      <c r="BN43" s="383"/>
      <c r="BO43" s="383"/>
      <c r="BP43" s="384"/>
      <c r="BQ43" s="382"/>
      <c r="BR43" s="383"/>
      <c r="BS43" s="383"/>
      <c r="BT43" s="384"/>
      <c r="BU43" s="382"/>
      <c r="BV43" s="383"/>
      <c r="BW43" s="383"/>
      <c r="BX43" s="384"/>
      <c r="BY43" s="379"/>
      <c r="BZ43" s="380"/>
      <c r="CA43" s="380"/>
      <c r="CB43" s="381"/>
      <c r="CC43" s="382">
        <v>15</v>
      </c>
      <c r="CD43" s="383"/>
      <c r="CE43" s="383"/>
      <c r="CF43" s="384"/>
      <c r="CG43" s="382"/>
      <c r="CH43" s="383"/>
      <c r="CI43" s="383"/>
      <c r="CJ43" s="384"/>
      <c r="CK43" s="382"/>
      <c r="CL43" s="383"/>
      <c r="CM43" s="383"/>
      <c r="CN43" s="384"/>
      <c r="CO43" s="382"/>
      <c r="CP43" s="383"/>
      <c r="CQ43" s="383"/>
      <c r="CR43" s="384"/>
      <c r="CS43" s="382"/>
      <c r="CT43" s="383"/>
      <c r="CU43" s="383"/>
      <c r="CV43" s="384"/>
      <c r="CW43" s="382"/>
      <c r="CX43" s="383"/>
      <c r="CY43" s="383"/>
      <c r="CZ43" s="384"/>
      <c r="DA43" s="382"/>
      <c r="DB43" s="383"/>
      <c r="DC43" s="383"/>
      <c r="DD43" s="384"/>
      <c r="DE43" s="382"/>
      <c r="DF43" s="383"/>
      <c r="DG43" s="383"/>
      <c r="DH43" s="384"/>
      <c r="DI43" s="382"/>
      <c r="DJ43" s="383"/>
      <c r="DK43" s="383"/>
      <c r="DL43" s="384"/>
      <c r="DM43" s="382"/>
      <c r="DN43" s="383"/>
      <c r="DO43" s="383"/>
      <c r="DP43" s="384"/>
      <c r="DQ43" s="382"/>
      <c r="DR43" s="383"/>
      <c r="DS43" s="383"/>
      <c r="DT43" s="384"/>
      <c r="DU43" s="382"/>
      <c r="DV43" s="383"/>
      <c r="DW43" s="383"/>
      <c r="DX43" s="384"/>
      <c r="DY43" s="382"/>
      <c r="DZ43" s="383"/>
      <c r="EA43" s="383"/>
      <c r="EB43" s="384"/>
      <c r="EC43" s="382"/>
      <c r="ED43" s="383"/>
      <c r="EE43" s="383"/>
      <c r="EF43" s="384"/>
      <c r="EG43" s="382"/>
      <c r="EH43" s="383"/>
      <c r="EI43" s="383"/>
      <c r="EJ43" s="384"/>
      <c r="EK43" s="382"/>
      <c r="EL43" s="383"/>
      <c r="EM43" s="383"/>
      <c r="EN43" s="384"/>
      <c r="EO43" s="382"/>
      <c r="EP43" s="383"/>
      <c r="EQ43" s="383"/>
      <c r="ER43" s="384"/>
      <c r="ES43" s="379">
        <f t="shared" si="1"/>
        <v>15</v>
      </c>
      <c r="ET43" s="380"/>
      <c r="EU43" s="380"/>
      <c r="EV43" s="381"/>
      <c r="EW43" s="111"/>
      <c r="EX43" s="111"/>
      <c r="EY43" s="111"/>
      <c r="EZ43" s="111"/>
    </row>
    <row r="44" spans="1:156" ht="19.5" customHeight="1">
      <c r="A44" s="419">
        <v>24</v>
      </c>
      <c r="B44" s="420"/>
      <c r="C44" s="432" t="s">
        <v>511</v>
      </c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26" t="s">
        <v>512</v>
      </c>
      <c r="AD44" s="426"/>
      <c r="AE44" s="426"/>
      <c r="AF44" s="426"/>
      <c r="AG44" s="382">
        <v>700</v>
      </c>
      <c r="AH44" s="383"/>
      <c r="AI44" s="383"/>
      <c r="AJ44" s="384"/>
      <c r="AK44" s="382"/>
      <c r="AL44" s="383"/>
      <c r="AM44" s="383"/>
      <c r="AN44" s="384"/>
      <c r="AO44" s="382"/>
      <c r="AP44" s="383"/>
      <c r="AQ44" s="383"/>
      <c r="AR44" s="384"/>
      <c r="AS44" s="382"/>
      <c r="AT44" s="383"/>
      <c r="AU44" s="383"/>
      <c r="AV44" s="384"/>
      <c r="AW44" s="382"/>
      <c r="AX44" s="383"/>
      <c r="AY44" s="383"/>
      <c r="AZ44" s="384"/>
      <c r="BA44" s="382"/>
      <c r="BB44" s="383"/>
      <c r="BC44" s="383"/>
      <c r="BD44" s="384"/>
      <c r="BE44" s="382"/>
      <c r="BF44" s="383"/>
      <c r="BG44" s="383"/>
      <c r="BH44" s="384"/>
      <c r="BI44" s="382"/>
      <c r="BJ44" s="383"/>
      <c r="BK44" s="383"/>
      <c r="BL44" s="384"/>
      <c r="BM44" s="382"/>
      <c r="BN44" s="383"/>
      <c r="BO44" s="383"/>
      <c r="BP44" s="384"/>
      <c r="BQ44" s="382"/>
      <c r="BR44" s="383"/>
      <c r="BS44" s="383"/>
      <c r="BT44" s="384"/>
      <c r="BU44" s="382"/>
      <c r="BV44" s="383"/>
      <c r="BW44" s="383"/>
      <c r="BX44" s="384"/>
      <c r="BY44" s="379"/>
      <c r="BZ44" s="380"/>
      <c r="CA44" s="380"/>
      <c r="CB44" s="381"/>
      <c r="CC44" s="382"/>
      <c r="CD44" s="383"/>
      <c r="CE44" s="383"/>
      <c r="CF44" s="384"/>
      <c r="CG44" s="382"/>
      <c r="CH44" s="383"/>
      <c r="CI44" s="383"/>
      <c r="CJ44" s="384"/>
      <c r="CK44" s="382">
        <v>300</v>
      </c>
      <c r="CL44" s="383"/>
      <c r="CM44" s="383"/>
      <c r="CN44" s="384"/>
      <c r="CO44" s="382"/>
      <c r="CP44" s="383"/>
      <c r="CQ44" s="383"/>
      <c r="CR44" s="384"/>
      <c r="CS44" s="382"/>
      <c r="CT44" s="383"/>
      <c r="CU44" s="383"/>
      <c r="CV44" s="384"/>
      <c r="CW44" s="382"/>
      <c r="CX44" s="383"/>
      <c r="CY44" s="383"/>
      <c r="CZ44" s="384"/>
      <c r="DA44" s="382"/>
      <c r="DB44" s="383"/>
      <c r="DC44" s="383"/>
      <c r="DD44" s="384"/>
      <c r="DE44" s="382"/>
      <c r="DF44" s="383"/>
      <c r="DG44" s="383"/>
      <c r="DH44" s="384"/>
      <c r="DI44" s="382"/>
      <c r="DJ44" s="383"/>
      <c r="DK44" s="383"/>
      <c r="DL44" s="384"/>
      <c r="DM44" s="382"/>
      <c r="DN44" s="383"/>
      <c r="DO44" s="383"/>
      <c r="DP44" s="384"/>
      <c r="DQ44" s="382"/>
      <c r="DR44" s="383"/>
      <c r="DS44" s="383"/>
      <c r="DT44" s="384"/>
      <c r="DU44" s="382"/>
      <c r="DV44" s="383"/>
      <c r="DW44" s="383"/>
      <c r="DX44" s="384"/>
      <c r="DY44" s="382"/>
      <c r="DZ44" s="383"/>
      <c r="EA44" s="383"/>
      <c r="EB44" s="384"/>
      <c r="EC44" s="382"/>
      <c r="ED44" s="383"/>
      <c r="EE44" s="383"/>
      <c r="EF44" s="384"/>
      <c r="EG44" s="382"/>
      <c r="EH44" s="383"/>
      <c r="EI44" s="383"/>
      <c r="EJ44" s="384"/>
      <c r="EK44" s="382"/>
      <c r="EL44" s="383"/>
      <c r="EM44" s="383"/>
      <c r="EN44" s="384"/>
      <c r="EO44" s="382"/>
      <c r="EP44" s="383"/>
      <c r="EQ44" s="383"/>
      <c r="ER44" s="384"/>
      <c r="ES44" s="379">
        <f t="shared" si="1"/>
        <v>1000</v>
      </c>
      <c r="ET44" s="380"/>
      <c r="EU44" s="380"/>
      <c r="EV44" s="381"/>
      <c r="EW44" s="111"/>
      <c r="EX44" s="111"/>
      <c r="EY44" s="111"/>
      <c r="EZ44" s="111"/>
    </row>
    <row r="45" spans="1:156" ht="19.5" customHeight="1">
      <c r="A45" s="434">
        <v>25</v>
      </c>
      <c r="B45" s="435"/>
      <c r="C45" s="441" t="s">
        <v>513</v>
      </c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38" t="s">
        <v>514</v>
      </c>
      <c r="AD45" s="438"/>
      <c r="AE45" s="438"/>
      <c r="AF45" s="438"/>
      <c r="AG45" s="379">
        <f>SUM(AG43:AJ44)</f>
        <v>700</v>
      </c>
      <c r="AH45" s="380"/>
      <c r="AI45" s="380"/>
      <c r="AJ45" s="381"/>
      <c r="AK45" s="379">
        <f>SUM(AK43:AN44)</f>
        <v>0</v>
      </c>
      <c r="AL45" s="380"/>
      <c r="AM45" s="380"/>
      <c r="AN45" s="381"/>
      <c r="AO45" s="379">
        <f>SUM(AO43:AR44)</f>
        <v>0</v>
      </c>
      <c r="AP45" s="380"/>
      <c r="AQ45" s="380"/>
      <c r="AR45" s="381"/>
      <c r="AS45" s="379">
        <f>SUM(AS43:AV44)</f>
        <v>0</v>
      </c>
      <c r="AT45" s="380"/>
      <c r="AU45" s="380"/>
      <c r="AV45" s="381"/>
      <c r="AW45" s="379">
        <f>SUM(AW43:AZ44)</f>
        <v>0</v>
      </c>
      <c r="AX45" s="380"/>
      <c r="AY45" s="380"/>
      <c r="AZ45" s="381"/>
      <c r="BA45" s="379">
        <f>SUM(BA43:BD44)</f>
        <v>0</v>
      </c>
      <c r="BB45" s="380"/>
      <c r="BC45" s="380"/>
      <c r="BD45" s="381"/>
      <c r="BE45" s="379">
        <f>SUM(BE43:BH44)</f>
        <v>0</v>
      </c>
      <c r="BF45" s="380"/>
      <c r="BG45" s="380"/>
      <c r="BH45" s="381"/>
      <c r="BI45" s="379">
        <f>SUM(BI43:BL44)</f>
        <v>0</v>
      </c>
      <c r="BJ45" s="380"/>
      <c r="BK45" s="380"/>
      <c r="BL45" s="381"/>
      <c r="BM45" s="379">
        <f>SUM(BM43:BP44)</f>
        <v>0</v>
      </c>
      <c r="BN45" s="380"/>
      <c r="BO45" s="380"/>
      <c r="BP45" s="381"/>
      <c r="BQ45" s="379">
        <f>SUM(BQ43:BT44)</f>
        <v>0</v>
      </c>
      <c r="BR45" s="380"/>
      <c r="BS45" s="380"/>
      <c r="BT45" s="381"/>
      <c r="BU45" s="379">
        <f>SUM(BU43:BX44)</f>
        <v>0</v>
      </c>
      <c r="BV45" s="380"/>
      <c r="BW45" s="380"/>
      <c r="BX45" s="381"/>
      <c r="BY45" s="379">
        <f>SUM(BY43:CB44)</f>
        <v>0</v>
      </c>
      <c r="BZ45" s="380"/>
      <c r="CA45" s="380"/>
      <c r="CB45" s="381"/>
      <c r="CC45" s="379">
        <f>SUM(CC43:CF44)</f>
        <v>15</v>
      </c>
      <c r="CD45" s="380"/>
      <c r="CE45" s="380"/>
      <c r="CF45" s="381"/>
      <c r="CG45" s="379">
        <f>SUM(CG43:CJ44)</f>
        <v>0</v>
      </c>
      <c r="CH45" s="380"/>
      <c r="CI45" s="380"/>
      <c r="CJ45" s="381"/>
      <c r="CK45" s="379">
        <f>SUM(CK43:CN44)</f>
        <v>300</v>
      </c>
      <c r="CL45" s="380"/>
      <c r="CM45" s="380"/>
      <c r="CN45" s="381"/>
      <c r="CO45" s="379">
        <f>SUM(CO43:CR44)</f>
        <v>0</v>
      </c>
      <c r="CP45" s="380"/>
      <c r="CQ45" s="380"/>
      <c r="CR45" s="381"/>
      <c r="CS45" s="379">
        <f>SUM(CS43:CV44)</f>
        <v>0</v>
      </c>
      <c r="CT45" s="380"/>
      <c r="CU45" s="380"/>
      <c r="CV45" s="381"/>
      <c r="CW45" s="379">
        <f>SUM(CW43:CZ44)</f>
        <v>0</v>
      </c>
      <c r="CX45" s="380"/>
      <c r="CY45" s="380"/>
      <c r="CZ45" s="381"/>
      <c r="DA45" s="379">
        <f>SUM(DA43:DD44)</f>
        <v>0</v>
      </c>
      <c r="DB45" s="380"/>
      <c r="DC45" s="380"/>
      <c r="DD45" s="381"/>
      <c r="DE45" s="379">
        <f>SUM(DE43:DH44)</f>
        <v>0</v>
      </c>
      <c r="DF45" s="380"/>
      <c r="DG45" s="380"/>
      <c r="DH45" s="381"/>
      <c r="DI45" s="379">
        <f>SUM(DI43:DL44)</f>
        <v>0</v>
      </c>
      <c r="DJ45" s="380"/>
      <c r="DK45" s="380"/>
      <c r="DL45" s="381"/>
      <c r="DM45" s="379">
        <f>SUM(DM43:DP44)</f>
        <v>0</v>
      </c>
      <c r="DN45" s="380"/>
      <c r="DO45" s="380"/>
      <c r="DP45" s="381"/>
      <c r="DQ45" s="379">
        <f>SUM(DQ43:DT44)</f>
        <v>0</v>
      </c>
      <c r="DR45" s="380"/>
      <c r="DS45" s="380"/>
      <c r="DT45" s="381"/>
      <c r="DU45" s="379">
        <f>SUM(DU43:DX44)</f>
        <v>0</v>
      </c>
      <c r="DV45" s="380"/>
      <c r="DW45" s="380"/>
      <c r="DX45" s="381"/>
      <c r="DY45" s="379">
        <f>SUM(DY43:EB44)</f>
        <v>0</v>
      </c>
      <c r="DZ45" s="380"/>
      <c r="EA45" s="380"/>
      <c r="EB45" s="381"/>
      <c r="EC45" s="379">
        <f>SUM(EC43:EF44)</f>
        <v>0</v>
      </c>
      <c r="ED45" s="380"/>
      <c r="EE45" s="380"/>
      <c r="EF45" s="381"/>
      <c r="EG45" s="379">
        <f>SUM(EG43:EJ44)</f>
        <v>0</v>
      </c>
      <c r="EH45" s="380"/>
      <c r="EI45" s="380"/>
      <c r="EJ45" s="381"/>
      <c r="EK45" s="379">
        <f>SUM(EK43:EN44)</f>
        <v>0</v>
      </c>
      <c r="EL45" s="380"/>
      <c r="EM45" s="380"/>
      <c r="EN45" s="381"/>
      <c r="EO45" s="379">
        <f>SUM(EO43:ER44)</f>
        <v>0</v>
      </c>
      <c r="EP45" s="380"/>
      <c r="EQ45" s="380"/>
      <c r="ER45" s="381"/>
      <c r="ES45" s="379">
        <f t="shared" si="1"/>
        <v>1015</v>
      </c>
      <c r="ET45" s="380"/>
      <c r="EU45" s="380"/>
      <c r="EV45" s="381"/>
      <c r="EW45" s="111"/>
      <c r="EX45" s="111"/>
      <c r="EY45" s="111"/>
      <c r="EZ45" s="111"/>
    </row>
    <row r="46" spans="1:156" ht="19.5" customHeight="1">
      <c r="A46" s="419">
        <v>26</v>
      </c>
      <c r="B46" s="420"/>
      <c r="C46" s="432" t="s">
        <v>515</v>
      </c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26" t="s">
        <v>516</v>
      </c>
      <c r="AD46" s="426"/>
      <c r="AE46" s="426"/>
      <c r="AF46" s="426"/>
      <c r="AG46" s="382">
        <v>208</v>
      </c>
      <c r="AH46" s="383"/>
      <c r="AI46" s="383"/>
      <c r="AJ46" s="384"/>
      <c r="AK46" s="382">
        <v>232</v>
      </c>
      <c r="AL46" s="383"/>
      <c r="AM46" s="383"/>
      <c r="AN46" s="384"/>
      <c r="AO46" s="382"/>
      <c r="AP46" s="383"/>
      <c r="AQ46" s="383"/>
      <c r="AR46" s="384"/>
      <c r="AS46" s="382"/>
      <c r="AT46" s="383"/>
      <c r="AU46" s="383"/>
      <c r="AV46" s="384"/>
      <c r="AW46" s="382"/>
      <c r="AX46" s="383"/>
      <c r="AY46" s="383"/>
      <c r="AZ46" s="384"/>
      <c r="BA46" s="382"/>
      <c r="BB46" s="383"/>
      <c r="BC46" s="383"/>
      <c r="BD46" s="384"/>
      <c r="BE46" s="382">
        <v>459</v>
      </c>
      <c r="BF46" s="383"/>
      <c r="BG46" s="383"/>
      <c r="BH46" s="384"/>
      <c r="BI46" s="382">
        <v>1196</v>
      </c>
      <c r="BJ46" s="383"/>
      <c r="BK46" s="383"/>
      <c r="BL46" s="384"/>
      <c r="BM46" s="382">
        <v>567</v>
      </c>
      <c r="BN46" s="383"/>
      <c r="BO46" s="383"/>
      <c r="BP46" s="384"/>
      <c r="BQ46" s="382">
        <v>517</v>
      </c>
      <c r="BR46" s="383"/>
      <c r="BS46" s="383"/>
      <c r="BT46" s="384"/>
      <c r="BU46" s="382"/>
      <c r="BV46" s="383"/>
      <c r="BW46" s="383"/>
      <c r="BX46" s="384"/>
      <c r="BY46" s="379"/>
      <c r="BZ46" s="380"/>
      <c r="CA46" s="380"/>
      <c r="CB46" s="381"/>
      <c r="CC46" s="382">
        <v>127</v>
      </c>
      <c r="CD46" s="383"/>
      <c r="CE46" s="383"/>
      <c r="CF46" s="384"/>
      <c r="CG46" s="382">
        <v>27</v>
      </c>
      <c r="CH46" s="383"/>
      <c r="CI46" s="383"/>
      <c r="CJ46" s="384"/>
      <c r="CK46" s="382">
        <v>819</v>
      </c>
      <c r="CL46" s="383"/>
      <c r="CM46" s="383"/>
      <c r="CN46" s="384"/>
      <c r="CO46" s="382"/>
      <c r="CP46" s="383"/>
      <c r="CQ46" s="383"/>
      <c r="CR46" s="384"/>
      <c r="CS46" s="382"/>
      <c r="CT46" s="383"/>
      <c r="CU46" s="383"/>
      <c r="CV46" s="384"/>
      <c r="CW46" s="382">
        <v>2456</v>
      </c>
      <c r="CX46" s="383"/>
      <c r="CY46" s="383"/>
      <c r="CZ46" s="384"/>
      <c r="DA46" s="382">
        <v>277</v>
      </c>
      <c r="DB46" s="383"/>
      <c r="DC46" s="383"/>
      <c r="DD46" s="384"/>
      <c r="DE46" s="382"/>
      <c r="DF46" s="383"/>
      <c r="DG46" s="383"/>
      <c r="DH46" s="384"/>
      <c r="DI46" s="382"/>
      <c r="DJ46" s="383"/>
      <c r="DK46" s="383"/>
      <c r="DL46" s="384"/>
      <c r="DM46" s="382"/>
      <c r="DN46" s="383"/>
      <c r="DO46" s="383"/>
      <c r="DP46" s="384"/>
      <c r="DQ46" s="382"/>
      <c r="DR46" s="383"/>
      <c r="DS46" s="383"/>
      <c r="DT46" s="384"/>
      <c r="DU46" s="382"/>
      <c r="DV46" s="383"/>
      <c r="DW46" s="383"/>
      <c r="DX46" s="384"/>
      <c r="DY46" s="382"/>
      <c r="DZ46" s="383"/>
      <c r="EA46" s="383"/>
      <c r="EB46" s="384"/>
      <c r="EC46" s="382"/>
      <c r="ED46" s="383"/>
      <c r="EE46" s="383"/>
      <c r="EF46" s="384"/>
      <c r="EG46" s="382"/>
      <c r="EH46" s="383"/>
      <c r="EI46" s="383"/>
      <c r="EJ46" s="384"/>
      <c r="EK46" s="382"/>
      <c r="EL46" s="383"/>
      <c r="EM46" s="383"/>
      <c r="EN46" s="384"/>
      <c r="EO46" s="382"/>
      <c r="EP46" s="383"/>
      <c r="EQ46" s="383"/>
      <c r="ER46" s="384"/>
      <c r="ES46" s="379">
        <f t="shared" si="1"/>
        <v>6885</v>
      </c>
      <c r="ET46" s="380"/>
      <c r="EU46" s="380"/>
      <c r="EV46" s="381"/>
      <c r="EW46" s="111"/>
      <c r="EX46" s="111"/>
      <c r="EY46" s="111"/>
      <c r="EZ46" s="111"/>
    </row>
    <row r="47" spans="1:156" ht="19.5" customHeight="1" hidden="1">
      <c r="A47" s="419" t="s">
        <v>517</v>
      </c>
      <c r="B47" s="420"/>
      <c r="C47" s="432" t="s">
        <v>518</v>
      </c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26" t="s">
        <v>519</v>
      </c>
      <c r="AD47" s="426"/>
      <c r="AE47" s="426"/>
      <c r="AF47" s="426"/>
      <c r="AG47" s="382"/>
      <c r="AH47" s="383"/>
      <c r="AI47" s="383"/>
      <c r="AJ47" s="384"/>
      <c r="AK47" s="382"/>
      <c r="AL47" s="383"/>
      <c r="AM47" s="383"/>
      <c r="AN47" s="384"/>
      <c r="AO47" s="382"/>
      <c r="AP47" s="383"/>
      <c r="AQ47" s="383"/>
      <c r="AR47" s="384"/>
      <c r="AS47" s="382"/>
      <c r="AT47" s="383"/>
      <c r="AU47" s="383"/>
      <c r="AV47" s="384"/>
      <c r="AW47" s="382"/>
      <c r="AX47" s="383"/>
      <c r="AY47" s="383"/>
      <c r="AZ47" s="384"/>
      <c r="BA47" s="382"/>
      <c r="BB47" s="383"/>
      <c r="BC47" s="383"/>
      <c r="BD47" s="384"/>
      <c r="BE47" s="382"/>
      <c r="BF47" s="383"/>
      <c r="BG47" s="383"/>
      <c r="BH47" s="384"/>
      <c r="BI47" s="382"/>
      <c r="BJ47" s="383"/>
      <c r="BK47" s="383"/>
      <c r="BL47" s="384"/>
      <c r="BM47" s="382"/>
      <c r="BN47" s="383"/>
      <c r="BO47" s="383"/>
      <c r="BP47" s="384"/>
      <c r="BQ47" s="382"/>
      <c r="BR47" s="383"/>
      <c r="BS47" s="383"/>
      <c r="BT47" s="384"/>
      <c r="BU47" s="382"/>
      <c r="BV47" s="383"/>
      <c r="BW47" s="383"/>
      <c r="BX47" s="384"/>
      <c r="BY47" s="379"/>
      <c r="BZ47" s="380"/>
      <c r="CA47" s="380"/>
      <c r="CB47" s="381"/>
      <c r="CC47" s="382"/>
      <c r="CD47" s="383"/>
      <c r="CE47" s="383"/>
      <c r="CF47" s="384"/>
      <c r="CG47" s="382"/>
      <c r="CH47" s="383"/>
      <c r="CI47" s="383"/>
      <c r="CJ47" s="384"/>
      <c r="CK47" s="382"/>
      <c r="CL47" s="383"/>
      <c r="CM47" s="383"/>
      <c r="CN47" s="384"/>
      <c r="CO47" s="382"/>
      <c r="CP47" s="383"/>
      <c r="CQ47" s="383"/>
      <c r="CR47" s="384"/>
      <c r="CS47" s="382"/>
      <c r="CT47" s="383"/>
      <c r="CU47" s="383"/>
      <c r="CV47" s="384"/>
      <c r="CW47" s="382"/>
      <c r="CX47" s="383"/>
      <c r="CY47" s="383"/>
      <c r="CZ47" s="384"/>
      <c r="DA47" s="382"/>
      <c r="DB47" s="383"/>
      <c r="DC47" s="383"/>
      <c r="DD47" s="384"/>
      <c r="DE47" s="382"/>
      <c r="DF47" s="383"/>
      <c r="DG47" s="383"/>
      <c r="DH47" s="384"/>
      <c r="DI47" s="382"/>
      <c r="DJ47" s="383"/>
      <c r="DK47" s="383"/>
      <c r="DL47" s="384"/>
      <c r="DM47" s="382"/>
      <c r="DN47" s="383"/>
      <c r="DO47" s="383"/>
      <c r="DP47" s="384"/>
      <c r="DQ47" s="382"/>
      <c r="DR47" s="383"/>
      <c r="DS47" s="383"/>
      <c r="DT47" s="384"/>
      <c r="DU47" s="382"/>
      <c r="DV47" s="383"/>
      <c r="DW47" s="383"/>
      <c r="DX47" s="384"/>
      <c r="DY47" s="382"/>
      <c r="DZ47" s="383"/>
      <c r="EA47" s="383"/>
      <c r="EB47" s="384"/>
      <c r="EC47" s="382"/>
      <c r="ED47" s="383"/>
      <c r="EE47" s="383"/>
      <c r="EF47" s="384"/>
      <c r="EG47" s="382"/>
      <c r="EH47" s="383"/>
      <c r="EI47" s="383"/>
      <c r="EJ47" s="384"/>
      <c r="EK47" s="382"/>
      <c r="EL47" s="383"/>
      <c r="EM47" s="383"/>
      <c r="EN47" s="384"/>
      <c r="EO47" s="382"/>
      <c r="EP47" s="383"/>
      <c r="EQ47" s="383"/>
      <c r="ER47" s="384"/>
      <c r="ES47" s="379">
        <f t="shared" si="1"/>
        <v>0</v>
      </c>
      <c r="ET47" s="380"/>
      <c r="EU47" s="380"/>
      <c r="EV47" s="381"/>
      <c r="EW47" s="111"/>
      <c r="EX47" s="111"/>
      <c r="EY47" s="111"/>
      <c r="EZ47" s="111"/>
    </row>
    <row r="48" spans="1:156" ht="19.5" customHeight="1" hidden="1">
      <c r="A48" s="419" t="s">
        <v>520</v>
      </c>
      <c r="B48" s="420"/>
      <c r="C48" s="432" t="s">
        <v>521</v>
      </c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26" t="s">
        <v>522</v>
      </c>
      <c r="AD48" s="426"/>
      <c r="AE48" s="426"/>
      <c r="AF48" s="426"/>
      <c r="AG48" s="382"/>
      <c r="AH48" s="383"/>
      <c r="AI48" s="383"/>
      <c r="AJ48" s="384"/>
      <c r="AK48" s="382"/>
      <c r="AL48" s="383"/>
      <c r="AM48" s="383"/>
      <c r="AN48" s="384"/>
      <c r="AO48" s="382"/>
      <c r="AP48" s="383"/>
      <c r="AQ48" s="383"/>
      <c r="AR48" s="384"/>
      <c r="AS48" s="382"/>
      <c r="AT48" s="383"/>
      <c r="AU48" s="383"/>
      <c r="AV48" s="384"/>
      <c r="AW48" s="382"/>
      <c r="AX48" s="383"/>
      <c r="AY48" s="383"/>
      <c r="AZ48" s="384"/>
      <c r="BA48" s="382"/>
      <c r="BB48" s="383"/>
      <c r="BC48" s="383"/>
      <c r="BD48" s="384"/>
      <c r="BE48" s="382"/>
      <c r="BF48" s="383"/>
      <c r="BG48" s="383"/>
      <c r="BH48" s="384"/>
      <c r="BI48" s="382"/>
      <c r="BJ48" s="383"/>
      <c r="BK48" s="383"/>
      <c r="BL48" s="384"/>
      <c r="BM48" s="382"/>
      <c r="BN48" s="383"/>
      <c r="BO48" s="383"/>
      <c r="BP48" s="384"/>
      <c r="BQ48" s="382"/>
      <c r="BR48" s="383"/>
      <c r="BS48" s="383"/>
      <c r="BT48" s="384"/>
      <c r="BU48" s="382"/>
      <c r="BV48" s="383"/>
      <c r="BW48" s="383"/>
      <c r="BX48" s="384"/>
      <c r="BY48" s="379"/>
      <c r="BZ48" s="380"/>
      <c r="CA48" s="380"/>
      <c r="CB48" s="381"/>
      <c r="CC48" s="382"/>
      <c r="CD48" s="383"/>
      <c r="CE48" s="383"/>
      <c r="CF48" s="384"/>
      <c r="CG48" s="382"/>
      <c r="CH48" s="383"/>
      <c r="CI48" s="383"/>
      <c r="CJ48" s="384"/>
      <c r="CK48" s="382"/>
      <c r="CL48" s="383"/>
      <c r="CM48" s="383"/>
      <c r="CN48" s="384"/>
      <c r="CO48" s="382"/>
      <c r="CP48" s="383"/>
      <c r="CQ48" s="383"/>
      <c r="CR48" s="384"/>
      <c r="CS48" s="382"/>
      <c r="CT48" s="383"/>
      <c r="CU48" s="383"/>
      <c r="CV48" s="384"/>
      <c r="CW48" s="382"/>
      <c r="CX48" s="383"/>
      <c r="CY48" s="383"/>
      <c r="CZ48" s="384"/>
      <c r="DA48" s="382"/>
      <c r="DB48" s="383"/>
      <c r="DC48" s="383"/>
      <c r="DD48" s="384"/>
      <c r="DE48" s="382"/>
      <c r="DF48" s="383"/>
      <c r="DG48" s="383"/>
      <c r="DH48" s="384"/>
      <c r="DI48" s="382"/>
      <c r="DJ48" s="383"/>
      <c r="DK48" s="383"/>
      <c r="DL48" s="384"/>
      <c r="DM48" s="382"/>
      <c r="DN48" s="383"/>
      <c r="DO48" s="383"/>
      <c r="DP48" s="384"/>
      <c r="DQ48" s="382"/>
      <c r="DR48" s="383"/>
      <c r="DS48" s="383"/>
      <c r="DT48" s="384"/>
      <c r="DU48" s="382"/>
      <c r="DV48" s="383"/>
      <c r="DW48" s="383"/>
      <c r="DX48" s="384"/>
      <c r="DY48" s="382"/>
      <c r="DZ48" s="383"/>
      <c r="EA48" s="383"/>
      <c r="EB48" s="384"/>
      <c r="EC48" s="382"/>
      <c r="ED48" s="383"/>
      <c r="EE48" s="383"/>
      <c r="EF48" s="384"/>
      <c r="EG48" s="382"/>
      <c r="EH48" s="383"/>
      <c r="EI48" s="383"/>
      <c r="EJ48" s="384"/>
      <c r="EK48" s="382"/>
      <c r="EL48" s="383"/>
      <c r="EM48" s="383"/>
      <c r="EN48" s="384"/>
      <c r="EO48" s="382"/>
      <c r="EP48" s="383"/>
      <c r="EQ48" s="383"/>
      <c r="ER48" s="384"/>
      <c r="ES48" s="379">
        <f t="shared" si="1"/>
        <v>0</v>
      </c>
      <c r="ET48" s="380"/>
      <c r="EU48" s="380"/>
      <c r="EV48" s="381"/>
      <c r="EW48" s="111"/>
      <c r="EX48" s="111"/>
      <c r="EY48" s="111"/>
      <c r="EZ48" s="111"/>
    </row>
    <row r="49" spans="1:156" ht="19.5" customHeight="1" hidden="1">
      <c r="A49" s="419" t="s">
        <v>523</v>
      </c>
      <c r="B49" s="420"/>
      <c r="C49" s="432" t="s">
        <v>524</v>
      </c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26" t="s">
        <v>525</v>
      </c>
      <c r="AD49" s="426"/>
      <c r="AE49" s="426"/>
      <c r="AF49" s="426"/>
      <c r="AG49" s="382"/>
      <c r="AH49" s="383"/>
      <c r="AI49" s="383"/>
      <c r="AJ49" s="384"/>
      <c r="AK49" s="382"/>
      <c r="AL49" s="383"/>
      <c r="AM49" s="383"/>
      <c r="AN49" s="384"/>
      <c r="AO49" s="382"/>
      <c r="AP49" s="383"/>
      <c r="AQ49" s="383"/>
      <c r="AR49" s="384"/>
      <c r="AS49" s="382"/>
      <c r="AT49" s="383"/>
      <c r="AU49" s="383"/>
      <c r="AV49" s="384"/>
      <c r="AW49" s="382"/>
      <c r="AX49" s="383"/>
      <c r="AY49" s="383"/>
      <c r="AZ49" s="384"/>
      <c r="BA49" s="382"/>
      <c r="BB49" s="383"/>
      <c r="BC49" s="383"/>
      <c r="BD49" s="384"/>
      <c r="BE49" s="382"/>
      <c r="BF49" s="383"/>
      <c r="BG49" s="383"/>
      <c r="BH49" s="384"/>
      <c r="BI49" s="382"/>
      <c r="BJ49" s="383"/>
      <c r="BK49" s="383"/>
      <c r="BL49" s="384"/>
      <c r="BM49" s="382"/>
      <c r="BN49" s="383"/>
      <c r="BO49" s="383"/>
      <c r="BP49" s="384"/>
      <c r="BQ49" s="382"/>
      <c r="BR49" s="383"/>
      <c r="BS49" s="383"/>
      <c r="BT49" s="384"/>
      <c r="BU49" s="382"/>
      <c r="BV49" s="383"/>
      <c r="BW49" s="383"/>
      <c r="BX49" s="384"/>
      <c r="BY49" s="379"/>
      <c r="BZ49" s="380"/>
      <c r="CA49" s="380"/>
      <c r="CB49" s="381"/>
      <c r="CC49" s="382"/>
      <c r="CD49" s="383"/>
      <c r="CE49" s="383"/>
      <c r="CF49" s="384"/>
      <c r="CG49" s="382"/>
      <c r="CH49" s="383"/>
      <c r="CI49" s="383"/>
      <c r="CJ49" s="384"/>
      <c r="CK49" s="382"/>
      <c r="CL49" s="383"/>
      <c r="CM49" s="383"/>
      <c r="CN49" s="384"/>
      <c r="CO49" s="382"/>
      <c r="CP49" s="383"/>
      <c r="CQ49" s="383"/>
      <c r="CR49" s="384"/>
      <c r="CS49" s="382"/>
      <c r="CT49" s="383"/>
      <c r="CU49" s="383"/>
      <c r="CV49" s="384"/>
      <c r="CW49" s="382"/>
      <c r="CX49" s="383"/>
      <c r="CY49" s="383"/>
      <c r="CZ49" s="384"/>
      <c r="DA49" s="382"/>
      <c r="DB49" s="383"/>
      <c r="DC49" s="383"/>
      <c r="DD49" s="384"/>
      <c r="DE49" s="382"/>
      <c r="DF49" s="383"/>
      <c r="DG49" s="383"/>
      <c r="DH49" s="384"/>
      <c r="DI49" s="382"/>
      <c r="DJ49" s="383"/>
      <c r="DK49" s="383"/>
      <c r="DL49" s="384"/>
      <c r="DM49" s="382"/>
      <c r="DN49" s="383"/>
      <c r="DO49" s="383"/>
      <c r="DP49" s="384"/>
      <c r="DQ49" s="382"/>
      <c r="DR49" s="383"/>
      <c r="DS49" s="383"/>
      <c r="DT49" s="384"/>
      <c r="DU49" s="382"/>
      <c r="DV49" s="383"/>
      <c r="DW49" s="383"/>
      <c r="DX49" s="384"/>
      <c r="DY49" s="382"/>
      <c r="DZ49" s="383"/>
      <c r="EA49" s="383"/>
      <c r="EB49" s="384"/>
      <c r="EC49" s="382"/>
      <c r="ED49" s="383"/>
      <c r="EE49" s="383"/>
      <c r="EF49" s="384"/>
      <c r="EG49" s="382"/>
      <c r="EH49" s="383"/>
      <c r="EI49" s="383"/>
      <c r="EJ49" s="384"/>
      <c r="EK49" s="382"/>
      <c r="EL49" s="383"/>
      <c r="EM49" s="383"/>
      <c r="EN49" s="384"/>
      <c r="EO49" s="382"/>
      <c r="EP49" s="383"/>
      <c r="EQ49" s="383"/>
      <c r="ER49" s="384"/>
      <c r="ES49" s="379">
        <f t="shared" si="1"/>
        <v>0</v>
      </c>
      <c r="ET49" s="380"/>
      <c r="EU49" s="380"/>
      <c r="EV49" s="381"/>
      <c r="EW49" s="111"/>
      <c r="EX49" s="111"/>
      <c r="EY49" s="111"/>
      <c r="EZ49" s="111"/>
    </row>
    <row r="50" spans="1:156" ht="19.5" customHeight="1" hidden="1">
      <c r="A50" s="419">
        <v>2</v>
      </c>
      <c r="B50" s="420"/>
      <c r="C50" s="432" t="s">
        <v>526</v>
      </c>
      <c r="D50" s="433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26" t="s">
        <v>527</v>
      </c>
      <c r="AD50" s="426"/>
      <c r="AE50" s="426"/>
      <c r="AF50" s="426"/>
      <c r="AG50" s="382"/>
      <c r="AH50" s="383"/>
      <c r="AI50" s="383"/>
      <c r="AJ50" s="384"/>
      <c r="AK50" s="382"/>
      <c r="AL50" s="383"/>
      <c r="AM50" s="383"/>
      <c r="AN50" s="384"/>
      <c r="AO50" s="382"/>
      <c r="AP50" s="383"/>
      <c r="AQ50" s="383"/>
      <c r="AR50" s="384"/>
      <c r="AS50" s="382"/>
      <c r="AT50" s="383"/>
      <c r="AU50" s="383"/>
      <c r="AV50" s="384"/>
      <c r="AW50" s="382"/>
      <c r="AX50" s="383"/>
      <c r="AY50" s="383"/>
      <c r="AZ50" s="384"/>
      <c r="BA50" s="382"/>
      <c r="BB50" s="383"/>
      <c r="BC50" s="383"/>
      <c r="BD50" s="384"/>
      <c r="BE50" s="382"/>
      <c r="BF50" s="383"/>
      <c r="BG50" s="383"/>
      <c r="BH50" s="384"/>
      <c r="BI50" s="382"/>
      <c r="BJ50" s="383"/>
      <c r="BK50" s="383"/>
      <c r="BL50" s="384"/>
      <c r="BM50" s="382"/>
      <c r="BN50" s="383"/>
      <c r="BO50" s="383"/>
      <c r="BP50" s="384"/>
      <c r="BQ50" s="382"/>
      <c r="BR50" s="383"/>
      <c r="BS50" s="383"/>
      <c r="BT50" s="384"/>
      <c r="BU50" s="382"/>
      <c r="BV50" s="383"/>
      <c r="BW50" s="383"/>
      <c r="BX50" s="384"/>
      <c r="BY50" s="379"/>
      <c r="BZ50" s="380"/>
      <c r="CA50" s="380"/>
      <c r="CB50" s="381"/>
      <c r="CC50" s="382"/>
      <c r="CD50" s="383"/>
      <c r="CE50" s="383"/>
      <c r="CF50" s="384"/>
      <c r="CG50" s="382"/>
      <c r="CH50" s="383"/>
      <c r="CI50" s="383"/>
      <c r="CJ50" s="384"/>
      <c r="CK50" s="382"/>
      <c r="CL50" s="383"/>
      <c r="CM50" s="383"/>
      <c r="CN50" s="384"/>
      <c r="CO50" s="382"/>
      <c r="CP50" s="383"/>
      <c r="CQ50" s="383"/>
      <c r="CR50" s="384"/>
      <c r="CS50" s="382"/>
      <c r="CT50" s="383"/>
      <c r="CU50" s="383"/>
      <c r="CV50" s="384"/>
      <c r="CW50" s="382"/>
      <c r="CX50" s="383"/>
      <c r="CY50" s="383"/>
      <c r="CZ50" s="384"/>
      <c r="DA50" s="382"/>
      <c r="DB50" s="383"/>
      <c r="DC50" s="383"/>
      <c r="DD50" s="384"/>
      <c r="DE50" s="382"/>
      <c r="DF50" s="383"/>
      <c r="DG50" s="383"/>
      <c r="DH50" s="384"/>
      <c r="DI50" s="382"/>
      <c r="DJ50" s="383"/>
      <c r="DK50" s="383"/>
      <c r="DL50" s="384"/>
      <c r="DM50" s="382"/>
      <c r="DN50" s="383"/>
      <c r="DO50" s="383"/>
      <c r="DP50" s="384"/>
      <c r="DQ50" s="382"/>
      <c r="DR50" s="383"/>
      <c r="DS50" s="383"/>
      <c r="DT50" s="384"/>
      <c r="DU50" s="382"/>
      <c r="DV50" s="383"/>
      <c r="DW50" s="383"/>
      <c r="DX50" s="384"/>
      <c r="DY50" s="382"/>
      <c r="DZ50" s="383"/>
      <c r="EA50" s="383"/>
      <c r="EB50" s="384"/>
      <c r="EC50" s="382"/>
      <c r="ED50" s="383"/>
      <c r="EE50" s="383"/>
      <c r="EF50" s="384"/>
      <c r="EG50" s="382"/>
      <c r="EH50" s="383"/>
      <c r="EI50" s="383"/>
      <c r="EJ50" s="384"/>
      <c r="EK50" s="382"/>
      <c r="EL50" s="383"/>
      <c r="EM50" s="383"/>
      <c r="EN50" s="384"/>
      <c r="EO50" s="382"/>
      <c r="EP50" s="383"/>
      <c r="EQ50" s="383"/>
      <c r="ER50" s="384"/>
      <c r="ES50" s="379">
        <f t="shared" si="1"/>
        <v>0</v>
      </c>
      <c r="ET50" s="380"/>
      <c r="EU50" s="380"/>
      <c r="EV50" s="381"/>
      <c r="EW50" s="111"/>
      <c r="EX50" s="111"/>
      <c r="EY50" s="111"/>
      <c r="EZ50" s="111"/>
    </row>
    <row r="51" spans="1:156" ht="19.5" customHeight="1">
      <c r="A51" s="434">
        <v>27</v>
      </c>
      <c r="B51" s="435"/>
      <c r="C51" s="441" t="s">
        <v>528</v>
      </c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  <c r="Q51" s="442"/>
      <c r="R51" s="442"/>
      <c r="S51" s="442"/>
      <c r="T51" s="442"/>
      <c r="U51" s="442"/>
      <c r="V51" s="442"/>
      <c r="W51" s="442"/>
      <c r="X51" s="442"/>
      <c r="Y51" s="442"/>
      <c r="Z51" s="442"/>
      <c r="AA51" s="442"/>
      <c r="AB51" s="442"/>
      <c r="AC51" s="438" t="s">
        <v>529</v>
      </c>
      <c r="AD51" s="438"/>
      <c r="AE51" s="438"/>
      <c r="AF51" s="438"/>
      <c r="AG51" s="379">
        <f>SUM(AG46:AJ50)</f>
        <v>208</v>
      </c>
      <c r="AH51" s="380"/>
      <c r="AI51" s="380"/>
      <c r="AJ51" s="381"/>
      <c r="AK51" s="379">
        <f>SUM(AK46:AN50)</f>
        <v>232</v>
      </c>
      <c r="AL51" s="380"/>
      <c r="AM51" s="380"/>
      <c r="AN51" s="381"/>
      <c r="AO51" s="379">
        <f>SUM(AO46:AR50)</f>
        <v>0</v>
      </c>
      <c r="AP51" s="380"/>
      <c r="AQ51" s="380"/>
      <c r="AR51" s="381"/>
      <c r="AS51" s="379">
        <f>SUM(AS46:AV50)</f>
        <v>0</v>
      </c>
      <c r="AT51" s="380"/>
      <c r="AU51" s="380"/>
      <c r="AV51" s="381"/>
      <c r="AW51" s="379">
        <f>SUM(AW46:AZ50)</f>
        <v>0</v>
      </c>
      <c r="AX51" s="380"/>
      <c r="AY51" s="380"/>
      <c r="AZ51" s="381"/>
      <c r="BA51" s="379">
        <f>SUM(BA46:BD50)</f>
        <v>0</v>
      </c>
      <c r="BB51" s="380"/>
      <c r="BC51" s="380"/>
      <c r="BD51" s="381"/>
      <c r="BE51" s="379">
        <f>SUM(BE46:BH50)</f>
        <v>459</v>
      </c>
      <c r="BF51" s="380"/>
      <c r="BG51" s="380"/>
      <c r="BH51" s="381"/>
      <c r="BI51" s="379">
        <f>SUM(BI46:BL50)</f>
        <v>1196</v>
      </c>
      <c r="BJ51" s="380"/>
      <c r="BK51" s="380"/>
      <c r="BL51" s="381"/>
      <c r="BM51" s="379">
        <f>SUM(BM46:BP50)</f>
        <v>567</v>
      </c>
      <c r="BN51" s="380"/>
      <c r="BO51" s="380"/>
      <c r="BP51" s="381"/>
      <c r="BQ51" s="379">
        <f>SUM(BQ46:BT50)</f>
        <v>517</v>
      </c>
      <c r="BR51" s="380"/>
      <c r="BS51" s="380"/>
      <c r="BT51" s="381"/>
      <c r="BU51" s="379">
        <f>SUM(BU46:BX50)</f>
        <v>0</v>
      </c>
      <c r="BV51" s="380"/>
      <c r="BW51" s="380"/>
      <c r="BX51" s="381"/>
      <c r="BY51" s="379">
        <f>SUM(BY46:CB50)</f>
        <v>0</v>
      </c>
      <c r="BZ51" s="380"/>
      <c r="CA51" s="380"/>
      <c r="CB51" s="381"/>
      <c r="CC51" s="379">
        <f>SUM(CC46:CF50)</f>
        <v>127</v>
      </c>
      <c r="CD51" s="380"/>
      <c r="CE51" s="380"/>
      <c r="CF51" s="381"/>
      <c r="CG51" s="379">
        <f>SUM(CG46:CJ50)</f>
        <v>27</v>
      </c>
      <c r="CH51" s="380"/>
      <c r="CI51" s="380"/>
      <c r="CJ51" s="381"/>
      <c r="CK51" s="379">
        <f>SUM(CK46:CN50)</f>
        <v>819</v>
      </c>
      <c r="CL51" s="380"/>
      <c r="CM51" s="380"/>
      <c r="CN51" s="381"/>
      <c r="CO51" s="379">
        <f>SUM(CO46:CR50)</f>
        <v>0</v>
      </c>
      <c r="CP51" s="380"/>
      <c r="CQ51" s="380"/>
      <c r="CR51" s="381"/>
      <c r="CS51" s="379">
        <f>SUM(CS46:CV50)</f>
        <v>0</v>
      </c>
      <c r="CT51" s="380"/>
      <c r="CU51" s="380"/>
      <c r="CV51" s="381"/>
      <c r="CW51" s="379">
        <f>SUM(CW46:CZ50)</f>
        <v>2456</v>
      </c>
      <c r="CX51" s="380"/>
      <c r="CY51" s="380"/>
      <c r="CZ51" s="381"/>
      <c r="DA51" s="379">
        <f>SUM(DA46:DD50)</f>
        <v>277</v>
      </c>
      <c r="DB51" s="380"/>
      <c r="DC51" s="380"/>
      <c r="DD51" s="381"/>
      <c r="DE51" s="379">
        <f>SUM(DE46:DH50)</f>
        <v>0</v>
      </c>
      <c r="DF51" s="380"/>
      <c r="DG51" s="380"/>
      <c r="DH51" s="381"/>
      <c r="DI51" s="379">
        <f>SUM(DI46:DL50)</f>
        <v>0</v>
      </c>
      <c r="DJ51" s="380"/>
      <c r="DK51" s="380"/>
      <c r="DL51" s="381"/>
      <c r="DM51" s="379">
        <f>SUM(DM46:DP50)</f>
        <v>0</v>
      </c>
      <c r="DN51" s="380"/>
      <c r="DO51" s="380"/>
      <c r="DP51" s="381"/>
      <c r="DQ51" s="379">
        <f>SUM(DQ46:DT50)</f>
        <v>0</v>
      </c>
      <c r="DR51" s="380"/>
      <c r="DS51" s="380"/>
      <c r="DT51" s="381"/>
      <c r="DU51" s="379">
        <f>SUM(DU46:DX50)</f>
        <v>0</v>
      </c>
      <c r="DV51" s="380"/>
      <c r="DW51" s="380"/>
      <c r="DX51" s="381"/>
      <c r="DY51" s="379">
        <f>SUM(DY46:EB50)</f>
        <v>0</v>
      </c>
      <c r="DZ51" s="380"/>
      <c r="EA51" s="380"/>
      <c r="EB51" s="381"/>
      <c r="EC51" s="379">
        <f>SUM(EC46:EF50)</f>
        <v>0</v>
      </c>
      <c r="ED51" s="380"/>
      <c r="EE51" s="380"/>
      <c r="EF51" s="381"/>
      <c r="EG51" s="379">
        <f>SUM(EG46:EJ50)</f>
        <v>0</v>
      </c>
      <c r="EH51" s="380"/>
      <c r="EI51" s="380"/>
      <c r="EJ51" s="381"/>
      <c r="EK51" s="379">
        <f>SUM(EK46:EN50)</f>
        <v>0</v>
      </c>
      <c r="EL51" s="380"/>
      <c r="EM51" s="380"/>
      <c r="EN51" s="381"/>
      <c r="EO51" s="379">
        <f>SUM(EO46:ER50)</f>
        <v>0</v>
      </c>
      <c r="EP51" s="380"/>
      <c r="EQ51" s="380"/>
      <c r="ER51" s="381"/>
      <c r="ES51" s="379">
        <f t="shared" si="1"/>
        <v>6885</v>
      </c>
      <c r="ET51" s="380"/>
      <c r="EU51" s="380"/>
      <c r="EV51" s="381"/>
      <c r="EW51" s="111"/>
      <c r="EX51" s="111"/>
      <c r="EY51" s="111"/>
      <c r="EZ51" s="111"/>
    </row>
    <row r="52" spans="1:156" ht="19.5" customHeight="1">
      <c r="A52" s="434">
        <v>28</v>
      </c>
      <c r="B52" s="435"/>
      <c r="C52" s="441" t="s">
        <v>530</v>
      </c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2"/>
      <c r="AA52" s="442"/>
      <c r="AB52" s="442"/>
      <c r="AC52" s="438" t="s">
        <v>373</v>
      </c>
      <c r="AD52" s="438"/>
      <c r="AE52" s="438"/>
      <c r="AF52" s="438"/>
      <c r="AG52" s="379">
        <f>SUM(AG31+AG34+AG42+AG45+AG51)</f>
        <v>2123</v>
      </c>
      <c r="AH52" s="380"/>
      <c r="AI52" s="380"/>
      <c r="AJ52" s="381"/>
      <c r="AK52" s="379">
        <f>SUM(AK31+AK34+AK42+AK45+AK51)</f>
        <v>1092</v>
      </c>
      <c r="AL52" s="380"/>
      <c r="AM52" s="380"/>
      <c r="AN52" s="381"/>
      <c r="AO52" s="379">
        <f>SUM(AO31+AO34+AO42+AO45+AO51)</f>
        <v>0</v>
      </c>
      <c r="AP52" s="380"/>
      <c r="AQ52" s="380"/>
      <c r="AR52" s="381"/>
      <c r="AS52" s="379">
        <f>SUM(AS31+AS34+AS42+AS45+AS51)</f>
        <v>0</v>
      </c>
      <c r="AT52" s="380"/>
      <c r="AU52" s="380"/>
      <c r="AV52" s="381"/>
      <c r="AW52" s="379">
        <f>SUM(AW31+AW34+AW42+AW45+AW51)</f>
        <v>0</v>
      </c>
      <c r="AX52" s="380"/>
      <c r="AY52" s="380"/>
      <c r="AZ52" s="381"/>
      <c r="BA52" s="379">
        <f>SUM(BA31+BA34+BA42+BA45+BA51)</f>
        <v>0</v>
      </c>
      <c r="BB52" s="380"/>
      <c r="BC52" s="380"/>
      <c r="BD52" s="381"/>
      <c r="BE52" s="379">
        <f>SUM(BE31+BE34+BE42+BE45+BE51)</f>
        <v>3979</v>
      </c>
      <c r="BF52" s="380"/>
      <c r="BG52" s="380"/>
      <c r="BH52" s="381"/>
      <c r="BI52" s="379">
        <f>SUM(BI31+BI34+BI42+BI45+BI51)</f>
        <v>5626</v>
      </c>
      <c r="BJ52" s="380"/>
      <c r="BK52" s="380"/>
      <c r="BL52" s="381"/>
      <c r="BM52" s="379">
        <f>SUM(BM31+BM34+BM42+BM45+BM51)</f>
        <v>2667</v>
      </c>
      <c r="BN52" s="380"/>
      <c r="BO52" s="380"/>
      <c r="BP52" s="381"/>
      <c r="BQ52" s="379">
        <f>SUM(BQ31+BQ34+BQ42+BQ45+BQ51)</f>
        <v>2922</v>
      </c>
      <c r="BR52" s="380"/>
      <c r="BS52" s="380"/>
      <c r="BT52" s="381"/>
      <c r="BU52" s="379">
        <f>SUM(BU31+BU34+BU42+BU45+BU51)</f>
        <v>0</v>
      </c>
      <c r="BV52" s="380"/>
      <c r="BW52" s="380"/>
      <c r="BX52" s="381"/>
      <c r="BY52" s="379">
        <f>SUM(BY31+BY34+BY42+BY45+BY51)</f>
        <v>0</v>
      </c>
      <c r="BZ52" s="380"/>
      <c r="CA52" s="380"/>
      <c r="CB52" s="381"/>
      <c r="CC52" s="379">
        <f>SUM(CC31+CC34+CC42+CC45+CC51)</f>
        <v>622</v>
      </c>
      <c r="CD52" s="380"/>
      <c r="CE52" s="380"/>
      <c r="CF52" s="381"/>
      <c r="CG52" s="379">
        <f>SUM(CG31+CG34+CG42+CG45+CG51)</f>
        <v>127</v>
      </c>
      <c r="CH52" s="380"/>
      <c r="CI52" s="380"/>
      <c r="CJ52" s="381"/>
      <c r="CK52" s="379">
        <f>SUM(CK31+CK34+CK42+CK45+CK51)</f>
        <v>6553</v>
      </c>
      <c r="CL52" s="380"/>
      <c r="CM52" s="380"/>
      <c r="CN52" s="381"/>
      <c r="CO52" s="379">
        <f>SUM(CO31+CO34+CO42+CO45+CO51)</f>
        <v>0</v>
      </c>
      <c r="CP52" s="380"/>
      <c r="CQ52" s="380"/>
      <c r="CR52" s="381"/>
      <c r="CS52" s="379">
        <f>SUM(CS31+CS34+CS42+CS45+CS51)</f>
        <v>0</v>
      </c>
      <c r="CT52" s="380"/>
      <c r="CU52" s="380"/>
      <c r="CV52" s="381"/>
      <c r="CW52" s="379">
        <f>SUM(CW31+CW34+CW42+CW45+CW51)</f>
        <v>11551</v>
      </c>
      <c r="CX52" s="380"/>
      <c r="CY52" s="380"/>
      <c r="CZ52" s="381"/>
      <c r="DA52" s="379">
        <f>SUM(DA31+DA34+DA42+DA45+DA51)</f>
        <v>1365</v>
      </c>
      <c r="DB52" s="380"/>
      <c r="DC52" s="380"/>
      <c r="DD52" s="381"/>
      <c r="DE52" s="379">
        <f>SUM(DE31+DE34+DE42+DE45+DE51)</f>
        <v>0</v>
      </c>
      <c r="DF52" s="380"/>
      <c r="DG52" s="380"/>
      <c r="DH52" s="381"/>
      <c r="DI52" s="379">
        <f>SUM(DI31+DI34+DI42+DI45+DI51)</f>
        <v>0</v>
      </c>
      <c r="DJ52" s="380"/>
      <c r="DK52" s="380"/>
      <c r="DL52" s="381"/>
      <c r="DM52" s="379">
        <f>SUM(DM31+DM34+DM42+DM45+DM51)</f>
        <v>0</v>
      </c>
      <c r="DN52" s="380"/>
      <c r="DO52" s="380"/>
      <c r="DP52" s="381"/>
      <c r="DQ52" s="379">
        <f>SUM(DQ31+DQ34+DQ42+DQ45+DQ51)</f>
        <v>0</v>
      </c>
      <c r="DR52" s="380"/>
      <c r="DS52" s="380"/>
      <c r="DT52" s="381"/>
      <c r="DU52" s="379">
        <f>SUM(DU31+DU34+DU42+DU45+DU51)</f>
        <v>0</v>
      </c>
      <c r="DV52" s="380"/>
      <c r="DW52" s="380"/>
      <c r="DX52" s="381"/>
      <c r="DY52" s="379">
        <f>SUM(DY31+DY34+DY42+DY45+DY51)</f>
        <v>0</v>
      </c>
      <c r="DZ52" s="380"/>
      <c r="EA52" s="380"/>
      <c r="EB52" s="381"/>
      <c r="EC52" s="379">
        <f>SUM(EC31+EC34+EC42+EC45+EC51)</f>
        <v>0</v>
      </c>
      <c r="ED52" s="380"/>
      <c r="EE52" s="380"/>
      <c r="EF52" s="381"/>
      <c r="EG52" s="379">
        <f>SUM(EG31+EG34+EG42+EG45+EG51)</f>
        <v>0</v>
      </c>
      <c r="EH52" s="380"/>
      <c r="EI52" s="380"/>
      <c r="EJ52" s="381"/>
      <c r="EK52" s="379">
        <f>SUM(EK31+EK34+EK42+EK45+EK51)</f>
        <v>0</v>
      </c>
      <c r="EL52" s="380"/>
      <c r="EM52" s="380"/>
      <c r="EN52" s="381"/>
      <c r="EO52" s="379">
        <f>SUM(EO31+EO34+EO42+EO45+EO51)</f>
        <v>0</v>
      </c>
      <c r="EP52" s="380"/>
      <c r="EQ52" s="380"/>
      <c r="ER52" s="381"/>
      <c r="ES52" s="379">
        <f t="shared" si="1"/>
        <v>38627</v>
      </c>
      <c r="ET52" s="380"/>
      <c r="EU52" s="380"/>
      <c r="EV52" s="381"/>
      <c r="EW52" s="111"/>
      <c r="EX52" s="111"/>
      <c r="EY52" s="111"/>
      <c r="EZ52" s="111"/>
    </row>
    <row r="53" spans="1:156" ht="19.5" customHeight="1" hidden="1">
      <c r="A53" s="419" t="s">
        <v>531</v>
      </c>
      <c r="B53" s="420"/>
      <c r="C53" s="432" t="s">
        <v>532</v>
      </c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26" t="s">
        <v>533</v>
      </c>
      <c r="AD53" s="426"/>
      <c r="AE53" s="426"/>
      <c r="AF53" s="426"/>
      <c r="AG53" s="382"/>
      <c r="AH53" s="383"/>
      <c r="AI53" s="383"/>
      <c r="AJ53" s="384"/>
      <c r="AK53" s="382"/>
      <c r="AL53" s="383"/>
      <c r="AM53" s="383"/>
      <c r="AN53" s="384"/>
      <c r="AO53" s="382"/>
      <c r="AP53" s="383"/>
      <c r="AQ53" s="383"/>
      <c r="AR53" s="384"/>
      <c r="AS53" s="382"/>
      <c r="AT53" s="383"/>
      <c r="AU53" s="383"/>
      <c r="AV53" s="384"/>
      <c r="AW53" s="382"/>
      <c r="AX53" s="383"/>
      <c r="AY53" s="383"/>
      <c r="AZ53" s="384"/>
      <c r="BA53" s="382"/>
      <c r="BB53" s="383"/>
      <c r="BC53" s="383"/>
      <c r="BD53" s="384"/>
      <c r="BE53" s="382"/>
      <c r="BF53" s="383"/>
      <c r="BG53" s="383"/>
      <c r="BH53" s="384"/>
      <c r="BI53" s="382"/>
      <c r="BJ53" s="383"/>
      <c r="BK53" s="383"/>
      <c r="BL53" s="384"/>
      <c r="BM53" s="382"/>
      <c r="BN53" s="383"/>
      <c r="BO53" s="383"/>
      <c r="BP53" s="384"/>
      <c r="BQ53" s="382"/>
      <c r="BR53" s="383"/>
      <c r="BS53" s="383"/>
      <c r="BT53" s="384"/>
      <c r="BU53" s="382"/>
      <c r="BV53" s="383"/>
      <c r="BW53" s="383"/>
      <c r="BX53" s="384"/>
      <c r="BY53" s="379"/>
      <c r="BZ53" s="380"/>
      <c r="CA53" s="380"/>
      <c r="CB53" s="381"/>
      <c r="CC53" s="382"/>
      <c r="CD53" s="383"/>
      <c r="CE53" s="383"/>
      <c r="CF53" s="384"/>
      <c r="CG53" s="382"/>
      <c r="CH53" s="383"/>
      <c r="CI53" s="383"/>
      <c r="CJ53" s="384"/>
      <c r="CK53" s="382"/>
      <c r="CL53" s="383"/>
      <c r="CM53" s="383"/>
      <c r="CN53" s="384"/>
      <c r="CO53" s="382"/>
      <c r="CP53" s="383"/>
      <c r="CQ53" s="383"/>
      <c r="CR53" s="384"/>
      <c r="CS53" s="382"/>
      <c r="CT53" s="383"/>
      <c r="CU53" s="383"/>
      <c r="CV53" s="384"/>
      <c r="CW53" s="382"/>
      <c r="CX53" s="383"/>
      <c r="CY53" s="383"/>
      <c r="CZ53" s="384"/>
      <c r="DA53" s="382"/>
      <c r="DB53" s="383"/>
      <c r="DC53" s="383"/>
      <c r="DD53" s="384"/>
      <c r="DE53" s="382"/>
      <c r="DF53" s="383"/>
      <c r="DG53" s="383"/>
      <c r="DH53" s="384"/>
      <c r="DI53" s="382"/>
      <c r="DJ53" s="383"/>
      <c r="DK53" s="383"/>
      <c r="DL53" s="384"/>
      <c r="DM53" s="382"/>
      <c r="DN53" s="383"/>
      <c r="DO53" s="383"/>
      <c r="DP53" s="384"/>
      <c r="DQ53" s="382"/>
      <c r="DR53" s="383"/>
      <c r="DS53" s="383"/>
      <c r="DT53" s="384"/>
      <c r="DU53" s="382"/>
      <c r="DV53" s="383"/>
      <c r="DW53" s="383"/>
      <c r="DX53" s="384"/>
      <c r="DY53" s="382"/>
      <c r="DZ53" s="383"/>
      <c r="EA53" s="383"/>
      <c r="EB53" s="384"/>
      <c r="EC53" s="382"/>
      <c r="ED53" s="383"/>
      <c r="EE53" s="383"/>
      <c r="EF53" s="384"/>
      <c r="EG53" s="382"/>
      <c r="EH53" s="383"/>
      <c r="EI53" s="383"/>
      <c r="EJ53" s="384"/>
      <c r="EK53" s="382"/>
      <c r="EL53" s="383"/>
      <c r="EM53" s="383"/>
      <c r="EN53" s="384"/>
      <c r="EO53" s="382"/>
      <c r="EP53" s="383"/>
      <c r="EQ53" s="383"/>
      <c r="ER53" s="384"/>
      <c r="ES53" s="379">
        <f t="shared" si="1"/>
        <v>0</v>
      </c>
      <c r="ET53" s="380"/>
      <c r="EU53" s="380"/>
      <c r="EV53" s="381"/>
      <c r="EW53" s="111"/>
      <c r="EX53" s="111"/>
      <c r="EY53" s="111"/>
      <c r="EZ53" s="111"/>
    </row>
    <row r="54" spans="1:156" ht="19.5" customHeight="1">
      <c r="A54" s="419">
        <v>29</v>
      </c>
      <c r="B54" s="420"/>
      <c r="C54" s="432" t="s">
        <v>534</v>
      </c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26" t="s">
        <v>535</v>
      </c>
      <c r="AD54" s="426"/>
      <c r="AE54" s="426"/>
      <c r="AF54" s="426"/>
      <c r="AG54" s="382"/>
      <c r="AH54" s="383"/>
      <c r="AI54" s="383"/>
      <c r="AJ54" s="384"/>
      <c r="AK54" s="382"/>
      <c r="AL54" s="383"/>
      <c r="AM54" s="383"/>
      <c r="AN54" s="384"/>
      <c r="AO54" s="382"/>
      <c r="AP54" s="383"/>
      <c r="AQ54" s="383"/>
      <c r="AR54" s="384"/>
      <c r="AS54" s="382"/>
      <c r="AT54" s="383"/>
      <c r="AU54" s="383"/>
      <c r="AV54" s="384"/>
      <c r="AW54" s="382"/>
      <c r="AX54" s="383"/>
      <c r="AY54" s="383"/>
      <c r="AZ54" s="384"/>
      <c r="BA54" s="382"/>
      <c r="BB54" s="383"/>
      <c r="BC54" s="383"/>
      <c r="BD54" s="384"/>
      <c r="BE54" s="382"/>
      <c r="BF54" s="383"/>
      <c r="BG54" s="383"/>
      <c r="BH54" s="384"/>
      <c r="BI54" s="382"/>
      <c r="BJ54" s="383"/>
      <c r="BK54" s="383"/>
      <c r="BL54" s="384"/>
      <c r="BM54" s="382"/>
      <c r="BN54" s="383"/>
      <c r="BO54" s="383"/>
      <c r="BP54" s="384"/>
      <c r="BQ54" s="382"/>
      <c r="BR54" s="383"/>
      <c r="BS54" s="383"/>
      <c r="BT54" s="384"/>
      <c r="BU54" s="382"/>
      <c r="BV54" s="383"/>
      <c r="BW54" s="383"/>
      <c r="BX54" s="384"/>
      <c r="BY54" s="379"/>
      <c r="BZ54" s="380"/>
      <c r="CA54" s="380"/>
      <c r="CB54" s="381"/>
      <c r="CC54" s="382"/>
      <c r="CD54" s="383"/>
      <c r="CE54" s="383"/>
      <c r="CF54" s="384"/>
      <c r="CG54" s="382"/>
      <c r="CH54" s="383"/>
      <c r="CI54" s="383"/>
      <c r="CJ54" s="384"/>
      <c r="CK54" s="382"/>
      <c r="CL54" s="383"/>
      <c r="CM54" s="383"/>
      <c r="CN54" s="384"/>
      <c r="CO54" s="382"/>
      <c r="CP54" s="383"/>
      <c r="CQ54" s="383"/>
      <c r="CR54" s="384"/>
      <c r="CS54" s="382"/>
      <c r="CT54" s="383"/>
      <c r="CU54" s="383"/>
      <c r="CV54" s="384"/>
      <c r="CW54" s="382"/>
      <c r="CX54" s="383"/>
      <c r="CY54" s="383"/>
      <c r="CZ54" s="384"/>
      <c r="DA54" s="382"/>
      <c r="DB54" s="383"/>
      <c r="DC54" s="383"/>
      <c r="DD54" s="384"/>
      <c r="DE54" s="382"/>
      <c r="DF54" s="383"/>
      <c r="DG54" s="383"/>
      <c r="DH54" s="384"/>
      <c r="DI54" s="382"/>
      <c r="DJ54" s="383"/>
      <c r="DK54" s="383"/>
      <c r="DL54" s="384"/>
      <c r="DM54" s="382">
        <v>276</v>
      </c>
      <c r="DN54" s="383"/>
      <c r="DO54" s="383"/>
      <c r="DP54" s="384"/>
      <c r="DQ54" s="382"/>
      <c r="DR54" s="383"/>
      <c r="DS54" s="383"/>
      <c r="DT54" s="384"/>
      <c r="DU54" s="382"/>
      <c r="DV54" s="383"/>
      <c r="DW54" s="383"/>
      <c r="DX54" s="384"/>
      <c r="DY54" s="382"/>
      <c r="DZ54" s="383"/>
      <c r="EA54" s="383"/>
      <c r="EB54" s="384"/>
      <c r="EC54" s="382"/>
      <c r="ED54" s="383"/>
      <c r="EE54" s="383"/>
      <c r="EF54" s="384"/>
      <c r="EG54" s="382"/>
      <c r="EH54" s="383"/>
      <c r="EI54" s="383"/>
      <c r="EJ54" s="384"/>
      <c r="EK54" s="382"/>
      <c r="EL54" s="383"/>
      <c r="EM54" s="383"/>
      <c r="EN54" s="384"/>
      <c r="EO54" s="382"/>
      <c r="EP54" s="383"/>
      <c r="EQ54" s="383"/>
      <c r="ER54" s="384"/>
      <c r="ES54" s="379">
        <f t="shared" si="1"/>
        <v>276</v>
      </c>
      <c r="ET54" s="380"/>
      <c r="EU54" s="380"/>
      <c r="EV54" s="381"/>
      <c r="EW54" s="111"/>
      <c r="EX54" s="111"/>
      <c r="EY54" s="111"/>
      <c r="EZ54" s="111"/>
    </row>
    <row r="55" spans="1:156" ht="19.5" customHeight="1" hidden="1">
      <c r="A55" s="419" t="s">
        <v>536</v>
      </c>
      <c r="B55" s="420"/>
      <c r="C55" s="432" t="s">
        <v>537</v>
      </c>
      <c r="D55" s="433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26" t="s">
        <v>538</v>
      </c>
      <c r="AD55" s="426"/>
      <c r="AE55" s="426"/>
      <c r="AF55" s="426"/>
      <c r="AG55" s="382"/>
      <c r="AH55" s="383"/>
      <c r="AI55" s="383"/>
      <c r="AJ55" s="384"/>
      <c r="AK55" s="382"/>
      <c r="AL55" s="383"/>
      <c r="AM55" s="383"/>
      <c r="AN55" s="384"/>
      <c r="AO55" s="382"/>
      <c r="AP55" s="383"/>
      <c r="AQ55" s="383"/>
      <c r="AR55" s="384"/>
      <c r="AS55" s="382"/>
      <c r="AT55" s="383"/>
      <c r="AU55" s="383"/>
      <c r="AV55" s="384"/>
      <c r="AW55" s="382"/>
      <c r="AX55" s="383"/>
      <c r="AY55" s="383"/>
      <c r="AZ55" s="384"/>
      <c r="BA55" s="382"/>
      <c r="BB55" s="383"/>
      <c r="BC55" s="383"/>
      <c r="BD55" s="384"/>
      <c r="BE55" s="382"/>
      <c r="BF55" s="383"/>
      <c r="BG55" s="383"/>
      <c r="BH55" s="384"/>
      <c r="BI55" s="382"/>
      <c r="BJ55" s="383"/>
      <c r="BK55" s="383"/>
      <c r="BL55" s="384"/>
      <c r="BM55" s="382"/>
      <c r="BN55" s="383"/>
      <c r="BO55" s="383"/>
      <c r="BP55" s="384"/>
      <c r="BQ55" s="382"/>
      <c r="BR55" s="383"/>
      <c r="BS55" s="383"/>
      <c r="BT55" s="384"/>
      <c r="BU55" s="382"/>
      <c r="BV55" s="383"/>
      <c r="BW55" s="383"/>
      <c r="BX55" s="384"/>
      <c r="BY55" s="379"/>
      <c r="BZ55" s="380"/>
      <c r="CA55" s="380"/>
      <c r="CB55" s="381"/>
      <c r="CC55" s="382"/>
      <c r="CD55" s="383"/>
      <c r="CE55" s="383"/>
      <c r="CF55" s="384"/>
      <c r="CG55" s="382"/>
      <c r="CH55" s="383"/>
      <c r="CI55" s="383"/>
      <c r="CJ55" s="384"/>
      <c r="CK55" s="382"/>
      <c r="CL55" s="383"/>
      <c r="CM55" s="383"/>
      <c r="CN55" s="384"/>
      <c r="CO55" s="382"/>
      <c r="CP55" s="383"/>
      <c r="CQ55" s="383"/>
      <c r="CR55" s="384"/>
      <c r="CS55" s="382"/>
      <c r="CT55" s="383"/>
      <c r="CU55" s="383"/>
      <c r="CV55" s="384"/>
      <c r="CW55" s="382"/>
      <c r="CX55" s="383"/>
      <c r="CY55" s="383"/>
      <c r="CZ55" s="384"/>
      <c r="DA55" s="382"/>
      <c r="DB55" s="383"/>
      <c r="DC55" s="383"/>
      <c r="DD55" s="384"/>
      <c r="DE55" s="382"/>
      <c r="DF55" s="383"/>
      <c r="DG55" s="383"/>
      <c r="DH55" s="384"/>
      <c r="DI55" s="382"/>
      <c r="DJ55" s="383"/>
      <c r="DK55" s="383"/>
      <c r="DL55" s="384"/>
      <c r="DM55" s="382"/>
      <c r="DN55" s="383"/>
      <c r="DO55" s="383"/>
      <c r="DP55" s="384"/>
      <c r="DQ55" s="382"/>
      <c r="DR55" s="383"/>
      <c r="DS55" s="383"/>
      <c r="DT55" s="384"/>
      <c r="DU55" s="382"/>
      <c r="DV55" s="383"/>
      <c r="DW55" s="383"/>
      <c r="DX55" s="384"/>
      <c r="DY55" s="382"/>
      <c r="DZ55" s="383"/>
      <c r="EA55" s="383"/>
      <c r="EB55" s="384"/>
      <c r="EC55" s="382"/>
      <c r="ED55" s="383"/>
      <c r="EE55" s="383"/>
      <c r="EF55" s="384"/>
      <c r="EG55" s="382"/>
      <c r="EH55" s="383"/>
      <c r="EI55" s="383"/>
      <c r="EJ55" s="384"/>
      <c r="EK55" s="382"/>
      <c r="EL55" s="383"/>
      <c r="EM55" s="383"/>
      <c r="EN55" s="384"/>
      <c r="EO55" s="382"/>
      <c r="EP55" s="383"/>
      <c r="EQ55" s="383"/>
      <c r="ER55" s="384"/>
      <c r="ES55" s="379">
        <f t="shared" si="1"/>
        <v>0</v>
      </c>
      <c r="ET55" s="380"/>
      <c r="EU55" s="380"/>
      <c r="EV55" s="381"/>
      <c r="EW55" s="111"/>
      <c r="EX55" s="111"/>
      <c r="EY55" s="111"/>
      <c r="EZ55" s="111"/>
    </row>
    <row r="56" spans="1:156" ht="19.5" customHeight="1" hidden="1">
      <c r="A56" s="419" t="s">
        <v>539</v>
      </c>
      <c r="B56" s="420"/>
      <c r="C56" s="432" t="s">
        <v>540</v>
      </c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  <c r="AA56" s="433"/>
      <c r="AB56" s="433"/>
      <c r="AC56" s="426" t="s">
        <v>541</v>
      </c>
      <c r="AD56" s="426"/>
      <c r="AE56" s="426"/>
      <c r="AF56" s="426"/>
      <c r="AG56" s="382"/>
      <c r="AH56" s="383"/>
      <c r="AI56" s="383"/>
      <c r="AJ56" s="384"/>
      <c r="AK56" s="382"/>
      <c r="AL56" s="383"/>
      <c r="AM56" s="383"/>
      <c r="AN56" s="384"/>
      <c r="AO56" s="382"/>
      <c r="AP56" s="383"/>
      <c r="AQ56" s="383"/>
      <c r="AR56" s="384"/>
      <c r="AS56" s="382"/>
      <c r="AT56" s="383"/>
      <c r="AU56" s="383"/>
      <c r="AV56" s="384"/>
      <c r="AW56" s="382"/>
      <c r="AX56" s="383"/>
      <c r="AY56" s="383"/>
      <c r="AZ56" s="384"/>
      <c r="BA56" s="382"/>
      <c r="BB56" s="383"/>
      <c r="BC56" s="383"/>
      <c r="BD56" s="384"/>
      <c r="BE56" s="382"/>
      <c r="BF56" s="383"/>
      <c r="BG56" s="383"/>
      <c r="BH56" s="384"/>
      <c r="BI56" s="382"/>
      <c r="BJ56" s="383"/>
      <c r="BK56" s="383"/>
      <c r="BL56" s="384"/>
      <c r="BM56" s="382"/>
      <c r="BN56" s="383"/>
      <c r="BO56" s="383"/>
      <c r="BP56" s="384"/>
      <c r="BQ56" s="382"/>
      <c r="BR56" s="383"/>
      <c r="BS56" s="383"/>
      <c r="BT56" s="384"/>
      <c r="BU56" s="382"/>
      <c r="BV56" s="383"/>
      <c r="BW56" s="383"/>
      <c r="BX56" s="384"/>
      <c r="BY56" s="379"/>
      <c r="BZ56" s="380"/>
      <c r="CA56" s="380"/>
      <c r="CB56" s="381"/>
      <c r="CC56" s="382"/>
      <c r="CD56" s="383"/>
      <c r="CE56" s="383"/>
      <c r="CF56" s="384"/>
      <c r="CG56" s="382"/>
      <c r="CH56" s="383"/>
      <c r="CI56" s="383"/>
      <c r="CJ56" s="384"/>
      <c r="CK56" s="382"/>
      <c r="CL56" s="383"/>
      <c r="CM56" s="383"/>
      <c r="CN56" s="384"/>
      <c r="CO56" s="382"/>
      <c r="CP56" s="383"/>
      <c r="CQ56" s="383"/>
      <c r="CR56" s="384"/>
      <c r="CS56" s="382"/>
      <c r="CT56" s="383"/>
      <c r="CU56" s="383"/>
      <c r="CV56" s="384"/>
      <c r="CW56" s="382"/>
      <c r="CX56" s="383"/>
      <c r="CY56" s="383"/>
      <c r="CZ56" s="384"/>
      <c r="DA56" s="382"/>
      <c r="DB56" s="383"/>
      <c r="DC56" s="383"/>
      <c r="DD56" s="384"/>
      <c r="DE56" s="382"/>
      <c r="DF56" s="383"/>
      <c r="DG56" s="383"/>
      <c r="DH56" s="384"/>
      <c r="DI56" s="382"/>
      <c r="DJ56" s="383"/>
      <c r="DK56" s="383"/>
      <c r="DL56" s="384"/>
      <c r="DM56" s="382"/>
      <c r="DN56" s="383"/>
      <c r="DO56" s="383"/>
      <c r="DP56" s="384"/>
      <c r="DQ56" s="382"/>
      <c r="DR56" s="383"/>
      <c r="DS56" s="383"/>
      <c r="DT56" s="384"/>
      <c r="DU56" s="382"/>
      <c r="DV56" s="383"/>
      <c r="DW56" s="383"/>
      <c r="DX56" s="384"/>
      <c r="DY56" s="382"/>
      <c r="DZ56" s="383"/>
      <c r="EA56" s="383"/>
      <c r="EB56" s="384"/>
      <c r="EC56" s="382"/>
      <c r="ED56" s="383"/>
      <c r="EE56" s="383"/>
      <c r="EF56" s="384"/>
      <c r="EG56" s="382"/>
      <c r="EH56" s="383"/>
      <c r="EI56" s="383"/>
      <c r="EJ56" s="384"/>
      <c r="EK56" s="382"/>
      <c r="EL56" s="383"/>
      <c r="EM56" s="383"/>
      <c r="EN56" s="384"/>
      <c r="EO56" s="382"/>
      <c r="EP56" s="383"/>
      <c r="EQ56" s="383"/>
      <c r="ER56" s="384"/>
      <c r="ES56" s="379">
        <f t="shared" si="1"/>
        <v>0</v>
      </c>
      <c r="ET56" s="380"/>
      <c r="EU56" s="380"/>
      <c r="EV56" s="381"/>
      <c r="EW56" s="111"/>
      <c r="EX56" s="111"/>
      <c r="EY56" s="111"/>
      <c r="EZ56" s="111"/>
    </row>
    <row r="57" spans="1:156" ht="19.5" customHeight="1">
      <c r="A57" s="419">
        <v>30</v>
      </c>
      <c r="B57" s="420"/>
      <c r="C57" s="432" t="s">
        <v>542</v>
      </c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26" t="s">
        <v>543</v>
      </c>
      <c r="AD57" s="426"/>
      <c r="AE57" s="426"/>
      <c r="AF57" s="426"/>
      <c r="AG57" s="382"/>
      <c r="AH57" s="383"/>
      <c r="AI57" s="383"/>
      <c r="AJ57" s="384"/>
      <c r="AK57" s="382"/>
      <c r="AL57" s="383"/>
      <c r="AM57" s="383"/>
      <c r="AN57" s="384"/>
      <c r="AO57" s="382"/>
      <c r="AP57" s="383"/>
      <c r="AQ57" s="383"/>
      <c r="AR57" s="384"/>
      <c r="AS57" s="382"/>
      <c r="AT57" s="383"/>
      <c r="AU57" s="383"/>
      <c r="AV57" s="384"/>
      <c r="AW57" s="382"/>
      <c r="AX57" s="383"/>
      <c r="AY57" s="383"/>
      <c r="AZ57" s="384"/>
      <c r="BA57" s="382"/>
      <c r="BB57" s="383"/>
      <c r="BC57" s="383"/>
      <c r="BD57" s="384"/>
      <c r="BE57" s="382"/>
      <c r="BF57" s="383"/>
      <c r="BG57" s="383"/>
      <c r="BH57" s="384"/>
      <c r="BI57" s="382"/>
      <c r="BJ57" s="383"/>
      <c r="BK57" s="383"/>
      <c r="BL57" s="384"/>
      <c r="BM57" s="382"/>
      <c r="BN57" s="383"/>
      <c r="BO57" s="383"/>
      <c r="BP57" s="384"/>
      <c r="BQ57" s="382"/>
      <c r="BR57" s="383"/>
      <c r="BS57" s="383"/>
      <c r="BT57" s="384"/>
      <c r="BU57" s="382"/>
      <c r="BV57" s="383"/>
      <c r="BW57" s="383"/>
      <c r="BX57" s="384"/>
      <c r="BY57" s="379"/>
      <c r="BZ57" s="380"/>
      <c r="CA57" s="380"/>
      <c r="CB57" s="381"/>
      <c r="CC57" s="382"/>
      <c r="CD57" s="383"/>
      <c r="CE57" s="383"/>
      <c r="CF57" s="384"/>
      <c r="CG57" s="382"/>
      <c r="CH57" s="383"/>
      <c r="CI57" s="383"/>
      <c r="CJ57" s="384"/>
      <c r="CK57" s="382"/>
      <c r="CL57" s="383"/>
      <c r="CM57" s="383"/>
      <c r="CN57" s="384"/>
      <c r="CO57" s="382"/>
      <c r="CP57" s="383"/>
      <c r="CQ57" s="383"/>
      <c r="CR57" s="384"/>
      <c r="CS57" s="382"/>
      <c r="CT57" s="383"/>
      <c r="CU57" s="383"/>
      <c r="CV57" s="384"/>
      <c r="CW57" s="382"/>
      <c r="CX57" s="383"/>
      <c r="CY57" s="383"/>
      <c r="CZ57" s="384"/>
      <c r="DA57" s="382"/>
      <c r="DB57" s="383"/>
      <c r="DC57" s="383"/>
      <c r="DD57" s="384"/>
      <c r="DE57" s="382"/>
      <c r="DF57" s="383"/>
      <c r="DG57" s="383"/>
      <c r="DH57" s="384"/>
      <c r="DI57" s="382"/>
      <c r="DJ57" s="383"/>
      <c r="DK57" s="383"/>
      <c r="DL57" s="384"/>
      <c r="DM57" s="382"/>
      <c r="DN57" s="383"/>
      <c r="DO57" s="383"/>
      <c r="DP57" s="384"/>
      <c r="DQ57" s="382">
        <v>189</v>
      </c>
      <c r="DR57" s="383"/>
      <c r="DS57" s="383"/>
      <c r="DT57" s="384"/>
      <c r="DU57" s="382"/>
      <c r="DV57" s="383"/>
      <c r="DW57" s="383"/>
      <c r="DX57" s="384"/>
      <c r="DY57" s="382"/>
      <c r="DZ57" s="383"/>
      <c r="EA57" s="383"/>
      <c r="EB57" s="384"/>
      <c r="EC57" s="382"/>
      <c r="ED57" s="383"/>
      <c r="EE57" s="383"/>
      <c r="EF57" s="384"/>
      <c r="EG57" s="382"/>
      <c r="EH57" s="383"/>
      <c r="EI57" s="383"/>
      <c r="EJ57" s="384"/>
      <c r="EK57" s="382"/>
      <c r="EL57" s="383"/>
      <c r="EM57" s="383"/>
      <c r="EN57" s="384"/>
      <c r="EO57" s="382"/>
      <c r="EP57" s="383"/>
      <c r="EQ57" s="383"/>
      <c r="ER57" s="384"/>
      <c r="ES57" s="379">
        <f t="shared" si="1"/>
        <v>189</v>
      </c>
      <c r="ET57" s="380"/>
      <c r="EU57" s="380"/>
      <c r="EV57" s="381"/>
      <c r="EW57" s="111"/>
      <c r="EX57" s="111"/>
      <c r="EY57" s="111"/>
      <c r="EZ57" s="111"/>
    </row>
    <row r="58" spans="1:156" ht="19.5" customHeight="1" hidden="1">
      <c r="A58" s="419" t="s">
        <v>544</v>
      </c>
      <c r="B58" s="420"/>
      <c r="C58" s="432" t="s">
        <v>545</v>
      </c>
      <c r="D58" s="433"/>
      <c r="E58" s="433"/>
      <c r="F58" s="433"/>
      <c r="G58" s="433"/>
      <c r="H58" s="433"/>
      <c r="I58" s="433"/>
      <c r="J58" s="433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  <c r="AA58" s="433"/>
      <c r="AB58" s="433"/>
      <c r="AC58" s="426" t="s">
        <v>546</v>
      </c>
      <c r="AD58" s="426"/>
      <c r="AE58" s="426"/>
      <c r="AF58" s="426"/>
      <c r="AG58" s="382"/>
      <c r="AH58" s="383"/>
      <c r="AI58" s="383"/>
      <c r="AJ58" s="384"/>
      <c r="AK58" s="382"/>
      <c r="AL58" s="383"/>
      <c r="AM58" s="383"/>
      <c r="AN58" s="384"/>
      <c r="AO58" s="382"/>
      <c r="AP58" s="383"/>
      <c r="AQ58" s="383"/>
      <c r="AR58" s="384"/>
      <c r="AS58" s="382"/>
      <c r="AT58" s="383"/>
      <c r="AU58" s="383"/>
      <c r="AV58" s="384"/>
      <c r="AW58" s="382"/>
      <c r="AX58" s="383"/>
      <c r="AY58" s="383"/>
      <c r="AZ58" s="384"/>
      <c r="BA58" s="382"/>
      <c r="BB58" s="383"/>
      <c r="BC58" s="383"/>
      <c r="BD58" s="384"/>
      <c r="BE58" s="382"/>
      <c r="BF58" s="383"/>
      <c r="BG58" s="383"/>
      <c r="BH58" s="384"/>
      <c r="BI58" s="382"/>
      <c r="BJ58" s="383"/>
      <c r="BK58" s="383"/>
      <c r="BL58" s="384"/>
      <c r="BM58" s="382"/>
      <c r="BN58" s="383"/>
      <c r="BO58" s="383"/>
      <c r="BP58" s="384"/>
      <c r="BQ58" s="382"/>
      <c r="BR58" s="383"/>
      <c r="BS58" s="383"/>
      <c r="BT58" s="384"/>
      <c r="BU58" s="382"/>
      <c r="BV58" s="383"/>
      <c r="BW58" s="383"/>
      <c r="BX58" s="384"/>
      <c r="BY58" s="379"/>
      <c r="BZ58" s="380"/>
      <c r="CA58" s="380"/>
      <c r="CB58" s="381"/>
      <c r="CC58" s="382"/>
      <c r="CD58" s="383"/>
      <c r="CE58" s="383"/>
      <c r="CF58" s="384"/>
      <c r="CG58" s="382"/>
      <c r="CH58" s="383"/>
      <c r="CI58" s="383"/>
      <c r="CJ58" s="384"/>
      <c r="CK58" s="382"/>
      <c r="CL58" s="383"/>
      <c r="CM58" s="383"/>
      <c r="CN58" s="384"/>
      <c r="CO58" s="382"/>
      <c r="CP58" s="383"/>
      <c r="CQ58" s="383"/>
      <c r="CR58" s="384"/>
      <c r="CS58" s="382"/>
      <c r="CT58" s="383"/>
      <c r="CU58" s="383"/>
      <c r="CV58" s="384"/>
      <c r="CW58" s="382"/>
      <c r="CX58" s="383"/>
      <c r="CY58" s="383"/>
      <c r="CZ58" s="384"/>
      <c r="DA58" s="382"/>
      <c r="DB58" s="383"/>
      <c r="DC58" s="383"/>
      <c r="DD58" s="384"/>
      <c r="DE58" s="382"/>
      <c r="DF58" s="383"/>
      <c r="DG58" s="383"/>
      <c r="DH58" s="384"/>
      <c r="DI58" s="382"/>
      <c r="DJ58" s="383"/>
      <c r="DK58" s="383"/>
      <c r="DL58" s="384"/>
      <c r="DM58" s="382"/>
      <c r="DN58" s="383"/>
      <c r="DO58" s="383"/>
      <c r="DP58" s="384"/>
      <c r="DQ58" s="382"/>
      <c r="DR58" s="383"/>
      <c r="DS58" s="383"/>
      <c r="DT58" s="384"/>
      <c r="DU58" s="382"/>
      <c r="DV58" s="383"/>
      <c r="DW58" s="383"/>
      <c r="DX58" s="384"/>
      <c r="DY58" s="382"/>
      <c r="DZ58" s="383"/>
      <c r="EA58" s="383"/>
      <c r="EB58" s="384"/>
      <c r="EC58" s="382"/>
      <c r="ED58" s="383"/>
      <c r="EE58" s="383"/>
      <c r="EF58" s="384"/>
      <c r="EG58" s="382"/>
      <c r="EH58" s="383"/>
      <c r="EI58" s="383"/>
      <c r="EJ58" s="384"/>
      <c r="EK58" s="382"/>
      <c r="EL58" s="383"/>
      <c r="EM58" s="383"/>
      <c r="EN58" s="384"/>
      <c r="EO58" s="382"/>
      <c r="EP58" s="383"/>
      <c r="EQ58" s="383"/>
      <c r="ER58" s="384"/>
      <c r="ES58" s="379">
        <f t="shared" si="1"/>
        <v>0</v>
      </c>
      <c r="ET58" s="380"/>
      <c r="EU58" s="380"/>
      <c r="EV58" s="381"/>
      <c r="EW58" s="111"/>
      <c r="EX58" s="111"/>
      <c r="EY58" s="111"/>
      <c r="EZ58" s="111"/>
    </row>
    <row r="59" spans="1:156" ht="19.5" customHeight="1" hidden="1">
      <c r="A59" s="419" t="s">
        <v>547</v>
      </c>
      <c r="B59" s="420"/>
      <c r="C59" s="432" t="s">
        <v>548</v>
      </c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26" t="s">
        <v>549</v>
      </c>
      <c r="AD59" s="426"/>
      <c r="AE59" s="426"/>
      <c r="AF59" s="426"/>
      <c r="AG59" s="382"/>
      <c r="AH59" s="383"/>
      <c r="AI59" s="383"/>
      <c r="AJ59" s="384"/>
      <c r="AK59" s="382"/>
      <c r="AL59" s="383"/>
      <c r="AM59" s="383"/>
      <c r="AN59" s="384"/>
      <c r="AO59" s="382"/>
      <c r="AP59" s="383"/>
      <c r="AQ59" s="383"/>
      <c r="AR59" s="384"/>
      <c r="AS59" s="382"/>
      <c r="AT59" s="383"/>
      <c r="AU59" s="383"/>
      <c r="AV59" s="384"/>
      <c r="AW59" s="382"/>
      <c r="AX59" s="383"/>
      <c r="AY59" s="383"/>
      <c r="AZ59" s="384"/>
      <c r="BA59" s="382"/>
      <c r="BB59" s="383"/>
      <c r="BC59" s="383"/>
      <c r="BD59" s="384"/>
      <c r="BE59" s="382"/>
      <c r="BF59" s="383"/>
      <c r="BG59" s="383"/>
      <c r="BH59" s="384"/>
      <c r="BI59" s="382"/>
      <c r="BJ59" s="383"/>
      <c r="BK59" s="383"/>
      <c r="BL59" s="384"/>
      <c r="BM59" s="382"/>
      <c r="BN59" s="383"/>
      <c r="BO59" s="383"/>
      <c r="BP59" s="384"/>
      <c r="BQ59" s="382"/>
      <c r="BR59" s="383"/>
      <c r="BS59" s="383"/>
      <c r="BT59" s="384"/>
      <c r="BU59" s="382"/>
      <c r="BV59" s="383"/>
      <c r="BW59" s="383"/>
      <c r="BX59" s="384"/>
      <c r="BY59" s="379"/>
      <c r="BZ59" s="380"/>
      <c r="CA59" s="380"/>
      <c r="CB59" s="381"/>
      <c r="CC59" s="382"/>
      <c r="CD59" s="383"/>
      <c r="CE59" s="383"/>
      <c r="CF59" s="384"/>
      <c r="CG59" s="382"/>
      <c r="CH59" s="383"/>
      <c r="CI59" s="383"/>
      <c r="CJ59" s="384"/>
      <c r="CK59" s="382"/>
      <c r="CL59" s="383"/>
      <c r="CM59" s="383"/>
      <c r="CN59" s="384"/>
      <c r="CO59" s="382"/>
      <c r="CP59" s="383"/>
      <c r="CQ59" s="383"/>
      <c r="CR59" s="384"/>
      <c r="CS59" s="382"/>
      <c r="CT59" s="383"/>
      <c r="CU59" s="383"/>
      <c r="CV59" s="384"/>
      <c r="CW59" s="382"/>
      <c r="CX59" s="383"/>
      <c r="CY59" s="383"/>
      <c r="CZ59" s="384"/>
      <c r="DA59" s="382"/>
      <c r="DB59" s="383"/>
      <c r="DC59" s="383"/>
      <c r="DD59" s="384"/>
      <c r="DE59" s="382"/>
      <c r="DF59" s="383"/>
      <c r="DG59" s="383"/>
      <c r="DH59" s="384"/>
      <c r="DI59" s="382"/>
      <c r="DJ59" s="383"/>
      <c r="DK59" s="383"/>
      <c r="DL59" s="384"/>
      <c r="DM59" s="382"/>
      <c r="DN59" s="383"/>
      <c r="DO59" s="383"/>
      <c r="DP59" s="384"/>
      <c r="DQ59" s="382"/>
      <c r="DR59" s="383"/>
      <c r="DS59" s="383"/>
      <c r="DT59" s="384"/>
      <c r="DU59" s="382"/>
      <c r="DV59" s="383"/>
      <c r="DW59" s="383"/>
      <c r="DX59" s="384"/>
      <c r="DY59" s="382"/>
      <c r="DZ59" s="383"/>
      <c r="EA59" s="383"/>
      <c r="EB59" s="384"/>
      <c r="EC59" s="382"/>
      <c r="ED59" s="383"/>
      <c r="EE59" s="383"/>
      <c r="EF59" s="384"/>
      <c r="EG59" s="382"/>
      <c r="EH59" s="383"/>
      <c r="EI59" s="383"/>
      <c r="EJ59" s="384"/>
      <c r="EK59" s="382"/>
      <c r="EL59" s="383"/>
      <c r="EM59" s="383"/>
      <c r="EN59" s="384"/>
      <c r="EO59" s="382"/>
      <c r="EP59" s="383"/>
      <c r="EQ59" s="383"/>
      <c r="ER59" s="384"/>
      <c r="ES59" s="379">
        <f t="shared" si="1"/>
        <v>0</v>
      </c>
      <c r="ET59" s="380"/>
      <c r="EU59" s="380"/>
      <c r="EV59" s="381"/>
      <c r="EW59" s="111"/>
      <c r="EX59" s="111"/>
      <c r="EY59" s="111"/>
      <c r="EZ59" s="111"/>
    </row>
    <row r="60" spans="1:156" ht="19.5" customHeight="1">
      <c r="A60" s="419">
        <v>31</v>
      </c>
      <c r="B60" s="420"/>
      <c r="C60" s="432" t="s">
        <v>550</v>
      </c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26" t="s">
        <v>551</v>
      </c>
      <c r="AD60" s="426"/>
      <c r="AE60" s="426"/>
      <c r="AF60" s="426"/>
      <c r="AG60" s="382"/>
      <c r="AH60" s="383"/>
      <c r="AI60" s="383"/>
      <c r="AJ60" s="384"/>
      <c r="AK60" s="382"/>
      <c r="AL60" s="383"/>
      <c r="AM60" s="383"/>
      <c r="AN60" s="384"/>
      <c r="AO60" s="382"/>
      <c r="AP60" s="383"/>
      <c r="AQ60" s="383"/>
      <c r="AR60" s="384"/>
      <c r="AS60" s="382"/>
      <c r="AT60" s="383"/>
      <c r="AU60" s="383"/>
      <c r="AV60" s="384"/>
      <c r="AW60" s="382"/>
      <c r="AX60" s="383"/>
      <c r="AY60" s="383"/>
      <c r="AZ60" s="384"/>
      <c r="BA60" s="382"/>
      <c r="BB60" s="383"/>
      <c r="BC60" s="383"/>
      <c r="BD60" s="384"/>
      <c r="BE60" s="382"/>
      <c r="BF60" s="383"/>
      <c r="BG60" s="383"/>
      <c r="BH60" s="384"/>
      <c r="BI60" s="382"/>
      <c r="BJ60" s="383"/>
      <c r="BK60" s="383"/>
      <c r="BL60" s="384"/>
      <c r="BM60" s="382"/>
      <c r="BN60" s="383"/>
      <c r="BO60" s="383"/>
      <c r="BP60" s="384"/>
      <c r="BQ60" s="382"/>
      <c r="BR60" s="383"/>
      <c r="BS60" s="383"/>
      <c r="BT60" s="384"/>
      <c r="BU60" s="382"/>
      <c r="BV60" s="383"/>
      <c r="BW60" s="383"/>
      <c r="BX60" s="384"/>
      <c r="BY60" s="379"/>
      <c r="BZ60" s="380"/>
      <c r="CA60" s="380"/>
      <c r="CB60" s="381"/>
      <c r="CC60" s="382"/>
      <c r="CD60" s="383"/>
      <c r="CE60" s="383"/>
      <c r="CF60" s="384"/>
      <c r="CG60" s="382"/>
      <c r="CH60" s="383"/>
      <c r="CI60" s="383"/>
      <c r="CJ60" s="384"/>
      <c r="CK60" s="382"/>
      <c r="CL60" s="383"/>
      <c r="CM60" s="383"/>
      <c r="CN60" s="384"/>
      <c r="CO60" s="382"/>
      <c r="CP60" s="383"/>
      <c r="CQ60" s="383"/>
      <c r="CR60" s="384"/>
      <c r="CS60" s="382">
        <v>150</v>
      </c>
      <c r="CT60" s="383"/>
      <c r="CU60" s="383"/>
      <c r="CV60" s="384"/>
      <c r="CW60" s="382"/>
      <c r="CX60" s="383"/>
      <c r="CY60" s="383"/>
      <c r="CZ60" s="384"/>
      <c r="DA60" s="382"/>
      <c r="DB60" s="383"/>
      <c r="DC60" s="383"/>
      <c r="DD60" s="384"/>
      <c r="DE60" s="382">
        <v>550</v>
      </c>
      <c r="DF60" s="383"/>
      <c r="DG60" s="383"/>
      <c r="DH60" s="384"/>
      <c r="DI60" s="382"/>
      <c r="DJ60" s="383"/>
      <c r="DK60" s="383"/>
      <c r="DL60" s="384"/>
      <c r="DM60" s="382"/>
      <c r="DN60" s="383"/>
      <c r="DO60" s="383"/>
      <c r="DP60" s="384"/>
      <c r="DQ60" s="382"/>
      <c r="DR60" s="383"/>
      <c r="DS60" s="383"/>
      <c r="DT60" s="384"/>
      <c r="DU60" s="382"/>
      <c r="DV60" s="383"/>
      <c r="DW60" s="383"/>
      <c r="DX60" s="384"/>
      <c r="DY60" s="382"/>
      <c r="DZ60" s="383"/>
      <c r="EA60" s="383"/>
      <c r="EB60" s="384"/>
      <c r="EC60" s="382"/>
      <c r="ED60" s="383"/>
      <c r="EE60" s="383"/>
      <c r="EF60" s="384"/>
      <c r="EG60" s="382">
        <v>1013</v>
      </c>
      <c r="EH60" s="383"/>
      <c r="EI60" s="383"/>
      <c r="EJ60" s="384"/>
      <c r="EK60" s="382"/>
      <c r="EL60" s="383"/>
      <c r="EM60" s="383"/>
      <c r="EN60" s="384"/>
      <c r="EO60" s="382"/>
      <c r="EP60" s="383"/>
      <c r="EQ60" s="383"/>
      <c r="ER60" s="384"/>
      <c r="ES60" s="379">
        <f t="shared" si="1"/>
        <v>1713</v>
      </c>
      <c r="ET60" s="380"/>
      <c r="EU60" s="380"/>
      <c r="EV60" s="381"/>
      <c r="EW60" s="111"/>
      <c r="EX60" s="111"/>
      <c r="EY60" s="111"/>
      <c r="EZ60" s="111"/>
    </row>
    <row r="61" spans="1:156" ht="19.5" customHeight="1">
      <c r="A61" s="434">
        <v>32</v>
      </c>
      <c r="B61" s="435"/>
      <c r="C61" s="441" t="s">
        <v>552</v>
      </c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442"/>
      <c r="T61" s="442"/>
      <c r="U61" s="442"/>
      <c r="V61" s="442"/>
      <c r="W61" s="442"/>
      <c r="X61" s="442"/>
      <c r="Y61" s="442"/>
      <c r="Z61" s="442"/>
      <c r="AA61" s="442"/>
      <c r="AB61" s="442"/>
      <c r="AC61" s="438" t="s">
        <v>374</v>
      </c>
      <c r="AD61" s="438"/>
      <c r="AE61" s="438"/>
      <c r="AF61" s="438"/>
      <c r="AG61" s="379">
        <f>SUM(AG53:AJ60)</f>
        <v>0</v>
      </c>
      <c r="AH61" s="380"/>
      <c r="AI61" s="380"/>
      <c r="AJ61" s="381"/>
      <c r="AK61" s="379">
        <f>SUM(AK53:AN60)</f>
        <v>0</v>
      </c>
      <c r="AL61" s="380"/>
      <c r="AM61" s="380"/>
      <c r="AN61" s="381"/>
      <c r="AO61" s="379">
        <f>SUM(AO53:AR60)</f>
        <v>0</v>
      </c>
      <c r="AP61" s="380"/>
      <c r="AQ61" s="380"/>
      <c r="AR61" s="381"/>
      <c r="AS61" s="379">
        <f>SUM(AS53:AV60)</f>
        <v>0</v>
      </c>
      <c r="AT61" s="380"/>
      <c r="AU61" s="380"/>
      <c r="AV61" s="381"/>
      <c r="AW61" s="379">
        <f>SUM(AW53:AZ60)</f>
        <v>0</v>
      </c>
      <c r="AX61" s="380"/>
      <c r="AY61" s="380"/>
      <c r="AZ61" s="381"/>
      <c r="BA61" s="379">
        <f>SUM(BA53:BD60)</f>
        <v>0</v>
      </c>
      <c r="BB61" s="380"/>
      <c r="BC61" s="380"/>
      <c r="BD61" s="381"/>
      <c r="BE61" s="379">
        <f>SUM(BE53:BH60)</f>
        <v>0</v>
      </c>
      <c r="BF61" s="380"/>
      <c r="BG61" s="380"/>
      <c r="BH61" s="381"/>
      <c r="BI61" s="379">
        <f>SUM(BI53:BL60)</f>
        <v>0</v>
      </c>
      <c r="BJ61" s="380"/>
      <c r="BK61" s="380"/>
      <c r="BL61" s="381"/>
      <c r="BM61" s="379">
        <f>SUM(BM53:BP60)</f>
        <v>0</v>
      </c>
      <c r="BN61" s="380"/>
      <c r="BO61" s="380"/>
      <c r="BP61" s="381"/>
      <c r="BQ61" s="379">
        <f>SUM(BQ53:BT60)</f>
        <v>0</v>
      </c>
      <c r="BR61" s="380"/>
      <c r="BS61" s="380"/>
      <c r="BT61" s="381"/>
      <c r="BU61" s="379">
        <f>SUM(BU53:BX60)</f>
        <v>0</v>
      </c>
      <c r="BV61" s="380"/>
      <c r="BW61" s="380"/>
      <c r="BX61" s="381"/>
      <c r="BY61" s="379">
        <f>SUM(BY53:CB60)</f>
        <v>0</v>
      </c>
      <c r="BZ61" s="380"/>
      <c r="CA61" s="380"/>
      <c r="CB61" s="381"/>
      <c r="CC61" s="379">
        <f>SUM(CC53:CF60)</f>
        <v>0</v>
      </c>
      <c r="CD61" s="380"/>
      <c r="CE61" s="380"/>
      <c r="CF61" s="381"/>
      <c r="CG61" s="379">
        <f>SUM(CG53:CJ60)</f>
        <v>0</v>
      </c>
      <c r="CH61" s="380"/>
      <c r="CI61" s="380"/>
      <c r="CJ61" s="381"/>
      <c r="CK61" s="379">
        <f>SUM(CK53:CN60)</f>
        <v>0</v>
      </c>
      <c r="CL61" s="380"/>
      <c r="CM61" s="380"/>
      <c r="CN61" s="381"/>
      <c r="CO61" s="379">
        <f>SUM(CO53:CR60)</f>
        <v>0</v>
      </c>
      <c r="CP61" s="380"/>
      <c r="CQ61" s="380"/>
      <c r="CR61" s="381"/>
      <c r="CS61" s="379">
        <f>SUM(CS53:CV60)</f>
        <v>150</v>
      </c>
      <c r="CT61" s="380"/>
      <c r="CU61" s="380"/>
      <c r="CV61" s="381"/>
      <c r="CW61" s="379">
        <f>SUM(CW53:CZ60)</f>
        <v>0</v>
      </c>
      <c r="CX61" s="380"/>
      <c r="CY61" s="380"/>
      <c r="CZ61" s="381"/>
      <c r="DA61" s="379">
        <f>SUM(DA53:DD60)</f>
        <v>0</v>
      </c>
      <c r="DB61" s="380"/>
      <c r="DC61" s="380"/>
      <c r="DD61" s="381"/>
      <c r="DE61" s="379">
        <f>SUM(DE53:DH60)</f>
        <v>550</v>
      </c>
      <c r="DF61" s="380"/>
      <c r="DG61" s="380"/>
      <c r="DH61" s="381"/>
      <c r="DI61" s="379">
        <f>SUM(DI53:DL60)</f>
        <v>0</v>
      </c>
      <c r="DJ61" s="380"/>
      <c r="DK61" s="380"/>
      <c r="DL61" s="381"/>
      <c r="DM61" s="379">
        <f>SUM(DM53:DP60)</f>
        <v>276</v>
      </c>
      <c r="DN61" s="380"/>
      <c r="DO61" s="380"/>
      <c r="DP61" s="381"/>
      <c r="DQ61" s="379">
        <f>SUM(DQ53:DT60)</f>
        <v>189</v>
      </c>
      <c r="DR61" s="380"/>
      <c r="DS61" s="380"/>
      <c r="DT61" s="381"/>
      <c r="DU61" s="379">
        <f>SUM(DU53:DX60)</f>
        <v>0</v>
      </c>
      <c r="DV61" s="380"/>
      <c r="DW61" s="380"/>
      <c r="DX61" s="381"/>
      <c r="DY61" s="379">
        <f>SUM(DY53:EB60)</f>
        <v>0</v>
      </c>
      <c r="DZ61" s="380"/>
      <c r="EA61" s="380"/>
      <c r="EB61" s="381"/>
      <c r="EC61" s="379">
        <f>SUM(EC53:EF60)</f>
        <v>0</v>
      </c>
      <c r="ED61" s="380"/>
      <c r="EE61" s="380"/>
      <c r="EF61" s="381"/>
      <c r="EG61" s="379">
        <f>SUM(EG53:EJ60)</f>
        <v>1013</v>
      </c>
      <c r="EH61" s="380"/>
      <c r="EI61" s="380"/>
      <c r="EJ61" s="381"/>
      <c r="EK61" s="379">
        <f>SUM(EK53:EN60)</f>
        <v>0</v>
      </c>
      <c r="EL61" s="380"/>
      <c r="EM61" s="380"/>
      <c r="EN61" s="381"/>
      <c r="EO61" s="379">
        <f>SUM(EO53:ER60)</f>
        <v>0</v>
      </c>
      <c r="EP61" s="380"/>
      <c r="EQ61" s="380"/>
      <c r="ER61" s="381"/>
      <c r="ES61" s="379">
        <f t="shared" si="1"/>
        <v>2178</v>
      </c>
      <c r="ET61" s="380"/>
      <c r="EU61" s="380"/>
      <c r="EV61" s="381"/>
      <c r="EW61" s="111"/>
      <c r="EX61" s="111"/>
      <c r="EY61" s="111"/>
      <c r="EZ61" s="111"/>
    </row>
    <row r="62" spans="1:156" ht="19.5" customHeight="1" hidden="1">
      <c r="A62" s="419" t="s">
        <v>553</v>
      </c>
      <c r="B62" s="420"/>
      <c r="C62" s="427" t="s">
        <v>554</v>
      </c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8"/>
      <c r="Q62" s="428"/>
      <c r="R62" s="428"/>
      <c r="S62" s="428"/>
      <c r="T62" s="428"/>
      <c r="U62" s="428"/>
      <c r="V62" s="428"/>
      <c r="W62" s="428"/>
      <c r="X62" s="428"/>
      <c r="Y62" s="428"/>
      <c r="Z62" s="428"/>
      <c r="AA62" s="428"/>
      <c r="AB62" s="428"/>
      <c r="AC62" s="426" t="s">
        <v>555</v>
      </c>
      <c r="AD62" s="426"/>
      <c r="AE62" s="426"/>
      <c r="AF62" s="426"/>
      <c r="AG62" s="382"/>
      <c r="AH62" s="383"/>
      <c r="AI62" s="383"/>
      <c r="AJ62" s="384"/>
      <c r="AK62" s="382"/>
      <c r="AL62" s="383"/>
      <c r="AM62" s="383"/>
      <c r="AN62" s="384"/>
      <c r="AO62" s="382"/>
      <c r="AP62" s="383"/>
      <c r="AQ62" s="383"/>
      <c r="AR62" s="384"/>
      <c r="AS62" s="382"/>
      <c r="AT62" s="383"/>
      <c r="AU62" s="383"/>
      <c r="AV62" s="384"/>
      <c r="AW62" s="382"/>
      <c r="AX62" s="383"/>
      <c r="AY62" s="383"/>
      <c r="AZ62" s="384"/>
      <c r="BA62" s="382"/>
      <c r="BB62" s="383"/>
      <c r="BC62" s="383"/>
      <c r="BD62" s="384"/>
      <c r="BE62" s="382"/>
      <c r="BF62" s="383"/>
      <c r="BG62" s="383"/>
      <c r="BH62" s="384"/>
      <c r="BI62" s="382"/>
      <c r="BJ62" s="383"/>
      <c r="BK62" s="383"/>
      <c r="BL62" s="384"/>
      <c r="BM62" s="382"/>
      <c r="BN62" s="383"/>
      <c r="BO62" s="383"/>
      <c r="BP62" s="384"/>
      <c r="BQ62" s="382"/>
      <c r="BR62" s="383"/>
      <c r="BS62" s="383"/>
      <c r="BT62" s="384"/>
      <c r="BU62" s="382"/>
      <c r="BV62" s="383"/>
      <c r="BW62" s="383"/>
      <c r="BX62" s="384"/>
      <c r="BY62" s="379"/>
      <c r="BZ62" s="380"/>
      <c r="CA62" s="380"/>
      <c r="CB62" s="381"/>
      <c r="CC62" s="382"/>
      <c r="CD62" s="383"/>
      <c r="CE62" s="383"/>
      <c r="CF62" s="384"/>
      <c r="CG62" s="382"/>
      <c r="CH62" s="383"/>
      <c r="CI62" s="383"/>
      <c r="CJ62" s="384"/>
      <c r="CK62" s="382"/>
      <c r="CL62" s="383"/>
      <c r="CM62" s="383"/>
      <c r="CN62" s="384"/>
      <c r="CO62" s="382"/>
      <c r="CP62" s="383"/>
      <c r="CQ62" s="383"/>
      <c r="CR62" s="384"/>
      <c r="CS62" s="382"/>
      <c r="CT62" s="383"/>
      <c r="CU62" s="383"/>
      <c r="CV62" s="384"/>
      <c r="CW62" s="382"/>
      <c r="CX62" s="383"/>
      <c r="CY62" s="383"/>
      <c r="CZ62" s="384"/>
      <c r="DA62" s="382"/>
      <c r="DB62" s="383"/>
      <c r="DC62" s="383"/>
      <c r="DD62" s="384"/>
      <c r="DE62" s="382"/>
      <c r="DF62" s="383"/>
      <c r="DG62" s="383"/>
      <c r="DH62" s="384"/>
      <c r="DI62" s="382"/>
      <c r="DJ62" s="383"/>
      <c r="DK62" s="383"/>
      <c r="DL62" s="384"/>
      <c r="DM62" s="382"/>
      <c r="DN62" s="383"/>
      <c r="DO62" s="383"/>
      <c r="DP62" s="384"/>
      <c r="DQ62" s="382"/>
      <c r="DR62" s="383"/>
      <c r="DS62" s="383"/>
      <c r="DT62" s="384"/>
      <c r="DU62" s="382"/>
      <c r="DV62" s="383"/>
      <c r="DW62" s="383"/>
      <c r="DX62" s="384"/>
      <c r="DY62" s="382"/>
      <c r="DZ62" s="383"/>
      <c r="EA62" s="383"/>
      <c r="EB62" s="384"/>
      <c r="EC62" s="382"/>
      <c r="ED62" s="383"/>
      <c r="EE62" s="383"/>
      <c r="EF62" s="384"/>
      <c r="EG62" s="382"/>
      <c r="EH62" s="383"/>
      <c r="EI62" s="383"/>
      <c r="EJ62" s="384"/>
      <c r="EK62" s="382"/>
      <c r="EL62" s="383"/>
      <c r="EM62" s="383"/>
      <c r="EN62" s="384"/>
      <c r="EO62" s="382"/>
      <c r="EP62" s="383"/>
      <c r="EQ62" s="383"/>
      <c r="ER62" s="384"/>
      <c r="ES62" s="379">
        <f t="shared" si="1"/>
        <v>0</v>
      </c>
      <c r="ET62" s="380"/>
      <c r="EU62" s="380"/>
      <c r="EV62" s="381"/>
      <c r="EW62" s="111"/>
      <c r="EX62" s="111"/>
      <c r="EY62" s="111"/>
      <c r="EZ62" s="111"/>
    </row>
    <row r="63" spans="1:156" ht="19.5" customHeight="1" hidden="1">
      <c r="A63" s="419" t="s">
        <v>556</v>
      </c>
      <c r="B63" s="420"/>
      <c r="C63" s="427" t="s">
        <v>557</v>
      </c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6" t="s">
        <v>558</v>
      </c>
      <c r="AD63" s="426"/>
      <c r="AE63" s="426"/>
      <c r="AF63" s="426"/>
      <c r="AG63" s="382"/>
      <c r="AH63" s="383"/>
      <c r="AI63" s="383"/>
      <c r="AJ63" s="384"/>
      <c r="AK63" s="382"/>
      <c r="AL63" s="383"/>
      <c r="AM63" s="383"/>
      <c r="AN63" s="384"/>
      <c r="AO63" s="382"/>
      <c r="AP63" s="383"/>
      <c r="AQ63" s="383"/>
      <c r="AR63" s="384"/>
      <c r="AS63" s="382"/>
      <c r="AT63" s="383"/>
      <c r="AU63" s="383"/>
      <c r="AV63" s="384"/>
      <c r="AW63" s="382"/>
      <c r="AX63" s="383"/>
      <c r="AY63" s="383"/>
      <c r="AZ63" s="384"/>
      <c r="BA63" s="382"/>
      <c r="BB63" s="383"/>
      <c r="BC63" s="383"/>
      <c r="BD63" s="384"/>
      <c r="BE63" s="382"/>
      <c r="BF63" s="383"/>
      <c r="BG63" s="383"/>
      <c r="BH63" s="384"/>
      <c r="BI63" s="382"/>
      <c r="BJ63" s="383"/>
      <c r="BK63" s="383"/>
      <c r="BL63" s="384"/>
      <c r="BM63" s="382"/>
      <c r="BN63" s="383"/>
      <c r="BO63" s="383"/>
      <c r="BP63" s="384"/>
      <c r="BQ63" s="382"/>
      <c r="BR63" s="383"/>
      <c r="BS63" s="383"/>
      <c r="BT63" s="384"/>
      <c r="BU63" s="382"/>
      <c r="BV63" s="383"/>
      <c r="BW63" s="383"/>
      <c r="BX63" s="384"/>
      <c r="BY63" s="379"/>
      <c r="BZ63" s="380"/>
      <c r="CA63" s="380"/>
      <c r="CB63" s="381"/>
      <c r="CC63" s="382"/>
      <c r="CD63" s="383"/>
      <c r="CE63" s="383"/>
      <c r="CF63" s="384"/>
      <c r="CG63" s="382"/>
      <c r="CH63" s="383"/>
      <c r="CI63" s="383"/>
      <c r="CJ63" s="384"/>
      <c r="CK63" s="382"/>
      <c r="CL63" s="383"/>
      <c r="CM63" s="383"/>
      <c r="CN63" s="384"/>
      <c r="CO63" s="382"/>
      <c r="CP63" s="383"/>
      <c r="CQ63" s="383"/>
      <c r="CR63" s="384"/>
      <c r="CS63" s="382"/>
      <c r="CT63" s="383"/>
      <c r="CU63" s="383"/>
      <c r="CV63" s="384"/>
      <c r="CW63" s="382"/>
      <c r="CX63" s="383"/>
      <c r="CY63" s="383"/>
      <c r="CZ63" s="384"/>
      <c r="DA63" s="382"/>
      <c r="DB63" s="383"/>
      <c r="DC63" s="383"/>
      <c r="DD63" s="384"/>
      <c r="DE63" s="382"/>
      <c r="DF63" s="383"/>
      <c r="DG63" s="383"/>
      <c r="DH63" s="384"/>
      <c r="DI63" s="382"/>
      <c r="DJ63" s="383"/>
      <c r="DK63" s="383"/>
      <c r="DL63" s="384"/>
      <c r="DM63" s="382"/>
      <c r="DN63" s="383"/>
      <c r="DO63" s="383"/>
      <c r="DP63" s="384"/>
      <c r="DQ63" s="382"/>
      <c r="DR63" s="383"/>
      <c r="DS63" s="383"/>
      <c r="DT63" s="384"/>
      <c r="DU63" s="382"/>
      <c r="DV63" s="383"/>
      <c r="DW63" s="383"/>
      <c r="DX63" s="384"/>
      <c r="DY63" s="382"/>
      <c r="DZ63" s="383"/>
      <c r="EA63" s="383"/>
      <c r="EB63" s="384"/>
      <c r="EC63" s="382"/>
      <c r="ED63" s="383"/>
      <c r="EE63" s="383"/>
      <c r="EF63" s="384"/>
      <c r="EG63" s="382"/>
      <c r="EH63" s="383"/>
      <c r="EI63" s="383"/>
      <c r="EJ63" s="384"/>
      <c r="EK63" s="382"/>
      <c r="EL63" s="383"/>
      <c r="EM63" s="383"/>
      <c r="EN63" s="384"/>
      <c r="EO63" s="382"/>
      <c r="EP63" s="383"/>
      <c r="EQ63" s="383"/>
      <c r="ER63" s="384"/>
      <c r="ES63" s="379">
        <f t="shared" si="1"/>
        <v>0</v>
      </c>
      <c r="ET63" s="380"/>
      <c r="EU63" s="380"/>
      <c r="EV63" s="381"/>
      <c r="EW63" s="111"/>
      <c r="EX63" s="111"/>
      <c r="EY63" s="111"/>
      <c r="EZ63" s="111"/>
    </row>
    <row r="64" spans="1:156" ht="29.25" customHeight="1" hidden="1">
      <c r="A64" s="419" t="s">
        <v>559</v>
      </c>
      <c r="B64" s="420"/>
      <c r="C64" s="427" t="s">
        <v>560</v>
      </c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6" t="s">
        <v>561</v>
      </c>
      <c r="AD64" s="426"/>
      <c r="AE64" s="426"/>
      <c r="AF64" s="426"/>
      <c r="AG64" s="382"/>
      <c r="AH64" s="383"/>
      <c r="AI64" s="383"/>
      <c r="AJ64" s="384"/>
      <c r="AK64" s="382"/>
      <c r="AL64" s="383"/>
      <c r="AM64" s="383"/>
      <c r="AN64" s="384"/>
      <c r="AO64" s="382"/>
      <c r="AP64" s="383"/>
      <c r="AQ64" s="383"/>
      <c r="AR64" s="384"/>
      <c r="AS64" s="382"/>
      <c r="AT64" s="383"/>
      <c r="AU64" s="383"/>
      <c r="AV64" s="384"/>
      <c r="AW64" s="382"/>
      <c r="AX64" s="383"/>
      <c r="AY64" s="383"/>
      <c r="AZ64" s="384"/>
      <c r="BA64" s="382"/>
      <c r="BB64" s="383"/>
      <c r="BC64" s="383"/>
      <c r="BD64" s="384"/>
      <c r="BE64" s="382"/>
      <c r="BF64" s="383"/>
      <c r="BG64" s="383"/>
      <c r="BH64" s="384"/>
      <c r="BI64" s="382"/>
      <c r="BJ64" s="383"/>
      <c r="BK64" s="383"/>
      <c r="BL64" s="384"/>
      <c r="BM64" s="382"/>
      <c r="BN64" s="383"/>
      <c r="BO64" s="383"/>
      <c r="BP64" s="384"/>
      <c r="BQ64" s="382"/>
      <c r="BR64" s="383"/>
      <c r="BS64" s="383"/>
      <c r="BT64" s="384"/>
      <c r="BU64" s="382"/>
      <c r="BV64" s="383"/>
      <c r="BW64" s="383"/>
      <c r="BX64" s="384"/>
      <c r="BY64" s="379"/>
      <c r="BZ64" s="380"/>
      <c r="CA64" s="380"/>
      <c r="CB64" s="381"/>
      <c r="CC64" s="382"/>
      <c r="CD64" s="383"/>
      <c r="CE64" s="383"/>
      <c r="CF64" s="384"/>
      <c r="CG64" s="382"/>
      <c r="CH64" s="383"/>
      <c r="CI64" s="383"/>
      <c r="CJ64" s="384"/>
      <c r="CK64" s="382"/>
      <c r="CL64" s="383"/>
      <c r="CM64" s="383"/>
      <c r="CN64" s="384"/>
      <c r="CO64" s="382"/>
      <c r="CP64" s="383"/>
      <c r="CQ64" s="383"/>
      <c r="CR64" s="384"/>
      <c r="CS64" s="382"/>
      <c r="CT64" s="383"/>
      <c r="CU64" s="383"/>
      <c r="CV64" s="384"/>
      <c r="CW64" s="382"/>
      <c r="CX64" s="383"/>
      <c r="CY64" s="383"/>
      <c r="CZ64" s="384"/>
      <c r="DA64" s="382"/>
      <c r="DB64" s="383"/>
      <c r="DC64" s="383"/>
      <c r="DD64" s="384"/>
      <c r="DE64" s="382"/>
      <c r="DF64" s="383"/>
      <c r="DG64" s="383"/>
      <c r="DH64" s="384"/>
      <c r="DI64" s="382"/>
      <c r="DJ64" s="383"/>
      <c r="DK64" s="383"/>
      <c r="DL64" s="384"/>
      <c r="DM64" s="382"/>
      <c r="DN64" s="383"/>
      <c r="DO64" s="383"/>
      <c r="DP64" s="384"/>
      <c r="DQ64" s="382"/>
      <c r="DR64" s="383"/>
      <c r="DS64" s="383"/>
      <c r="DT64" s="384"/>
      <c r="DU64" s="382"/>
      <c r="DV64" s="383"/>
      <c r="DW64" s="383"/>
      <c r="DX64" s="384"/>
      <c r="DY64" s="382"/>
      <c r="DZ64" s="383"/>
      <c r="EA64" s="383"/>
      <c r="EB64" s="384"/>
      <c r="EC64" s="382"/>
      <c r="ED64" s="383"/>
      <c r="EE64" s="383"/>
      <c r="EF64" s="384"/>
      <c r="EG64" s="382"/>
      <c r="EH64" s="383"/>
      <c r="EI64" s="383"/>
      <c r="EJ64" s="384"/>
      <c r="EK64" s="382"/>
      <c r="EL64" s="383"/>
      <c r="EM64" s="383"/>
      <c r="EN64" s="384"/>
      <c r="EO64" s="382"/>
      <c r="EP64" s="383"/>
      <c r="EQ64" s="383"/>
      <c r="ER64" s="384"/>
      <c r="ES64" s="379">
        <f aca="true" t="shared" si="2" ref="ES64:ES95">SUM(AG64:ER64)</f>
        <v>0</v>
      </c>
      <c r="ET64" s="380"/>
      <c r="EU64" s="380"/>
      <c r="EV64" s="381"/>
      <c r="EW64" s="111"/>
      <c r="EX64" s="111"/>
      <c r="EY64" s="111"/>
      <c r="EZ64" s="111"/>
    </row>
    <row r="65" spans="1:156" ht="29.25" customHeight="1" hidden="1">
      <c r="A65" s="419" t="s">
        <v>562</v>
      </c>
      <c r="B65" s="420"/>
      <c r="C65" s="427" t="s">
        <v>563</v>
      </c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6" t="s">
        <v>564</v>
      </c>
      <c r="AD65" s="426"/>
      <c r="AE65" s="426"/>
      <c r="AF65" s="426"/>
      <c r="AG65" s="382"/>
      <c r="AH65" s="383"/>
      <c r="AI65" s="383"/>
      <c r="AJ65" s="384"/>
      <c r="AK65" s="382"/>
      <c r="AL65" s="383"/>
      <c r="AM65" s="383"/>
      <c r="AN65" s="384"/>
      <c r="AO65" s="382"/>
      <c r="AP65" s="383"/>
      <c r="AQ65" s="383"/>
      <c r="AR65" s="384"/>
      <c r="AS65" s="382"/>
      <c r="AT65" s="383"/>
      <c r="AU65" s="383"/>
      <c r="AV65" s="384"/>
      <c r="AW65" s="382"/>
      <c r="AX65" s="383"/>
      <c r="AY65" s="383"/>
      <c r="AZ65" s="384"/>
      <c r="BA65" s="382"/>
      <c r="BB65" s="383"/>
      <c r="BC65" s="383"/>
      <c r="BD65" s="384"/>
      <c r="BE65" s="382"/>
      <c r="BF65" s="383"/>
      <c r="BG65" s="383"/>
      <c r="BH65" s="384"/>
      <c r="BI65" s="382"/>
      <c r="BJ65" s="383"/>
      <c r="BK65" s="383"/>
      <c r="BL65" s="384"/>
      <c r="BM65" s="382"/>
      <c r="BN65" s="383"/>
      <c r="BO65" s="383"/>
      <c r="BP65" s="384"/>
      <c r="BQ65" s="382"/>
      <c r="BR65" s="383"/>
      <c r="BS65" s="383"/>
      <c r="BT65" s="384"/>
      <c r="BU65" s="382"/>
      <c r="BV65" s="383"/>
      <c r="BW65" s="383"/>
      <c r="BX65" s="384"/>
      <c r="BY65" s="379"/>
      <c r="BZ65" s="380"/>
      <c r="CA65" s="380"/>
      <c r="CB65" s="381"/>
      <c r="CC65" s="382"/>
      <c r="CD65" s="383"/>
      <c r="CE65" s="383"/>
      <c r="CF65" s="384"/>
      <c r="CG65" s="382"/>
      <c r="CH65" s="383"/>
      <c r="CI65" s="383"/>
      <c r="CJ65" s="384"/>
      <c r="CK65" s="382"/>
      <c r="CL65" s="383"/>
      <c r="CM65" s="383"/>
      <c r="CN65" s="384"/>
      <c r="CO65" s="382"/>
      <c r="CP65" s="383"/>
      <c r="CQ65" s="383"/>
      <c r="CR65" s="384"/>
      <c r="CS65" s="382"/>
      <c r="CT65" s="383"/>
      <c r="CU65" s="383"/>
      <c r="CV65" s="384"/>
      <c r="CW65" s="382"/>
      <c r="CX65" s="383"/>
      <c r="CY65" s="383"/>
      <c r="CZ65" s="384"/>
      <c r="DA65" s="382"/>
      <c r="DB65" s="383"/>
      <c r="DC65" s="383"/>
      <c r="DD65" s="384"/>
      <c r="DE65" s="382"/>
      <c r="DF65" s="383"/>
      <c r="DG65" s="383"/>
      <c r="DH65" s="384"/>
      <c r="DI65" s="382"/>
      <c r="DJ65" s="383"/>
      <c r="DK65" s="383"/>
      <c r="DL65" s="384"/>
      <c r="DM65" s="382"/>
      <c r="DN65" s="383"/>
      <c r="DO65" s="383"/>
      <c r="DP65" s="384"/>
      <c r="DQ65" s="382"/>
      <c r="DR65" s="383"/>
      <c r="DS65" s="383"/>
      <c r="DT65" s="384"/>
      <c r="DU65" s="382"/>
      <c r="DV65" s="383"/>
      <c r="DW65" s="383"/>
      <c r="DX65" s="384"/>
      <c r="DY65" s="382"/>
      <c r="DZ65" s="383"/>
      <c r="EA65" s="383"/>
      <c r="EB65" s="384"/>
      <c r="EC65" s="382"/>
      <c r="ED65" s="383"/>
      <c r="EE65" s="383"/>
      <c r="EF65" s="384"/>
      <c r="EG65" s="382"/>
      <c r="EH65" s="383"/>
      <c r="EI65" s="383"/>
      <c r="EJ65" s="384"/>
      <c r="EK65" s="382"/>
      <c r="EL65" s="383"/>
      <c r="EM65" s="383"/>
      <c r="EN65" s="384"/>
      <c r="EO65" s="382"/>
      <c r="EP65" s="383"/>
      <c r="EQ65" s="383"/>
      <c r="ER65" s="384"/>
      <c r="ES65" s="379">
        <f t="shared" si="2"/>
        <v>0</v>
      </c>
      <c r="ET65" s="380"/>
      <c r="EU65" s="380"/>
      <c r="EV65" s="381"/>
      <c r="EW65" s="111"/>
      <c r="EX65" s="111"/>
      <c r="EY65" s="111"/>
      <c r="EZ65" s="111"/>
    </row>
    <row r="66" spans="1:156" ht="29.25" customHeight="1" hidden="1">
      <c r="A66" s="419" t="s">
        <v>565</v>
      </c>
      <c r="B66" s="420"/>
      <c r="C66" s="427" t="s">
        <v>566</v>
      </c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6" t="s">
        <v>567</v>
      </c>
      <c r="AD66" s="426"/>
      <c r="AE66" s="426"/>
      <c r="AF66" s="426"/>
      <c r="AG66" s="382"/>
      <c r="AH66" s="383"/>
      <c r="AI66" s="383"/>
      <c r="AJ66" s="384"/>
      <c r="AK66" s="382"/>
      <c r="AL66" s="383"/>
      <c r="AM66" s="383"/>
      <c r="AN66" s="384"/>
      <c r="AO66" s="382"/>
      <c r="AP66" s="383"/>
      <c r="AQ66" s="383"/>
      <c r="AR66" s="384"/>
      <c r="AS66" s="382"/>
      <c r="AT66" s="383"/>
      <c r="AU66" s="383"/>
      <c r="AV66" s="384"/>
      <c r="AW66" s="382"/>
      <c r="AX66" s="383"/>
      <c r="AY66" s="383"/>
      <c r="AZ66" s="384"/>
      <c r="BA66" s="382"/>
      <c r="BB66" s="383"/>
      <c r="BC66" s="383"/>
      <c r="BD66" s="384"/>
      <c r="BE66" s="382"/>
      <c r="BF66" s="383"/>
      <c r="BG66" s="383"/>
      <c r="BH66" s="384"/>
      <c r="BI66" s="382"/>
      <c r="BJ66" s="383"/>
      <c r="BK66" s="383"/>
      <c r="BL66" s="384"/>
      <c r="BM66" s="382"/>
      <c r="BN66" s="383"/>
      <c r="BO66" s="383"/>
      <c r="BP66" s="384"/>
      <c r="BQ66" s="382"/>
      <c r="BR66" s="383"/>
      <c r="BS66" s="383"/>
      <c r="BT66" s="384"/>
      <c r="BU66" s="382"/>
      <c r="BV66" s="383"/>
      <c r="BW66" s="383"/>
      <c r="BX66" s="384"/>
      <c r="BY66" s="379"/>
      <c r="BZ66" s="380"/>
      <c r="CA66" s="380"/>
      <c r="CB66" s="381"/>
      <c r="CC66" s="382"/>
      <c r="CD66" s="383"/>
      <c r="CE66" s="383"/>
      <c r="CF66" s="384"/>
      <c r="CG66" s="382"/>
      <c r="CH66" s="383"/>
      <c r="CI66" s="383"/>
      <c r="CJ66" s="384"/>
      <c r="CK66" s="382"/>
      <c r="CL66" s="383"/>
      <c r="CM66" s="383"/>
      <c r="CN66" s="384"/>
      <c r="CO66" s="382"/>
      <c r="CP66" s="383"/>
      <c r="CQ66" s="383"/>
      <c r="CR66" s="384"/>
      <c r="CS66" s="382"/>
      <c r="CT66" s="383"/>
      <c r="CU66" s="383"/>
      <c r="CV66" s="384"/>
      <c r="CW66" s="382"/>
      <c r="CX66" s="383"/>
      <c r="CY66" s="383"/>
      <c r="CZ66" s="384"/>
      <c r="DA66" s="382"/>
      <c r="DB66" s="383"/>
      <c r="DC66" s="383"/>
      <c r="DD66" s="384"/>
      <c r="DE66" s="382"/>
      <c r="DF66" s="383"/>
      <c r="DG66" s="383"/>
      <c r="DH66" s="384"/>
      <c r="DI66" s="382"/>
      <c r="DJ66" s="383"/>
      <c r="DK66" s="383"/>
      <c r="DL66" s="384"/>
      <c r="DM66" s="382"/>
      <c r="DN66" s="383"/>
      <c r="DO66" s="383"/>
      <c r="DP66" s="384"/>
      <c r="DQ66" s="382"/>
      <c r="DR66" s="383"/>
      <c r="DS66" s="383"/>
      <c r="DT66" s="384"/>
      <c r="DU66" s="382"/>
      <c r="DV66" s="383"/>
      <c r="DW66" s="383"/>
      <c r="DX66" s="384"/>
      <c r="DY66" s="382"/>
      <c r="DZ66" s="383"/>
      <c r="EA66" s="383"/>
      <c r="EB66" s="384"/>
      <c r="EC66" s="382"/>
      <c r="ED66" s="383"/>
      <c r="EE66" s="383"/>
      <c r="EF66" s="384"/>
      <c r="EG66" s="382"/>
      <c r="EH66" s="383"/>
      <c r="EI66" s="383"/>
      <c r="EJ66" s="384"/>
      <c r="EK66" s="382"/>
      <c r="EL66" s="383"/>
      <c r="EM66" s="383"/>
      <c r="EN66" s="384"/>
      <c r="EO66" s="382"/>
      <c r="EP66" s="383"/>
      <c r="EQ66" s="383"/>
      <c r="ER66" s="384"/>
      <c r="ES66" s="379">
        <f t="shared" si="2"/>
        <v>0</v>
      </c>
      <c r="ET66" s="380"/>
      <c r="EU66" s="380"/>
      <c r="EV66" s="381"/>
      <c r="EW66" s="111"/>
      <c r="EX66" s="111"/>
      <c r="EY66" s="111"/>
      <c r="EZ66" s="111"/>
    </row>
    <row r="67" spans="1:156" ht="19.5" customHeight="1">
      <c r="A67" s="419">
        <v>33</v>
      </c>
      <c r="B67" s="420"/>
      <c r="C67" s="427" t="s">
        <v>568</v>
      </c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6" t="s">
        <v>569</v>
      </c>
      <c r="AD67" s="426"/>
      <c r="AE67" s="426"/>
      <c r="AF67" s="426"/>
      <c r="AG67" s="382">
        <v>160</v>
      </c>
      <c r="AH67" s="383"/>
      <c r="AI67" s="383"/>
      <c r="AJ67" s="384"/>
      <c r="AK67" s="382"/>
      <c r="AL67" s="383"/>
      <c r="AM67" s="383"/>
      <c r="AN67" s="384"/>
      <c r="AO67" s="382"/>
      <c r="AP67" s="383"/>
      <c r="AQ67" s="383"/>
      <c r="AR67" s="384"/>
      <c r="AS67" s="382"/>
      <c r="AT67" s="383"/>
      <c r="AU67" s="383"/>
      <c r="AV67" s="384"/>
      <c r="AW67" s="382"/>
      <c r="AX67" s="383"/>
      <c r="AY67" s="383"/>
      <c r="AZ67" s="384"/>
      <c r="BA67" s="382"/>
      <c r="BB67" s="383"/>
      <c r="BC67" s="383"/>
      <c r="BD67" s="384"/>
      <c r="BE67" s="382"/>
      <c r="BF67" s="383"/>
      <c r="BG67" s="383"/>
      <c r="BH67" s="384"/>
      <c r="BI67" s="382"/>
      <c r="BJ67" s="383"/>
      <c r="BK67" s="383"/>
      <c r="BL67" s="384"/>
      <c r="BM67" s="382"/>
      <c r="BN67" s="383"/>
      <c r="BO67" s="383"/>
      <c r="BP67" s="384"/>
      <c r="BQ67" s="382"/>
      <c r="BR67" s="383"/>
      <c r="BS67" s="383"/>
      <c r="BT67" s="384"/>
      <c r="BU67" s="382">
        <v>318</v>
      </c>
      <c r="BV67" s="383"/>
      <c r="BW67" s="383"/>
      <c r="BX67" s="384"/>
      <c r="BY67" s="379">
        <v>200</v>
      </c>
      <c r="BZ67" s="380"/>
      <c r="CA67" s="380"/>
      <c r="CB67" s="381"/>
      <c r="CC67" s="382"/>
      <c r="CD67" s="383"/>
      <c r="CE67" s="383"/>
      <c r="CF67" s="384"/>
      <c r="CG67" s="382"/>
      <c r="CH67" s="383"/>
      <c r="CI67" s="383"/>
      <c r="CJ67" s="384"/>
      <c r="CK67" s="382"/>
      <c r="CL67" s="383"/>
      <c r="CM67" s="383"/>
      <c r="CN67" s="384"/>
      <c r="CO67" s="382"/>
      <c r="CP67" s="383"/>
      <c r="CQ67" s="383"/>
      <c r="CR67" s="384"/>
      <c r="CS67" s="382"/>
      <c r="CT67" s="383"/>
      <c r="CU67" s="383"/>
      <c r="CV67" s="384"/>
      <c r="CW67" s="382"/>
      <c r="CX67" s="383"/>
      <c r="CY67" s="383"/>
      <c r="CZ67" s="384"/>
      <c r="DA67" s="382"/>
      <c r="DB67" s="383"/>
      <c r="DC67" s="383"/>
      <c r="DD67" s="384"/>
      <c r="DE67" s="382"/>
      <c r="DF67" s="383"/>
      <c r="DG67" s="383"/>
      <c r="DH67" s="384"/>
      <c r="DI67" s="382">
        <v>868</v>
      </c>
      <c r="DJ67" s="383"/>
      <c r="DK67" s="383"/>
      <c r="DL67" s="384"/>
      <c r="DM67" s="382"/>
      <c r="DN67" s="383"/>
      <c r="DO67" s="383"/>
      <c r="DP67" s="384"/>
      <c r="DQ67" s="382"/>
      <c r="DR67" s="383"/>
      <c r="DS67" s="383"/>
      <c r="DT67" s="384"/>
      <c r="DU67" s="382">
        <v>768</v>
      </c>
      <c r="DV67" s="383"/>
      <c r="DW67" s="383"/>
      <c r="DX67" s="384"/>
      <c r="DY67" s="382">
        <v>98</v>
      </c>
      <c r="DZ67" s="383"/>
      <c r="EA67" s="383"/>
      <c r="EB67" s="384"/>
      <c r="EC67" s="382">
        <v>868</v>
      </c>
      <c r="ED67" s="383"/>
      <c r="EE67" s="383"/>
      <c r="EF67" s="384"/>
      <c r="EG67" s="382"/>
      <c r="EH67" s="383"/>
      <c r="EI67" s="383"/>
      <c r="EJ67" s="384"/>
      <c r="EK67" s="382"/>
      <c r="EL67" s="383"/>
      <c r="EM67" s="383"/>
      <c r="EN67" s="384"/>
      <c r="EO67" s="382"/>
      <c r="EP67" s="383"/>
      <c r="EQ67" s="383"/>
      <c r="ER67" s="384"/>
      <c r="ES67" s="379">
        <f t="shared" si="2"/>
        <v>3280</v>
      </c>
      <c r="ET67" s="380"/>
      <c r="EU67" s="380"/>
      <c r="EV67" s="381"/>
      <c r="EW67" s="111"/>
      <c r="EX67" s="111"/>
      <c r="EY67" s="111"/>
      <c r="EZ67" s="111"/>
    </row>
    <row r="68" spans="1:156" ht="29.25" customHeight="1" hidden="1">
      <c r="A68" s="419" t="s">
        <v>570</v>
      </c>
      <c r="B68" s="420"/>
      <c r="C68" s="427" t="s">
        <v>571</v>
      </c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8"/>
      <c r="O68" s="428"/>
      <c r="P68" s="428"/>
      <c r="Q68" s="428"/>
      <c r="R68" s="428"/>
      <c r="S68" s="428"/>
      <c r="T68" s="428"/>
      <c r="U68" s="428"/>
      <c r="V68" s="428"/>
      <c r="W68" s="428"/>
      <c r="X68" s="428"/>
      <c r="Y68" s="428"/>
      <c r="Z68" s="428"/>
      <c r="AA68" s="428"/>
      <c r="AB68" s="428"/>
      <c r="AC68" s="426" t="s">
        <v>572</v>
      </c>
      <c r="AD68" s="426"/>
      <c r="AE68" s="426"/>
      <c r="AF68" s="426"/>
      <c r="AG68" s="382"/>
      <c r="AH68" s="383"/>
      <c r="AI68" s="383"/>
      <c r="AJ68" s="384"/>
      <c r="AK68" s="382"/>
      <c r="AL68" s="383"/>
      <c r="AM68" s="383"/>
      <c r="AN68" s="384"/>
      <c r="AO68" s="382"/>
      <c r="AP68" s="383"/>
      <c r="AQ68" s="383"/>
      <c r="AR68" s="384"/>
      <c r="AS68" s="382"/>
      <c r="AT68" s="383"/>
      <c r="AU68" s="383"/>
      <c r="AV68" s="384"/>
      <c r="AW68" s="382"/>
      <c r="AX68" s="383"/>
      <c r="AY68" s="383"/>
      <c r="AZ68" s="384"/>
      <c r="BA68" s="382"/>
      <c r="BB68" s="383"/>
      <c r="BC68" s="383"/>
      <c r="BD68" s="384"/>
      <c r="BE68" s="382"/>
      <c r="BF68" s="383"/>
      <c r="BG68" s="383"/>
      <c r="BH68" s="384"/>
      <c r="BI68" s="382"/>
      <c r="BJ68" s="383"/>
      <c r="BK68" s="383"/>
      <c r="BL68" s="384"/>
      <c r="BM68" s="382"/>
      <c r="BN68" s="383"/>
      <c r="BO68" s="383"/>
      <c r="BP68" s="384"/>
      <c r="BQ68" s="382"/>
      <c r="BR68" s="383"/>
      <c r="BS68" s="383"/>
      <c r="BT68" s="384"/>
      <c r="BU68" s="382"/>
      <c r="BV68" s="383"/>
      <c r="BW68" s="383"/>
      <c r="BX68" s="384"/>
      <c r="BY68" s="379"/>
      <c r="BZ68" s="380"/>
      <c r="CA68" s="380"/>
      <c r="CB68" s="381"/>
      <c r="CC68" s="382"/>
      <c r="CD68" s="383"/>
      <c r="CE68" s="383"/>
      <c r="CF68" s="384"/>
      <c r="CG68" s="382"/>
      <c r="CH68" s="383"/>
      <c r="CI68" s="383"/>
      <c r="CJ68" s="384"/>
      <c r="CK68" s="382"/>
      <c r="CL68" s="383"/>
      <c r="CM68" s="383"/>
      <c r="CN68" s="384"/>
      <c r="CO68" s="382"/>
      <c r="CP68" s="383"/>
      <c r="CQ68" s="383"/>
      <c r="CR68" s="384"/>
      <c r="CS68" s="382"/>
      <c r="CT68" s="383"/>
      <c r="CU68" s="383"/>
      <c r="CV68" s="384"/>
      <c r="CW68" s="382"/>
      <c r="CX68" s="383"/>
      <c r="CY68" s="383"/>
      <c r="CZ68" s="384"/>
      <c r="DA68" s="382"/>
      <c r="DB68" s="383"/>
      <c r="DC68" s="383"/>
      <c r="DD68" s="384"/>
      <c r="DE68" s="382"/>
      <c r="DF68" s="383"/>
      <c r="DG68" s="383"/>
      <c r="DH68" s="384"/>
      <c r="DI68" s="382"/>
      <c r="DJ68" s="383"/>
      <c r="DK68" s="383"/>
      <c r="DL68" s="384"/>
      <c r="DM68" s="382"/>
      <c r="DN68" s="383"/>
      <c r="DO68" s="383"/>
      <c r="DP68" s="384"/>
      <c r="DQ68" s="382"/>
      <c r="DR68" s="383"/>
      <c r="DS68" s="383"/>
      <c r="DT68" s="384"/>
      <c r="DU68" s="382"/>
      <c r="DV68" s="383"/>
      <c r="DW68" s="383"/>
      <c r="DX68" s="384"/>
      <c r="DY68" s="382"/>
      <c r="DZ68" s="383"/>
      <c r="EA68" s="383"/>
      <c r="EB68" s="384"/>
      <c r="EC68" s="382"/>
      <c r="ED68" s="383"/>
      <c r="EE68" s="383"/>
      <c r="EF68" s="384"/>
      <c r="EG68" s="382"/>
      <c r="EH68" s="383"/>
      <c r="EI68" s="383"/>
      <c r="EJ68" s="384"/>
      <c r="EK68" s="382"/>
      <c r="EL68" s="383"/>
      <c r="EM68" s="383"/>
      <c r="EN68" s="384"/>
      <c r="EO68" s="382"/>
      <c r="EP68" s="383"/>
      <c r="EQ68" s="383"/>
      <c r="ER68" s="384"/>
      <c r="ES68" s="379">
        <f t="shared" si="2"/>
        <v>0</v>
      </c>
      <c r="ET68" s="380"/>
      <c r="EU68" s="380"/>
      <c r="EV68" s="381"/>
      <c r="EW68" s="111"/>
      <c r="EX68" s="111"/>
      <c r="EY68" s="111"/>
      <c r="EZ68" s="111"/>
    </row>
    <row r="69" spans="1:156" ht="29.25" customHeight="1" hidden="1">
      <c r="A69" s="419" t="s">
        <v>573</v>
      </c>
      <c r="B69" s="420"/>
      <c r="C69" s="427" t="s">
        <v>574</v>
      </c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8"/>
      <c r="AB69" s="428"/>
      <c r="AC69" s="426" t="s">
        <v>575</v>
      </c>
      <c r="AD69" s="426"/>
      <c r="AE69" s="426"/>
      <c r="AF69" s="426"/>
      <c r="AG69" s="382"/>
      <c r="AH69" s="383"/>
      <c r="AI69" s="383"/>
      <c r="AJ69" s="384"/>
      <c r="AK69" s="382"/>
      <c r="AL69" s="383"/>
      <c r="AM69" s="383"/>
      <c r="AN69" s="384"/>
      <c r="AO69" s="382"/>
      <c r="AP69" s="383"/>
      <c r="AQ69" s="383"/>
      <c r="AR69" s="384"/>
      <c r="AS69" s="382"/>
      <c r="AT69" s="383"/>
      <c r="AU69" s="383"/>
      <c r="AV69" s="384"/>
      <c r="AW69" s="382"/>
      <c r="AX69" s="383"/>
      <c r="AY69" s="383"/>
      <c r="AZ69" s="384"/>
      <c r="BA69" s="382"/>
      <c r="BB69" s="383"/>
      <c r="BC69" s="383"/>
      <c r="BD69" s="384"/>
      <c r="BE69" s="382"/>
      <c r="BF69" s="383"/>
      <c r="BG69" s="383"/>
      <c r="BH69" s="384"/>
      <c r="BI69" s="382"/>
      <c r="BJ69" s="383"/>
      <c r="BK69" s="383"/>
      <c r="BL69" s="384"/>
      <c r="BM69" s="382"/>
      <c r="BN69" s="383"/>
      <c r="BO69" s="383"/>
      <c r="BP69" s="384"/>
      <c r="BQ69" s="382"/>
      <c r="BR69" s="383"/>
      <c r="BS69" s="383"/>
      <c r="BT69" s="384"/>
      <c r="BU69" s="382"/>
      <c r="BV69" s="383"/>
      <c r="BW69" s="383"/>
      <c r="BX69" s="384"/>
      <c r="BY69" s="379"/>
      <c r="BZ69" s="380"/>
      <c r="CA69" s="380"/>
      <c r="CB69" s="381"/>
      <c r="CC69" s="382"/>
      <c r="CD69" s="383"/>
      <c r="CE69" s="383"/>
      <c r="CF69" s="384"/>
      <c r="CG69" s="382"/>
      <c r="CH69" s="383"/>
      <c r="CI69" s="383"/>
      <c r="CJ69" s="384"/>
      <c r="CK69" s="382"/>
      <c r="CL69" s="383"/>
      <c r="CM69" s="383"/>
      <c r="CN69" s="384"/>
      <c r="CO69" s="382"/>
      <c r="CP69" s="383"/>
      <c r="CQ69" s="383"/>
      <c r="CR69" s="384"/>
      <c r="CS69" s="382"/>
      <c r="CT69" s="383"/>
      <c r="CU69" s="383"/>
      <c r="CV69" s="384"/>
      <c r="CW69" s="382"/>
      <c r="CX69" s="383"/>
      <c r="CY69" s="383"/>
      <c r="CZ69" s="384"/>
      <c r="DA69" s="382"/>
      <c r="DB69" s="383"/>
      <c r="DC69" s="383"/>
      <c r="DD69" s="384"/>
      <c r="DE69" s="382"/>
      <c r="DF69" s="383"/>
      <c r="DG69" s="383"/>
      <c r="DH69" s="384"/>
      <c r="DI69" s="382"/>
      <c r="DJ69" s="383"/>
      <c r="DK69" s="383"/>
      <c r="DL69" s="384"/>
      <c r="DM69" s="382"/>
      <c r="DN69" s="383"/>
      <c r="DO69" s="383"/>
      <c r="DP69" s="384"/>
      <c r="DQ69" s="382"/>
      <c r="DR69" s="383"/>
      <c r="DS69" s="383"/>
      <c r="DT69" s="384"/>
      <c r="DU69" s="382"/>
      <c r="DV69" s="383"/>
      <c r="DW69" s="383"/>
      <c r="DX69" s="384"/>
      <c r="DY69" s="382"/>
      <c r="DZ69" s="383"/>
      <c r="EA69" s="383"/>
      <c r="EB69" s="384"/>
      <c r="EC69" s="382"/>
      <c r="ED69" s="383"/>
      <c r="EE69" s="383"/>
      <c r="EF69" s="384"/>
      <c r="EG69" s="382"/>
      <c r="EH69" s="383"/>
      <c r="EI69" s="383"/>
      <c r="EJ69" s="384"/>
      <c r="EK69" s="382"/>
      <c r="EL69" s="383"/>
      <c r="EM69" s="383"/>
      <c r="EN69" s="384"/>
      <c r="EO69" s="382"/>
      <c r="EP69" s="383"/>
      <c r="EQ69" s="383"/>
      <c r="ER69" s="384"/>
      <c r="ES69" s="379">
        <f t="shared" si="2"/>
        <v>0</v>
      </c>
      <c r="ET69" s="380"/>
      <c r="EU69" s="380"/>
      <c r="EV69" s="381"/>
      <c r="EW69" s="111"/>
      <c r="EX69" s="111"/>
      <c r="EY69" s="111"/>
      <c r="EZ69" s="111"/>
    </row>
    <row r="70" spans="1:156" ht="19.5" customHeight="1" hidden="1">
      <c r="A70" s="419" t="s">
        <v>576</v>
      </c>
      <c r="B70" s="420"/>
      <c r="C70" s="427" t="s">
        <v>577</v>
      </c>
      <c r="D70" s="428"/>
      <c r="E70" s="428"/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6" t="s">
        <v>578</v>
      </c>
      <c r="AD70" s="426"/>
      <c r="AE70" s="426"/>
      <c r="AF70" s="426"/>
      <c r="AG70" s="382"/>
      <c r="AH70" s="383"/>
      <c r="AI70" s="383"/>
      <c r="AJ70" s="384"/>
      <c r="AK70" s="382"/>
      <c r="AL70" s="383"/>
      <c r="AM70" s="383"/>
      <c r="AN70" s="384"/>
      <c r="AO70" s="382"/>
      <c r="AP70" s="383"/>
      <c r="AQ70" s="383"/>
      <c r="AR70" s="384"/>
      <c r="AS70" s="382"/>
      <c r="AT70" s="383"/>
      <c r="AU70" s="383"/>
      <c r="AV70" s="384"/>
      <c r="AW70" s="382"/>
      <c r="AX70" s="383"/>
      <c r="AY70" s="383"/>
      <c r="AZ70" s="384"/>
      <c r="BA70" s="382"/>
      <c r="BB70" s="383"/>
      <c r="BC70" s="383"/>
      <c r="BD70" s="384"/>
      <c r="BE70" s="382"/>
      <c r="BF70" s="383"/>
      <c r="BG70" s="383"/>
      <c r="BH70" s="384"/>
      <c r="BI70" s="382"/>
      <c r="BJ70" s="383"/>
      <c r="BK70" s="383"/>
      <c r="BL70" s="384"/>
      <c r="BM70" s="382"/>
      <c r="BN70" s="383"/>
      <c r="BO70" s="383"/>
      <c r="BP70" s="384"/>
      <c r="BQ70" s="382"/>
      <c r="BR70" s="383"/>
      <c r="BS70" s="383"/>
      <c r="BT70" s="384"/>
      <c r="BU70" s="382"/>
      <c r="BV70" s="383"/>
      <c r="BW70" s="383"/>
      <c r="BX70" s="384"/>
      <c r="BY70" s="379"/>
      <c r="BZ70" s="380"/>
      <c r="CA70" s="380"/>
      <c r="CB70" s="381"/>
      <c r="CC70" s="382"/>
      <c r="CD70" s="383"/>
      <c r="CE70" s="383"/>
      <c r="CF70" s="384"/>
      <c r="CG70" s="382"/>
      <c r="CH70" s="383"/>
      <c r="CI70" s="383"/>
      <c r="CJ70" s="384"/>
      <c r="CK70" s="382"/>
      <c r="CL70" s="383"/>
      <c r="CM70" s="383"/>
      <c r="CN70" s="384"/>
      <c r="CO70" s="382"/>
      <c r="CP70" s="383"/>
      <c r="CQ70" s="383"/>
      <c r="CR70" s="384"/>
      <c r="CS70" s="382"/>
      <c r="CT70" s="383"/>
      <c r="CU70" s="383"/>
      <c r="CV70" s="384"/>
      <c r="CW70" s="382"/>
      <c r="CX70" s="383"/>
      <c r="CY70" s="383"/>
      <c r="CZ70" s="384"/>
      <c r="DA70" s="382"/>
      <c r="DB70" s="383"/>
      <c r="DC70" s="383"/>
      <c r="DD70" s="384"/>
      <c r="DE70" s="382"/>
      <c r="DF70" s="383"/>
      <c r="DG70" s="383"/>
      <c r="DH70" s="384"/>
      <c r="DI70" s="382"/>
      <c r="DJ70" s="383"/>
      <c r="DK70" s="383"/>
      <c r="DL70" s="384"/>
      <c r="DM70" s="382"/>
      <c r="DN70" s="383"/>
      <c r="DO70" s="383"/>
      <c r="DP70" s="384"/>
      <c r="DQ70" s="382"/>
      <c r="DR70" s="383"/>
      <c r="DS70" s="383"/>
      <c r="DT70" s="384"/>
      <c r="DU70" s="382"/>
      <c r="DV70" s="383"/>
      <c r="DW70" s="383"/>
      <c r="DX70" s="384"/>
      <c r="DY70" s="382"/>
      <c r="DZ70" s="383"/>
      <c r="EA70" s="383"/>
      <c r="EB70" s="384"/>
      <c r="EC70" s="382"/>
      <c r="ED70" s="383"/>
      <c r="EE70" s="383"/>
      <c r="EF70" s="384"/>
      <c r="EG70" s="382"/>
      <c r="EH70" s="383"/>
      <c r="EI70" s="383"/>
      <c r="EJ70" s="384"/>
      <c r="EK70" s="382"/>
      <c r="EL70" s="383"/>
      <c r="EM70" s="383"/>
      <c r="EN70" s="384"/>
      <c r="EO70" s="382"/>
      <c r="EP70" s="383"/>
      <c r="EQ70" s="383"/>
      <c r="ER70" s="384"/>
      <c r="ES70" s="379">
        <f t="shared" si="2"/>
        <v>0</v>
      </c>
      <c r="ET70" s="380"/>
      <c r="EU70" s="380"/>
      <c r="EV70" s="381"/>
      <c r="EW70" s="111"/>
      <c r="EX70" s="111"/>
      <c r="EY70" s="111"/>
      <c r="EZ70" s="111"/>
    </row>
    <row r="71" spans="1:156" ht="19.5" customHeight="1" hidden="1">
      <c r="A71" s="419">
        <v>34</v>
      </c>
      <c r="B71" s="420"/>
      <c r="C71" s="421" t="s">
        <v>579</v>
      </c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26" t="s">
        <v>580</v>
      </c>
      <c r="AD71" s="426"/>
      <c r="AE71" s="426"/>
      <c r="AF71" s="426"/>
      <c r="AG71" s="382"/>
      <c r="AH71" s="383"/>
      <c r="AI71" s="383"/>
      <c r="AJ71" s="384"/>
      <c r="AK71" s="382"/>
      <c r="AL71" s="383"/>
      <c r="AM71" s="383"/>
      <c r="AN71" s="384"/>
      <c r="AO71" s="382"/>
      <c r="AP71" s="383"/>
      <c r="AQ71" s="383"/>
      <c r="AR71" s="384"/>
      <c r="AS71" s="382"/>
      <c r="AT71" s="383"/>
      <c r="AU71" s="383"/>
      <c r="AV71" s="384"/>
      <c r="AW71" s="382"/>
      <c r="AX71" s="383"/>
      <c r="AY71" s="383"/>
      <c r="AZ71" s="384"/>
      <c r="BA71" s="382"/>
      <c r="BB71" s="383"/>
      <c r="BC71" s="383"/>
      <c r="BD71" s="384"/>
      <c r="BE71" s="382"/>
      <c r="BF71" s="383"/>
      <c r="BG71" s="383"/>
      <c r="BH71" s="384"/>
      <c r="BI71" s="382"/>
      <c r="BJ71" s="383"/>
      <c r="BK71" s="383"/>
      <c r="BL71" s="384"/>
      <c r="BM71" s="382"/>
      <c r="BN71" s="383"/>
      <c r="BO71" s="383"/>
      <c r="BP71" s="384"/>
      <c r="BQ71" s="382"/>
      <c r="BR71" s="383"/>
      <c r="BS71" s="383"/>
      <c r="BT71" s="384"/>
      <c r="BU71" s="382"/>
      <c r="BV71" s="383"/>
      <c r="BW71" s="383"/>
      <c r="BX71" s="384"/>
      <c r="BY71" s="379"/>
      <c r="BZ71" s="380"/>
      <c r="CA71" s="380"/>
      <c r="CB71" s="381"/>
      <c r="CC71" s="382"/>
      <c r="CD71" s="383"/>
      <c r="CE71" s="383"/>
      <c r="CF71" s="384"/>
      <c r="CG71" s="382"/>
      <c r="CH71" s="383"/>
      <c r="CI71" s="383"/>
      <c r="CJ71" s="384"/>
      <c r="CK71" s="382"/>
      <c r="CL71" s="383"/>
      <c r="CM71" s="383"/>
      <c r="CN71" s="384"/>
      <c r="CO71" s="382"/>
      <c r="CP71" s="383"/>
      <c r="CQ71" s="383"/>
      <c r="CR71" s="384"/>
      <c r="CS71" s="382"/>
      <c r="CT71" s="383"/>
      <c r="CU71" s="383"/>
      <c r="CV71" s="384"/>
      <c r="CW71" s="382"/>
      <c r="CX71" s="383"/>
      <c r="CY71" s="383"/>
      <c r="CZ71" s="384"/>
      <c r="DA71" s="382"/>
      <c r="DB71" s="383"/>
      <c r="DC71" s="383"/>
      <c r="DD71" s="384"/>
      <c r="DE71" s="382"/>
      <c r="DF71" s="383"/>
      <c r="DG71" s="383"/>
      <c r="DH71" s="384"/>
      <c r="DI71" s="382"/>
      <c r="DJ71" s="383"/>
      <c r="DK71" s="383"/>
      <c r="DL71" s="384"/>
      <c r="DM71" s="382"/>
      <c r="DN71" s="383"/>
      <c r="DO71" s="383"/>
      <c r="DP71" s="384"/>
      <c r="DQ71" s="382"/>
      <c r="DR71" s="383"/>
      <c r="DS71" s="383"/>
      <c r="DT71" s="384"/>
      <c r="DU71" s="382"/>
      <c r="DV71" s="383"/>
      <c r="DW71" s="383"/>
      <c r="DX71" s="384"/>
      <c r="DY71" s="382"/>
      <c r="DZ71" s="383"/>
      <c r="EA71" s="383"/>
      <c r="EB71" s="384"/>
      <c r="EC71" s="382"/>
      <c r="ED71" s="383"/>
      <c r="EE71" s="383"/>
      <c r="EF71" s="384"/>
      <c r="EG71" s="382"/>
      <c r="EH71" s="383"/>
      <c r="EI71" s="383"/>
      <c r="EJ71" s="384"/>
      <c r="EK71" s="382"/>
      <c r="EL71" s="383"/>
      <c r="EM71" s="383"/>
      <c r="EN71" s="384"/>
      <c r="EO71" s="382"/>
      <c r="EP71" s="383"/>
      <c r="EQ71" s="383"/>
      <c r="ER71" s="384"/>
      <c r="ES71" s="379">
        <f t="shared" si="2"/>
        <v>0</v>
      </c>
      <c r="ET71" s="380"/>
      <c r="EU71" s="380"/>
      <c r="EV71" s="381"/>
      <c r="EW71" s="111"/>
      <c r="EX71" s="111"/>
      <c r="EY71" s="111"/>
      <c r="EZ71" s="111"/>
    </row>
    <row r="72" spans="1:156" ht="19.5" customHeight="1">
      <c r="A72" s="419">
        <v>34</v>
      </c>
      <c r="B72" s="420"/>
      <c r="C72" s="427" t="s">
        <v>581</v>
      </c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8"/>
      <c r="X72" s="428"/>
      <c r="Y72" s="428"/>
      <c r="Z72" s="428"/>
      <c r="AA72" s="428"/>
      <c r="AB72" s="428"/>
      <c r="AC72" s="426" t="s">
        <v>582</v>
      </c>
      <c r="AD72" s="426"/>
      <c r="AE72" s="426"/>
      <c r="AF72" s="426"/>
      <c r="AG72" s="382"/>
      <c r="AH72" s="383"/>
      <c r="AI72" s="383"/>
      <c r="AJ72" s="384"/>
      <c r="AK72" s="382"/>
      <c r="AL72" s="383"/>
      <c r="AM72" s="383"/>
      <c r="AN72" s="384"/>
      <c r="AO72" s="382"/>
      <c r="AP72" s="383"/>
      <c r="AQ72" s="383"/>
      <c r="AR72" s="384"/>
      <c r="AS72" s="382"/>
      <c r="AT72" s="383"/>
      <c r="AU72" s="383"/>
      <c r="AV72" s="384"/>
      <c r="AW72" s="382"/>
      <c r="AX72" s="383"/>
      <c r="AY72" s="383"/>
      <c r="AZ72" s="384"/>
      <c r="BA72" s="382"/>
      <c r="BB72" s="383"/>
      <c r="BC72" s="383"/>
      <c r="BD72" s="384"/>
      <c r="BE72" s="382"/>
      <c r="BF72" s="383"/>
      <c r="BG72" s="383"/>
      <c r="BH72" s="384"/>
      <c r="BI72" s="382"/>
      <c r="BJ72" s="383"/>
      <c r="BK72" s="383"/>
      <c r="BL72" s="384"/>
      <c r="BM72" s="382"/>
      <c r="BN72" s="383"/>
      <c r="BO72" s="383"/>
      <c r="BP72" s="384"/>
      <c r="BQ72" s="382"/>
      <c r="BR72" s="383"/>
      <c r="BS72" s="383"/>
      <c r="BT72" s="384"/>
      <c r="BU72" s="382"/>
      <c r="BV72" s="383"/>
      <c r="BW72" s="383"/>
      <c r="BX72" s="384"/>
      <c r="BY72" s="379"/>
      <c r="BZ72" s="380"/>
      <c r="CA72" s="380"/>
      <c r="CB72" s="381"/>
      <c r="CC72" s="382">
        <v>836</v>
      </c>
      <c r="CD72" s="383"/>
      <c r="CE72" s="383"/>
      <c r="CF72" s="384"/>
      <c r="CG72" s="382"/>
      <c r="CH72" s="383"/>
      <c r="CI72" s="383"/>
      <c r="CJ72" s="384"/>
      <c r="CK72" s="382"/>
      <c r="CL72" s="383"/>
      <c r="CM72" s="383"/>
      <c r="CN72" s="384"/>
      <c r="CO72" s="382">
        <v>2315</v>
      </c>
      <c r="CP72" s="383"/>
      <c r="CQ72" s="383"/>
      <c r="CR72" s="384"/>
      <c r="CS72" s="382"/>
      <c r="CT72" s="383"/>
      <c r="CU72" s="383"/>
      <c r="CV72" s="384"/>
      <c r="CW72" s="382"/>
      <c r="CX72" s="383"/>
      <c r="CY72" s="383"/>
      <c r="CZ72" s="384"/>
      <c r="DA72" s="382"/>
      <c r="DB72" s="383"/>
      <c r="DC72" s="383"/>
      <c r="DD72" s="384"/>
      <c r="DE72" s="382"/>
      <c r="DF72" s="383"/>
      <c r="DG72" s="383"/>
      <c r="DH72" s="384"/>
      <c r="DI72" s="382"/>
      <c r="DJ72" s="383"/>
      <c r="DK72" s="383"/>
      <c r="DL72" s="384"/>
      <c r="DM72" s="382"/>
      <c r="DN72" s="383"/>
      <c r="DO72" s="383"/>
      <c r="DP72" s="384"/>
      <c r="DQ72" s="382"/>
      <c r="DR72" s="383"/>
      <c r="DS72" s="383"/>
      <c r="DT72" s="384"/>
      <c r="DU72" s="382"/>
      <c r="DV72" s="383"/>
      <c r="DW72" s="383"/>
      <c r="DX72" s="384"/>
      <c r="DY72" s="382"/>
      <c r="DZ72" s="383"/>
      <c r="EA72" s="383"/>
      <c r="EB72" s="384"/>
      <c r="EC72" s="382"/>
      <c r="ED72" s="383"/>
      <c r="EE72" s="383"/>
      <c r="EF72" s="384"/>
      <c r="EG72" s="382"/>
      <c r="EH72" s="383"/>
      <c r="EI72" s="383"/>
      <c r="EJ72" s="384"/>
      <c r="EK72" s="382"/>
      <c r="EL72" s="383"/>
      <c r="EM72" s="383"/>
      <c r="EN72" s="384"/>
      <c r="EO72" s="382"/>
      <c r="EP72" s="383"/>
      <c r="EQ72" s="383"/>
      <c r="ER72" s="384"/>
      <c r="ES72" s="379">
        <f t="shared" si="2"/>
        <v>3151</v>
      </c>
      <c r="ET72" s="380"/>
      <c r="EU72" s="380"/>
      <c r="EV72" s="381"/>
      <c r="EW72" s="111"/>
      <c r="EX72" s="111"/>
      <c r="EY72" s="111"/>
      <c r="EZ72" s="111"/>
    </row>
    <row r="73" spans="1:156" ht="19.5" customHeight="1">
      <c r="A73" s="419">
        <v>35</v>
      </c>
      <c r="B73" s="420"/>
      <c r="C73" s="421" t="s">
        <v>583</v>
      </c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26" t="s">
        <v>584</v>
      </c>
      <c r="AD73" s="426"/>
      <c r="AE73" s="426"/>
      <c r="AF73" s="426"/>
      <c r="AG73" s="382"/>
      <c r="AH73" s="383"/>
      <c r="AI73" s="383"/>
      <c r="AJ73" s="384"/>
      <c r="AK73" s="382"/>
      <c r="AL73" s="383"/>
      <c r="AM73" s="383"/>
      <c r="AN73" s="384"/>
      <c r="AO73" s="382"/>
      <c r="AP73" s="383"/>
      <c r="AQ73" s="383"/>
      <c r="AR73" s="384"/>
      <c r="AS73" s="382"/>
      <c r="AT73" s="383"/>
      <c r="AU73" s="383"/>
      <c r="AV73" s="384"/>
      <c r="AW73" s="382"/>
      <c r="AX73" s="383"/>
      <c r="AY73" s="383"/>
      <c r="AZ73" s="384"/>
      <c r="BA73" s="382"/>
      <c r="BB73" s="383"/>
      <c r="BC73" s="383"/>
      <c r="BD73" s="384"/>
      <c r="BE73" s="382"/>
      <c r="BF73" s="383"/>
      <c r="BG73" s="383"/>
      <c r="BH73" s="384"/>
      <c r="BI73" s="382"/>
      <c r="BJ73" s="383"/>
      <c r="BK73" s="383"/>
      <c r="BL73" s="384"/>
      <c r="BM73" s="382"/>
      <c r="BN73" s="383"/>
      <c r="BO73" s="383"/>
      <c r="BP73" s="384"/>
      <c r="BQ73" s="382"/>
      <c r="BR73" s="383"/>
      <c r="BS73" s="383"/>
      <c r="BT73" s="384"/>
      <c r="BU73" s="382"/>
      <c r="BV73" s="383"/>
      <c r="BW73" s="383"/>
      <c r="BX73" s="384"/>
      <c r="BY73" s="379"/>
      <c r="BZ73" s="380"/>
      <c r="CA73" s="380"/>
      <c r="CB73" s="381"/>
      <c r="CC73" s="382"/>
      <c r="CD73" s="383"/>
      <c r="CE73" s="383"/>
      <c r="CF73" s="384"/>
      <c r="CG73" s="382"/>
      <c r="CH73" s="383"/>
      <c r="CI73" s="383"/>
      <c r="CJ73" s="384"/>
      <c r="CK73" s="382"/>
      <c r="CL73" s="383"/>
      <c r="CM73" s="383"/>
      <c r="CN73" s="384"/>
      <c r="CO73" s="382"/>
      <c r="CP73" s="383"/>
      <c r="CQ73" s="383"/>
      <c r="CR73" s="384"/>
      <c r="CS73" s="382"/>
      <c r="CT73" s="383"/>
      <c r="CU73" s="383"/>
      <c r="CV73" s="384"/>
      <c r="CW73" s="382"/>
      <c r="CX73" s="383"/>
      <c r="CY73" s="383"/>
      <c r="CZ73" s="384"/>
      <c r="DA73" s="382"/>
      <c r="DB73" s="383"/>
      <c r="DC73" s="383"/>
      <c r="DD73" s="384"/>
      <c r="DE73" s="382"/>
      <c r="DF73" s="383"/>
      <c r="DG73" s="383"/>
      <c r="DH73" s="384"/>
      <c r="DI73" s="382"/>
      <c r="DJ73" s="383"/>
      <c r="DK73" s="383"/>
      <c r="DL73" s="384"/>
      <c r="DM73" s="382"/>
      <c r="DN73" s="383"/>
      <c r="DO73" s="383"/>
      <c r="DP73" s="384"/>
      <c r="DQ73" s="382"/>
      <c r="DR73" s="383"/>
      <c r="DS73" s="383"/>
      <c r="DT73" s="384"/>
      <c r="DU73" s="382"/>
      <c r="DV73" s="383"/>
      <c r="DW73" s="383"/>
      <c r="DX73" s="384"/>
      <c r="DY73" s="382"/>
      <c r="DZ73" s="383"/>
      <c r="EA73" s="383"/>
      <c r="EB73" s="384"/>
      <c r="EC73" s="382"/>
      <c r="ED73" s="383"/>
      <c r="EE73" s="383"/>
      <c r="EF73" s="384"/>
      <c r="EG73" s="382"/>
      <c r="EH73" s="383"/>
      <c r="EI73" s="383"/>
      <c r="EJ73" s="384"/>
      <c r="EK73" s="382">
        <v>72384</v>
      </c>
      <c r="EL73" s="383"/>
      <c r="EM73" s="383"/>
      <c r="EN73" s="384"/>
      <c r="EO73" s="382"/>
      <c r="EP73" s="383"/>
      <c r="EQ73" s="383"/>
      <c r="ER73" s="384"/>
      <c r="ES73" s="379">
        <f t="shared" si="2"/>
        <v>72384</v>
      </c>
      <c r="ET73" s="380"/>
      <c r="EU73" s="380"/>
      <c r="EV73" s="381"/>
      <c r="EW73" s="111"/>
      <c r="EX73" s="111"/>
      <c r="EY73" s="111"/>
      <c r="EZ73" s="111"/>
    </row>
    <row r="74" spans="1:156" ht="19.5" customHeight="1">
      <c r="A74" s="434">
        <v>36</v>
      </c>
      <c r="B74" s="435"/>
      <c r="C74" s="441" t="s">
        <v>585</v>
      </c>
      <c r="D74" s="442"/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38" t="s">
        <v>375</v>
      </c>
      <c r="AD74" s="438"/>
      <c r="AE74" s="438"/>
      <c r="AF74" s="438"/>
      <c r="AG74" s="379">
        <f>SUM(AG62:AJ73)</f>
        <v>160</v>
      </c>
      <c r="AH74" s="380"/>
      <c r="AI74" s="380"/>
      <c r="AJ74" s="381"/>
      <c r="AK74" s="379">
        <f>SUM(AK62:AN73)</f>
        <v>0</v>
      </c>
      <c r="AL74" s="380"/>
      <c r="AM74" s="380"/>
      <c r="AN74" s="381"/>
      <c r="AO74" s="379">
        <f>SUM(AO62:AR73)</f>
        <v>0</v>
      </c>
      <c r="AP74" s="380"/>
      <c r="AQ74" s="380"/>
      <c r="AR74" s="381"/>
      <c r="AS74" s="379">
        <f>SUM(AS62:AV73)</f>
        <v>0</v>
      </c>
      <c r="AT74" s="380"/>
      <c r="AU74" s="380"/>
      <c r="AV74" s="381"/>
      <c r="AW74" s="379">
        <f>SUM(AW62:AZ73)</f>
        <v>0</v>
      </c>
      <c r="AX74" s="380"/>
      <c r="AY74" s="380"/>
      <c r="AZ74" s="381"/>
      <c r="BA74" s="379">
        <f>SUM(BA62:BD73)</f>
        <v>0</v>
      </c>
      <c r="BB74" s="380"/>
      <c r="BC74" s="380"/>
      <c r="BD74" s="381"/>
      <c r="BE74" s="379">
        <f>SUM(BE62:BH73)</f>
        <v>0</v>
      </c>
      <c r="BF74" s="380"/>
      <c r="BG74" s="380"/>
      <c r="BH74" s="381"/>
      <c r="BI74" s="379">
        <f>SUM(BI62:BL73)</f>
        <v>0</v>
      </c>
      <c r="BJ74" s="380"/>
      <c r="BK74" s="380"/>
      <c r="BL74" s="381"/>
      <c r="BM74" s="379">
        <f>SUM(BM62:BP73)</f>
        <v>0</v>
      </c>
      <c r="BN74" s="380"/>
      <c r="BO74" s="380"/>
      <c r="BP74" s="381"/>
      <c r="BQ74" s="379">
        <f>SUM(BQ62:BT73)</f>
        <v>0</v>
      </c>
      <c r="BR74" s="380"/>
      <c r="BS74" s="380"/>
      <c r="BT74" s="381"/>
      <c r="BU74" s="379">
        <f>SUM(BU62:BX73)</f>
        <v>318</v>
      </c>
      <c r="BV74" s="380"/>
      <c r="BW74" s="380"/>
      <c r="BX74" s="381"/>
      <c r="BY74" s="379">
        <f>SUM(BY62:CB73)</f>
        <v>200</v>
      </c>
      <c r="BZ74" s="380"/>
      <c r="CA74" s="380"/>
      <c r="CB74" s="381"/>
      <c r="CC74" s="379">
        <f>SUM(CC62:CF73)</f>
        <v>836</v>
      </c>
      <c r="CD74" s="380"/>
      <c r="CE74" s="380"/>
      <c r="CF74" s="381"/>
      <c r="CG74" s="379">
        <f>SUM(CG62:CJ73)</f>
        <v>0</v>
      </c>
      <c r="CH74" s="380"/>
      <c r="CI74" s="380"/>
      <c r="CJ74" s="381"/>
      <c r="CK74" s="379">
        <f>SUM(CK62:CN73)</f>
        <v>0</v>
      </c>
      <c r="CL74" s="380"/>
      <c r="CM74" s="380"/>
      <c r="CN74" s="381"/>
      <c r="CO74" s="379">
        <f>SUM(CO62:CR73)</f>
        <v>2315</v>
      </c>
      <c r="CP74" s="380"/>
      <c r="CQ74" s="380"/>
      <c r="CR74" s="381"/>
      <c r="CS74" s="379">
        <f>SUM(CS62:CV73)</f>
        <v>0</v>
      </c>
      <c r="CT74" s="380"/>
      <c r="CU74" s="380"/>
      <c r="CV74" s="381"/>
      <c r="CW74" s="379">
        <f>SUM(CW62:CZ73)</f>
        <v>0</v>
      </c>
      <c r="CX74" s="380"/>
      <c r="CY74" s="380"/>
      <c r="CZ74" s="381"/>
      <c r="DA74" s="379">
        <f>SUM(DA62:DD73)</f>
        <v>0</v>
      </c>
      <c r="DB74" s="380"/>
      <c r="DC74" s="380"/>
      <c r="DD74" s="381"/>
      <c r="DE74" s="379">
        <f>SUM(DE62:DH73)</f>
        <v>0</v>
      </c>
      <c r="DF74" s="380"/>
      <c r="DG74" s="380"/>
      <c r="DH74" s="381"/>
      <c r="DI74" s="379">
        <f>SUM(DI62:DL73)</f>
        <v>868</v>
      </c>
      <c r="DJ74" s="380"/>
      <c r="DK74" s="380"/>
      <c r="DL74" s="381"/>
      <c r="DM74" s="379">
        <f>SUM(DM62:DP73)</f>
        <v>0</v>
      </c>
      <c r="DN74" s="380"/>
      <c r="DO74" s="380"/>
      <c r="DP74" s="381"/>
      <c r="DQ74" s="379">
        <f>SUM(DQ62:DT73)</f>
        <v>0</v>
      </c>
      <c r="DR74" s="380"/>
      <c r="DS74" s="380"/>
      <c r="DT74" s="381"/>
      <c r="DU74" s="379">
        <f>SUM(DU62:DX73)</f>
        <v>768</v>
      </c>
      <c r="DV74" s="380"/>
      <c r="DW74" s="380"/>
      <c r="DX74" s="381"/>
      <c r="DY74" s="379">
        <f>SUM(DY62:EB73)</f>
        <v>98</v>
      </c>
      <c r="DZ74" s="380"/>
      <c r="EA74" s="380"/>
      <c r="EB74" s="381"/>
      <c r="EC74" s="379">
        <f>SUM(EC62:EF73)</f>
        <v>868</v>
      </c>
      <c r="ED74" s="380"/>
      <c r="EE74" s="380"/>
      <c r="EF74" s="381"/>
      <c r="EG74" s="379">
        <f>SUM(EG62:EJ73)</f>
        <v>0</v>
      </c>
      <c r="EH74" s="380"/>
      <c r="EI74" s="380"/>
      <c r="EJ74" s="381"/>
      <c r="EK74" s="379">
        <f>SUM(EK62:EN73)</f>
        <v>72384</v>
      </c>
      <c r="EL74" s="380"/>
      <c r="EM74" s="380"/>
      <c r="EN74" s="381"/>
      <c r="EO74" s="379">
        <f>SUM(EO62:ER73)</f>
        <v>0</v>
      </c>
      <c r="EP74" s="380"/>
      <c r="EQ74" s="380"/>
      <c r="ER74" s="381"/>
      <c r="ES74" s="379">
        <f t="shared" si="2"/>
        <v>78815</v>
      </c>
      <c r="ET74" s="380"/>
      <c r="EU74" s="380"/>
      <c r="EV74" s="381"/>
      <c r="EW74" s="111"/>
      <c r="EX74" s="111"/>
      <c r="EY74" s="111"/>
      <c r="EZ74" s="111"/>
    </row>
    <row r="75" spans="1:156" ht="15.75">
      <c r="A75" s="419">
        <v>37</v>
      </c>
      <c r="B75" s="420"/>
      <c r="C75" s="443" t="s">
        <v>586</v>
      </c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26" t="s">
        <v>587</v>
      </c>
      <c r="AD75" s="426"/>
      <c r="AE75" s="426"/>
      <c r="AF75" s="426"/>
      <c r="AG75" s="382"/>
      <c r="AH75" s="383"/>
      <c r="AI75" s="383"/>
      <c r="AJ75" s="384"/>
      <c r="AK75" s="382">
        <v>394</v>
      </c>
      <c r="AL75" s="383"/>
      <c r="AM75" s="383"/>
      <c r="AN75" s="384"/>
      <c r="AO75" s="382">
        <v>1182</v>
      </c>
      <c r="AP75" s="383"/>
      <c r="AQ75" s="383"/>
      <c r="AR75" s="384"/>
      <c r="AS75" s="382"/>
      <c r="AT75" s="383"/>
      <c r="AU75" s="383"/>
      <c r="AV75" s="384"/>
      <c r="AW75" s="382"/>
      <c r="AX75" s="383"/>
      <c r="AY75" s="383"/>
      <c r="AZ75" s="384"/>
      <c r="BA75" s="382"/>
      <c r="BB75" s="383"/>
      <c r="BC75" s="383"/>
      <c r="BD75" s="384"/>
      <c r="BE75" s="382"/>
      <c r="BF75" s="383"/>
      <c r="BG75" s="383"/>
      <c r="BH75" s="384"/>
      <c r="BI75" s="382"/>
      <c r="BJ75" s="383"/>
      <c r="BK75" s="383"/>
      <c r="BL75" s="384"/>
      <c r="BM75" s="382"/>
      <c r="BN75" s="383"/>
      <c r="BO75" s="383"/>
      <c r="BP75" s="384"/>
      <c r="BQ75" s="382"/>
      <c r="BR75" s="383"/>
      <c r="BS75" s="383"/>
      <c r="BT75" s="384"/>
      <c r="BU75" s="382"/>
      <c r="BV75" s="383"/>
      <c r="BW75" s="383"/>
      <c r="BX75" s="384"/>
      <c r="BY75" s="379"/>
      <c r="BZ75" s="380"/>
      <c r="CA75" s="380"/>
      <c r="CB75" s="381"/>
      <c r="CC75" s="382"/>
      <c r="CD75" s="383"/>
      <c r="CE75" s="383"/>
      <c r="CF75" s="384"/>
      <c r="CG75" s="382"/>
      <c r="CH75" s="383"/>
      <c r="CI75" s="383"/>
      <c r="CJ75" s="384"/>
      <c r="CK75" s="382"/>
      <c r="CL75" s="383"/>
      <c r="CM75" s="383"/>
      <c r="CN75" s="384"/>
      <c r="CO75" s="382"/>
      <c r="CP75" s="383"/>
      <c r="CQ75" s="383"/>
      <c r="CR75" s="384"/>
      <c r="CS75" s="382"/>
      <c r="CT75" s="383"/>
      <c r="CU75" s="383"/>
      <c r="CV75" s="384"/>
      <c r="CW75" s="382"/>
      <c r="CX75" s="383"/>
      <c r="CY75" s="383"/>
      <c r="CZ75" s="384"/>
      <c r="DA75" s="382"/>
      <c r="DB75" s="383"/>
      <c r="DC75" s="383"/>
      <c r="DD75" s="384"/>
      <c r="DE75" s="382"/>
      <c r="DF75" s="383"/>
      <c r="DG75" s="383"/>
      <c r="DH75" s="384"/>
      <c r="DI75" s="382"/>
      <c r="DJ75" s="383"/>
      <c r="DK75" s="383"/>
      <c r="DL75" s="384"/>
      <c r="DM75" s="382"/>
      <c r="DN75" s="383"/>
      <c r="DO75" s="383"/>
      <c r="DP75" s="384"/>
      <c r="DQ75" s="382"/>
      <c r="DR75" s="383"/>
      <c r="DS75" s="383"/>
      <c r="DT75" s="384"/>
      <c r="DU75" s="382"/>
      <c r="DV75" s="383"/>
      <c r="DW75" s="383"/>
      <c r="DX75" s="384"/>
      <c r="DY75" s="382"/>
      <c r="DZ75" s="383"/>
      <c r="EA75" s="383"/>
      <c r="EB75" s="384"/>
      <c r="EC75" s="382"/>
      <c r="ED75" s="383"/>
      <c r="EE75" s="383"/>
      <c r="EF75" s="384"/>
      <c r="EG75" s="382"/>
      <c r="EH75" s="383"/>
      <c r="EI75" s="383"/>
      <c r="EJ75" s="384"/>
      <c r="EK75" s="382"/>
      <c r="EL75" s="383"/>
      <c r="EM75" s="383"/>
      <c r="EN75" s="384"/>
      <c r="EO75" s="382"/>
      <c r="EP75" s="383"/>
      <c r="EQ75" s="383"/>
      <c r="ER75" s="384"/>
      <c r="ES75" s="379">
        <f t="shared" si="2"/>
        <v>1576</v>
      </c>
      <c r="ET75" s="380"/>
      <c r="EU75" s="380"/>
      <c r="EV75" s="381"/>
      <c r="EW75" s="111"/>
      <c r="EX75" s="111"/>
      <c r="EY75" s="111"/>
      <c r="EZ75" s="111"/>
    </row>
    <row r="76" spans="1:156" ht="15.75">
      <c r="A76" s="419">
        <v>38</v>
      </c>
      <c r="B76" s="420"/>
      <c r="C76" s="443" t="s">
        <v>588</v>
      </c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444"/>
      <c r="P76" s="444"/>
      <c r="Q76" s="444"/>
      <c r="R76" s="444"/>
      <c r="S76" s="444"/>
      <c r="T76" s="444"/>
      <c r="U76" s="444"/>
      <c r="V76" s="444"/>
      <c r="W76" s="444"/>
      <c r="X76" s="444"/>
      <c r="Y76" s="444"/>
      <c r="Z76" s="444"/>
      <c r="AA76" s="444"/>
      <c r="AB76" s="445"/>
      <c r="AC76" s="429" t="s">
        <v>589</v>
      </c>
      <c r="AD76" s="430"/>
      <c r="AE76" s="430"/>
      <c r="AF76" s="431"/>
      <c r="AG76" s="382"/>
      <c r="AH76" s="383"/>
      <c r="AI76" s="383"/>
      <c r="AJ76" s="384"/>
      <c r="AK76" s="382"/>
      <c r="AL76" s="383"/>
      <c r="AM76" s="383"/>
      <c r="AN76" s="384"/>
      <c r="AO76" s="382">
        <v>5000</v>
      </c>
      <c r="AP76" s="383"/>
      <c r="AQ76" s="383"/>
      <c r="AR76" s="384"/>
      <c r="AS76" s="382"/>
      <c r="AT76" s="383"/>
      <c r="AU76" s="383"/>
      <c r="AV76" s="384"/>
      <c r="AW76" s="382"/>
      <c r="AX76" s="383"/>
      <c r="AY76" s="383"/>
      <c r="AZ76" s="384"/>
      <c r="BA76" s="382"/>
      <c r="BB76" s="383"/>
      <c r="BC76" s="383"/>
      <c r="BD76" s="384"/>
      <c r="BE76" s="382"/>
      <c r="BF76" s="383"/>
      <c r="BG76" s="383"/>
      <c r="BH76" s="384"/>
      <c r="BI76" s="382"/>
      <c r="BJ76" s="383"/>
      <c r="BK76" s="383"/>
      <c r="BL76" s="384"/>
      <c r="BM76" s="382"/>
      <c r="BN76" s="383"/>
      <c r="BO76" s="383"/>
      <c r="BP76" s="384"/>
      <c r="BQ76" s="382"/>
      <c r="BR76" s="383"/>
      <c r="BS76" s="383"/>
      <c r="BT76" s="384"/>
      <c r="BU76" s="382"/>
      <c r="BV76" s="383"/>
      <c r="BW76" s="383"/>
      <c r="BX76" s="384"/>
      <c r="BY76" s="379"/>
      <c r="BZ76" s="380"/>
      <c r="CA76" s="380"/>
      <c r="CB76" s="381"/>
      <c r="CC76" s="382"/>
      <c r="CD76" s="383"/>
      <c r="CE76" s="383"/>
      <c r="CF76" s="384"/>
      <c r="CG76" s="382"/>
      <c r="CH76" s="383"/>
      <c r="CI76" s="383"/>
      <c r="CJ76" s="384"/>
      <c r="CK76" s="382"/>
      <c r="CL76" s="383"/>
      <c r="CM76" s="383"/>
      <c r="CN76" s="384"/>
      <c r="CO76" s="382"/>
      <c r="CP76" s="383"/>
      <c r="CQ76" s="383"/>
      <c r="CR76" s="384"/>
      <c r="CS76" s="382"/>
      <c r="CT76" s="383"/>
      <c r="CU76" s="383"/>
      <c r="CV76" s="384"/>
      <c r="CW76" s="382"/>
      <c r="CX76" s="383"/>
      <c r="CY76" s="383"/>
      <c r="CZ76" s="384"/>
      <c r="DA76" s="382"/>
      <c r="DB76" s="383"/>
      <c r="DC76" s="383"/>
      <c r="DD76" s="384"/>
      <c r="DE76" s="382"/>
      <c r="DF76" s="383"/>
      <c r="DG76" s="383"/>
      <c r="DH76" s="384"/>
      <c r="DI76" s="382"/>
      <c r="DJ76" s="383"/>
      <c r="DK76" s="383"/>
      <c r="DL76" s="384"/>
      <c r="DM76" s="382"/>
      <c r="DN76" s="383"/>
      <c r="DO76" s="383"/>
      <c r="DP76" s="384"/>
      <c r="DQ76" s="382"/>
      <c r="DR76" s="383"/>
      <c r="DS76" s="383"/>
      <c r="DT76" s="384"/>
      <c r="DU76" s="382"/>
      <c r="DV76" s="383"/>
      <c r="DW76" s="383"/>
      <c r="DX76" s="384"/>
      <c r="DY76" s="382"/>
      <c r="DZ76" s="383"/>
      <c r="EA76" s="383"/>
      <c r="EB76" s="384"/>
      <c r="EC76" s="382"/>
      <c r="ED76" s="383"/>
      <c r="EE76" s="383"/>
      <c r="EF76" s="384"/>
      <c r="EG76" s="382"/>
      <c r="EH76" s="383"/>
      <c r="EI76" s="383"/>
      <c r="EJ76" s="384"/>
      <c r="EK76" s="382"/>
      <c r="EL76" s="383"/>
      <c r="EM76" s="383"/>
      <c r="EN76" s="384"/>
      <c r="EO76" s="382"/>
      <c r="EP76" s="383"/>
      <c r="EQ76" s="383"/>
      <c r="ER76" s="384"/>
      <c r="ES76" s="379">
        <f t="shared" si="2"/>
        <v>5000</v>
      </c>
      <c r="ET76" s="380"/>
      <c r="EU76" s="380"/>
      <c r="EV76" s="381"/>
      <c r="EW76" s="111"/>
      <c r="EX76" s="111"/>
      <c r="EY76" s="111"/>
      <c r="EZ76" s="111"/>
    </row>
    <row r="77" spans="1:156" ht="15.75" hidden="1">
      <c r="A77" s="419" t="s">
        <v>590</v>
      </c>
      <c r="B77" s="420"/>
      <c r="C77" s="443" t="s">
        <v>591</v>
      </c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5"/>
      <c r="AC77" s="429" t="s">
        <v>592</v>
      </c>
      <c r="AD77" s="430"/>
      <c r="AE77" s="430"/>
      <c r="AF77" s="431"/>
      <c r="AG77" s="382"/>
      <c r="AH77" s="383"/>
      <c r="AI77" s="383"/>
      <c r="AJ77" s="384"/>
      <c r="AK77" s="382"/>
      <c r="AL77" s="383"/>
      <c r="AM77" s="383"/>
      <c r="AN77" s="384"/>
      <c r="AO77" s="382"/>
      <c r="AP77" s="383"/>
      <c r="AQ77" s="383"/>
      <c r="AR77" s="384"/>
      <c r="AS77" s="382"/>
      <c r="AT77" s="383"/>
      <c r="AU77" s="383"/>
      <c r="AV77" s="384"/>
      <c r="AW77" s="382"/>
      <c r="AX77" s="383"/>
      <c r="AY77" s="383"/>
      <c r="AZ77" s="384"/>
      <c r="BA77" s="382"/>
      <c r="BB77" s="383"/>
      <c r="BC77" s="383"/>
      <c r="BD77" s="384"/>
      <c r="BE77" s="382"/>
      <c r="BF77" s="383"/>
      <c r="BG77" s="383"/>
      <c r="BH77" s="384"/>
      <c r="BI77" s="382"/>
      <c r="BJ77" s="383"/>
      <c r="BK77" s="383"/>
      <c r="BL77" s="384"/>
      <c r="BM77" s="382"/>
      <c r="BN77" s="383"/>
      <c r="BO77" s="383"/>
      <c r="BP77" s="384"/>
      <c r="BQ77" s="382"/>
      <c r="BR77" s="383"/>
      <c r="BS77" s="383"/>
      <c r="BT77" s="384"/>
      <c r="BU77" s="382"/>
      <c r="BV77" s="383"/>
      <c r="BW77" s="383"/>
      <c r="BX77" s="384"/>
      <c r="BY77" s="379"/>
      <c r="BZ77" s="380"/>
      <c r="CA77" s="380"/>
      <c r="CB77" s="381"/>
      <c r="CC77" s="382"/>
      <c r="CD77" s="383"/>
      <c r="CE77" s="383"/>
      <c r="CF77" s="384"/>
      <c r="CG77" s="382"/>
      <c r="CH77" s="383"/>
      <c r="CI77" s="383"/>
      <c r="CJ77" s="384"/>
      <c r="CK77" s="382"/>
      <c r="CL77" s="383"/>
      <c r="CM77" s="383"/>
      <c r="CN77" s="384"/>
      <c r="CO77" s="382"/>
      <c r="CP77" s="383"/>
      <c r="CQ77" s="383"/>
      <c r="CR77" s="384"/>
      <c r="CS77" s="382"/>
      <c r="CT77" s="383"/>
      <c r="CU77" s="383"/>
      <c r="CV77" s="384"/>
      <c r="CW77" s="382"/>
      <c r="CX77" s="383"/>
      <c r="CY77" s="383"/>
      <c r="CZ77" s="384"/>
      <c r="DA77" s="382"/>
      <c r="DB77" s="383"/>
      <c r="DC77" s="383"/>
      <c r="DD77" s="384"/>
      <c r="DE77" s="382"/>
      <c r="DF77" s="383"/>
      <c r="DG77" s="383"/>
      <c r="DH77" s="384"/>
      <c r="DI77" s="382"/>
      <c r="DJ77" s="383"/>
      <c r="DK77" s="383"/>
      <c r="DL77" s="384"/>
      <c r="DM77" s="382"/>
      <c r="DN77" s="383"/>
      <c r="DO77" s="383"/>
      <c r="DP77" s="384"/>
      <c r="DQ77" s="382"/>
      <c r="DR77" s="383"/>
      <c r="DS77" s="383"/>
      <c r="DT77" s="384"/>
      <c r="DU77" s="382"/>
      <c r="DV77" s="383"/>
      <c r="DW77" s="383"/>
      <c r="DX77" s="384"/>
      <c r="DY77" s="382"/>
      <c r="DZ77" s="383"/>
      <c r="EA77" s="383"/>
      <c r="EB77" s="384"/>
      <c r="EC77" s="382"/>
      <c r="ED77" s="383"/>
      <c r="EE77" s="383"/>
      <c r="EF77" s="384"/>
      <c r="EG77" s="382"/>
      <c r="EH77" s="383"/>
      <c r="EI77" s="383"/>
      <c r="EJ77" s="384"/>
      <c r="EK77" s="382"/>
      <c r="EL77" s="383"/>
      <c r="EM77" s="383"/>
      <c r="EN77" s="384"/>
      <c r="EO77" s="382"/>
      <c r="EP77" s="383"/>
      <c r="EQ77" s="383"/>
      <c r="ER77" s="384"/>
      <c r="ES77" s="379">
        <f t="shared" si="2"/>
        <v>0</v>
      </c>
      <c r="ET77" s="380"/>
      <c r="EU77" s="380"/>
      <c r="EV77" s="381"/>
      <c r="EW77" s="111"/>
      <c r="EX77" s="111"/>
      <c r="EY77" s="111"/>
      <c r="EZ77" s="111"/>
    </row>
    <row r="78" spans="1:156" ht="15.75">
      <c r="A78" s="419">
        <v>39</v>
      </c>
      <c r="B78" s="420"/>
      <c r="C78" s="443" t="s">
        <v>593</v>
      </c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26" t="s">
        <v>594</v>
      </c>
      <c r="AD78" s="426"/>
      <c r="AE78" s="426"/>
      <c r="AF78" s="426"/>
      <c r="AG78" s="382"/>
      <c r="AH78" s="383"/>
      <c r="AI78" s="383"/>
      <c r="AJ78" s="384"/>
      <c r="AK78" s="382"/>
      <c r="AL78" s="383"/>
      <c r="AM78" s="383"/>
      <c r="AN78" s="384"/>
      <c r="AO78" s="382"/>
      <c r="AP78" s="383"/>
      <c r="AQ78" s="383"/>
      <c r="AR78" s="384"/>
      <c r="AS78" s="382"/>
      <c r="AT78" s="383"/>
      <c r="AU78" s="383"/>
      <c r="AV78" s="384"/>
      <c r="AW78" s="382"/>
      <c r="AX78" s="383"/>
      <c r="AY78" s="383"/>
      <c r="AZ78" s="384"/>
      <c r="BA78" s="382"/>
      <c r="BB78" s="383"/>
      <c r="BC78" s="383"/>
      <c r="BD78" s="384"/>
      <c r="BE78" s="382"/>
      <c r="BF78" s="383"/>
      <c r="BG78" s="383"/>
      <c r="BH78" s="384"/>
      <c r="BI78" s="382"/>
      <c r="BJ78" s="383"/>
      <c r="BK78" s="383"/>
      <c r="BL78" s="384"/>
      <c r="BM78" s="382"/>
      <c r="BN78" s="383"/>
      <c r="BO78" s="383"/>
      <c r="BP78" s="384"/>
      <c r="BQ78" s="382"/>
      <c r="BR78" s="383"/>
      <c r="BS78" s="383"/>
      <c r="BT78" s="384"/>
      <c r="BU78" s="382"/>
      <c r="BV78" s="383"/>
      <c r="BW78" s="383"/>
      <c r="BX78" s="384"/>
      <c r="BY78" s="379"/>
      <c r="BZ78" s="380"/>
      <c r="CA78" s="380"/>
      <c r="CB78" s="381"/>
      <c r="CC78" s="382">
        <v>185</v>
      </c>
      <c r="CD78" s="383"/>
      <c r="CE78" s="383"/>
      <c r="CF78" s="384"/>
      <c r="CG78" s="382"/>
      <c r="CH78" s="383"/>
      <c r="CI78" s="383"/>
      <c r="CJ78" s="384"/>
      <c r="CK78" s="382"/>
      <c r="CL78" s="383"/>
      <c r="CM78" s="383"/>
      <c r="CN78" s="384"/>
      <c r="CO78" s="382"/>
      <c r="CP78" s="383"/>
      <c r="CQ78" s="383"/>
      <c r="CR78" s="384"/>
      <c r="CS78" s="382"/>
      <c r="CT78" s="383"/>
      <c r="CU78" s="383"/>
      <c r="CV78" s="384"/>
      <c r="CW78" s="382"/>
      <c r="CX78" s="383"/>
      <c r="CY78" s="383"/>
      <c r="CZ78" s="384"/>
      <c r="DA78" s="382"/>
      <c r="DB78" s="383"/>
      <c r="DC78" s="383"/>
      <c r="DD78" s="384"/>
      <c r="DE78" s="382"/>
      <c r="DF78" s="383"/>
      <c r="DG78" s="383"/>
      <c r="DH78" s="384"/>
      <c r="DI78" s="382"/>
      <c r="DJ78" s="383"/>
      <c r="DK78" s="383"/>
      <c r="DL78" s="384"/>
      <c r="DM78" s="382"/>
      <c r="DN78" s="383"/>
      <c r="DO78" s="383"/>
      <c r="DP78" s="384"/>
      <c r="DQ78" s="382"/>
      <c r="DR78" s="383"/>
      <c r="DS78" s="383"/>
      <c r="DT78" s="384"/>
      <c r="DU78" s="382"/>
      <c r="DV78" s="383"/>
      <c r="DW78" s="383"/>
      <c r="DX78" s="384"/>
      <c r="DY78" s="382"/>
      <c r="DZ78" s="383"/>
      <c r="EA78" s="383"/>
      <c r="EB78" s="384"/>
      <c r="EC78" s="382"/>
      <c r="ED78" s="383"/>
      <c r="EE78" s="383"/>
      <c r="EF78" s="384"/>
      <c r="EG78" s="382"/>
      <c r="EH78" s="383"/>
      <c r="EI78" s="383"/>
      <c r="EJ78" s="384"/>
      <c r="EK78" s="382"/>
      <c r="EL78" s="383"/>
      <c r="EM78" s="383"/>
      <c r="EN78" s="384"/>
      <c r="EO78" s="382"/>
      <c r="EP78" s="383"/>
      <c r="EQ78" s="383"/>
      <c r="ER78" s="384"/>
      <c r="ES78" s="379">
        <f t="shared" si="2"/>
        <v>185</v>
      </c>
      <c r="ET78" s="380"/>
      <c r="EU78" s="380"/>
      <c r="EV78" s="381"/>
      <c r="EW78" s="111"/>
      <c r="EX78" s="111"/>
      <c r="EY78" s="111"/>
      <c r="EZ78" s="111"/>
    </row>
    <row r="79" spans="1:156" ht="15.75" hidden="1">
      <c r="A79" s="419" t="s">
        <v>595</v>
      </c>
      <c r="B79" s="420"/>
      <c r="C79" s="439" t="s">
        <v>596</v>
      </c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26" t="s">
        <v>597</v>
      </c>
      <c r="AD79" s="426"/>
      <c r="AE79" s="426"/>
      <c r="AF79" s="426"/>
      <c r="AG79" s="382"/>
      <c r="AH79" s="383"/>
      <c r="AI79" s="383"/>
      <c r="AJ79" s="384"/>
      <c r="AK79" s="382"/>
      <c r="AL79" s="383"/>
      <c r="AM79" s="383"/>
      <c r="AN79" s="384"/>
      <c r="AO79" s="382"/>
      <c r="AP79" s="383"/>
      <c r="AQ79" s="383"/>
      <c r="AR79" s="384"/>
      <c r="AS79" s="382"/>
      <c r="AT79" s="383"/>
      <c r="AU79" s="383"/>
      <c r="AV79" s="384"/>
      <c r="AW79" s="382"/>
      <c r="AX79" s="383"/>
      <c r="AY79" s="383"/>
      <c r="AZ79" s="384"/>
      <c r="BA79" s="382"/>
      <c r="BB79" s="383"/>
      <c r="BC79" s="383"/>
      <c r="BD79" s="384"/>
      <c r="BE79" s="382"/>
      <c r="BF79" s="383"/>
      <c r="BG79" s="383"/>
      <c r="BH79" s="384"/>
      <c r="BI79" s="382"/>
      <c r="BJ79" s="383"/>
      <c r="BK79" s="383"/>
      <c r="BL79" s="384"/>
      <c r="BM79" s="382"/>
      <c r="BN79" s="383"/>
      <c r="BO79" s="383"/>
      <c r="BP79" s="384"/>
      <c r="BQ79" s="382"/>
      <c r="BR79" s="383"/>
      <c r="BS79" s="383"/>
      <c r="BT79" s="384"/>
      <c r="BU79" s="382"/>
      <c r="BV79" s="383"/>
      <c r="BW79" s="383"/>
      <c r="BX79" s="384"/>
      <c r="BY79" s="379"/>
      <c r="BZ79" s="380"/>
      <c r="CA79" s="380"/>
      <c r="CB79" s="381"/>
      <c r="CC79" s="382"/>
      <c r="CD79" s="383"/>
      <c r="CE79" s="383"/>
      <c r="CF79" s="384"/>
      <c r="CG79" s="382"/>
      <c r="CH79" s="383"/>
      <c r="CI79" s="383"/>
      <c r="CJ79" s="384"/>
      <c r="CK79" s="382"/>
      <c r="CL79" s="383"/>
      <c r="CM79" s="383"/>
      <c r="CN79" s="384"/>
      <c r="CO79" s="382"/>
      <c r="CP79" s="383"/>
      <c r="CQ79" s="383"/>
      <c r="CR79" s="384"/>
      <c r="CS79" s="382"/>
      <c r="CT79" s="383"/>
      <c r="CU79" s="383"/>
      <c r="CV79" s="384"/>
      <c r="CW79" s="382"/>
      <c r="CX79" s="383"/>
      <c r="CY79" s="383"/>
      <c r="CZ79" s="384"/>
      <c r="DA79" s="382"/>
      <c r="DB79" s="383"/>
      <c r="DC79" s="383"/>
      <c r="DD79" s="384"/>
      <c r="DE79" s="382"/>
      <c r="DF79" s="383"/>
      <c r="DG79" s="383"/>
      <c r="DH79" s="384"/>
      <c r="DI79" s="382"/>
      <c r="DJ79" s="383"/>
      <c r="DK79" s="383"/>
      <c r="DL79" s="384"/>
      <c r="DM79" s="382"/>
      <c r="DN79" s="383"/>
      <c r="DO79" s="383"/>
      <c r="DP79" s="384"/>
      <c r="DQ79" s="382"/>
      <c r="DR79" s="383"/>
      <c r="DS79" s="383"/>
      <c r="DT79" s="384"/>
      <c r="DU79" s="382"/>
      <c r="DV79" s="383"/>
      <c r="DW79" s="383"/>
      <c r="DX79" s="384"/>
      <c r="DY79" s="382"/>
      <c r="DZ79" s="383"/>
      <c r="EA79" s="383"/>
      <c r="EB79" s="384"/>
      <c r="EC79" s="382"/>
      <c r="ED79" s="383"/>
      <c r="EE79" s="383"/>
      <c r="EF79" s="384"/>
      <c r="EG79" s="382"/>
      <c r="EH79" s="383"/>
      <c r="EI79" s="383"/>
      <c r="EJ79" s="384"/>
      <c r="EK79" s="382"/>
      <c r="EL79" s="383"/>
      <c r="EM79" s="383"/>
      <c r="EN79" s="384"/>
      <c r="EO79" s="382"/>
      <c r="EP79" s="383"/>
      <c r="EQ79" s="383"/>
      <c r="ER79" s="384"/>
      <c r="ES79" s="379">
        <f t="shared" si="2"/>
        <v>0</v>
      </c>
      <c r="ET79" s="380"/>
      <c r="EU79" s="380"/>
      <c r="EV79" s="381"/>
      <c r="EW79" s="111"/>
      <c r="EX79" s="111"/>
      <c r="EY79" s="111"/>
      <c r="EZ79" s="111"/>
    </row>
    <row r="80" spans="1:156" ht="15.75" hidden="1">
      <c r="A80" s="419" t="s">
        <v>598</v>
      </c>
      <c r="B80" s="420"/>
      <c r="C80" s="439" t="s">
        <v>599</v>
      </c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26" t="s">
        <v>600</v>
      </c>
      <c r="AD80" s="426"/>
      <c r="AE80" s="426"/>
      <c r="AF80" s="426"/>
      <c r="AG80" s="382"/>
      <c r="AH80" s="383"/>
      <c r="AI80" s="383"/>
      <c r="AJ80" s="384"/>
      <c r="AK80" s="382"/>
      <c r="AL80" s="383"/>
      <c r="AM80" s="383"/>
      <c r="AN80" s="384"/>
      <c r="AO80" s="382"/>
      <c r="AP80" s="383"/>
      <c r="AQ80" s="383"/>
      <c r="AR80" s="384"/>
      <c r="AS80" s="382"/>
      <c r="AT80" s="383"/>
      <c r="AU80" s="383"/>
      <c r="AV80" s="384"/>
      <c r="AW80" s="382"/>
      <c r="AX80" s="383"/>
      <c r="AY80" s="383"/>
      <c r="AZ80" s="384"/>
      <c r="BA80" s="382"/>
      <c r="BB80" s="383"/>
      <c r="BC80" s="383"/>
      <c r="BD80" s="384"/>
      <c r="BE80" s="382"/>
      <c r="BF80" s="383"/>
      <c r="BG80" s="383"/>
      <c r="BH80" s="384"/>
      <c r="BI80" s="382"/>
      <c r="BJ80" s="383"/>
      <c r="BK80" s="383"/>
      <c r="BL80" s="384"/>
      <c r="BM80" s="382"/>
      <c r="BN80" s="383"/>
      <c r="BO80" s="383"/>
      <c r="BP80" s="384"/>
      <c r="BQ80" s="382"/>
      <c r="BR80" s="383"/>
      <c r="BS80" s="383"/>
      <c r="BT80" s="384"/>
      <c r="BU80" s="382"/>
      <c r="BV80" s="383"/>
      <c r="BW80" s="383"/>
      <c r="BX80" s="384"/>
      <c r="BY80" s="379"/>
      <c r="BZ80" s="380"/>
      <c r="CA80" s="380"/>
      <c r="CB80" s="381"/>
      <c r="CC80" s="382"/>
      <c r="CD80" s="383"/>
      <c r="CE80" s="383"/>
      <c r="CF80" s="384"/>
      <c r="CG80" s="382"/>
      <c r="CH80" s="383"/>
      <c r="CI80" s="383"/>
      <c r="CJ80" s="384"/>
      <c r="CK80" s="382"/>
      <c r="CL80" s="383"/>
      <c r="CM80" s="383"/>
      <c r="CN80" s="384"/>
      <c r="CO80" s="382"/>
      <c r="CP80" s="383"/>
      <c r="CQ80" s="383"/>
      <c r="CR80" s="384"/>
      <c r="CS80" s="382"/>
      <c r="CT80" s="383"/>
      <c r="CU80" s="383"/>
      <c r="CV80" s="384"/>
      <c r="CW80" s="382"/>
      <c r="CX80" s="383"/>
      <c r="CY80" s="383"/>
      <c r="CZ80" s="384"/>
      <c r="DA80" s="382"/>
      <c r="DB80" s="383"/>
      <c r="DC80" s="383"/>
      <c r="DD80" s="384"/>
      <c r="DE80" s="382"/>
      <c r="DF80" s="383"/>
      <c r="DG80" s="383"/>
      <c r="DH80" s="384"/>
      <c r="DI80" s="382"/>
      <c r="DJ80" s="383"/>
      <c r="DK80" s="383"/>
      <c r="DL80" s="384"/>
      <c r="DM80" s="382"/>
      <c r="DN80" s="383"/>
      <c r="DO80" s="383"/>
      <c r="DP80" s="384"/>
      <c r="DQ80" s="382"/>
      <c r="DR80" s="383"/>
      <c r="DS80" s="383"/>
      <c r="DT80" s="384"/>
      <c r="DU80" s="382"/>
      <c r="DV80" s="383"/>
      <c r="DW80" s="383"/>
      <c r="DX80" s="384"/>
      <c r="DY80" s="382"/>
      <c r="DZ80" s="383"/>
      <c r="EA80" s="383"/>
      <c r="EB80" s="384"/>
      <c r="EC80" s="382"/>
      <c r="ED80" s="383"/>
      <c r="EE80" s="383"/>
      <c r="EF80" s="384"/>
      <c r="EG80" s="382"/>
      <c r="EH80" s="383"/>
      <c r="EI80" s="383"/>
      <c r="EJ80" s="384"/>
      <c r="EK80" s="382"/>
      <c r="EL80" s="383"/>
      <c r="EM80" s="383"/>
      <c r="EN80" s="384"/>
      <c r="EO80" s="382"/>
      <c r="EP80" s="383"/>
      <c r="EQ80" s="383"/>
      <c r="ER80" s="384"/>
      <c r="ES80" s="379">
        <f t="shared" si="2"/>
        <v>0</v>
      </c>
      <c r="ET80" s="380"/>
      <c r="EU80" s="380"/>
      <c r="EV80" s="381"/>
      <c r="EW80" s="111"/>
      <c r="EX80" s="111"/>
      <c r="EY80" s="111"/>
      <c r="EZ80" s="111"/>
    </row>
    <row r="81" spans="1:156" ht="15.75">
      <c r="A81" s="419">
        <v>40</v>
      </c>
      <c r="B81" s="420"/>
      <c r="C81" s="439" t="s">
        <v>601</v>
      </c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26" t="s">
        <v>602</v>
      </c>
      <c r="AD81" s="426"/>
      <c r="AE81" s="426"/>
      <c r="AF81" s="426"/>
      <c r="AG81" s="382"/>
      <c r="AH81" s="383"/>
      <c r="AI81" s="383"/>
      <c r="AJ81" s="384"/>
      <c r="AK81" s="382">
        <v>106</v>
      </c>
      <c r="AL81" s="383"/>
      <c r="AM81" s="383"/>
      <c r="AN81" s="384"/>
      <c r="AO81" s="382">
        <v>318</v>
      </c>
      <c r="AP81" s="383"/>
      <c r="AQ81" s="383"/>
      <c r="AR81" s="384"/>
      <c r="AS81" s="382"/>
      <c r="AT81" s="383"/>
      <c r="AU81" s="383"/>
      <c r="AV81" s="384"/>
      <c r="AW81" s="382"/>
      <c r="AX81" s="383"/>
      <c r="AY81" s="383"/>
      <c r="AZ81" s="384"/>
      <c r="BA81" s="382"/>
      <c r="BB81" s="383"/>
      <c r="BC81" s="383"/>
      <c r="BD81" s="384"/>
      <c r="BE81" s="382"/>
      <c r="BF81" s="383"/>
      <c r="BG81" s="383"/>
      <c r="BH81" s="384"/>
      <c r="BI81" s="382"/>
      <c r="BJ81" s="383"/>
      <c r="BK81" s="383"/>
      <c r="BL81" s="384"/>
      <c r="BM81" s="382"/>
      <c r="BN81" s="383"/>
      <c r="BO81" s="383"/>
      <c r="BP81" s="384"/>
      <c r="BQ81" s="382"/>
      <c r="BR81" s="383"/>
      <c r="BS81" s="383"/>
      <c r="BT81" s="384"/>
      <c r="BU81" s="382"/>
      <c r="BV81" s="383"/>
      <c r="BW81" s="383"/>
      <c r="BX81" s="384"/>
      <c r="BY81" s="379"/>
      <c r="BZ81" s="380"/>
      <c r="CA81" s="380"/>
      <c r="CB81" s="381"/>
      <c r="CC81" s="382">
        <v>50</v>
      </c>
      <c r="CD81" s="383"/>
      <c r="CE81" s="383"/>
      <c r="CF81" s="384"/>
      <c r="CG81" s="382"/>
      <c r="CH81" s="383"/>
      <c r="CI81" s="383"/>
      <c r="CJ81" s="384"/>
      <c r="CK81" s="382"/>
      <c r="CL81" s="383"/>
      <c r="CM81" s="383"/>
      <c r="CN81" s="384"/>
      <c r="CO81" s="382"/>
      <c r="CP81" s="383"/>
      <c r="CQ81" s="383"/>
      <c r="CR81" s="384"/>
      <c r="CS81" s="382"/>
      <c r="CT81" s="383"/>
      <c r="CU81" s="383"/>
      <c r="CV81" s="384"/>
      <c r="CW81" s="382"/>
      <c r="CX81" s="383"/>
      <c r="CY81" s="383"/>
      <c r="CZ81" s="384"/>
      <c r="DA81" s="382"/>
      <c r="DB81" s="383"/>
      <c r="DC81" s="383"/>
      <c r="DD81" s="384"/>
      <c r="DE81" s="382"/>
      <c r="DF81" s="383"/>
      <c r="DG81" s="383"/>
      <c r="DH81" s="384"/>
      <c r="DI81" s="382"/>
      <c r="DJ81" s="383"/>
      <c r="DK81" s="383"/>
      <c r="DL81" s="384"/>
      <c r="DM81" s="382"/>
      <c r="DN81" s="383"/>
      <c r="DO81" s="383"/>
      <c r="DP81" s="384"/>
      <c r="DQ81" s="382"/>
      <c r="DR81" s="383"/>
      <c r="DS81" s="383"/>
      <c r="DT81" s="384"/>
      <c r="DU81" s="382"/>
      <c r="DV81" s="383"/>
      <c r="DW81" s="383"/>
      <c r="DX81" s="384"/>
      <c r="DY81" s="382"/>
      <c r="DZ81" s="383"/>
      <c r="EA81" s="383"/>
      <c r="EB81" s="384"/>
      <c r="EC81" s="382"/>
      <c r="ED81" s="383"/>
      <c r="EE81" s="383"/>
      <c r="EF81" s="384"/>
      <c r="EG81" s="382"/>
      <c r="EH81" s="383"/>
      <c r="EI81" s="383"/>
      <c r="EJ81" s="384"/>
      <c r="EK81" s="382"/>
      <c r="EL81" s="383"/>
      <c r="EM81" s="383"/>
      <c r="EN81" s="384"/>
      <c r="EO81" s="382"/>
      <c r="EP81" s="383"/>
      <c r="EQ81" s="383"/>
      <c r="ER81" s="384"/>
      <c r="ES81" s="379">
        <f t="shared" si="2"/>
        <v>474</v>
      </c>
      <c r="ET81" s="380"/>
      <c r="EU81" s="380"/>
      <c r="EV81" s="381"/>
      <c r="EW81" s="111"/>
      <c r="EX81" s="111"/>
      <c r="EY81" s="111"/>
      <c r="EZ81" s="111"/>
    </row>
    <row r="82" spans="1:152" s="112" customFormat="1" ht="19.5" customHeight="1">
      <c r="A82" s="434">
        <v>41</v>
      </c>
      <c r="B82" s="435"/>
      <c r="C82" s="446" t="s">
        <v>603</v>
      </c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38" t="s">
        <v>604</v>
      </c>
      <c r="AD82" s="438"/>
      <c r="AE82" s="438"/>
      <c r="AF82" s="438"/>
      <c r="AG82" s="379">
        <f>SUM(AG75:AJ81)</f>
        <v>0</v>
      </c>
      <c r="AH82" s="380"/>
      <c r="AI82" s="380"/>
      <c r="AJ82" s="381"/>
      <c r="AK82" s="379">
        <f>SUM(AK75:AN81)</f>
        <v>500</v>
      </c>
      <c r="AL82" s="380"/>
      <c r="AM82" s="380"/>
      <c r="AN82" s="381"/>
      <c r="AO82" s="379">
        <f>SUM(AO75:AR81)</f>
        <v>6500</v>
      </c>
      <c r="AP82" s="380"/>
      <c r="AQ82" s="380"/>
      <c r="AR82" s="381"/>
      <c r="AS82" s="379">
        <f>SUM(AS75:AV81)</f>
        <v>0</v>
      </c>
      <c r="AT82" s="380"/>
      <c r="AU82" s="380"/>
      <c r="AV82" s="381"/>
      <c r="AW82" s="379">
        <f>SUM(AW75:AZ81)</f>
        <v>0</v>
      </c>
      <c r="AX82" s="380"/>
      <c r="AY82" s="380"/>
      <c r="AZ82" s="381"/>
      <c r="BA82" s="379">
        <f>SUM(BA75:BD81)</f>
        <v>0</v>
      </c>
      <c r="BB82" s="380"/>
      <c r="BC82" s="380"/>
      <c r="BD82" s="381"/>
      <c r="BE82" s="379">
        <f>SUM(BE75:BH81)</f>
        <v>0</v>
      </c>
      <c r="BF82" s="380"/>
      <c r="BG82" s="380"/>
      <c r="BH82" s="381"/>
      <c r="BI82" s="379">
        <f>SUM(BI75:BL81)</f>
        <v>0</v>
      </c>
      <c r="BJ82" s="380"/>
      <c r="BK82" s="380"/>
      <c r="BL82" s="381"/>
      <c r="BM82" s="379">
        <f>SUM(BM75:BP81)</f>
        <v>0</v>
      </c>
      <c r="BN82" s="380"/>
      <c r="BO82" s="380"/>
      <c r="BP82" s="381"/>
      <c r="BQ82" s="379">
        <f>SUM(BQ75:BT81)</f>
        <v>0</v>
      </c>
      <c r="BR82" s="380"/>
      <c r="BS82" s="380"/>
      <c r="BT82" s="381"/>
      <c r="BU82" s="379">
        <f>SUM(BU75:BX81)</f>
        <v>0</v>
      </c>
      <c r="BV82" s="380"/>
      <c r="BW82" s="380"/>
      <c r="BX82" s="381"/>
      <c r="BY82" s="379">
        <f>SUM(BY75:CB81)</f>
        <v>0</v>
      </c>
      <c r="BZ82" s="380"/>
      <c r="CA82" s="380"/>
      <c r="CB82" s="381"/>
      <c r="CC82" s="379">
        <f>SUM(CC75:CF81)</f>
        <v>235</v>
      </c>
      <c r="CD82" s="380"/>
      <c r="CE82" s="380"/>
      <c r="CF82" s="381"/>
      <c r="CG82" s="379">
        <f>SUM(CG75:CJ81)</f>
        <v>0</v>
      </c>
      <c r="CH82" s="380"/>
      <c r="CI82" s="380"/>
      <c r="CJ82" s="381"/>
      <c r="CK82" s="379">
        <f>SUM(CK75:CN81)</f>
        <v>0</v>
      </c>
      <c r="CL82" s="380"/>
      <c r="CM82" s="380"/>
      <c r="CN82" s="381"/>
      <c r="CO82" s="379">
        <f>SUM(CO75:CR81)</f>
        <v>0</v>
      </c>
      <c r="CP82" s="380"/>
      <c r="CQ82" s="380"/>
      <c r="CR82" s="381"/>
      <c r="CS82" s="379">
        <f>SUM(CS75:CV81)</f>
        <v>0</v>
      </c>
      <c r="CT82" s="380"/>
      <c r="CU82" s="380"/>
      <c r="CV82" s="381"/>
      <c r="CW82" s="379">
        <f>SUM(CW75:CZ81)</f>
        <v>0</v>
      </c>
      <c r="CX82" s="380"/>
      <c r="CY82" s="380"/>
      <c r="CZ82" s="381"/>
      <c r="DA82" s="379">
        <f>SUM(DA75:DD81)</f>
        <v>0</v>
      </c>
      <c r="DB82" s="380"/>
      <c r="DC82" s="380"/>
      <c r="DD82" s="381"/>
      <c r="DE82" s="379">
        <f>SUM(DE75:DH81)</f>
        <v>0</v>
      </c>
      <c r="DF82" s="380"/>
      <c r="DG82" s="380"/>
      <c r="DH82" s="381"/>
      <c r="DI82" s="379">
        <f>SUM(DI75:DL81)</f>
        <v>0</v>
      </c>
      <c r="DJ82" s="380"/>
      <c r="DK82" s="380"/>
      <c r="DL82" s="381"/>
      <c r="DM82" s="379">
        <f>SUM(DM75:DP81)</f>
        <v>0</v>
      </c>
      <c r="DN82" s="380"/>
      <c r="DO82" s="380"/>
      <c r="DP82" s="381"/>
      <c r="DQ82" s="379">
        <f>SUM(DQ75:DT81)</f>
        <v>0</v>
      </c>
      <c r="DR82" s="380"/>
      <c r="DS82" s="380"/>
      <c r="DT82" s="381"/>
      <c r="DU82" s="379">
        <f>SUM(DU75:DX81)</f>
        <v>0</v>
      </c>
      <c r="DV82" s="380"/>
      <c r="DW82" s="380"/>
      <c r="DX82" s="381"/>
      <c r="DY82" s="379">
        <f>SUM(DY75:EB81)</f>
        <v>0</v>
      </c>
      <c r="DZ82" s="380"/>
      <c r="EA82" s="380"/>
      <c r="EB82" s="381"/>
      <c r="EC82" s="379">
        <f>SUM(EC75:EF81)</f>
        <v>0</v>
      </c>
      <c r="ED82" s="380"/>
      <c r="EE82" s="380"/>
      <c r="EF82" s="381"/>
      <c r="EG82" s="379">
        <f>SUM(EG75:EJ81)</f>
        <v>0</v>
      </c>
      <c r="EH82" s="380"/>
      <c r="EI82" s="380"/>
      <c r="EJ82" s="381"/>
      <c r="EK82" s="379">
        <f>SUM(EK75:EN81)</f>
        <v>0</v>
      </c>
      <c r="EL82" s="380"/>
      <c r="EM82" s="380"/>
      <c r="EN82" s="381"/>
      <c r="EO82" s="379">
        <f>SUM(EO75:ER81)</f>
        <v>0</v>
      </c>
      <c r="EP82" s="380"/>
      <c r="EQ82" s="380"/>
      <c r="ER82" s="381"/>
      <c r="ES82" s="379">
        <f t="shared" si="2"/>
        <v>7235</v>
      </c>
      <c r="ET82" s="380"/>
      <c r="EU82" s="380"/>
      <c r="EV82" s="381"/>
    </row>
    <row r="83" spans="1:158" ht="19.5" customHeight="1">
      <c r="A83" s="419">
        <v>42</v>
      </c>
      <c r="B83" s="420"/>
      <c r="C83" s="432" t="s">
        <v>605</v>
      </c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3"/>
      <c r="AC83" s="426" t="s">
        <v>606</v>
      </c>
      <c r="AD83" s="426"/>
      <c r="AE83" s="426"/>
      <c r="AF83" s="426"/>
      <c r="AG83" s="382"/>
      <c r="AH83" s="383"/>
      <c r="AI83" s="383"/>
      <c r="AJ83" s="384"/>
      <c r="AK83" s="382"/>
      <c r="AL83" s="383"/>
      <c r="AM83" s="383"/>
      <c r="AN83" s="384"/>
      <c r="AO83" s="382">
        <v>787</v>
      </c>
      <c r="AP83" s="383"/>
      <c r="AQ83" s="383"/>
      <c r="AR83" s="384"/>
      <c r="AS83" s="382"/>
      <c r="AT83" s="383"/>
      <c r="AU83" s="383"/>
      <c r="AV83" s="384"/>
      <c r="AW83" s="382"/>
      <c r="AX83" s="383"/>
      <c r="AY83" s="383"/>
      <c r="AZ83" s="384"/>
      <c r="BA83" s="382"/>
      <c r="BB83" s="383"/>
      <c r="BC83" s="383"/>
      <c r="BD83" s="384"/>
      <c r="BE83" s="382"/>
      <c r="BF83" s="383"/>
      <c r="BG83" s="383"/>
      <c r="BH83" s="384"/>
      <c r="BI83" s="382">
        <v>15300</v>
      </c>
      <c r="BJ83" s="383"/>
      <c r="BK83" s="383"/>
      <c r="BL83" s="384"/>
      <c r="BM83" s="382"/>
      <c r="BN83" s="383"/>
      <c r="BO83" s="383"/>
      <c r="BP83" s="384"/>
      <c r="BQ83" s="382"/>
      <c r="BR83" s="383"/>
      <c r="BS83" s="383"/>
      <c r="BT83" s="384"/>
      <c r="BU83" s="382"/>
      <c r="BV83" s="383"/>
      <c r="BW83" s="383"/>
      <c r="BX83" s="384"/>
      <c r="BY83" s="379"/>
      <c r="BZ83" s="380"/>
      <c r="CA83" s="380"/>
      <c r="CB83" s="381"/>
      <c r="CC83" s="382"/>
      <c r="CD83" s="383"/>
      <c r="CE83" s="383"/>
      <c r="CF83" s="384"/>
      <c r="CG83" s="382"/>
      <c r="CH83" s="383"/>
      <c r="CI83" s="383"/>
      <c r="CJ83" s="384"/>
      <c r="CK83" s="382"/>
      <c r="CL83" s="383"/>
      <c r="CM83" s="383"/>
      <c r="CN83" s="384"/>
      <c r="CO83" s="382"/>
      <c r="CP83" s="383"/>
      <c r="CQ83" s="383"/>
      <c r="CR83" s="384"/>
      <c r="CS83" s="382"/>
      <c r="CT83" s="383"/>
      <c r="CU83" s="383"/>
      <c r="CV83" s="384"/>
      <c r="CW83" s="382"/>
      <c r="CX83" s="383"/>
      <c r="CY83" s="383"/>
      <c r="CZ83" s="384"/>
      <c r="DA83" s="382"/>
      <c r="DB83" s="383"/>
      <c r="DC83" s="383"/>
      <c r="DD83" s="384"/>
      <c r="DE83" s="382"/>
      <c r="DF83" s="383"/>
      <c r="DG83" s="383"/>
      <c r="DH83" s="384"/>
      <c r="DI83" s="382"/>
      <c r="DJ83" s="383"/>
      <c r="DK83" s="383"/>
      <c r="DL83" s="384"/>
      <c r="DM83" s="382"/>
      <c r="DN83" s="383"/>
      <c r="DO83" s="383"/>
      <c r="DP83" s="384"/>
      <c r="DQ83" s="382"/>
      <c r="DR83" s="383"/>
      <c r="DS83" s="383"/>
      <c r="DT83" s="384"/>
      <c r="DU83" s="382"/>
      <c r="DV83" s="383"/>
      <c r="DW83" s="383"/>
      <c r="DX83" s="384"/>
      <c r="DY83" s="382"/>
      <c r="DZ83" s="383"/>
      <c r="EA83" s="383"/>
      <c r="EB83" s="384"/>
      <c r="EC83" s="382"/>
      <c r="ED83" s="383"/>
      <c r="EE83" s="383"/>
      <c r="EF83" s="384"/>
      <c r="EG83" s="382"/>
      <c r="EH83" s="383"/>
      <c r="EI83" s="383"/>
      <c r="EJ83" s="384"/>
      <c r="EK83" s="382"/>
      <c r="EL83" s="383"/>
      <c r="EM83" s="383"/>
      <c r="EN83" s="384"/>
      <c r="EO83" s="382"/>
      <c r="EP83" s="383"/>
      <c r="EQ83" s="383"/>
      <c r="ER83" s="384"/>
      <c r="ES83" s="379">
        <f t="shared" si="2"/>
        <v>16087</v>
      </c>
      <c r="ET83" s="380"/>
      <c r="EU83" s="380"/>
      <c r="EV83" s="381"/>
      <c r="EW83" s="111"/>
      <c r="EX83" s="111"/>
      <c r="EY83" s="111"/>
      <c r="EZ83" s="111"/>
      <c r="FB83" s="114"/>
    </row>
    <row r="84" spans="1:156" ht="19.5" customHeight="1" hidden="1">
      <c r="A84" s="419" t="s">
        <v>607</v>
      </c>
      <c r="B84" s="420"/>
      <c r="C84" s="432" t="s">
        <v>608</v>
      </c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3"/>
      <c r="U84" s="433"/>
      <c r="V84" s="433"/>
      <c r="W84" s="433"/>
      <c r="X84" s="433"/>
      <c r="Y84" s="433"/>
      <c r="Z84" s="433"/>
      <c r="AA84" s="433"/>
      <c r="AB84" s="433"/>
      <c r="AC84" s="426" t="s">
        <v>609</v>
      </c>
      <c r="AD84" s="426"/>
      <c r="AE84" s="426"/>
      <c r="AF84" s="426"/>
      <c r="AG84" s="382"/>
      <c r="AH84" s="383"/>
      <c r="AI84" s="383"/>
      <c r="AJ84" s="384"/>
      <c r="AK84" s="382"/>
      <c r="AL84" s="383"/>
      <c r="AM84" s="383"/>
      <c r="AN84" s="384"/>
      <c r="AO84" s="382"/>
      <c r="AP84" s="383"/>
      <c r="AQ84" s="383"/>
      <c r="AR84" s="384"/>
      <c r="AS84" s="382"/>
      <c r="AT84" s="383"/>
      <c r="AU84" s="383"/>
      <c r="AV84" s="384"/>
      <c r="AW84" s="382"/>
      <c r="AX84" s="383"/>
      <c r="AY84" s="383"/>
      <c r="AZ84" s="384"/>
      <c r="BA84" s="382"/>
      <c r="BB84" s="383"/>
      <c r="BC84" s="383"/>
      <c r="BD84" s="384"/>
      <c r="BE84" s="382"/>
      <c r="BF84" s="383"/>
      <c r="BG84" s="383"/>
      <c r="BH84" s="384"/>
      <c r="BI84" s="382"/>
      <c r="BJ84" s="383"/>
      <c r="BK84" s="383"/>
      <c r="BL84" s="384"/>
      <c r="BM84" s="382"/>
      <c r="BN84" s="383"/>
      <c r="BO84" s="383"/>
      <c r="BP84" s="384"/>
      <c r="BQ84" s="382"/>
      <c r="BR84" s="383"/>
      <c r="BS84" s="383"/>
      <c r="BT84" s="384"/>
      <c r="BU84" s="382"/>
      <c r="BV84" s="383"/>
      <c r="BW84" s="383"/>
      <c r="BX84" s="384"/>
      <c r="BY84" s="379"/>
      <c r="BZ84" s="380"/>
      <c r="CA84" s="380"/>
      <c r="CB84" s="381"/>
      <c r="CC84" s="382"/>
      <c r="CD84" s="383"/>
      <c r="CE84" s="383"/>
      <c r="CF84" s="384"/>
      <c r="CG84" s="382"/>
      <c r="CH84" s="383"/>
      <c r="CI84" s="383"/>
      <c r="CJ84" s="384"/>
      <c r="CK84" s="382"/>
      <c r="CL84" s="383"/>
      <c r="CM84" s="383"/>
      <c r="CN84" s="384"/>
      <c r="CO84" s="382"/>
      <c r="CP84" s="383"/>
      <c r="CQ84" s="383"/>
      <c r="CR84" s="384"/>
      <c r="CS84" s="382"/>
      <c r="CT84" s="383"/>
      <c r="CU84" s="383"/>
      <c r="CV84" s="384"/>
      <c r="CW84" s="382"/>
      <c r="CX84" s="383"/>
      <c r="CY84" s="383"/>
      <c r="CZ84" s="384"/>
      <c r="DA84" s="382"/>
      <c r="DB84" s="383"/>
      <c r="DC84" s="383"/>
      <c r="DD84" s="384"/>
      <c r="DE84" s="382"/>
      <c r="DF84" s="383"/>
      <c r="DG84" s="383"/>
      <c r="DH84" s="384"/>
      <c r="DI84" s="382"/>
      <c r="DJ84" s="383"/>
      <c r="DK84" s="383"/>
      <c r="DL84" s="384"/>
      <c r="DM84" s="382"/>
      <c r="DN84" s="383"/>
      <c r="DO84" s="383"/>
      <c r="DP84" s="384"/>
      <c r="DQ84" s="382"/>
      <c r="DR84" s="383"/>
      <c r="DS84" s="383"/>
      <c r="DT84" s="384"/>
      <c r="DU84" s="382"/>
      <c r="DV84" s="383"/>
      <c r="DW84" s="383"/>
      <c r="DX84" s="384"/>
      <c r="DY84" s="382"/>
      <c r="DZ84" s="383"/>
      <c r="EA84" s="383"/>
      <c r="EB84" s="384"/>
      <c r="EC84" s="382"/>
      <c r="ED84" s="383"/>
      <c r="EE84" s="383"/>
      <c r="EF84" s="384"/>
      <c r="EG84" s="382"/>
      <c r="EH84" s="383"/>
      <c r="EI84" s="383"/>
      <c r="EJ84" s="384"/>
      <c r="EK84" s="382"/>
      <c r="EL84" s="383"/>
      <c r="EM84" s="383"/>
      <c r="EN84" s="384"/>
      <c r="EO84" s="382"/>
      <c r="EP84" s="383"/>
      <c r="EQ84" s="383"/>
      <c r="ER84" s="384"/>
      <c r="ES84" s="379">
        <f t="shared" si="2"/>
        <v>0</v>
      </c>
      <c r="ET84" s="380"/>
      <c r="EU84" s="380"/>
      <c r="EV84" s="381"/>
      <c r="EW84" s="111"/>
      <c r="EX84" s="111"/>
      <c r="EY84" s="111"/>
      <c r="EZ84" s="111"/>
    </row>
    <row r="85" spans="1:156" ht="19.5" customHeight="1" hidden="1">
      <c r="A85" s="419" t="s">
        <v>610</v>
      </c>
      <c r="B85" s="420"/>
      <c r="C85" s="432" t="s">
        <v>611</v>
      </c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3"/>
      <c r="AC85" s="426" t="s">
        <v>612</v>
      </c>
      <c r="AD85" s="426"/>
      <c r="AE85" s="426"/>
      <c r="AF85" s="426"/>
      <c r="AG85" s="382"/>
      <c r="AH85" s="383"/>
      <c r="AI85" s="383"/>
      <c r="AJ85" s="384"/>
      <c r="AK85" s="382"/>
      <c r="AL85" s="383"/>
      <c r="AM85" s="383"/>
      <c r="AN85" s="384"/>
      <c r="AO85" s="382"/>
      <c r="AP85" s="383"/>
      <c r="AQ85" s="383"/>
      <c r="AR85" s="384"/>
      <c r="AS85" s="382"/>
      <c r="AT85" s="383"/>
      <c r="AU85" s="383"/>
      <c r="AV85" s="384"/>
      <c r="AW85" s="382"/>
      <c r="AX85" s="383"/>
      <c r="AY85" s="383"/>
      <c r="AZ85" s="384"/>
      <c r="BA85" s="382"/>
      <c r="BB85" s="383"/>
      <c r="BC85" s="383"/>
      <c r="BD85" s="384"/>
      <c r="BE85" s="382"/>
      <c r="BF85" s="383"/>
      <c r="BG85" s="383"/>
      <c r="BH85" s="384"/>
      <c r="BI85" s="382"/>
      <c r="BJ85" s="383"/>
      <c r="BK85" s="383"/>
      <c r="BL85" s="384"/>
      <c r="BM85" s="382"/>
      <c r="BN85" s="383"/>
      <c r="BO85" s="383"/>
      <c r="BP85" s="384"/>
      <c r="BQ85" s="382"/>
      <c r="BR85" s="383"/>
      <c r="BS85" s="383"/>
      <c r="BT85" s="384"/>
      <c r="BU85" s="382"/>
      <c r="BV85" s="383"/>
      <c r="BW85" s="383"/>
      <c r="BX85" s="384"/>
      <c r="BY85" s="379"/>
      <c r="BZ85" s="380"/>
      <c r="CA85" s="380"/>
      <c r="CB85" s="381"/>
      <c r="CC85" s="382"/>
      <c r="CD85" s="383"/>
      <c r="CE85" s="383"/>
      <c r="CF85" s="384"/>
      <c r="CG85" s="382"/>
      <c r="CH85" s="383"/>
      <c r="CI85" s="383"/>
      <c r="CJ85" s="384"/>
      <c r="CK85" s="382"/>
      <c r="CL85" s="383"/>
      <c r="CM85" s="383"/>
      <c r="CN85" s="384"/>
      <c r="CO85" s="382"/>
      <c r="CP85" s="383"/>
      <c r="CQ85" s="383"/>
      <c r="CR85" s="384"/>
      <c r="CS85" s="382"/>
      <c r="CT85" s="383"/>
      <c r="CU85" s="383"/>
      <c r="CV85" s="384"/>
      <c r="CW85" s="382"/>
      <c r="CX85" s="383"/>
      <c r="CY85" s="383"/>
      <c r="CZ85" s="384"/>
      <c r="DA85" s="382"/>
      <c r="DB85" s="383"/>
      <c r="DC85" s="383"/>
      <c r="DD85" s="384"/>
      <c r="DE85" s="382"/>
      <c r="DF85" s="383"/>
      <c r="DG85" s="383"/>
      <c r="DH85" s="384"/>
      <c r="DI85" s="382"/>
      <c r="DJ85" s="383"/>
      <c r="DK85" s="383"/>
      <c r="DL85" s="384"/>
      <c r="DM85" s="382"/>
      <c r="DN85" s="383"/>
      <c r="DO85" s="383"/>
      <c r="DP85" s="384"/>
      <c r="DQ85" s="382"/>
      <c r="DR85" s="383"/>
      <c r="DS85" s="383"/>
      <c r="DT85" s="384"/>
      <c r="DU85" s="382"/>
      <c r="DV85" s="383"/>
      <c r="DW85" s="383"/>
      <c r="DX85" s="384"/>
      <c r="DY85" s="382"/>
      <c r="DZ85" s="383"/>
      <c r="EA85" s="383"/>
      <c r="EB85" s="384"/>
      <c r="EC85" s="382"/>
      <c r="ED85" s="383"/>
      <c r="EE85" s="383"/>
      <c r="EF85" s="384"/>
      <c r="EG85" s="382"/>
      <c r="EH85" s="383"/>
      <c r="EI85" s="383"/>
      <c r="EJ85" s="384"/>
      <c r="EK85" s="382"/>
      <c r="EL85" s="383"/>
      <c r="EM85" s="383"/>
      <c r="EN85" s="384"/>
      <c r="EO85" s="382"/>
      <c r="EP85" s="383"/>
      <c r="EQ85" s="383"/>
      <c r="ER85" s="384"/>
      <c r="ES85" s="379">
        <f t="shared" si="2"/>
        <v>0</v>
      </c>
      <c r="ET85" s="380"/>
      <c r="EU85" s="380"/>
      <c r="EV85" s="381"/>
      <c r="EW85" s="111"/>
      <c r="EX85" s="111"/>
      <c r="EY85" s="111"/>
      <c r="EZ85" s="111"/>
    </row>
    <row r="86" spans="1:156" ht="19.5" customHeight="1">
      <c r="A86" s="419">
        <v>43</v>
      </c>
      <c r="B86" s="420"/>
      <c r="C86" s="432" t="s">
        <v>613</v>
      </c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26" t="s">
        <v>614</v>
      </c>
      <c r="AD86" s="426"/>
      <c r="AE86" s="426"/>
      <c r="AF86" s="426"/>
      <c r="AG86" s="382"/>
      <c r="AH86" s="383"/>
      <c r="AI86" s="383"/>
      <c r="AJ86" s="384"/>
      <c r="AK86" s="382"/>
      <c r="AL86" s="383"/>
      <c r="AM86" s="383"/>
      <c r="AN86" s="384"/>
      <c r="AO86" s="382">
        <v>213</v>
      </c>
      <c r="AP86" s="383"/>
      <c r="AQ86" s="383"/>
      <c r="AR86" s="384"/>
      <c r="AS86" s="382"/>
      <c r="AT86" s="383"/>
      <c r="AU86" s="383"/>
      <c r="AV86" s="384"/>
      <c r="AW86" s="382"/>
      <c r="AX86" s="383"/>
      <c r="AY86" s="383"/>
      <c r="AZ86" s="384"/>
      <c r="BA86" s="382"/>
      <c r="BB86" s="383"/>
      <c r="BC86" s="383"/>
      <c r="BD86" s="384"/>
      <c r="BE86" s="382"/>
      <c r="BF86" s="383"/>
      <c r="BG86" s="383"/>
      <c r="BH86" s="384"/>
      <c r="BI86" s="382">
        <v>4131</v>
      </c>
      <c r="BJ86" s="383"/>
      <c r="BK86" s="383"/>
      <c r="BL86" s="384"/>
      <c r="BM86" s="382"/>
      <c r="BN86" s="383"/>
      <c r="BO86" s="383"/>
      <c r="BP86" s="384"/>
      <c r="BQ86" s="382"/>
      <c r="BR86" s="383"/>
      <c r="BS86" s="383"/>
      <c r="BT86" s="384"/>
      <c r="BU86" s="382"/>
      <c r="BV86" s="383"/>
      <c r="BW86" s="383"/>
      <c r="BX86" s="384"/>
      <c r="BY86" s="379"/>
      <c r="BZ86" s="380"/>
      <c r="CA86" s="380"/>
      <c r="CB86" s="381"/>
      <c r="CC86" s="382"/>
      <c r="CD86" s="383"/>
      <c r="CE86" s="383"/>
      <c r="CF86" s="384"/>
      <c r="CG86" s="382"/>
      <c r="CH86" s="383"/>
      <c r="CI86" s="383"/>
      <c r="CJ86" s="384"/>
      <c r="CK86" s="382"/>
      <c r="CL86" s="383"/>
      <c r="CM86" s="383"/>
      <c r="CN86" s="384"/>
      <c r="CO86" s="382"/>
      <c r="CP86" s="383"/>
      <c r="CQ86" s="383"/>
      <c r="CR86" s="384"/>
      <c r="CS86" s="382"/>
      <c r="CT86" s="383"/>
      <c r="CU86" s="383"/>
      <c r="CV86" s="384"/>
      <c r="CW86" s="382"/>
      <c r="CX86" s="383"/>
      <c r="CY86" s="383"/>
      <c r="CZ86" s="384"/>
      <c r="DA86" s="382"/>
      <c r="DB86" s="383"/>
      <c r="DC86" s="383"/>
      <c r="DD86" s="384"/>
      <c r="DE86" s="382"/>
      <c r="DF86" s="383"/>
      <c r="DG86" s="383"/>
      <c r="DH86" s="384"/>
      <c r="DI86" s="382"/>
      <c r="DJ86" s="383"/>
      <c r="DK86" s="383"/>
      <c r="DL86" s="384"/>
      <c r="DM86" s="382"/>
      <c r="DN86" s="383"/>
      <c r="DO86" s="383"/>
      <c r="DP86" s="384"/>
      <c r="DQ86" s="382"/>
      <c r="DR86" s="383"/>
      <c r="DS86" s="383"/>
      <c r="DT86" s="384"/>
      <c r="DU86" s="382"/>
      <c r="DV86" s="383"/>
      <c r="DW86" s="383"/>
      <c r="DX86" s="384"/>
      <c r="DY86" s="382"/>
      <c r="DZ86" s="383"/>
      <c r="EA86" s="383"/>
      <c r="EB86" s="384"/>
      <c r="EC86" s="382"/>
      <c r="ED86" s="383"/>
      <c r="EE86" s="383"/>
      <c r="EF86" s="384"/>
      <c r="EG86" s="382"/>
      <c r="EH86" s="383"/>
      <c r="EI86" s="383"/>
      <c r="EJ86" s="384"/>
      <c r="EK86" s="382"/>
      <c r="EL86" s="383"/>
      <c r="EM86" s="383"/>
      <c r="EN86" s="384"/>
      <c r="EO86" s="382"/>
      <c r="EP86" s="383"/>
      <c r="EQ86" s="383"/>
      <c r="ER86" s="384"/>
      <c r="ES86" s="379">
        <f t="shared" si="2"/>
        <v>4344</v>
      </c>
      <c r="ET86" s="380"/>
      <c r="EU86" s="380"/>
      <c r="EV86" s="381"/>
      <c r="EW86" s="111"/>
      <c r="EX86" s="111"/>
      <c r="EY86" s="111"/>
      <c r="EZ86" s="111"/>
    </row>
    <row r="87" spans="1:152" s="112" customFormat="1" ht="19.5" customHeight="1">
      <c r="A87" s="434">
        <v>44</v>
      </c>
      <c r="B87" s="435"/>
      <c r="C87" s="441" t="s">
        <v>615</v>
      </c>
      <c r="D87" s="442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38" t="s">
        <v>376</v>
      </c>
      <c r="AD87" s="438"/>
      <c r="AE87" s="438"/>
      <c r="AF87" s="438"/>
      <c r="AG87" s="379">
        <f>SUM(AG83:AJ86)</f>
        <v>0</v>
      </c>
      <c r="AH87" s="380"/>
      <c r="AI87" s="380"/>
      <c r="AJ87" s="381"/>
      <c r="AK87" s="379">
        <f>SUM(AK83:AN86)</f>
        <v>0</v>
      </c>
      <c r="AL87" s="380"/>
      <c r="AM87" s="380"/>
      <c r="AN87" s="381"/>
      <c r="AO87" s="379">
        <f>SUM(AO83:AR86)</f>
        <v>1000</v>
      </c>
      <c r="AP87" s="380"/>
      <c r="AQ87" s="380"/>
      <c r="AR87" s="381"/>
      <c r="AS87" s="379">
        <f>SUM(AS83:AV86)</f>
        <v>0</v>
      </c>
      <c r="AT87" s="380"/>
      <c r="AU87" s="380"/>
      <c r="AV87" s="381"/>
      <c r="AW87" s="379">
        <f>SUM(AW83:AZ86)</f>
        <v>0</v>
      </c>
      <c r="AX87" s="380"/>
      <c r="AY87" s="380"/>
      <c r="AZ87" s="381"/>
      <c r="BA87" s="379">
        <f>SUM(BA83:BD86)</f>
        <v>0</v>
      </c>
      <c r="BB87" s="380"/>
      <c r="BC87" s="380"/>
      <c r="BD87" s="381"/>
      <c r="BE87" s="379">
        <f>SUM(BE83:BH86)</f>
        <v>0</v>
      </c>
      <c r="BF87" s="380"/>
      <c r="BG87" s="380"/>
      <c r="BH87" s="381"/>
      <c r="BI87" s="379">
        <f>SUM(BI83:BL86)</f>
        <v>19431</v>
      </c>
      <c r="BJ87" s="380"/>
      <c r="BK87" s="380"/>
      <c r="BL87" s="381"/>
      <c r="BM87" s="379">
        <f>SUM(BM83:BP86)</f>
        <v>0</v>
      </c>
      <c r="BN87" s="380"/>
      <c r="BO87" s="380"/>
      <c r="BP87" s="381"/>
      <c r="BQ87" s="379">
        <f>SUM(BQ83:BT86)</f>
        <v>0</v>
      </c>
      <c r="BR87" s="380"/>
      <c r="BS87" s="380"/>
      <c r="BT87" s="381"/>
      <c r="BU87" s="379">
        <f>SUM(BU83:BX86)</f>
        <v>0</v>
      </c>
      <c r="BV87" s="380"/>
      <c r="BW87" s="380"/>
      <c r="BX87" s="381"/>
      <c r="BY87" s="379">
        <f>SUM(BY83:CB86)</f>
        <v>0</v>
      </c>
      <c r="BZ87" s="380"/>
      <c r="CA87" s="380"/>
      <c r="CB87" s="381"/>
      <c r="CC87" s="379">
        <f>SUM(CC83:CF86)</f>
        <v>0</v>
      </c>
      <c r="CD87" s="380"/>
      <c r="CE87" s="380"/>
      <c r="CF87" s="381"/>
      <c r="CG87" s="379">
        <f>SUM(CG83:CJ86)</f>
        <v>0</v>
      </c>
      <c r="CH87" s="380"/>
      <c r="CI87" s="380"/>
      <c r="CJ87" s="381"/>
      <c r="CK87" s="379">
        <f>SUM(CK83:CN86)</f>
        <v>0</v>
      </c>
      <c r="CL87" s="380"/>
      <c r="CM87" s="380"/>
      <c r="CN87" s="381"/>
      <c r="CO87" s="379">
        <f>SUM(CO83:CR86)</f>
        <v>0</v>
      </c>
      <c r="CP87" s="380"/>
      <c r="CQ87" s="380"/>
      <c r="CR87" s="381"/>
      <c r="CS87" s="379">
        <f>SUM(CS83:CV86)</f>
        <v>0</v>
      </c>
      <c r="CT87" s="380"/>
      <c r="CU87" s="380"/>
      <c r="CV87" s="381"/>
      <c r="CW87" s="379">
        <f>SUM(CW83:CZ86)</f>
        <v>0</v>
      </c>
      <c r="CX87" s="380"/>
      <c r="CY87" s="380"/>
      <c r="CZ87" s="381"/>
      <c r="DA87" s="379">
        <f>SUM(DA83:DD86)</f>
        <v>0</v>
      </c>
      <c r="DB87" s="380"/>
      <c r="DC87" s="380"/>
      <c r="DD87" s="381"/>
      <c r="DE87" s="379">
        <f>SUM(DE83:DH86)</f>
        <v>0</v>
      </c>
      <c r="DF87" s="380"/>
      <c r="DG87" s="380"/>
      <c r="DH87" s="381"/>
      <c r="DI87" s="379">
        <f>SUM(DI83:DL86)</f>
        <v>0</v>
      </c>
      <c r="DJ87" s="380"/>
      <c r="DK87" s="380"/>
      <c r="DL87" s="381"/>
      <c r="DM87" s="379">
        <f>SUM(DM83:DP86)</f>
        <v>0</v>
      </c>
      <c r="DN87" s="380"/>
      <c r="DO87" s="380"/>
      <c r="DP87" s="381"/>
      <c r="DQ87" s="379">
        <f>SUM(DQ83:DT86)</f>
        <v>0</v>
      </c>
      <c r="DR87" s="380"/>
      <c r="DS87" s="380"/>
      <c r="DT87" s="381"/>
      <c r="DU87" s="379">
        <f>SUM(DU83:DX86)</f>
        <v>0</v>
      </c>
      <c r="DV87" s="380"/>
      <c r="DW87" s="380"/>
      <c r="DX87" s="381"/>
      <c r="DY87" s="379">
        <f>SUM(DY83:EB86)</f>
        <v>0</v>
      </c>
      <c r="DZ87" s="380"/>
      <c r="EA87" s="380"/>
      <c r="EB87" s="381"/>
      <c r="EC87" s="379">
        <f>SUM(EC83:EF86)</f>
        <v>0</v>
      </c>
      <c r="ED87" s="380"/>
      <c r="EE87" s="380"/>
      <c r="EF87" s="381"/>
      <c r="EG87" s="379">
        <f>SUM(EG83:EJ86)</f>
        <v>0</v>
      </c>
      <c r="EH87" s="380"/>
      <c r="EI87" s="380"/>
      <c r="EJ87" s="381"/>
      <c r="EK87" s="379">
        <f>SUM(EK83:EN86)</f>
        <v>0</v>
      </c>
      <c r="EL87" s="380"/>
      <c r="EM87" s="380"/>
      <c r="EN87" s="381"/>
      <c r="EO87" s="379">
        <f>SUM(EO83:ER86)</f>
        <v>0</v>
      </c>
      <c r="EP87" s="380"/>
      <c r="EQ87" s="380"/>
      <c r="ER87" s="381"/>
      <c r="ES87" s="379">
        <f t="shared" si="2"/>
        <v>20431</v>
      </c>
      <c r="ET87" s="380"/>
      <c r="EU87" s="380"/>
      <c r="EV87" s="381"/>
    </row>
    <row r="88" spans="1:156" ht="29.25" customHeight="1" hidden="1">
      <c r="A88" s="419" t="s">
        <v>616</v>
      </c>
      <c r="B88" s="420"/>
      <c r="C88" s="432" t="s">
        <v>617</v>
      </c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26" t="s">
        <v>618</v>
      </c>
      <c r="AD88" s="426"/>
      <c r="AE88" s="426"/>
      <c r="AF88" s="426"/>
      <c r="AG88" s="382"/>
      <c r="AH88" s="383"/>
      <c r="AI88" s="383"/>
      <c r="AJ88" s="384"/>
      <c r="AK88" s="382"/>
      <c r="AL88" s="383"/>
      <c r="AM88" s="383"/>
      <c r="AN88" s="384"/>
      <c r="AO88" s="382"/>
      <c r="AP88" s="383"/>
      <c r="AQ88" s="383"/>
      <c r="AR88" s="384"/>
      <c r="AS88" s="382"/>
      <c r="AT88" s="383"/>
      <c r="AU88" s="383"/>
      <c r="AV88" s="384"/>
      <c r="AW88" s="382"/>
      <c r="AX88" s="383"/>
      <c r="AY88" s="383"/>
      <c r="AZ88" s="384"/>
      <c r="BA88" s="382"/>
      <c r="BB88" s="383"/>
      <c r="BC88" s="383"/>
      <c r="BD88" s="384"/>
      <c r="BE88" s="382"/>
      <c r="BF88" s="383"/>
      <c r="BG88" s="383"/>
      <c r="BH88" s="384"/>
      <c r="BI88" s="382"/>
      <c r="BJ88" s="383"/>
      <c r="BK88" s="383"/>
      <c r="BL88" s="384"/>
      <c r="BM88" s="382"/>
      <c r="BN88" s="383"/>
      <c r="BO88" s="383"/>
      <c r="BP88" s="384"/>
      <c r="BQ88" s="382"/>
      <c r="BR88" s="383"/>
      <c r="BS88" s="383"/>
      <c r="BT88" s="384"/>
      <c r="BU88" s="382"/>
      <c r="BV88" s="383"/>
      <c r="BW88" s="383"/>
      <c r="BX88" s="384"/>
      <c r="BY88" s="379"/>
      <c r="BZ88" s="380"/>
      <c r="CA88" s="380"/>
      <c r="CB88" s="381"/>
      <c r="CC88" s="382"/>
      <c r="CD88" s="383"/>
      <c r="CE88" s="383"/>
      <c r="CF88" s="384"/>
      <c r="CG88" s="382"/>
      <c r="CH88" s="383"/>
      <c r="CI88" s="383"/>
      <c r="CJ88" s="384"/>
      <c r="CK88" s="382"/>
      <c r="CL88" s="383"/>
      <c r="CM88" s="383"/>
      <c r="CN88" s="384"/>
      <c r="CO88" s="382"/>
      <c r="CP88" s="383"/>
      <c r="CQ88" s="383"/>
      <c r="CR88" s="384"/>
      <c r="CS88" s="382"/>
      <c r="CT88" s="383"/>
      <c r="CU88" s="383"/>
      <c r="CV88" s="384"/>
      <c r="CW88" s="382"/>
      <c r="CX88" s="383"/>
      <c r="CY88" s="383"/>
      <c r="CZ88" s="384"/>
      <c r="DA88" s="382"/>
      <c r="DB88" s="383"/>
      <c r="DC88" s="383"/>
      <c r="DD88" s="384"/>
      <c r="DE88" s="382"/>
      <c r="DF88" s="383"/>
      <c r="DG88" s="383"/>
      <c r="DH88" s="384"/>
      <c r="DI88" s="382"/>
      <c r="DJ88" s="383"/>
      <c r="DK88" s="383"/>
      <c r="DL88" s="384"/>
      <c r="DM88" s="382"/>
      <c r="DN88" s="383"/>
      <c r="DO88" s="383"/>
      <c r="DP88" s="384"/>
      <c r="DQ88" s="382"/>
      <c r="DR88" s="383"/>
      <c r="DS88" s="383"/>
      <c r="DT88" s="384"/>
      <c r="DU88" s="382"/>
      <c r="DV88" s="383"/>
      <c r="DW88" s="383"/>
      <c r="DX88" s="384"/>
      <c r="DY88" s="382"/>
      <c r="DZ88" s="383"/>
      <c r="EA88" s="383"/>
      <c r="EB88" s="384"/>
      <c r="EC88" s="382"/>
      <c r="ED88" s="383"/>
      <c r="EE88" s="383"/>
      <c r="EF88" s="384"/>
      <c r="EG88" s="382"/>
      <c r="EH88" s="383"/>
      <c r="EI88" s="383"/>
      <c r="EJ88" s="384"/>
      <c r="EK88" s="382"/>
      <c r="EL88" s="383"/>
      <c r="EM88" s="383"/>
      <c r="EN88" s="384"/>
      <c r="EO88" s="382"/>
      <c r="EP88" s="383"/>
      <c r="EQ88" s="383"/>
      <c r="ER88" s="384"/>
      <c r="ES88" s="379">
        <f t="shared" si="2"/>
        <v>0</v>
      </c>
      <c r="ET88" s="380"/>
      <c r="EU88" s="380"/>
      <c r="EV88" s="381"/>
      <c r="EW88" s="111"/>
      <c r="EX88" s="111"/>
      <c r="EY88" s="111"/>
      <c r="EZ88" s="111"/>
    </row>
    <row r="89" spans="1:156" ht="29.25" customHeight="1" hidden="1">
      <c r="A89" s="419" t="s">
        <v>619</v>
      </c>
      <c r="B89" s="420"/>
      <c r="C89" s="432" t="s">
        <v>620</v>
      </c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26" t="s">
        <v>621</v>
      </c>
      <c r="AD89" s="426"/>
      <c r="AE89" s="426"/>
      <c r="AF89" s="426"/>
      <c r="AG89" s="382"/>
      <c r="AH89" s="383"/>
      <c r="AI89" s="383"/>
      <c r="AJ89" s="384"/>
      <c r="AK89" s="382"/>
      <c r="AL89" s="383"/>
      <c r="AM89" s="383"/>
      <c r="AN89" s="384"/>
      <c r="AO89" s="382"/>
      <c r="AP89" s="383"/>
      <c r="AQ89" s="383"/>
      <c r="AR89" s="384"/>
      <c r="AS89" s="382"/>
      <c r="AT89" s="383"/>
      <c r="AU89" s="383"/>
      <c r="AV89" s="384"/>
      <c r="AW89" s="382"/>
      <c r="AX89" s="383"/>
      <c r="AY89" s="383"/>
      <c r="AZ89" s="384"/>
      <c r="BA89" s="382"/>
      <c r="BB89" s="383"/>
      <c r="BC89" s="383"/>
      <c r="BD89" s="384"/>
      <c r="BE89" s="382"/>
      <c r="BF89" s="383"/>
      <c r="BG89" s="383"/>
      <c r="BH89" s="384"/>
      <c r="BI89" s="382"/>
      <c r="BJ89" s="383"/>
      <c r="BK89" s="383"/>
      <c r="BL89" s="384"/>
      <c r="BM89" s="382"/>
      <c r="BN89" s="383"/>
      <c r="BO89" s="383"/>
      <c r="BP89" s="384"/>
      <c r="BQ89" s="382"/>
      <c r="BR89" s="383"/>
      <c r="BS89" s="383"/>
      <c r="BT89" s="384"/>
      <c r="BU89" s="382"/>
      <c r="BV89" s="383"/>
      <c r="BW89" s="383"/>
      <c r="BX89" s="384"/>
      <c r="BY89" s="379"/>
      <c r="BZ89" s="380"/>
      <c r="CA89" s="380"/>
      <c r="CB89" s="381"/>
      <c r="CC89" s="382"/>
      <c r="CD89" s="383"/>
      <c r="CE89" s="383"/>
      <c r="CF89" s="384"/>
      <c r="CG89" s="382"/>
      <c r="CH89" s="383"/>
      <c r="CI89" s="383"/>
      <c r="CJ89" s="384"/>
      <c r="CK89" s="382"/>
      <c r="CL89" s="383"/>
      <c r="CM89" s="383"/>
      <c r="CN89" s="384"/>
      <c r="CO89" s="382"/>
      <c r="CP89" s="383"/>
      <c r="CQ89" s="383"/>
      <c r="CR89" s="384"/>
      <c r="CS89" s="382"/>
      <c r="CT89" s="383"/>
      <c r="CU89" s="383"/>
      <c r="CV89" s="384"/>
      <c r="CW89" s="382"/>
      <c r="CX89" s="383"/>
      <c r="CY89" s="383"/>
      <c r="CZ89" s="384"/>
      <c r="DA89" s="382"/>
      <c r="DB89" s="383"/>
      <c r="DC89" s="383"/>
      <c r="DD89" s="384"/>
      <c r="DE89" s="382"/>
      <c r="DF89" s="383"/>
      <c r="DG89" s="383"/>
      <c r="DH89" s="384"/>
      <c r="DI89" s="382"/>
      <c r="DJ89" s="383"/>
      <c r="DK89" s="383"/>
      <c r="DL89" s="384"/>
      <c r="DM89" s="382"/>
      <c r="DN89" s="383"/>
      <c r="DO89" s="383"/>
      <c r="DP89" s="384"/>
      <c r="DQ89" s="382"/>
      <c r="DR89" s="383"/>
      <c r="DS89" s="383"/>
      <c r="DT89" s="384"/>
      <c r="DU89" s="382"/>
      <c r="DV89" s="383"/>
      <c r="DW89" s="383"/>
      <c r="DX89" s="384"/>
      <c r="DY89" s="382"/>
      <c r="DZ89" s="383"/>
      <c r="EA89" s="383"/>
      <c r="EB89" s="384"/>
      <c r="EC89" s="382"/>
      <c r="ED89" s="383"/>
      <c r="EE89" s="383"/>
      <c r="EF89" s="384"/>
      <c r="EG89" s="382"/>
      <c r="EH89" s="383"/>
      <c r="EI89" s="383"/>
      <c r="EJ89" s="384"/>
      <c r="EK89" s="382"/>
      <c r="EL89" s="383"/>
      <c r="EM89" s="383"/>
      <c r="EN89" s="384"/>
      <c r="EO89" s="382"/>
      <c r="EP89" s="383"/>
      <c r="EQ89" s="383"/>
      <c r="ER89" s="384"/>
      <c r="ES89" s="379">
        <f t="shared" si="2"/>
        <v>0</v>
      </c>
      <c r="ET89" s="380"/>
      <c r="EU89" s="380"/>
      <c r="EV89" s="381"/>
      <c r="EW89" s="111"/>
      <c r="EX89" s="111"/>
      <c r="EY89" s="111"/>
      <c r="EZ89" s="111"/>
    </row>
    <row r="90" spans="1:156" ht="29.25" customHeight="1" hidden="1">
      <c r="A90" s="419" t="s">
        <v>622</v>
      </c>
      <c r="B90" s="420"/>
      <c r="C90" s="432" t="s">
        <v>623</v>
      </c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433"/>
      <c r="O90" s="433"/>
      <c r="P90" s="433"/>
      <c r="Q90" s="433"/>
      <c r="R90" s="433"/>
      <c r="S90" s="433"/>
      <c r="T90" s="433"/>
      <c r="U90" s="433"/>
      <c r="V90" s="433"/>
      <c r="W90" s="433"/>
      <c r="X90" s="433"/>
      <c r="Y90" s="433"/>
      <c r="Z90" s="433"/>
      <c r="AA90" s="433"/>
      <c r="AB90" s="433"/>
      <c r="AC90" s="426" t="s">
        <v>624</v>
      </c>
      <c r="AD90" s="426"/>
      <c r="AE90" s="426"/>
      <c r="AF90" s="426"/>
      <c r="AG90" s="382"/>
      <c r="AH90" s="383"/>
      <c r="AI90" s="383"/>
      <c r="AJ90" s="384"/>
      <c r="AK90" s="382"/>
      <c r="AL90" s="383"/>
      <c r="AM90" s="383"/>
      <c r="AN90" s="384"/>
      <c r="AO90" s="382"/>
      <c r="AP90" s="383"/>
      <c r="AQ90" s="383"/>
      <c r="AR90" s="384"/>
      <c r="AS90" s="382"/>
      <c r="AT90" s="383"/>
      <c r="AU90" s="383"/>
      <c r="AV90" s="384"/>
      <c r="AW90" s="382"/>
      <c r="AX90" s="383"/>
      <c r="AY90" s="383"/>
      <c r="AZ90" s="384"/>
      <c r="BA90" s="382"/>
      <c r="BB90" s="383"/>
      <c r="BC90" s="383"/>
      <c r="BD90" s="384"/>
      <c r="BE90" s="382"/>
      <c r="BF90" s="383"/>
      <c r="BG90" s="383"/>
      <c r="BH90" s="384"/>
      <c r="BI90" s="382"/>
      <c r="BJ90" s="383"/>
      <c r="BK90" s="383"/>
      <c r="BL90" s="384"/>
      <c r="BM90" s="382"/>
      <c r="BN90" s="383"/>
      <c r="BO90" s="383"/>
      <c r="BP90" s="384"/>
      <c r="BQ90" s="382"/>
      <c r="BR90" s="383"/>
      <c r="BS90" s="383"/>
      <c r="BT90" s="384"/>
      <c r="BU90" s="382"/>
      <c r="BV90" s="383"/>
      <c r="BW90" s="383"/>
      <c r="BX90" s="384"/>
      <c r="BY90" s="379"/>
      <c r="BZ90" s="380"/>
      <c r="CA90" s="380"/>
      <c r="CB90" s="381"/>
      <c r="CC90" s="382"/>
      <c r="CD90" s="383"/>
      <c r="CE90" s="383"/>
      <c r="CF90" s="384"/>
      <c r="CG90" s="382"/>
      <c r="CH90" s="383"/>
      <c r="CI90" s="383"/>
      <c r="CJ90" s="384"/>
      <c r="CK90" s="382"/>
      <c r="CL90" s="383"/>
      <c r="CM90" s="383"/>
      <c r="CN90" s="384"/>
      <c r="CO90" s="382"/>
      <c r="CP90" s="383"/>
      <c r="CQ90" s="383"/>
      <c r="CR90" s="384"/>
      <c r="CS90" s="382"/>
      <c r="CT90" s="383"/>
      <c r="CU90" s="383"/>
      <c r="CV90" s="384"/>
      <c r="CW90" s="382"/>
      <c r="CX90" s="383"/>
      <c r="CY90" s="383"/>
      <c r="CZ90" s="384"/>
      <c r="DA90" s="382"/>
      <c r="DB90" s="383"/>
      <c r="DC90" s="383"/>
      <c r="DD90" s="384"/>
      <c r="DE90" s="382"/>
      <c r="DF90" s="383"/>
      <c r="DG90" s="383"/>
      <c r="DH90" s="384"/>
      <c r="DI90" s="382"/>
      <c r="DJ90" s="383"/>
      <c r="DK90" s="383"/>
      <c r="DL90" s="384"/>
      <c r="DM90" s="382"/>
      <c r="DN90" s="383"/>
      <c r="DO90" s="383"/>
      <c r="DP90" s="384"/>
      <c r="DQ90" s="382"/>
      <c r="DR90" s="383"/>
      <c r="DS90" s="383"/>
      <c r="DT90" s="384"/>
      <c r="DU90" s="382"/>
      <c r="DV90" s="383"/>
      <c r="DW90" s="383"/>
      <c r="DX90" s="384"/>
      <c r="DY90" s="382"/>
      <c r="DZ90" s="383"/>
      <c r="EA90" s="383"/>
      <c r="EB90" s="384"/>
      <c r="EC90" s="382"/>
      <c r="ED90" s="383"/>
      <c r="EE90" s="383"/>
      <c r="EF90" s="384"/>
      <c r="EG90" s="382"/>
      <c r="EH90" s="383"/>
      <c r="EI90" s="383"/>
      <c r="EJ90" s="384"/>
      <c r="EK90" s="382"/>
      <c r="EL90" s="383"/>
      <c r="EM90" s="383"/>
      <c r="EN90" s="384"/>
      <c r="EO90" s="382"/>
      <c r="EP90" s="383"/>
      <c r="EQ90" s="383"/>
      <c r="ER90" s="384"/>
      <c r="ES90" s="379">
        <f t="shared" si="2"/>
        <v>0</v>
      </c>
      <c r="ET90" s="380"/>
      <c r="EU90" s="380"/>
      <c r="EV90" s="381"/>
      <c r="EW90" s="111"/>
      <c r="EX90" s="111"/>
      <c r="EY90" s="111"/>
      <c r="EZ90" s="111"/>
    </row>
    <row r="91" spans="1:156" ht="19.5" customHeight="1" hidden="1">
      <c r="A91" s="419">
        <v>4</v>
      </c>
      <c r="B91" s="420"/>
      <c r="C91" s="432" t="s">
        <v>625</v>
      </c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433"/>
      <c r="O91" s="433"/>
      <c r="P91" s="433"/>
      <c r="Q91" s="433"/>
      <c r="R91" s="433"/>
      <c r="S91" s="433"/>
      <c r="T91" s="433"/>
      <c r="U91" s="433"/>
      <c r="V91" s="433"/>
      <c r="W91" s="433"/>
      <c r="X91" s="433"/>
      <c r="Y91" s="433"/>
      <c r="Z91" s="433"/>
      <c r="AA91" s="433"/>
      <c r="AB91" s="433"/>
      <c r="AC91" s="426" t="s">
        <v>626</v>
      </c>
      <c r="AD91" s="426"/>
      <c r="AE91" s="426"/>
      <c r="AF91" s="426"/>
      <c r="AG91" s="382"/>
      <c r="AH91" s="383"/>
      <c r="AI91" s="383"/>
      <c r="AJ91" s="384"/>
      <c r="AK91" s="382"/>
      <c r="AL91" s="383"/>
      <c r="AM91" s="383"/>
      <c r="AN91" s="384"/>
      <c r="AO91" s="382"/>
      <c r="AP91" s="383"/>
      <c r="AQ91" s="383"/>
      <c r="AR91" s="384"/>
      <c r="AS91" s="382"/>
      <c r="AT91" s="383"/>
      <c r="AU91" s="383"/>
      <c r="AV91" s="384"/>
      <c r="AW91" s="382"/>
      <c r="AX91" s="383"/>
      <c r="AY91" s="383"/>
      <c r="AZ91" s="384"/>
      <c r="BA91" s="382"/>
      <c r="BB91" s="383"/>
      <c r="BC91" s="383"/>
      <c r="BD91" s="384"/>
      <c r="BE91" s="382"/>
      <c r="BF91" s="383"/>
      <c r="BG91" s="383"/>
      <c r="BH91" s="384"/>
      <c r="BI91" s="382"/>
      <c r="BJ91" s="383"/>
      <c r="BK91" s="383"/>
      <c r="BL91" s="384"/>
      <c r="BM91" s="382"/>
      <c r="BN91" s="383"/>
      <c r="BO91" s="383"/>
      <c r="BP91" s="384"/>
      <c r="BQ91" s="382"/>
      <c r="BR91" s="383"/>
      <c r="BS91" s="383"/>
      <c r="BT91" s="384"/>
      <c r="BU91" s="382"/>
      <c r="BV91" s="383"/>
      <c r="BW91" s="383"/>
      <c r="BX91" s="384"/>
      <c r="BY91" s="379"/>
      <c r="BZ91" s="380"/>
      <c r="CA91" s="380"/>
      <c r="CB91" s="381"/>
      <c r="CC91" s="382"/>
      <c r="CD91" s="383"/>
      <c r="CE91" s="383"/>
      <c r="CF91" s="384"/>
      <c r="CG91" s="382"/>
      <c r="CH91" s="383"/>
      <c r="CI91" s="383"/>
      <c r="CJ91" s="384"/>
      <c r="CK91" s="382"/>
      <c r="CL91" s="383"/>
      <c r="CM91" s="383"/>
      <c r="CN91" s="384"/>
      <c r="CO91" s="382"/>
      <c r="CP91" s="383"/>
      <c r="CQ91" s="383"/>
      <c r="CR91" s="384"/>
      <c r="CS91" s="382"/>
      <c r="CT91" s="383"/>
      <c r="CU91" s="383"/>
      <c r="CV91" s="384"/>
      <c r="CW91" s="382"/>
      <c r="CX91" s="383"/>
      <c r="CY91" s="383"/>
      <c r="CZ91" s="384"/>
      <c r="DA91" s="382"/>
      <c r="DB91" s="383"/>
      <c r="DC91" s="383"/>
      <c r="DD91" s="384"/>
      <c r="DE91" s="382"/>
      <c r="DF91" s="383"/>
      <c r="DG91" s="383"/>
      <c r="DH91" s="384"/>
      <c r="DI91" s="382"/>
      <c r="DJ91" s="383"/>
      <c r="DK91" s="383"/>
      <c r="DL91" s="384"/>
      <c r="DM91" s="382"/>
      <c r="DN91" s="383"/>
      <c r="DO91" s="383"/>
      <c r="DP91" s="384"/>
      <c r="DQ91" s="382"/>
      <c r="DR91" s="383"/>
      <c r="DS91" s="383"/>
      <c r="DT91" s="384"/>
      <c r="DU91" s="382"/>
      <c r="DV91" s="383"/>
      <c r="DW91" s="383"/>
      <c r="DX91" s="384"/>
      <c r="DY91" s="382"/>
      <c r="DZ91" s="383"/>
      <c r="EA91" s="383"/>
      <c r="EB91" s="384"/>
      <c r="EC91" s="382"/>
      <c r="ED91" s="383"/>
      <c r="EE91" s="383"/>
      <c r="EF91" s="384"/>
      <c r="EG91" s="382"/>
      <c r="EH91" s="383"/>
      <c r="EI91" s="383"/>
      <c r="EJ91" s="384"/>
      <c r="EK91" s="382"/>
      <c r="EL91" s="383"/>
      <c r="EM91" s="383"/>
      <c r="EN91" s="384"/>
      <c r="EO91" s="382"/>
      <c r="EP91" s="383"/>
      <c r="EQ91" s="383"/>
      <c r="ER91" s="384"/>
      <c r="ES91" s="379">
        <f t="shared" si="2"/>
        <v>0</v>
      </c>
      <c r="ET91" s="380"/>
      <c r="EU91" s="380"/>
      <c r="EV91" s="381"/>
      <c r="EW91" s="111"/>
      <c r="EX91" s="111"/>
      <c r="EY91" s="111"/>
      <c r="EZ91" s="111"/>
    </row>
    <row r="92" spans="1:156" ht="29.25" customHeight="1" hidden="1">
      <c r="A92" s="419" t="s">
        <v>627</v>
      </c>
      <c r="B92" s="420"/>
      <c r="C92" s="432" t="s">
        <v>628</v>
      </c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26" t="s">
        <v>629</v>
      </c>
      <c r="AD92" s="426"/>
      <c r="AE92" s="426"/>
      <c r="AF92" s="426"/>
      <c r="AG92" s="382"/>
      <c r="AH92" s="383"/>
      <c r="AI92" s="383"/>
      <c r="AJ92" s="384"/>
      <c r="AK92" s="382"/>
      <c r="AL92" s="383"/>
      <c r="AM92" s="383"/>
      <c r="AN92" s="384"/>
      <c r="AO92" s="382"/>
      <c r="AP92" s="383"/>
      <c r="AQ92" s="383"/>
      <c r="AR92" s="384"/>
      <c r="AS92" s="382"/>
      <c r="AT92" s="383"/>
      <c r="AU92" s="383"/>
      <c r="AV92" s="384"/>
      <c r="AW92" s="382"/>
      <c r="AX92" s="383"/>
      <c r="AY92" s="383"/>
      <c r="AZ92" s="384"/>
      <c r="BA92" s="382"/>
      <c r="BB92" s="383"/>
      <c r="BC92" s="383"/>
      <c r="BD92" s="384"/>
      <c r="BE92" s="382"/>
      <c r="BF92" s="383"/>
      <c r="BG92" s="383"/>
      <c r="BH92" s="384"/>
      <c r="BI92" s="382"/>
      <c r="BJ92" s="383"/>
      <c r="BK92" s="383"/>
      <c r="BL92" s="384"/>
      <c r="BM92" s="382"/>
      <c r="BN92" s="383"/>
      <c r="BO92" s="383"/>
      <c r="BP92" s="384"/>
      <c r="BQ92" s="382"/>
      <c r="BR92" s="383"/>
      <c r="BS92" s="383"/>
      <c r="BT92" s="384"/>
      <c r="BU92" s="382"/>
      <c r="BV92" s="383"/>
      <c r="BW92" s="383"/>
      <c r="BX92" s="384"/>
      <c r="BY92" s="379"/>
      <c r="BZ92" s="380"/>
      <c r="CA92" s="380"/>
      <c r="CB92" s="381"/>
      <c r="CC92" s="382"/>
      <c r="CD92" s="383"/>
      <c r="CE92" s="383"/>
      <c r="CF92" s="384"/>
      <c r="CG92" s="382"/>
      <c r="CH92" s="383"/>
      <c r="CI92" s="383"/>
      <c r="CJ92" s="384"/>
      <c r="CK92" s="382"/>
      <c r="CL92" s="383"/>
      <c r="CM92" s="383"/>
      <c r="CN92" s="384"/>
      <c r="CO92" s="382"/>
      <c r="CP92" s="383"/>
      <c r="CQ92" s="383"/>
      <c r="CR92" s="384"/>
      <c r="CS92" s="382"/>
      <c r="CT92" s="383"/>
      <c r="CU92" s="383"/>
      <c r="CV92" s="384"/>
      <c r="CW92" s="382"/>
      <c r="CX92" s="383"/>
      <c r="CY92" s="383"/>
      <c r="CZ92" s="384"/>
      <c r="DA92" s="382"/>
      <c r="DB92" s="383"/>
      <c r="DC92" s="383"/>
      <c r="DD92" s="384"/>
      <c r="DE92" s="382"/>
      <c r="DF92" s="383"/>
      <c r="DG92" s="383"/>
      <c r="DH92" s="384"/>
      <c r="DI92" s="382"/>
      <c r="DJ92" s="383"/>
      <c r="DK92" s="383"/>
      <c r="DL92" s="384"/>
      <c r="DM92" s="382"/>
      <c r="DN92" s="383"/>
      <c r="DO92" s="383"/>
      <c r="DP92" s="384"/>
      <c r="DQ92" s="382"/>
      <c r="DR92" s="383"/>
      <c r="DS92" s="383"/>
      <c r="DT92" s="384"/>
      <c r="DU92" s="382"/>
      <c r="DV92" s="383"/>
      <c r="DW92" s="383"/>
      <c r="DX92" s="384"/>
      <c r="DY92" s="382"/>
      <c r="DZ92" s="383"/>
      <c r="EA92" s="383"/>
      <c r="EB92" s="384"/>
      <c r="EC92" s="382"/>
      <c r="ED92" s="383"/>
      <c r="EE92" s="383"/>
      <c r="EF92" s="384"/>
      <c r="EG92" s="382"/>
      <c r="EH92" s="383"/>
      <c r="EI92" s="383"/>
      <c r="EJ92" s="384"/>
      <c r="EK92" s="382"/>
      <c r="EL92" s="383"/>
      <c r="EM92" s="383"/>
      <c r="EN92" s="384"/>
      <c r="EO92" s="382"/>
      <c r="EP92" s="383"/>
      <c r="EQ92" s="383"/>
      <c r="ER92" s="384"/>
      <c r="ES92" s="379">
        <f t="shared" si="2"/>
        <v>0</v>
      </c>
      <c r="ET92" s="380"/>
      <c r="EU92" s="380"/>
      <c r="EV92" s="381"/>
      <c r="EW92" s="111"/>
      <c r="EX92" s="111"/>
      <c r="EY92" s="111"/>
      <c r="EZ92" s="111"/>
    </row>
    <row r="93" spans="1:156" ht="29.25" customHeight="1" hidden="1">
      <c r="A93" s="419" t="s">
        <v>630</v>
      </c>
      <c r="B93" s="420"/>
      <c r="C93" s="432" t="s">
        <v>631</v>
      </c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26" t="s">
        <v>632</v>
      </c>
      <c r="AD93" s="426"/>
      <c r="AE93" s="426"/>
      <c r="AF93" s="426"/>
      <c r="AG93" s="382"/>
      <c r="AH93" s="383"/>
      <c r="AI93" s="383"/>
      <c r="AJ93" s="384"/>
      <c r="AK93" s="382"/>
      <c r="AL93" s="383"/>
      <c r="AM93" s="383"/>
      <c r="AN93" s="384"/>
      <c r="AO93" s="382"/>
      <c r="AP93" s="383"/>
      <c r="AQ93" s="383"/>
      <c r="AR93" s="384"/>
      <c r="AS93" s="382"/>
      <c r="AT93" s="383"/>
      <c r="AU93" s="383"/>
      <c r="AV93" s="384"/>
      <c r="AW93" s="382"/>
      <c r="AX93" s="383"/>
      <c r="AY93" s="383"/>
      <c r="AZ93" s="384"/>
      <c r="BA93" s="382"/>
      <c r="BB93" s="383"/>
      <c r="BC93" s="383"/>
      <c r="BD93" s="384"/>
      <c r="BE93" s="382"/>
      <c r="BF93" s="383"/>
      <c r="BG93" s="383"/>
      <c r="BH93" s="384"/>
      <c r="BI93" s="382"/>
      <c r="BJ93" s="383"/>
      <c r="BK93" s="383"/>
      <c r="BL93" s="384"/>
      <c r="BM93" s="382"/>
      <c r="BN93" s="383"/>
      <c r="BO93" s="383"/>
      <c r="BP93" s="384"/>
      <c r="BQ93" s="382"/>
      <c r="BR93" s="383"/>
      <c r="BS93" s="383"/>
      <c r="BT93" s="384"/>
      <c r="BU93" s="382"/>
      <c r="BV93" s="383"/>
      <c r="BW93" s="383"/>
      <c r="BX93" s="384"/>
      <c r="BY93" s="379"/>
      <c r="BZ93" s="380"/>
      <c r="CA93" s="380"/>
      <c r="CB93" s="381"/>
      <c r="CC93" s="382"/>
      <c r="CD93" s="383"/>
      <c r="CE93" s="383"/>
      <c r="CF93" s="384"/>
      <c r="CG93" s="382"/>
      <c r="CH93" s="383"/>
      <c r="CI93" s="383"/>
      <c r="CJ93" s="384"/>
      <c r="CK93" s="382"/>
      <c r="CL93" s="383"/>
      <c r="CM93" s="383"/>
      <c r="CN93" s="384"/>
      <c r="CO93" s="382"/>
      <c r="CP93" s="383"/>
      <c r="CQ93" s="383"/>
      <c r="CR93" s="384"/>
      <c r="CS93" s="382"/>
      <c r="CT93" s="383"/>
      <c r="CU93" s="383"/>
      <c r="CV93" s="384"/>
      <c r="CW93" s="382"/>
      <c r="CX93" s="383"/>
      <c r="CY93" s="383"/>
      <c r="CZ93" s="384"/>
      <c r="DA93" s="382"/>
      <c r="DB93" s="383"/>
      <c r="DC93" s="383"/>
      <c r="DD93" s="384"/>
      <c r="DE93" s="382"/>
      <c r="DF93" s="383"/>
      <c r="DG93" s="383"/>
      <c r="DH93" s="384"/>
      <c r="DI93" s="382"/>
      <c r="DJ93" s="383"/>
      <c r="DK93" s="383"/>
      <c r="DL93" s="384"/>
      <c r="DM93" s="382"/>
      <c r="DN93" s="383"/>
      <c r="DO93" s="383"/>
      <c r="DP93" s="384"/>
      <c r="DQ93" s="382"/>
      <c r="DR93" s="383"/>
      <c r="DS93" s="383"/>
      <c r="DT93" s="384"/>
      <c r="DU93" s="382"/>
      <c r="DV93" s="383"/>
      <c r="DW93" s="383"/>
      <c r="DX93" s="384"/>
      <c r="DY93" s="382"/>
      <c r="DZ93" s="383"/>
      <c r="EA93" s="383"/>
      <c r="EB93" s="384"/>
      <c r="EC93" s="382"/>
      <c r="ED93" s="383"/>
      <c r="EE93" s="383"/>
      <c r="EF93" s="384"/>
      <c r="EG93" s="382"/>
      <c r="EH93" s="383"/>
      <c r="EI93" s="383"/>
      <c r="EJ93" s="384"/>
      <c r="EK93" s="382"/>
      <c r="EL93" s="383"/>
      <c r="EM93" s="383"/>
      <c r="EN93" s="384"/>
      <c r="EO93" s="382"/>
      <c r="EP93" s="383"/>
      <c r="EQ93" s="383"/>
      <c r="ER93" s="384"/>
      <c r="ES93" s="379">
        <f t="shared" si="2"/>
        <v>0</v>
      </c>
      <c r="ET93" s="380"/>
      <c r="EU93" s="380"/>
      <c r="EV93" s="381"/>
      <c r="EW93" s="111"/>
      <c r="EX93" s="111"/>
      <c r="EY93" s="111"/>
      <c r="EZ93" s="111"/>
    </row>
    <row r="94" spans="1:156" ht="19.5" customHeight="1" hidden="1">
      <c r="A94" s="419" t="s">
        <v>633</v>
      </c>
      <c r="B94" s="420"/>
      <c r="C94" s="432" t="s">
        <v>634</v>
      </c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26" t="s">
        <v>635</v>
      </c>
      <c r="AD94" s="426"/>
      <c r="AE94" s="426"/>
      <c r="AF94" s="426"/>
      <c r="AG94" s="382"/>
      <c r="AH94" s="383"/>
      <c r="AI94" s="383"/>
      <c r="AJ94" s="384"/>
      <c r="AK94" s="382"/>
      <c r="AL94" s="383"/>
      <c r="AM94" s="383"/>
      <c r="AN94" s="384"/>
      <c r="AO94" s="382"/>
      <c r="AP94" s="383"/>
      <c r="AQ94" s="383"/>
      <c r="AR94" s="384"/>
      <c r="AS94" s="382"/>
      <c r="AT94" s="383"/>
      <c r="AU94" s="383"/>
      <c r="AV94" s="384"/>
      <c r="AW94" s="382"/>
      <c r="AX94" s="383"/>
      <c r="AY94" s="383"/>
      <c r="AZ94" s="384"/>
      <c r="BA94" s="382"/>
      <c r="BB94" s="383"/>
      <c r="BC94" s="383"/>
      <c r="BD94" s="384"/>
      <c r="BE94" s="382"/>
      <c r="BF94" s="383"/>
      <c r="BG94" s="383"/>
      <c r="BH94" s="384"/>
      <c r="BI94" s="382"/>
      <c r="BJ94" s="383"/>
      <c r="BK94" s="383"/>
      <c r="BL94" s="384"/>
      <c r="BM94" s="382"/>
      <c r="BN94" s="383"/>
      <c r="BO94" s="383"/>
      <c r="BP94" s="384"/>
      <c r="BQ94" s="382"/>
      <c r="BR94" s="383"/>
      <c r="BS94" s="383"/>
      <c r="BT94" s="384"/>
      <c r="BU94" s="382"/>
      <c r="BV94" s="383"/>
      <c r="BW94" s="383"/>
      <c r="BX94" s="384"/>
      <c r="BY94" s="379"/>
      <c r="BZ94" s="380"/>
      <c r="CA94" s="380"/>
      <c r="CB94" s="381"/>
      <c r="CC94" s="382"/>
      <c r="CD94" s="383"/>
      <c r="CE94" s="383"/>
      <c r="CF94" s="384"/>
      <c r="CG94" s="382"/>
      <c r="CH94" s="383"/>
      <c r="CI94" s="383"/>
      <c r="CJ94" s="384"/>
      <c r="CK94" s="382"/>
      <c r="CL94" s="383"/>
      <c r="CM94" s="383"/>
      <c r="CN94" s="384"/>
      <c r="CO94" s="382"/>
      <c r="CP94" s="383"/>
      <c r="CQ94" s="383"/>
      <c r="CR94" s="384"/>
      <c r="CS94" s="382"/>
      <c r="CT94" s="383"/>
      <c r="CU94" s="383"/>
      <c r="CV94" s="384"/>
      <c r="CW94" s="382"/>
      <c r="CX94" s="383"/>
      <c r="CY94" s="383"/>
      <c r="CZ94" s="384"/>
      <c r="DA94" s="382"/>
      <c r="DB94" s="383"/>
      <c r="DC94" s="383"/>
      <c r="DD94" s="384"/>
      <c r="DE94" s="382"/>
      <c r="DF94" s="383"/>
      <c r="DG94" s="383"/>
      <c r="DH94" s="384"/>
      <c r="DI94" s="382"/>
      <c r="DJ94" s="383"/>
      <c r="DK94" s="383"/>
      <c r="DL94" s="384"/>
      <c r="DM94" s="382"/>
      <c r="DN94" s="383"/>
      <c r="DO94" s="383"/>
      <c r="DP94" s="384"/>
      <c r="DQ94" s="382"/>
      <c r="DR94" s="383"/>
      <c r="DS94" s="383"/>
      <c r="DT94" s="384"/>
      <c r="DU94" s="382"/>
      <c r="DV94" s="383"/>
      <c r="DW94" s="383"/>
      <c r="DX94" s="384"/>
      <c r="DY94" s="382"/>
      <c r="DZ94" s="383"/>
      <c r="EA94" s="383"/>
      <c r="EB94" s="384"/>
      <c r="EC94" s="382"/>
      <c r="ED94" s="383"/>
      <c r="EE94" s="383"/>
      <c r="EF94" s="384"/>
      <c r="EG94" s="382"/>
      <c r="EH94" s="383"/>
      <c r="EI94" s="383"/>
      <c r="EJ94" s="384"/>
      <c r="EK94" s="382"/>
      <c r="EL94" s="383"/>
      <c r="EM94" s="383"/>
      <c r="EN94" s="384"/>
      <c r="EO94" s="382"/>
      <c r="EP94" s="383"/>
      <c r="EQ94" s="383"/>
      <c r="ER94" s="384"/>
      <c r="ES94" s="379">
        <f t="shared" si="2"/>
        <v>0</v>
      </c>
      <c r="ET94" s="380"/>
      <c r="EU94" s="380"/>
      <c r="EV94" s="381"/>
      <c r="EW94" s="111"/>
      <c r="EX94" s="111"/>
      <c r="EY94" s="111"/>
      <c r="EZ94" s="111"/>
    </row>
    <row r="95" spans="1:156" ht="19.5" customHeight="1" hidden="1">
      <c r="A95" s="419" t="s">
        <v>636</v>
      </c>
      <c r="B95" s="420"/>
      <c r="C95" s="432" t="s">
        <v>637</v>
      </c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26" t="s">
        <v>638</v>
      </c>
      <c r="AD95" s="426"/>
      <c r="AE95" s="426"/>
      <c r="AF95" s="426"/>
      <c r="AG95" s="382"/>
      <c r="AH95" s="383"/>
      <c r="AI95" s="383"/>
      <c r="AJ95" s="384"/>
      <c r="AK95" s="382"/>
      <c r="AL95" s="383"/>
      <c r="AM95" s="383"/>
      <c r="AN95" s="384"/>
      <c r="AO95" s="382"/>
      <c r="AP95" s="383"/>
      <c r="AQ95" s="383"/>
      <c r="AR95" s="384"/>
      <c r="AS95" s="382"/>
      <c r="AT95" s="383"/>
      <c r="AU95" s="383"/>
      <c r="AV95" s="384"/>
      <c r="AW95" s="382"/>
      <c r="AX95" s="383"/>
      <c r="AY95" s="383"/>
      <c r="AZ95" s="384"/>
      <c r="BA95" s="382"/>
      <c r="BB95" s="383"/>
      <c r="BC95" s="383"/>
      <c r="BD95" s="384"/>
      <c r="BE95" s="382"/>
      <c r="BF95" s="383"/>
      <c r="BG95" s="383"/>
      <c r="BH95" s="384"/>
      <c r="BI95" s="382"/>
      <c r="BJ95" s="383"/>
      <c r="BK95" s="383"/>
      <c r="BL95" s="384"/>
      <c r="BM95" s="382"/>
      <c r="BN95" s="383"/>
      <c r="BO95" s="383"/>
      <c r="BP95" s="384"/>
      <c r="BQ95" s="382"/>
      <c r="BR95" s="383"/>
      <c r="BS95" s="383"/>
      <c r="BT95" s="384"/>
      <c r="BU95" s="382"/>
      <c r="BV95" s="383"/>
      <c r="BW95" s="383"/>
      <c r="BX95" s="384"/>
      <c r="BY95" s="379"/>
      <c r="BZ95" s="380"/>
      <c r="CA95" s="380"/>
      <c r="CB95" s="381"/>
      <c r="CC95" s="382"/>
      <c r="CD95" s="383"/>
      <c r="CE95" s="383"/>
      <c r="CF95" s="384"/>
      <c r="CG95" s="382"/>
      <c r="CH95" s="383"/>
      <c r="CI95" s="383"/>
      <c r="CJ95" s="384"/>
      <c r="CK95" s="382"/>
      <c r="CL95" s="383"/>
      <c r="CM95" s="383"/>
      <c r="CN95" s="384"/>
      <c r="CO95" s="382"/>
      <c r="CP95" s="383"/>
      <c r="CQ95" s="383"/>
      <c r="CR95" s="384"/>
      <c r="CS95" s="382"/>
      <c r="CT95" s="383"/>
      <c r="CU95" s="383"/>
      <c r="CV95" s="384"/>
      <c r="CW95" s="382"/>
      <c r="CX95" s="383"/>
      <c r="CY95" s="383"/>
      <c r="CZ95" s="384"/>
      <c r="DA95" s="382"/>
      <c r="DB95" s="383"/>
      <c r="DC95" s="383"/>
      <c r="DD95" s="384"/>
      <c r="DE95" s="382"/>
      <c r="DF95" s="383"/>
      <c r="DG95" s="383"/>
      <c r="DH95" s="384"/>
      <c r="DI95" s="382"/>
      <c r="DJ95" s="383"/>
      <c r="DK95" s="383"/>
      <c r="DL95" s="384"/>
      <c r="DM95" s="382"/>
      <c r="DN95" s="383"/>
      <c r="DO95" s="383"/>
      <c r="DP95" s="384"/>
      <c r="DQ95" s="382"/>
      <c r="DR95" s="383"/>
      <c r="DS95" s="383"/>
      <c r="DT95" s="384"/>
      <c r="DU95" s="382"/>
      <c r="DV95" s="383"/>
      <c r="DW95" s="383"/>
      <c r="DX95" s="384"/>
      <c r="DY95" s="382"/>
      <c r="DZ95" s="383"/>
      <c r="EA95" s="383"/>
      <c r="EB95" s="384"/>
      <c r="EC95" s="382"/>
      <c r="ED95" s="383"/>
      <c r="EE95" s="383"/>
      <c r="EF95" s="384"/>
      <c r="EG95" s="382"/>
      <c r="EH95" s="383"/>
      <c r="EI95" s="383"/>
      <c r="EJ95" s="384"/>
      <c r="EK95" s="382"/>
      <c r="EL95" s="383"/>
      <c r="EM95" s="383"/>
      <c r="EN95" s="384"/>
      <c r="EO95" s="382"/>
      <c r="EP95" s="383"/>
      <c r="EQ95" s="383"/>
      <c r="ER95" s="384"/>
      <c r="ES95" s="379">
        <f t="shared" si="2"/>
        <v>0</v>
      </c>
      <c r="ET95" s="380"/>
      <c r="EU95" s="380"/>
      <c r="EV95" s="381"/>
      <c r="EW95" s="111"/>
      <c r="EX95" s="111"/>
      <c r="EY95" s="111"/>
      <c r="EZ95" s="111"/>
    </row>
    <row r="96" spans="1:156" ht="19.5" customHeight="1" hidden="1">
      <c r="A96" s="434" t="s">
        <v>639</v>
      </c>
      <c r="B96" s="435"/>
      <c r="C96" s="441" t="s">
        <v>640</v>
      </c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  <c r="P96" s="442"/>
      <c r="Q96" s="442"/>
      <c r="R96" s="442"/>
      <c r="S96" s="442"/>
      <c r="T96" s="442"/>
      <c r="U96" s="442"/>
      <c r="V96" s="442"/>
      <c r="W96" s="442"/>
      <c r="X96" s="442"/>
      <c r="Y96" s="442"/>
      <c r="Z96" s="442"/>
      <c r="AA96" s="442"/>
      <c r="AB96" s="442"/>
      <c r="AC96" s="438" t="s">
        <v>641</v>
      </c>
      <c r="AD96" s="438"/>
      <c r="AE96" s="438"/>
      <c r="AF96" s="438"/>
      <c r="AG96" s="379">
        <f>SUM(AG88:AJ95)</f>
        <v>0</v>
      </c>
      <c r="AH96" s="380"/>
      <c r="AI96" s="380"/>
      <c r="AJ96" s="381"/>
      <c r="AK96" s="379">
        <f>SUM(AK88:AN95)</f>
        <v>0</v>
      </c>
      <c r="AL96" s="380"/>
      <c r="AM96" s="380"/>
      <c r="AN96" s="381"/>
      <c r="AO96" s="379">
        <f>SUM(AO88:AR95)</f>
        <v>0</v>
      </c>
      <c r="AP96" s="380"/>
      <c r="AQ96" s="380"/>
      <c r="AR96" s="381"/>
      <c r="AS96" s="379">
        <f>SUM(AS88:AV95)</f>
        <v>0</v>
      </c>
      <c r="AT96" s="380"/>
      <c r="AU96" s="380"/>
      <c r="AV96" s="381"/>
      <c r="AW96" s="379">
        <f>SUM(AW88:AZ95)</f>
        <v>0</v>
      </c>
      <c r="AX96" s="380"/>
      <c r="AY96" s="380"/>
      <c r="AZ96" s="381"/>
      <c r="BA96" s="379">
        <f>SUM(BA88:BD95)</f>
        <v>0</v>
      </c>
      <c r="BB96" s="380"/>
      <c r="BC96" s="380"/>
      <c r="BD96" s="381"/>
      <c r="BE96" s="379">
        <f>SUM(BE88:BH95)</f>
        <v>0</v>
      </c>
      <c r="BF96" s="380"/>
      <c r="BG96" s="380"/>
      <c r="BH96" s="381"/>
      <c r="BI96" s="379">
        <f>SUM(BI88:BL95)</f>
        <v>0</v>
      </c>
      <c r="BJ96" s="380"/>
      <c r="BK96" s="380"/>
      <c r="BL96" s="381"/>
      <c r="BM96" s="379">
        <f>SUM(BM88:BP95)</f>
        <v>0</v>
      </c>
      <c r="BN96" s="380"/>
      <c r="BO96" s="380"/>
      <c r="BP96" s="381"/>
      <c r="BQ96" s="379">
        <f>SUM(BQ88:BT95)</f>
        <v>0</v>
      </c>
      <c r="BR96" s="380"/>
      <c r="BS96" s="380"/>
      <c r="BT96" s="381"/>
      <c r="BU96" s="379">
        <f>SUM(BU88:BX95)</f>
        <v>0</v>
      </c>
      <c r="BV96" s="380"/>
      <c r="BW96" s="380"/>
      <c r="BX96" s="381"/>
      <c r="BY96" s="379">
        <f>SUM(BY88:CB95)</f>
        <v>0</v>
      </c>
      <c r="BZ96" s="380"/>
      <c r="CA96" s="380"/>
      <c r="CB96" s="381"/>
      <c r="CC96" s="379">
        <f>SUM(CC88:CF95)</f>
        <v>0</v>
      </c>
      <c r="CD96" s="380"/>
      <c r="CE96" s="380"/>
      <c r="CF96" s="381"/>
      <c r="CG96" s="379">
        <f>SUM(CG88:CJ95)</f>
        <v>0</v>
      </c>
      <c r="CH96" s="380"/>
      <c r="CI96" s="380"/>
      <c r="CJ96" s="381"/>
      <c r="CK96" s="379">
        <f>SUM(CK88:CN95)</f>
        <v>0</v>
      </c>
      <c r="CL96" s="380"/>
      <c r="CM96" s="380"/>
      <c r="CN96" s="381"/>
      <c r="CO96" s="379">
        <f>SUM(CO88:CR95)</f>
        <v>0</v>
      </c>
      <c r="CP96" s="380"/>
      <c r="CQ96" s="380"/>
      <c r="CR96" s="381"/>
      <c r="CS96" s="379">
        <f>SUM(CS88:CV95)</f>
        <v>0</v>
      </c>
      <c r="CT96" s="380"/>
      <c r="CU96" s="380"/>
      <c r="CV96" s="381"/>
      <c r="CW96" s="379">
        <f>SUM(CW88:CZ95)</f>
        <v>0</v>
      </c>
      <c r="CX96" s="380"/>
      <c r="CY96" s="380"/>
      <c r="CZ96" s="381"/>
      <c r="DA96" s="379">
        <f>SUM(DA88:DD95)</f>
        <v>0</v>
      </c>
      <c r="DB96" s="380"/>
      <c r="DC96" s="380"/>
      <c r="DD96" s="381"/>
      <c r="DE96" s="379">
        <f>SUM(DE88:DH95)</f>
        <v>0</v>
      </c>
      <c r="DF96" s="380"/>
      <c r="DG96" s="380"/>
      <c r="DH96" s="381"/>
      <c r="DI96" s="379">
        <f>SUM(DI88:DL95)</f>
        <v>0</v>
      </c>
      <c r="DJ96" s="380"/>
      <c r="DK96" s="380"/>
      <c r="DL96" s="381"/>
      <c r="DM96" s="379">
        <f>SUM(DM88:DP95)</f>
        <v>0</v>
      </c>
      <c r="DN96" s="380"/>
      <c r="DO96" s="380"/>
      <c r="DP96" s="381"/>
      <c r="DQ96" s="379">
        <f>SUM(DQ88:DT95)</f>
        <v>0</v>
      </c>
      <c r="DR96" s="380"/>
      <c r="DS96" s="380"/>
      <c r="DT96" s="381"/>
      <c r="DU96" s="379">
        <f>SUM(DU88:DX95)</f>
        <v>0</v>
      </c>
      <c r="DV96" s="380"/>
      <c r="DW96" s="380"/>
      <c r="DX96" s="381"/>
      <c r="DY96" s="379">
        <f>SUM(DY88:EB95)</f>
        <v>0</v>
      </c>
      <c r="DZ96" s="380"/>
      <c r="EA96" s="380"/>
      <c r="EB96" s="381"/>
      <c r="EC96" s="379">
        <f>SUM(EC88:EF95)</f>
        <v>0</v>
      </c>
      <c r="ED96" s="380"/>
      <c r="EE96" s="380"/>
      <c r="EF96" s="381"/>
      <c r="EG96" s="379">
        <f>SUM(EG88:EJ95)</f>
        <v>0</v>
      </c>
      <c r="EH96" s="380"/>
      <c r="EI96" s="380"/>
      <c r="EJ96" s="381"/>
      <c r="EK96" s="379">
        <f>SUM(EK88:EN95)</f>
        <v>0</v>
      </c>
      <c r="EL96" s="380"/>
      <c r="EM96" s="380"/>
      <c r="EN96" s="381"/>
      <c r="EO96" s="379">
        <f>SUM(EO88:ER95)</f>
        <v>0</v>
      </c>
      <c r="EP96" s="380"/>
      <c r="EQ96" s="380"/>
      <c r="ER96" s="381"/>
      <c r="ES96" s="379">
        <f>SUM(AG96:ER96)</f>
        <v>0</v>
      </c>
      <c r="ET96" s="380"/>
      <c r="EU96" s="380"/>
      <c r="EV96" s="381"/>
      <c r="EW96" s="111"/>
      <c r="EX96" s="111"/>
      <c r="EY96" s="111"/>
      <c r="EZ96" s="111"/>
    </row>
    <row r="97" spans="1:152" s="112" customFormat="1" ht="19.5" customHeight="1">
      <c r="A97" s="434">
        <v>45</v>
      </c>
      <c r="B97" s="435"/>
      <c r="C97" s="446" t="s">
        <v>642</v>
      </c>
      <c r="D97" s="447"/>
      <c r="E97" s="447"/>
      <c r="F97" s="447"/>
      <c r="G97" s="447"/>
      <c r="H97" s="447"/>
      <c r="I97" s="447"/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8" t="s">
        <v>643</v>
      </c>
      <c r="AD97" s="449"/>
      <c r="AE97" s="449"/>
      <c r="AF97" s="450"/>
      <c r="AG97" s="379">
        <f>SUM(AG26+AG27+AG52+AG61+AG74+AG82+AG87+AG96)</f>
        <v>5213</v>
      </c>
      <c r="AH97" s="380"/>
      <c r="AI97" s="380"/>
      <c r="AJ97" s="381"/>
      <c r="AK97" s="379">
        <f>SUM(AK26+AK27+AK52+AK61+AK74+AK82+AK87+AK96)</f>
        <v>1592</v>
      </c>
      <c r="AL97" s="380"/>
      <c r="AM97" s="380"/>
      <c r="AN97" s="381"/>
      <c r="AO97" s="379">
        <f>SUM(AO26+AO27+AO52+AO61+AO74+AO82+AO87+AO96)</f>
        <v>7500</v>
      </c>
      <c r="AP97" s="380"/>
      <c r="AQ97" s="380"/>
      <c r="AR97" s="381"/>
      <c r="AS97" s="379">
        <f>SUM(AS26+AS27+AS52+AS61+AS74+AS82+AS87+AS96)</f>
        <v>0</v>
      </c>
      <c r="AT97" s="380"/>
      <c r="AU97" s="380"/>
      <c r="AV97" s="381"/>
      <c r="AW97" s="379">
        <f>SUM(AW26+AW27+AW52+AW61+AW74+AW82+AW87+AW96)</f>
        <v>358</v>
      </c>
      <c r="AX97" s="380"/>
      <c r="AY97" s="380"/>
      <c r="AZ97" s="381"/>
      <c r="BA97" s="379">
        <f>SUM(BA26+BA27+BA52+BA61+BA74+BA82+BA87+BA96)</f>
        <v>1073</v>
      </c>
      <c r="BB97" s="380"/>
      <c r="BC97" s="380"/>
      <c r="BD97" s="381"/>
      <c r="BE97" s="379">
        <f>SUM(BE26+BE27+BE52+BE61+BE74+BE82+BE87+BE96)</f>
        <v>3979</v>
      </c>
      <c r="BF97" s="380"/>
      <c r="BG97" s="380"/>
      <c r="BH97" s="381"/>
      <c r="BI97" s="379">
        <f>SUM(BI26+BI27+BI52+BI61+BI74+BI82+BI87+BI96)</f>
        <v>25057</v>
      </c>
      <c r="BJ97" s="380"/>
      <c r="BK97" s="380"/>
      <c r="BL97" s="381"/>
      <c r="BM97" s="379">
        <f>SUM(BM26+BM27+BM52+BM61+BM74+BM82+BM87+BM96)</f>
        <v>2667</v>
      </c>
      <c r="BN97" s="380"/>
      <c r="BO97" s="380"/>
      <c r="BP97" s="381"/>
      <c r="BQ97" s="379">
        <f>SUM(BQ26+BQ27+BQ52+BQ61+BQ74+BQ82+BQ87+BQ96)</f>
        <v>2922</v>
      </c>
      <c r="BR97" s="380"/>
      <c r="BS97" s="380"/>
      <c r="BT97" s="381"/>
      <c r="BU97" s="379">
        <f>SUM(BU26+BU27+BU52+BU61+BU74+BU82+BU87+BU96)</f>
        <v>318</v>
      </c>
      <c r="BV97" s="380"/>
      <c r="BW97" s="380"/>
      <c r="BX97" s="381"/>
      <c r="BY97" s="379">
        <f>SUM(BY26+BY27+BY52+BY61+BY74+BY82+BY87+BY96)</f>
        <v>200</v>
      </c>
      <c r="BZ97" s="380"/>
      <c r="CA97" s="380"/>
      <c r="CB97" s="381"/>
      <c r="CC97" s="379">
        <f>SUM(CC26+CC27+CC52+CC61+CC74+CC82+CC87+CC96)</f>
        <v>4869</v>
      </c>
      <c r="CD97" s="380"/>
      <c r="CE97" s="380"/>
      <c r="CF97" s="381"/>
      <c r="CG97" s="379">
        <f>SUM(CG26+CG27+CG52+CG61+CG74+CG82+CG87+CG96)</f>
        <v>575</v>
      </c>
      <c r="CH97" s="380"/>
      <c r="CI97" s="380"/>
      <c r="CJ97" s="381"/>
      <c r="CK97" s="379">
        <f>SUM(CK26+CK27+CK52+CK61+CK74+CK82+CK87+CK96)</f>
        <v>7127</v>
      </c>
      <c r="CL97" s="380"/>
      <c r="CM97" s="380"/>
      <c r="CN97" s="381"/>
      <c r="CO97" s="379">
        <f>SUM(CO26+CO27+CO52+CO61+CO74+CO82+CO87+CO96)</f>
        <v>2315</v>
      </c>
      <c r="CP97" s="380"/>
      <c r="CQ97" s="380"/>
      <c r="CR97" s="381"/>
      <c r="CS97" s="379">
        <f>SUM(CS26+CS27+CS52+CS61+CS74+CS82+CS87+CS96)</f>
        <v>150</v>
      </c>
      <c r="CT97" s="380"/>
      <c r="CU97" s="380"/>
      <c r="CV97" s="381"/>
      <c r="CW97" s="379">
        <f>SUM(CW26+CW27+CW52+CW61+CW74+CW82+CW87+CW96)</f>
        <v>13643</v>
      </c>
      <c r="CX97" s="380"/>
      <c r="CY97" s="380"/>
      <c r="CZ97" s="381"/>
      <c r="DA97" s="379">
        <f>SUM(DA26+DA27+DA52+DA61+DA74+DA82+DA87+DA96)</f>
        <v>2456</v>
      </c>
      <c r="DB97" s="380"/>
      <c r="DC97" s="380"/>
      <c r="DD97" s="381"/>
      <c r="DE97" s="379">
        <f>SUM(DE26+DE27+DE52+DE61+DE74+DE82+DE87+DE96)</f>
        <v>550</v>
      </c>
      <c r="DF97" s="380"/>
      <c r="DG97" s="380"/>
      <c r="DH97" s="381"/>
      <c r="DI97" s="379">
        <f>SUM(DI26+DI27+DI52+DI61+DI74+DI82+DI87+DI96)</f>
        <v>868</v>
      </c>
      <c r="DJ97" s="380"/>
      <c r="DK97" s="380"/>
      <c r="DL97" s="381"/>
      <c r="DM97" s="379">
        <f>SUM(DM26+DM27+DM52+DM61+DM74+DM82+DM87+DM96)</f>
        <v>276</v>
      </c>
      <c r="DN97" s="380"/>
      <c r="DO97" s="380"/>
      <c r="DP97" s="381"/>
      <c r="DQ97" s="379">
        <f>SUM(DQ26+DQ27+DQ52+DQ61+DQ74+DQ82+DQ87+DQ96)</f>
        <v>189</v>
      </c>
      <c r="DR97" s="380"/>
      <c r="DS97" s="380"/>
      <c r="DT97" s="381"/>
      <c r="DU97" s="379">
        <f>SUM(DU26+DU27+DU52+DU61+DU74+DU82+DU87+DU96)</f>
        <v>768</v>
      </c>
      <c r="DV97" s="380"/>
      <c r="DW97" s="380"/>
      <c r="DX97" s="381"/>
      <c r="DY97" s="379">
        <f>SUM(DY26+DY27+DY52+DY61+DY74+DY82+DY87+DY96)</f>
        <v>98</v>
      </c>
      <c r="DZ97" s="380"/>
      <c r="EA97" s="380"/>
      <c r="EB97" s="381"/>
      <c r="EC97" s="379">
        <f>SUM(EC26+EC27+EC52+EC61+EC74+EC82+EC87+EC96)</f>
        <v>868</v>
      </c>
      <c r="ED97" s="380"/>
      <c r="EE97" s="380"/>
      <c r="EF97" s="381"/>
      <c r="EG97" s="379">
        <f>SUM(EG26+EG27+EG52+EG61+EG74+EG82+EG87+EG96)</f>
        <v>1013</v>
      </c>
      <c r="EH97" s="380"/>
      <c r="EI97" s="380"/>
      <c r="EJ97" s="381"/>
      <c r="EK97" s="379">
        <f>SUM(EK26+EK27+EK52+EK61+EK74+EK82+EK87+EK96)</f>
        <v>72384</v>
      </c>
      <c r="EL97" s="380"/>
      <c r="EM97" s="380"/>
      <c r="EN97" s="381"/>
      <c r="EO97" s="379">
        <f>SUM(EO26+EO27+EO52+EO61+EO74+EO82+EO87+EO96)</f>
        <v>0</v>
      </c>
      <c r="EP97" s="380"/>
      <c r="EQ97" s="380"/>
      <c r="ER97" s="381"/>
      <c r="ES97" s="379">
        <f>SUM(AG97:ER97)</f>
        <v>159028</v>
      </c>
      <c r="ET97" s="380"/>
      <c r="EU97" s="380"/>
      <c r="EV97" s="381"/>
    </row>
    <row r="98" spans="1:152" s="112" customFormat="1" ht="19.5" customHeight="1">
      <c r="A98" s="434">
        <v>46</v>
      </c>
      <c r="B98" s="435"/>
      <c r="C98" s="446" t="s">
        <v>644</v>
      </c>
      <c r="D98" s="447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8" t="s">
        <v>645</v>
      </c>
      <c r="AD98" s="449"/>
      <c r="AE98" s="449"/>
      <c r="AF98" s="450"/>
      <c r="AG98" s="379"/>
      <c r="AH98" s="380"/>
      <c r="AI98" s="380"/>
      <c r="AJ98" s="381"/>
      <c r="AK98" s="379"/>
      <c r="AL98" s="380"/>
      <c r="AM98" s="380"/>
      <c r="AN98" s="381"/>
      <c r="AO98" s="379"/>
      <c r="AP98" s="380"/>
      <c r="AQ98" s="380"/>
      <c r="AR98" s="381"/>
      <c r="AS98" s="379">
        <v>72879</v>
      </c>
      <c r="AT98" s="380"/>
      <c r="AU98" s="380"/>
      <c r="AV98" s="381"/>
      <c r="AW98" s="379"/>
      <c r="AX98" s="380"/>
      <c r="AY98" s="380"/>
      <c r="AZ98" s="381"/>
      <c r="BA98" s="379"/>
      <c r="BB98" s="380"/>
      <c r="BC98" s="380"/>
      <c r="BD98" s="381"/>
      <c r="BE98" s="379"/>
      <c r="BF98" s="380"/>
      <c r="BG98" s="380"/>
      <c r="BH98" s="381"/>
      <c r="BI98" s="379"/>
      <c r="BJ98" s="380"/>
      <c r="BK98" s="380"/>
      <c r="BL98" s="381"/>
      <c r="BM98" s="379"/>
      <c r="BN98" s="380"/>
      <c r="BO98" s="380"/>
      <c r="BP98" s="381"/>
      <c r="BQ98" s="379"/>
      <c r="BR98" s="380"/>
      <c r="BS98" s="380"/>
      <c r="BT98" s="381"/>
      <c r="BU98" s="379"/>
      <c r="BV98" s="380"/>
      <c r="BW98" s="380"/>
      <c r="BX98" s="381"/>
      <c r="BY98" s="379"/>
      <c r="BZ98" s="380"/>
      <c r="CA98" s="380"/>
      <c r="CB98" s="381"/>
      <c r="CC98" s="379"/>
      <c r="CD98" s="380"/>
      <c r="CE98" s="380"/>
      <c r="CF98" s="381"/>
      <c r="CG98" s="379"/>
      <c r="CH98" s="380"/>
      <c r="CI98" s="380"/>
      <c r="CJ98" s="381"/>
      <c r="CK98" s="379"/>
      <c r="CL98" s="380"/>
      <c r="CM98" s="380"/>
      <c r="CN98" s="381"/>
      <c r="CO98" s="379"/>
      <c r="CP98" s="380"/>
      <c r="CQ98" s="380"/>
      <c r="CR98" s="381"/>
      <c r="CS98" s="379"/>
      <c r="CT98" s="380"/>
      <c r="CU98" s="380"/>
      <c r="CV98" s="381"/>
      <c r="CW98" s="379"/>
      <c r="CX98" s="380"/>
      <c r="CY98" s="380"/>
      <c r="CZ98" s="381"/>
      <c r="DA98" s="379"/>
      <c r="DB98" s="380"/>
      <c r="DC98" s="380"/>
      <c r="DD98" s="381"/>
      <c r="DE98" s="379"/>
      <c r="DF98" s="380"/>
      <c r="DG98" s="380"/>
      <c r="DH98" s="381"/>
      <c r="DI98" s="379"/>
      <c r="DJ98" s="380"/>
      <c r="DK98" s="380"/>
      <c r="DL98" s="381"/>
      <c r="DM98" s="379"/>
      <c r="DN98" s="380"/>
      <c r="DO98" s="380"/>
      <c r="DP98" s="381"/>
      <c r="DQ98" s="379"/>
      <c r="DR98" s="380"/>
      <c r="DS98" s="380"/>
      <c r="DT98" s="381"/>
      <c r="DU98" s="379"/>
      <c r="DV98" s="380"/>
      <c r="DW98" s="380"/>
      <c r="DX98" s="381"/>
      <c r="DY98" s="379"/>
      <c r="DZ98" s="380"/>
      <c r="EA98" s="380"/>
      <c r="EB98" s="381"/>
      <c r="EC98" s="379"/>
      <c r="ED98" s="380"/>
      <c r="EE98" s="380"/>
      <c r="EF98" s="381"/>
      <c r="EG98" s="379"/>
      <c r="EH98" s="380"/>
      <c r="EI98" s="380"/>
      <c r="EJ98" s="381"/>
      <c r="EK98" s="379"/>
      <c r="EL98" s="380"/>
      <c r="EM98" s="380"/>
      <c r="EN98" s="381"/>
      <c r="EO98" s="379"/>
      <c r="EP98" s="380"/>
      <c r="EQ98" s="380"/>
      <c r="ER98" s="381"/>
      <c r="ES98" s="379">
        <f>SUM(AG98:ER98)</f>
        <v>72879</v>
      </c>
      <c r="ET98" s="380"/>
      <c r="EU98" s="380"/>
      <c r="EV98" s="381"/>
    </row>
    <row r="99" spans="1:153" s="112" customFormat="1" ht="19.5" customHeight="1">
      <c r="A99" s="434">
        <v>47</v>
      </c>
      <c r="B99" s="435"/>
      <c r="C99" s="446" t="s">
        <v>646</v>
      </c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8" t="s">
        <v>11</v>
      </c>
      <c r="AD99" s="449"/>
      <c r="AE99" s="449"/>
      <c r="AF99" s="450"/>
      <c r="AG99" s="379">
        <f>SUM(AG97:AJ98)</f>
        <v>5213</v>
      </c>
      <c r="AH99" s="380"/>
      <c r="AI99" s="380"/>
      <c r="AJ99" s="381"/>
      <c r="AK99" s="379">
        <f>SUM(AK97:AN98)</f>
        <v>1592</v>
      </c>
      <c r="AL99" s="380"/>
      <c r="AM99" s="380"/>
      <c r="AN99" s="381"/>
      <c r="AO99" s="379">
        <f>SUM(AO97:AR98)</f>
        <v>7500</v>
      </c>
      <c r="AP99" s="380"/>
      <c r="AQ99" s="380"/>
      <c r="AR99" s="381"/>
      <c r="AS99" s="379">
        <f>SUM(AS97:AV98)</f>
        <v>72879</v>
      </c>
      <c r="AT99" s="380"/>
      <c r="AU99" s="380"/>
      <c r="AV99" s="381"/>
      <c r="AW99" s="379">
        <f>SUM(AW97:AZ98)</f>
        <v>358</v>
      </c>
      <c r="AX99" s="380"/>
      <c r="AY99" s="380"/>
      <c r="AZ99" s="381"/>
      <c r="BA99" s="379">
        <f>SUM(BA97:BD98)</f>
        <v>1073</v>
      </c>
      <c r="BB99" s="380"/>
      <c r="BC99" s="380"/>
      <c r="BD99" s="381"/>
      <c r="BE99" s="379">
        <f>SUM(BE97:BH98)</f>
        <v>3979</v>
      </c>
      <c r="BF99" s="380"/>
      <c r="BG99" s="380"/>
      <c r="BH99" s="381"/>
      <c r="BI99" s="379">
        <f>SUM(BI97:BL98)</f>
        <v>25057</v>
      </c>
      <c r="BJ99" s="380"/>
      <c r="BK99" s="380"/>
      <c r="BL99" s="381"/>
      <c r="BM99" s="379">
        <f>SUM(BM97:BP98)</f>
        <v>2667</v>
      </c>
      <c r="BN99" s="380"/>
      <c r="BO99" s="380"/>
      <c r="BP99" s="381"/>
      <c r="BQ99" s="379">
        <f>SUM(BQ97:BT98)</f>
        <v>2922</v>
      </c>
      <c r="BR99" s="380"/>
      <c r="BS99" s="380"/>
      <c r="BT99" s="381"/>
      <c r="BU99" s="379">
        <f>SUM(BU97:BX98)</f>
        <v>318</v>
      </c>
      <c r="BV99" s="380"/>
      <c r="BW99" s="380"/>
      <c r="BX99" s="381"/>
      <c r="BY99" s="379">
        <f>SUM(BY97:CB98)</f>
        <v>200</v>
      </c>
      <c r="BZ99" s="380"/>
      <c r="CA99" s="380"/>
      <c r="CB99" s="381"/>
      <c r="CC99" s="379">
        <f>SUM(CC97:CF98)</f>
        <v>4869</v>
      </c>
      <c r="CD99" s="380"/>
      <c r="CE99" s="380"/>
      <c r="CF99" s="381"/>
      <c r="CG99" s="379">
        <f>SUM(CG97:CJ98)</f>
        <v>575</v>
      </c>
      <c r="CH99" s="380"/>
      <c r="CI99" s="380"/>
      <c r="CJ99" s="381"/>
      <c r="CK99" s="379">
        <f>SUM(CK97:CN98)</f>
        <v>7127</v>
      </c>
      <c r="CL99" s="380"/>
      <c r="CM99" s="380"/>
      <c r="CN99" s="381"/>
      <c r="CO99" s="379">
        <f>SUM(CO97:CR98)</f>
        <v>2315</v>
      </c>
      <c r="CP99" s="380"/>
      <c r="CQ99" s="380"/>
      <c r="CR99" s="381"/>
      <c r="CS99" s="379">
        <f>SUM(CS97:CV98)</f>
        <v>150</v>
      </c>
      <c r="CT99" s="380"/>
      <c r="CU99" s="380"/>
      <c r="CV99" s="381"/>
      <c r="CW99" s="379">
        <f>SUM(CW97:CZ98)</f>
        <v>13643</v>
      </c>
      <c r="CX99" s="380"/>
      <c r="CY99" s="380"/>
      <c r="CZ99" s="381"/>
      <c r="DA99" s="379">
        <f>SUM(DA97:DD98)</f>
        <v>2456</v>
      </c>
      <c r="DB99" s="380"/>
      <c r="DC99" s="380"/>
      <c r="DD99" s="381"/>
      <c r="DE99" s="379">
        <f>SUM(DE97:DH98)</f>
        <v>550</v>
      </c>
      <c r="DF99" s="380"/>
      <c r="DG99" s="380"/>
      <c r="DH99" s="381"/>
      <c r="DI99" s="379">
        <f>SUM(DI97:DL98)</f>
        <v>868</v>
      </c>
      <c r="DJ99" s="380"/>
      <c r="DK99" s="380"/>
      <c r="DL99" s="381"/>
      <c r="DM99" s="379">
        <f>SUM(DM97:DP98)</f>
        <v>276</v>
      </c>
      <c r="DN99" s="380"/>
      <c r="DO99" s="380"/>
      <c r="DP99" s="381"/>
      <c r="DQ99" s="379">
        <f>SUM(DQ97:DT98)</f>
        <v>189</v>
      </c>
      <c r="DR99" s="380"/>
      <c r="DS99" s="380"/>
      <c r="DT99" s="381"/>
      <c r="DU99" s="379">
        <f>SUM(DU97:DX98)</f>
        <v>768</v>
      </c>
      <c r="DV99" s="380"/>
      <c r="DW99" s="380"/>
      <c r="DX99" s="381"/>
      <c r="DY99" s="379">
        <f>SUM(DY97:EB98)</f>
        <v>98</v>
      </c>
      <c r="DZ99" s="380"/>
      <c r="EA99" s="380"/>
      <c r="EB99" s="381"/>
      <c r="EC99" s="379">
        <f>SUM(EC97:EF98)</f>
        <v>868</v>
      </c>
      <c r="ED99" s="380"/>
      <c r="EE99" s="380"/>
      <c r="EF99" s="381"/>
      <c r="EG99" s="379">
        <f>SUM(EG97:EJ98)</f>
        <v>1013</v>
      </c>
      <c r="EH99" s="380"/>
      <c r="EI99" s="380"/>
      <c r="EJ99" s="381"/>
      <c r="EK99" s="379">
        <f>SUM(EK97:EN98)</f>
        <v>72384</v>
      </c>
      <c r="EL99" s="380"/>
      <c r="EM99" s="380"/>
      <c r="EN99" s="381"/>
      <c r="EO99" s="379"/>
      <c r="EP99" s="380"/>
      <c r="EQ99" s="380"/>
      <c r="ER99" s="381"/>
      <c r="ES99" s="379">
        <f>SUM(ES97:EV98)</f>
        <v>231907</v>
      </c>
      <c r="ET99" s="380"/>
      <c r="EU99" s="380"/>
      <c r="EV99" s="381"/>
      <c r="EW99" s="115"/>
    </row>
    <row r="100" spans="3:32" ht="12.75"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</row>
    <row r="101" spans="3:32" ht="12.75"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</row>
    <row r="102" spans="3:32" ht="12.75"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</row>
    <row r="103" spans="3:32" ht="12.75"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</row>
    <row r="104" spans="29:32" ht="12.75">
      <c r="AC104" s="117"/>
      <c r="AD104" s="117"/>
      <c r="AE104" s="117"/>
      <c r="AF104" s="117"/>
    </row>
    <row r="105" spans="29:32" ht="12.75">
      <c r="AC105" s="117"/>
      <c r="AD105" s="117"/>
      <c r="AE105" s="117"/>
      <c r="AF105" s="117"/>
    </row>
  </sheetData>
  <sheetProtection/>
  <mergeCells count="3198">
    <mergeCell ref="DY3:EB3"/>
    <mergeCell ref="EC3:EF3"/>
    <mergeCell ref="EG3:EJ3"/>
    <mergeCell ref="EK3:EN3"/>
    <mergeCell ref="EO3:ER3"/>
    <mergeCell ref="DA3:DD3"/>
    <mergeCell ref="DE3:DH3"/>
    <mergeCell ref="DI3:DL3"/>
    <mergeCell ref="DM3:DP3"/>
    <mergeCell ref="DQ3:DT3"/>
    <mergeCell ref="BQ3:BT3"/>
    <mergeCell ref="BU3:BX3"/>
    <mergeCell ref="DU3:DX3"/>
    <mergeCell ref="CC3:CF3"/>
    <mergeCell ref="CG3:CJ3"/>
    <mergeCell ref="CK3:CN3"/>
    <mergeCell ref="CO3:CR3"/>
    <mergeCell ref="CS3:CV3"/>
    <mergeCell ref="CW3:CZ3"/>
    <mergeCell ref="BY3:CB3"/>
    <mergeCell ref="EG99:EJ99"/>
    <mergeCell ref="EK99:EN99"/>
    <mergeCell ref="A4:B7"/>
    <mergeCell ref="AG3:AJ3"/>
    <mergeCell ref="AK3:AN3"/>
    <mergeCell ref="AS3:AV3"/>
    <mergeCell ref="AW3:AZ3"/>
    <mergeCell ref="BA3:BD3"/>
    <mergeCell ref="BI3:BL3"/>
    <mergeCell ref="BM3:BP3"/>
    <mergeCell ref="CS99:CV99"/>
    <mergeCell ref="EO99:ER99"/>
    <mergeCell ref="ES99:EV99"/>
    <mergeCell ref="DE99:DH99"/>
    <mergeCell ref="DI99:DL99"/>
    <mergeCell ref="DM99:DP99"/>
    <mergeCell ref="DQ99:DT99"/>
    <mergeCell ref="DU99:DX99"/>
    <mergeCell ref="DY99:EB99"/>
    <mergeCell ref="EC99:EF99"/>
    <mergeCell ref="BE99:BH99"/>
    <mergeCell ref="CW99:CZ99"/>
    <mergeCell ref="DA99:DD99"/>
    <mergeCell ref="BQ99:BT99"/>
    <mergeCell ref="BU99:BX99"/>
    <mergeCell ref="BY99:CB99"/>
    <mergeCell ref="CC99:CF99"/>
    <mergeCell ref="CG99:CJ99"/>
    <mergeCell ref="CK99:CN99"/>
    <mergeCell ref="CO99:CR99"/>
    <mergeCell ref="BI99:BL99"/>
    <mergeCell ref="BM99:BP99"/>
    <mergeCell ref="A99:B99"/>
    <mergeCell ref="C99:AB99"/>
    <mergeCell ref="AC99:AF99"/>
    <mergeCell ref="AG99:AJ99"/>
    <mergeCell ref="AK99:AN99"/>
    <mergeCell ref="AS99:AV99"/>
    <mergeCell ref="AW99:AZ99"/>
    <mergeCell ref="BA99:BD99"/>
    <mergeCell ref="EO98:ER98"/>
    <mergeCell ref="ES98:EV98"/>
    <mergeCell ref="DE98:DH98"/>
    <mergeCell ref="DI98:DL98"/>
    <mergeCell ref="DM98:DP98"/>
    <mergeCell ref="DQ98:DT98"/>
    <mergeCell ref="DU98:DX98"/>
    <mergeCell ref="DY98:EB98"/>
    <mergeCell ref="EC98:EF98"/>
    <mergeCell ref="EG98:EJ98"/>
    <mergeCell ref="AW98:AZ98"/>
    <mergeCell ref="BA98:BD98"/>
    <mergeCell ref="BE98:BH98"/>
    <mergeCell ref="CW98:CZ98"/>
    <mergeCell ref="DA98:DD98"/>
    <mergeCell ref="BQ98:BT98"/>
    <mergeCell ref="BU98:BX98"/>
    <mergeCell ref="BY98:CB98"/>
    <mergeCell ref="CC98:CF98"/>
    <mergeCell ref="A98:B98"/>
    <mergeCell ref="C98:AB98"/>
    <mergeCell ref="AC98:AF98"/>
    <mergeCell ref="AG98:AJ98"/>
    <mergeCell ref="AK98:AN98"/>
    <mergeCell ref="AS98:AV98"/>
    <mergeCell ref="EK97:EN97"/>
    <mergeCell ref="BI98:BL98"/>
    <mergeCell ref="BM98:BP98"/>
    <mergeCell ref="CG98:CJ98"/>
    <mergeCell ref="CK98:CN98"/>
    <mergeCell ref="CO98:CR98"/>
    <mergeCell ref="CS98:CV98"/>
    <mergeCell ref="EK98:EN98"/>
    <mergeCell ref="CS97:CV97"/>
    <mergeCell ref="BI97:BL97"/>
    <mergeCell ref="EO97:ER97"/>
    <mergeCell ref="ES97:EV97"/>
    <mergeCell ref="DE97:DH97"/>
    <mergeCell ref="DI97:DL97"/>
    <mergeCell ref="DM97:DP97"/>
    <mergeCell ref="DQ97:DT97"/>
    <mergeCell ref="DU97:DX97"/>
    <mergeCell ref="DY97:EB97"/>
    <mergeCell ref="EC97:EF97"/>
    <mergeCell ref="EG97:EJ97"/>
    <mergeCell ref="CW97:CZ97"/>
    <mergeCell ref="DA97:DD97"/>
    <mergeCell ref="BQ97:BT97"/>
    <mergeCell ref="BU97:BX97"/>
    <mergeCell ref="BY97:CB97"/>
    <mergeCell ref="CC97:CF97"/>
    <mergeCell ref="CG97:CJ97"/>
    <mergeCell ref="CK97:CN97"/>
    <mergeCell ref="CO97:CR97"/>
    <mergeCell ref="BM97:BP97"/>
    <mergeCell ref="A97:B97"/>
    <mergeCell ref="C97:AB97"/>
    <mergeCell ref="AC97:AF97"/>
    <mergeCell ref="AG97:AJ97"/>
    <mergeCell ref="AK97:AN97"/>
    <mergeCell ref="AS97:AV97"/>
    <mergeCell ref="AW97:AZ97"/>
    <mergeCell ref="BA97:BD97"/>
    <mergeCell ref="BE97:BH97"/>
    <mergeCell ref="EO96:ER96"/>
    <mergeCell ref="ES96:EV96"/>
    <mergeCell ref="DE96:DH96"/>
    <mergeCell ref="DI96:DL96"/>
    <mergeCell ref="DM96:DP96"/>
    <mergeCell ref="DQ96:DT96"/>
    <mergeCell ref="DU96:DX96"/>
    <mergeCell ref="DY96:EB96"/>
    <mergeCell ref="EC96:EF96"/>
    <mergeCell ref="EG96:EJ96"/>
    <mergeCell ref="AW96:AZ96"/>
    <mergeCell ref="BA96:BD96"/>
    <mergeCell ref="BE96:BH96"/>
    <mergeCell ref="CW96:CZ96"/>
    <mergeCell ref="DA96:DD96"/>
    <mergeCell ref="BQ96:BT96"/>
    <mergeCell ref="BU96:BX96"/>
    <mergeCell ref="BY96:CB96"/>
    <mergeCell ref="CC96:CF96"/>
    <mergeCell ref="A96:B96"/>
    <mergeCell ref="C96:AB96"/>
    <mergeCell ref="AC96:AF96"/>
    <mergeCell ref="AG96:AJ96"/>
    <mergeCell ref="AK96:AN96"/>
    <mergeCell ref="AS96:AV96"/>
    <mergeCell ref="EK95:EN95"/>
    <mergeCell ref="BI96:BL96"/>
    <mergeCell ref="BM96:BP96"/>
    <mergeCell ref="CG96:CJ96"/>
    <mergeCell ref="CK96:CN96"/>
    <mergeCell ref="CO96:CR96"/>
    <mergeCell ref="CS96:CV96"/>
    <mergeCell ref="EK96:EN96"/>
    <mergeCell ref="CS95:CV95"/>
    <mergeCell ref="BI95:BL95"/>
    <mergeCell ref="EO95:ER95"/>
    <mergeCell ref="ES95:EV95"/>
    <mergeCell ref="DE95:DH95"/>
    <mergeCell ref="DI95:DL95"/>
    <mergeCell ref="DM95:DP95"/>
    <mergeCell ref="DQ95:DT95"/>
    <mergeCell ref="DU95:DX95"/>
    <mergeCell ref="DY95:EB95"/>
    <mergeCell ref="EC95:EF95"/>
    <mergeCell ref="EG95:EJ95"/>
    <mergeCell ref="CW95:CZ95"/>
    <mergeCell ref="DA95:DD95"/>
    <mergeCell ref="BQ95:BT95"/>
    <mergeCell ref="BU95:BX95"/>
    <mergeCell ref="BY95:CB95"/>
    <mergeCell ref="CC95:CF95"/>
    <mergeCell ref="CG95:CJ95"/>
    <mergeCell ref="CK95:CN95"/>
    <mergeCell ref="CO95:CR95"/>
    <mergeCell ref="BM95:BP95"/>
    <mergeCell ref="A95:B95"/>
    <mergeCell ref="C95:AB95"/>
    <mergeCell ref="AC95:AF95"/>
    <mergeCell ref="AG95:AJ95"/>
    <mergeCell ref="AK95:AN95"/>
    <mergeCell ref="AS95:AV95"/>
    <mergeCell ref="AW95:AZ95"/>
    <mergeCell ref="BA95:BD95"/>
    <mergeCell ref="BE95:BH95"/>
    <mergeCell ref="EO94:ER94"/>
    <mergeCell ref="ES94:EV94"/>
    <mergeCell ref="DE94:DH94"/>
    <mergeCell ref="DI94:DL94"/>
    <mergeCell ref="DM94:DP94"/>
    <mergeCell ref="DQ94:DT94"/>
    <mergeCell ref="DU94:DX94"/>
    <mergeCell ref="DY94:EB94"/>
    <mergeCell ref="EC94:EF94"/>
    <mergeCell ref="EG94:EJ94"/>
    <mergeCell ref="AW94:AZ94"/>
    <mergeCell ref="BA94:BD94"/>
    <mergeCell ref="BE94:BH94"/>
    <mergeCell ref="CW94:CZ94"/>
    <mergeCell ref="DA94:DD94"/>
    <mergeCell ref="BQ94:BT94"/>
    <mergeCell ref="BU94:BX94"/>
    <mergeCell ref="BY94:CB94"/>
    <mergeCell ref="CC94:CF94"/>
    <mergeCell ref="A94:B94"/>
    <mergeCell ref="C94:AB94"/>
    <mergeCell ref="AC94:AF94"/>
    <mergeCell ref="AG94:AJ94"/>
    <mergeCell ref="AK94:AN94"/>
    <mergeCell ref="AS94:AV94"/>
    <mergeCell ref="EK93:EN93"/>
    <mergeCell ref="BI94:BL94"/>
    <mergeCell ref="BM94:BP94"/>
    <mergeCell ref="CG94:CJ94"/>
    <mergeCell ref="CK94:CN94"/>
    <mergeCell ref="CO94:CR94"/>
    <mergeCell ref="CS94:CV94"/>
    <mergeCell ref="EK94:EN94"/>
    <mergeCell ref="CS93:CV93"/>
    <mergeCell ref="BI93:BL93"/>
    <mergeCell ref="EO93:ER93"/>
    <mergeCell ref="ES93:EV93"/>
    <mergeCell ref="DE93:DH93"/>
    <mergeCell ref="DI93:DL93"/>
    <mergeCell ref="DM93:DP93"/>
    <mergeCell ref="DQ93:DT93"/>
    <mergeCell ref="DU93:DX93"/>
    <mergeCell ref="DY93:EB93"/>
    <mergeCell ref="EC93:EF93"/>
    <mergeCell ref="EG93:EJ93"/>
    <mergeCell ref="CW93:CZ93"/>
    <mergeCell ref="DA93:DD93"/>
    <mergeCell ref="BQ93:BT93"/>
    <mergeCell ref="BU93:BX93"/>
    <mergeCell ref="BY93:CB93"/>
    <mergeCell ref="CC93:CF93"/>
    <mergeCell ref="CG93:CJ93"/>
    <mergeCell ref="CK93:CN93"/>
    <mergeCell ref="CO93:CR93"/>
    <mergeCell ref="BM93:BP93"/>
    <mergeCell ref="A93:B93"/>
    <mergeCell ref="C93:AB93"/>
    <mergeCell ref="AC93:AF93"/>
    <mergeCell ref="AG93:AJ93"/>
    <mergeCell ref="AK93:AN93"/>
    <mergeCell ref="AS93:AV93"/>
    <mergeCell ref="AW93:AZ93"/>
    <mergeCell ref="BA93:BD93"/>
    <mergeCell ref="BE93:BH93"/>
    <mergeCell ref="EO92:ER92"/>
    <mergeCell ref="ES92:EV92"/>
    <mergeCell ref="DE92:DH92"/>
    <mergeCell ref="DI92:DL92"/>
    <mergeCell ref="DM92:DP92"/>
    <mergeCell ref="DQ92:DT92"/>
    <mergeCell ref="DU92:DX92"/>
    <mergeCell ref="DY92:EB92"/>
    <mergeCell ref="EC92:EF92"/>
    <mergeCell ref="EG92:EJ92"/>
    <mergeCell ref="AW92:AZ92"/>
    <mergeCell ref="BA92:BD92"/>
    <mergeCell ref="BE92:BH92"/>
    <mergeCell ref="CW92:CZ92"/>
    <mergeCell ref="DA92:DD92"/>
    <mergeCell ref="BQ92:BT92"/>
    <mergeCell ref="BU92:BX92"/>
    <mergeCell ref="BY92:CB92"/>
    <mergeCell ref="CC92:CF92"/>
    <mergeCell ref="A92:B92"/>
    <mergeCell ref="C92:AB92"/>
    <mergeCell ref="AC92:AF92"/>
    <mergeCell ref="AG92:AJ92"/>
    <mergeCell ref="AK92:AN92"/>
    <mergeCell ref="AS92:AV92"/>
    <mergeCell ref="EK91:EN91"/>
    <mergeCell ref="BI92:BL92"/>
    <mergeCell ref="BM92:BP92"/>
    <mergeCell ref="CG92:CJ92"/>
    <mergeCell ref="CK92:CN92"/>
    <mergeCell ref="CO92:CR92"/>
    <mergeCell ref="CS92:CV92"/>
    <mergeCell ref="EK92:EN92"/>
    <mergeCell ref="CS91:CV91"/>
    <mergeCell ref="BI91:BL91"/>
    <mergeCell ref="EO91:ER91"/>
    <mergeCell ref="ES91:EV91"/>
    <mergeCell ref="DE91:DH91"/>
    <mergeCell ref="DI91:DL91"/>
    <mergeCell ref="DM91:DP91"/>
    <mergeCell ref="DQ91:DT91"/>
    <mergeCell ref="DU91:DX91"/>
    <mergeCell ref="DY91:EB91"/>
    <mergeCell ref="EC91:EF91"/>
    <mergeCell ref="EG91:EJ91"/>
    <mergeCell ref="CW91:CZ91"/>
    <mergeCell ref="DA91:DD91"/>
    <mergeCell ref="BQ91:BT91"/>
    <mergeCell ref="BU91:BX91"/>
    <mergeCell ref="BY91:CB91"/>
    <mergeCell ref="CC91:CF91"/>
    <mergeCell ref="CG91:CJ91"/>
    <mergeCell ref="CK91:CN91"/>
    <mergeCell ref="CO91:CR91"/>
    <mergeCell ref="BM91:BP91"/>
    <mergeCell ref="A91:B91"/>
    <mergeCell ref="C91:AB91"/>
    <mergeCell ref="AC91:AF91"/>
    <mergeCell ref="AG91:AJ91"/>
    <mergeCell ref="AK91:AN91"/>
    <mergeCell ref="AS91:AV91"/>
    <mergeCell ref="AW91:AZ91"/>
    <mergeCell ref="BA91:BD91"/>
    <mergeCell ref="BE91:BH91"/>
    <mergeCell ref="EO90:ER90"/>
    <mergeCell ref="ES90:EV90"/>
    <mergeCell ref="DE90:DH90"/>
    <mergeCell ref="DI90:DL90"/>
    <mergeCell ref="DM90:DP90"/>
    <mergeCell ref="DQ90:DT90"/>
    <mergeCell ref="DU90:DX90"/>
    <mergeCell ref="DY90:EB90"/>
    <mergeCell ref="EC90:EF90"/>
    <mergeCell ref="EG90:EJ90"/>
    <mergeCell ref="AW90:AZ90"/>
    <mergeCell ref="BA90:BD90"/>
    <mergeCell ref="BE90:BH90"/>
    <mergeCell ref="CW90:CZ90"/>
    <mergeCell ref="DA90:DD90"/>
    <mergeCell ref="BQ90:BT90"/>
    <mergeCell ref="BU90:BX90"/>
    <mergeCell ref="BY90:CB90"/>
    <mergeCell ref="CC90:CF90"/>
    <mergeCell ref="A90:B90"/>
    <mergeCell ref="C90:AB90"/>
    <mergeCell ref="AC90:AF90"/>
    <mergeCell ref="AG90:AJ90"/>
    <mergeCell ref="AK90:AN90"/>
    <mergeCell ref="AS90:AV90"/>
    <mergeCell ref="EK89:EN89"/>
    <mergeCell ref="BI90:BL90"/>
    <mergeCell ref="BM90:BP90"/>
    <mergeCell ref="CG90:CJ90"/>
    <mergeCell ref="CK90:CN90"/>
    <mergeCell ref="CO90:CR90"/>
    <mergeCell ref="CS90:CV90"/>
    <mergeCell ref="EK90:EN90"/>
    <mergeCell ref="CS89:CV89"/>
    <mergeCell ref="BI89:BL89"/>
    <mergeCell ref="EO89:ER89"/>
    <mergeCell ref="ES89:EV89"/>
    <mergeCell ref="DE89:DH89"/>
    <mergeCell ref="DI89:DL89"/>
    <mergeCell ref="DM89:DP89"/>
    <mergeCell ref="DQ89:DT89"/>
    <mergeCell ref="DU89:DX89"/>
    <mergeCell ref="DY89:EB89"/>
    <mergeCell ref="EC89:EF89"/>
    <mergeCell ref="EG89:EJ89"/>
    <mergeCell ref="CW89:CZ89"/>
    <mergeCell ref="DA89:DD89"/>
    <mergeCell ref="BQ89:BT89"/>
    <mergeCell ref="BU89:BX89"/>
    <mergeCell ref="BY89:CB89"/>
    <mergeCell ref="CC89:CF89"/>
    <mergeCell ref="CG89:CJ89"/>
    <mergeCell ref="CK89:CN89"/>
    <mergeCell ref="CO89:CR89"/>
    <mergeCell ref="BM89:BP89"/>
    <mergeCell ref="A89:B89"/>
    <mergeCell ref="C89:AB89"/>
    <mergeCell ref="AC89:AF89"/>
    <mergeCell ref="AG89:AJ89"/>
    <mergeCell ref="AK89:AN89"/>
    <mergeCell ref="AS89:AV89"/>
    <mergeCell ref="AW89:AZ89"/>
    <mergeCell ref="BA89:BD89"/>
    <mergeCell ref="BE89:BH89"/>
    <mergeCell ref="EO88:ER88"/>
    <mergeCell ref="ES88:EV88"/>
    <mergeCell ref="DE88:DH88"/>
    <mergeCell ref="DI88:DL88"/>
    <mergeCell ref="DM88:DP88"/>
    <mergeCell ref="DQ88:DT88"/>
    <mergeCell ref="DU88:DX88"/>
    <mergeCell ref="DY88:EB88"/>
    <mergeCell ref="EC88:EF88"/>
    <mergeCell ref="EG88:EJ88"/>
    <mergeCell ref="AW88:AZ88"/>
    <mergeCell ref="BA88:BD88"/>
    <mergeCell ref="BE88:BH88"/>
    <mergeCell ref="CW88:CZ88"/>
    <mergeCell ref="DA88:DD88"/>
    <mergeCell ref="BQ88:BT88"/>
    <mergeCell ref="BU88:BX88"/>
    <mergeCell ref="BY88:CB88"/>
    <mergeCell ref="CC88:CF88"/>
    <mergeCell ref="A88:B88"/>
    <mergeCell ref="C88:AB88"/>
    <mergeCell ref="AC88:AF88"/>
    <mergeCell ref="AG88:AJ88"/>
    <mergeCell ref="AK88:AN88"/>
    <mergeCell ref="AS88:AV88"/>
    <mergeCell ref="EK87:EN87"/>
    <mergeCell ref="BI88:BL88"/>
    <mergeCell ref="BM88:BP88"/>
    <mergeCell ref="CG88:CJ88"/>
    <mergeCell ref="CK88:CN88"/>
    <mergeCell ref="CO88:CR88"/>
    <mergeCell ref="CS88:CV88"/>
    <mergeCell ref="EK88:EN88"/>
    <mergeCell ref="CS87:CV87"/>
    <mergeCell ref="BI87:BL87"/>
    <mergeCell ref="EO87:ER87"/>
    <mergeCell ref="ES87:EV87"/>
    <mergeCell ref="DE87:DH87"/>
    <mergeCell ref="DI87:DL87"/>
    <mergeCell ref="DM87:DP87"/>
    <mergeCell ref="DQ87:DT87"/>
    <mergeCell ref="DU87:DX87"/>
    <mergeCell ref="DY87:EB87"/>
    <mergeCell ref="EC87:EF87"/>
    <mergeCell ref="EG87:EJ87"/>
    <mergeCell ref="CW87:CZ87"/>
    <mergeCell ref="DA87:DD87"/>
    <mergeCell ref="BQ87:BT87"/>
    <mergeCell ref="BU87:BX87"/>
    <mergeCell ref="BY87:CB87"/>
    <mergeCell ref="CC87:CF87"/>
    <mergeCell ref="CG87:CJ87"/>
    <mergeCell ref="CK87:CN87"/>
    <mergeCell ref="CO87:CR87"/>
    <mergeCell ref="BM87:BP87"/>
    <mergeCell ref="A87:B87"/>
    <mergeCell ref="C87:AB87"/>
    <mergeCell ref="AC87:AF87"/>
    <mergeCell ref="AG87:AJ87"/>
    <mergeCell ref="AK87:AN87"/>
    <mergeCell ref="AS87:AV87"/>
    <mergeCell ref="AW87:AZ87"/>
    <mergeCell ref="BA87:BD87"/>
    <mergeCell ref="BE87:BH87"/>
    <mergeCell ref="EO86:ER86"/>
    <mergeCell ref="ES86:EV86"/>
    <mergeCell ref="DE86:DH86"/>
    <mergeCell ref="DI86:DL86"/>
    <mergeCell ref="DM86:DP86"/>
    <mergeCell ref="DQ86:DT86"/>
    <mergeCell ref="DU86:DX86"/>
    <mergeCell ref="DY86:EB86"/>
    <mergeCell ref="EC86:EF86"/>
    <mergeCell ref="EG86:EJ86"/>
    <mergeCell ref="AW86:AZ86"/>
    <mergeCell ref="BA86:BD86"/>
    <mergeCell ref="BE86:BH86"/>
    <mergeCell ref="CW86:CZ86"/>
    <mergeCell ref="DA86:DD86"/>
    <mergeCell ref="BQ86:BT86"/>
    <mergeCell ref="BU86:BX86"/>
    <mergeCell ref="BY86:CB86"/>
    <mergeCell ref="CC86:CF86"/>
    <mergeCell ref="A86:B86"/>
    <mergeCell ref="C86:AB86"/>
    <mergeCell ref="AC86:AF86"/>
    <mergeCell ref="AG86:AJ86"/>
    <mergeCell ref="AK86:AN86"/>
    <mergeCell ref="AS86:AV86"/>
    <mergeCell ref="EK85:EN85"/>
    <mergeCell ref="BI86:BL86"/>
    <mergeCell ref="BM86:BP86"/>
    <mergeCell ref="CG86:CJ86"/>
    <mergeCell ref="CK86:CN86"/>
    <mergeCell ref="CO86:CR86"/>
    <mergeCell ref="CS86:CV86"/>
    <mergeCell ref="EK86:EN86"/>
    <mergeCell ref="CS85:CV85"/>
    <mergeCell ref="BI85:BL85"/>
    <mergeCell ref="EO85:ER85"/>
    <mergeCell ref="ES85:EV85"/>
    <mergeCell ref="DE85:DH85"/>
    <mergeCell ref="DI85:DL85"/>
    <mergeCell ref="DM85:DP85"/>
    <mergeCell ref="DQ85:DT85"/>
    <mergeCell ref="DU85:DX85"/>
    <mergeCell ref="DY85:EB85"/>
    <mergeCell ref="EC85:EF85"/>
    <mergeCell ref="EG85:EJ85"/>
    <mergeCell ref="CW85:CZ85"/>
    <mergeCell ref="DA85:DD85"/>
    <mergeCell ref="BQ85:BT85"/>
    <mergeCell ref="BU85:BX85"/>
    <mergeCell ref="BY85:CB85"/>
    <mergeCell ref="CC85:CF85"/>
    <mergeCell ref="CG85:CJ85"/>
    <mergeCell ref="CK85:CN85"/>
    <mergeCell ref="CO85:CR85"/>
    <mergeCell ref="BM85:BP85"/>
    <mergeCell ref="A85:B85"/>
    <mergeCell ref="C85:AB85"/>
    <mergeCell ref="AC85:AF85"/>
    <mergeCell ref="AG85:AJ85"/>
    <mergeCell ref="AK85:AN85"/>
    <mergeCell ref="AS85:AV85"/>
    <mergeCell ref="AW85:AZ85"/>
    <mergeCell ref="BA85:BD85"/>
    <mergeCell ref="BE85:BH85"/>
    <mergeCell ref="EO84:ER84"/>
    <mergeCell ref="ES84:EV84"/>
    <mergeCell ref="DE84:DH84"/>
    <mergeCell ref="DI84:DL84"/>
    <mergeCell ref="DM84:DP84"/>
    <mergeCell ref="DQ84:DT84"/>
    <mergeCell ref="DU84:DX84"/>
    <mergeCell ref="DY84:EB84"/>
    <mergeCell ref="EC84:EF84"/>
    <mergeCell ref="EG84:EJ84"/>
    <mergeCell ref="AW84:AZ84"/>
    <mergeCell ref="BA84:BD84"/>
    <mergeCell ref="BE84:BH84"/>
    <mergeCell ref="CW84:CZ84"/>
    <mergeCell ref="DA84:DD84"/>
    <mergeCell ref="BQ84:BT84"/>
    <mergeCell ref="BU84:BX84"/>
    <mergeCell ref="BY84:CB84"/>
    <mergeCell ref="CC84:CF84"/>
    <mergeCell ref="A84:B84"/>
    <mergeCell ref="C84:AB84"/>
    <mergeCell ref="AC84:AF84"/>
    <mergeCell ref="AG84:AJ84"/>
    <mergeCell ref="AK84:AN84"/>
    <mergeCell ref="AS84:AV84"/>
    <mergeCell ref="EK83:EN83"/>
    <mergeCell ref="BI84:BL84"/>
    <mergeCell ref="BM84:BP84"/>
    <mergeCell ref="CG84:CJ84"/>
    <mergeCell ref="CK84:CN84"/>
    <mergeCell ref="CO84:CR84"/>
    <mergeCell ref="CS84:CV84"/>
    <mergeCell ref="EK84:EN84"/>
    <mergeCell ref="CS83:CV83"/>
    <mergeCell ref="BI83:BL83"/>
    <mergeCell ref="EO83:ER83"/>
    <mergeCell ref="ES83:EV83"/>
    <mergeCell ref="DE83:DH83"/>
    <mergeCell ref="DI83:DL83"/>
    <mergeCell ref="DM83:DP83"/>
    <mergeCell ref="DQ83:DT83"/>
    <mergeCell ref="DU83:DX83"/>
    <mergeCell ref="DY83:EB83"/>
    <mergeCell ref="EC83:EF83"/>
    <mergeCell ref="EG83:EJ83"/>
    <mergeCell ref="CW83:CZ83"/>
    <mergeCell ref="DA83:DD83"/>
    <mergeCell ref="BQ83:BT83"/>
    <mergeCell ref="BU83:BX83"/>
    <mergeCell ref="BY83:CB83"/>
    <mergeCell ref="CC83:CF83"/>
    <mergeCell ref="CG83:CJ83"/>
    <mergeCell ref="CK83:CN83"/>
    <mergeCell ref="CO83:CR83"/>
    <mergeCell ref="BM83:BP83"/>
    <mergeCell ref="A83:B83"/>
    <mergeCell ref="C83:AB83"/>
    <mergeCell ref="AC83:AF83"/>
    <mergeCell ref="AG83:AJ83"/>
    <mergeCell ref="AK83:AN83"/>
    <mergeCell ref="AS83:AV83"/>
    <mergeCell ref="AW83:AZ83"/>
    <mergeCell ref="BA83:BD83"/>
    <mergeCell ref="BE83:BH83"/>
    <mergeCell ref="EO82:ER82"/>
    <mergeCell ref="ES82:EV82"/>
    <mergeCell ref="DE82:DH82"/>
    <mergeCell ref="DI82:DL82"/>
    <mergeCell ref="DM82:DP82"/>
    <mergeCell ref="DQ82:DT82"/>
    <mergeCell ref="DU82:DX82"/>
    <mergeCell ref="DY82:EB82"/>
    <mergeCell ref="EC82:EF82"/>
    <mergeCell ref="EG82:EJ82"/>
    <mergeCell ref="AW82:AZ82"/>
    <mergeCell ref="BA82:BD82"/>
    <mergeCell ref="BE82:BH82"/>
    <mergeCell ref="CW82:CZ82"/>
    <mergeCell ref="DA82:DD82"/>
    <mergeCell ref="BQ82:BT82"/>
    <mergeCell ref="BU82:BX82"/>
    <mergeCell ref="BY82:CB82"/>
    <mergeCell ref="CC82:CF82"/>
    <mergeCell ref="A82:B82"/>
    <mergeCell ref="C82:AB82"/>
    <mergeCell ref="AC82:AF82"/>
    <mergeCell ref="AG82:AJ82"/>
    <mergeCell ref="AK82:AN82"/>
    <mergeCell ref="AS82:AV82"/>
    <mergeCell ref="EK81:EN81"/>
    <mergeCell ref="BI82:BL82"/>
    <mergeCell ref="BM82:BP82"/>
    <mergeCell ref="CG82:CJ82"/>
    <mergeCell ref="CK82:CN82"/>
    <mergeCell ref="CO82:CR82"/>
    <mergeCell ref="CS82:CV82"/>
    <mergeCell ref="EK82:EN82"/>
    <mergeCell ref="CS81:CV81"/>
    <mergeCell ref="BI81:BL81"/>
    <mergeCell ref="EO81:ER81"/>
    <mergeCell ref="ES81:EV81"/>
    <mergeCell ref="DE81:DH81"/>
    <mergeCell ref="DI81:DL81"/>
    <mergeCell ref="DM81:DP81"/>
    <mergeCell ref="DQ81:DT81"/>
    <mergeCell ref="DU81:DX81"/>
    <mergeCell ref="DY81:EB81"/>
    <mergeCell ref="EC81:EF81"/>
    <mergeCell ref="EG81:EJ81"/>
    <mergeCell ref="CW81:CZ81"/>
    <mergeCell ref="DA81:DD81"/>
    <mergeCell ref="BQ81:BT81"/>
    <mergeCell ref="BU81:BX81"/>
    <mergeCell ref="BY81:CB81"/>
    <mergeCell ref="CC81:CF81"/>
    <mergeCell ref="CG81:CJ81"/>
    <mergeCell ref="CK81:CN81"/>
    <mergeCell ref="CO81:CR81"/>
    <mergeCell ref="BM81:BP81"/>
    <mergeCell ref="A81:B81"/>
    <mergeCell ref="C81:AB81"/>
    <mergeCell ref="AC81:AF81"/>
    <mergeCell ref="AG81:AJ81"/>
    <mergeCell ref="AK81:AN81"/>
    <mergeCell ref="AS81:AV81"/>
    <mergeCell ref="AW81:AZ81"/>
    <mergeCell ref="BA81:BD81"/>
    <mergeCell ref="BE81:BH81"/>
    <mergeCell ref="EO80:ER80"/>
    <mergeCell ref="ES80:EV80"/>
    <mergeCell ref="DE80:DH80"/>
    <mergeCell ref="DI80:DL80"/>
    <mergeCell ref="DM80:DP80"/>
    <mergeCell ref="DQ80:DT80"/>
    <mergeCell ref="DU80:DX80"/>
    <mergeCell ref="DY80:EB80"/>
    <mergeCell ref="EC80:EF80"/>
    <mergeCell ref="EG80:EJ80"/>
    <mergeCell ref="AW80:AZ80"/>
    <mergeCell ref="BA80:BD80"/>
    <mergeCell ref="BE80:BH80"/>
    <mergeCell ref="CW80:CZ80"/>
    <mergeCell ref="DA80:DD80"/>
    <mergeCell ref="BQ80:BT80"/>
    <mergeCell ref="BU80:BX80"/>
    <mergeCell ref="BY80:CB80"/>
    <mergeCell ref="CC80:CF80"/>
    <mergeCell ref="A80:B80"/>
    <mergeCell ref="C80:AB80"/>
    <mergeCell ref="AC80:AF80"/>
    <mergeCell ref="AG80:AJ80"/>
    <mergeCell ref="AK80:AN80"/>
    <mergeCell ref="AS80:AV80"/>
    <mergeCell ref="EK79:EN79"/>
    <mergeCell ref="BI80:BL80"/>
    <mergeCell ref="BM80:BP80"/>
    <mergeCell ref="CG80:CJ80"/>
    <mergeCell ref="CK80:CN80"/>
    <mergeCell ref="CO80:CR80"/>
    <mergeCell ref="CS80:CV80"/>
    <mergeCell ref="EK80:EN80"/>
    <mergeCell ref="CS79:CV79"/>
    <mergeCell ref="BI79:BL79"/>
    <mergeCell ref="EO79:ER79"/>
    <mergeCell ref="ES79:EV79"/>
    <mergeCell ref="DE79:DH79"/>
    <mergeCell ref="DI79:DL79"/>
    <mergeCell ref="DM79:DP79"/>
    <mergeCell ref="DQ79:DT79"/>
    <mergeCell ref="DU79:DX79"/>
    <mergeCell ref="DY79:EB79"/>
    <mergeCell ref="EC79:EF79"/>
    <mergeCell ref="EG79:EJ79"/>
    <mergeCell ref="CW79:CZ79"/>
    <mergeCell ref="DA79:DD79"/>
    <mergeCell ref="BQ79:BT79"/>
    <mergeCell ref="BU79:BX79"/>
    <mergeCell ref="BY79:CB79"/>
    <mergeCell ref="CC79:CF79"/>
    <mergeCell ref="CG79:CJ79"/>
    <mergeCell ref="CK79:CN79"/>
    <mergeCell ref="CO79:CR79"/>
    <mergeCell ref="BM79:BP79"/>
    <mergeCell ref="A79:B79"/>
    <mergeCell ref="C79:AB79"/>
    <mergeCell ref="AC79:AF79"/>
    <mergeCell ref="AG79:AJ79"/>
    <mergeCell ref="AK79:AN79"/>
    <mergeCell ref="AS79:AV79"/>
    <mergeCell ref="AW79:AZ79"/>
    <mergeCell ref="BA79:BD79"/>
    <mergeCell ref="BE79:BH79"/>
    <mergeCell ref="EO78:ER78"/>
    <mergeCell ref="ES78:EV78"/>
    <mergeCell ref="DE78:DH78"/>
    <mergeCell ref="DI78:DL78"/>
    <mergeCell ref="DM78:DP78"/>
    <mergeCell ref="DQ78:DT78"/>
    <mergeCell ref="DU78:DX78"/>
    <mergeCell ref="DY78:EB78"/>
    <mergeCell ref="EC78:EF78"/>
    <mergeCell ref="EG78:EJ78"/>
    <mergeCell ref="AW78:AZ78"/>
    <mergeCell ref="BA78:BD78"/>
    <mergeCell ref="BE78:BH78"/>
    <mergeCell ref="CW78:CZ78"/>
    <mergeCell ref="DA78:DD78"/>
    <mergeCell ref="BQ78:BT78"/>
    <mergeCell ref="BU78:BX78"/>
    <mergeCell ref="BY78:CB78"/>
    <mergeCell ref="CC78:CF78"/>
    <mergeCell ref="A78:B78"/>
    <mergeCell ref="C78:AB78"/>
    <mergeCell ref="AC78:AF78"/>
    <mergeCell ref="AG78:AJ78"/>
    <mergeCell ref="AK78:AN78"/>
    <mergeCell ref="AS78:AV78"/>
    <mergeCell ref="EC77:EF77"/>
    <mergeCell ref="EG77:EJ77"/>
    <mergeCell ref="EK77:EN77"/>
    <mergeCell ref="BI78:BL78"/>
    <mergeCell ref="BM78:BP78"/>
    <mergeCell ref="CG78:CJ78"/>
    <mergeCell ref="CK78:CN78"/>
    <mergeCell ref="CO78:CR78"/>
    <mergeCell ref="CS78:CV78"/>
    <mergeCell ref="EK78:EN78"/>
    <mergeCell ref="CO77:CR77"/>
    <mergeCell ref="CS77:CV77"/>
    <mergeCell ref="EO77:ER77"/>
    <mergeCell ref="ES77:EV77"/>
    <mergeCell ref="DE77:DH77"/>
    <mergeCell ref="DI77:DL77"/>
    <mergeCell ref="DM77:DP77"/>
    <mergeCell ref="DQ77:DT77"/>
    <mergeCell ref="DU77:DX77"/>
    <mergeCell ref="DY77:EB77"/>
    <mergeCell ref="BA77:BD77"/>
    <mergeCell ref="BE77:BH77"/>
    <mergeCell ref="CW77:CZ77"/>
    <mergeCell ref="DA77:DD77"/>
    <mergeCell ref="BQ77:BT77"/>
    <mergeCell ref="BU77:BX77"/>
    <mergeCell ref="BY77:CB77"/>
    <mergeCell ref="CC77:CF77"/>
    <mergeCell ref="CG77:CJ77"/>
    <mergeCell ref="CK77:CN77"/>
    <mergeCell ref="EK76:EN76"/>
    <mergeCell ref="BI77:BL77"/>
    <mergeCell ref="BM77:BP77"/>
    <mergeCell ref="A77:B77"/>
    <mergeCell ref="C77:AB77"/>
    <mergeCell ref="AC77:AF77"/>
    <mergeCell ref="AG77:AJ77"/>
    <mergeCell ref="AK77:AN77"/>
    <mergeCell ref="AS77:AV77"/>
    <mergeCell ref="AW77:AZ77"/>
    <mergeCell ref="EO76:ER76"/>
    <mergeCell ref="ES76:EV76"/>
    <mergeCell ref="DE76:DH76"/>
    <mergeCell ref="DI76:DL76"/>
    <mergeCell ref="DM76:DP76"/>
    <mergeCell ref="DQ76:DT76"/>
    <mergeCell ref="DU76:DX76"/>
    <mergeCell ref="DY76:EB76"/>
    <mergeCell ref="EC76:EF76"/>
    <mergeCell ref="EG76:EJ76"/>
    <mergeCell ref="BE76:BH76"/>
    <mergeCell ref="CW76:CZ76"/>
    <mergeCell ref="DA76:DD76"/>
    <mergeCell ref="BQ76:BT76"/>
    <mergeCell ref="BU76:BX76"/>
    <mergeCell ref="BY76:CB76"/>
    <mergeCell ref="CC76:CF76"/>
    <mergeCell ref="CS76:CV76"/>
    <mergeCell ref="CO76:CR76"/>
    <mergeCell ref="CK76:CN76"/>
    <mergeCell ref="EG75:EJ75"/>
    <mergeCell ref="EK75:EN75"/>
    <mergeCell ref="A76:B76"/>
    <mergeCell ref="C76:AB76"/>
    <mergeCell ref="AC76:AF76"/>
    <mergeCell ref="AG76:AJ76"/>
    <mergeCell ref="AK76:AN76"/>
    <mergeCell ref="AS76:AV76"/>
    <mergeCell ref="AW76:AZ76"/>
    <mergeCell ref="BA76:BD76"/>
    <mergeCell ref="CS75:CV75"/>
    <mergeCell ref="EO75:ER75"/>
    <mergeCell ref="ES75:EV75"/>
    <mergeCell ref="DE75:DH75"/>
    <mergeCell ref="DI75:DL75"/>
    <mergeCell ref="DM75:DP75"/>
    <mergeCell ref="DQ75:DT75"/>
    <mergeCell ref="DU75:DX75"/>
    <mergeCell ref="DY75:EB75"/>
    <mergeCell ref="EC75:EF75"/>
    <mergeCell ref="BE75:BH75"/>
    <mergeCell ref="CW75:CZ75"/>
    <mergeCell ref="DA75:DD75"/>
    <mergeCell ref="BQ75:BT75"/>
    <mergeCell ref="BU75:BX75"/>
    <mergeCell ref="BY75:CB75"/>
    <mergeCell ref="CC75:CF75"/>
    <mergeCell ref="CG75:CJ75"/>
    <mergeCell ref="CK75:CN75"/>
    <mergeCell ref="CO75:CR75"/>
    <mergeCell ref="BI75:BL75"/>
    <mergeCell ref="BM75:BP75"/>
    <mergeCell ref="A75:B75"/>
    <mergeCell ref="C75:AB75"/>
    <mergeCell ref="AC75:AF75"/>
    <mergeCell ref="AG75:AJ75"/>
    <mergeCell ref="AK75:AN75"/>
    <mergeCell ref="AS75:AV75"/>
    <mergeCell ref="AW75:AZ75"/>
    <mergeCell ref="BA75:BD75"/>
    <mergeCell ref="EO74:ER74"/>
    <mergeCell ref="ES74:EV74"/>
    <mergeCell ref="DE74:DH74"/>
    <mergeCell ref="DI74:DL74"/>
    <mergeCell ref="DM74:DP74"/>
    <mergeCell ref="DQ74:DT74"/>
    <mergeCell ref="DU74:DX74"/>
    <mergeCell ref="DY74:EB74"/>
    <mergeCell ref="EC74:EF74"/>
    <mergeCell ref="EG74:EJ74"/>
    <mergeCell ref="AW74:AZ74"/>
    <mergeCell ref="BA74:BD74"/>
    <mergeCell ref="BE74:BH74"/>
    <mergeCell ref="CW74:CZ74"/>
    <mergeCell ref="DA74:DD74"/>
    <mergeCell ref="BQ74:BT74"/>
    <mergeCell ref="BU74:BX74"/>
    <mergeCell ref="BY74:CB74"/>
    <mergeCell ref="CC74:CF74"/>
    <mergeCell ref="A74:B74"/>
    <mergeCell ref="C74:AB74"/>
    <mergeCell ref="AC74:AF74"/>
    <mergeCell ref="AG74:AJ74"/>
    <mergeCell ref="AK74:AN74"/>
    <mergeCell ref="AS74:AV74"/>
    <mergeCell ref="EK73:EN73"/>
    <mergeCell ref="BI74:BL74"/>
    <mergeCell ref="BM74:BP74"/>
    <mergeCell ref="CG74:CJ74"/>
    <mergeCell ref="CK74:CN74"/>
    <mergeCell ref="CO74:CR74"/>
    <mergeCell ref="CS74:CV74"/>
    <mergeCell ref="EK74:EN74"/>
    <mergeCell ref="CS73:CV73"/>
    <mergeCell ref="BI73:BL73"/>
    <mergeCell ref="EO73:ER73"/>
    <mergeCell ref="ES73:EV73"/>
    <mergeCell ref="DE73:DH73"/>
    <mergeCell ref="DI73:DL73"/>
    <mergeCell ref="DM73:DP73"/>
    <mergeCell ref="DQ73:DT73"/>
    <mergeCell ref="DU73:DX73"/>
    <mergeCell ref="DY73:EB73"/>
    <mergeCell ref="EC73:EF73"/>
    <mergeCell ref="EG73:EJ73"/>
    <mergeCell ref="CW73:CZ73"/>
    <mergeCell ref="DA73:DD73"/>
    <mergeCell ref="BQ73:BT73"/>
    <mergeCell ref="BU73:BX73"/>
    <mergeCell ref="BY73:CB73"/>
    <mergeCell ref="CC73:CF73"/>
    <mergeCell ref="CG73:CJ73"/>
    <mergeCell ref="CK73:CN73"/>
    <mergeCell ref="CO73:CR73"/>
    <mergeCell ref="BM73:BP73"/>
    <mergeCell ref="A73:B73"/>
    <mergeCell ref="C73:AB73"/>
    <mergeCell ref="AC73:AF73"/>
    <mergeCell ref="AG73:AJ73"/>
    <mergeCell ref="AK73:AN73"/>
    <mergeCell ref="AS73:AV73"/>
    <mergeCell ref="AW73:AZ73"/>
    <mergeCell ref="BA73:BD73"/>
    <mergeCell ref="BE73:BH73"/>
    <mergeCell ref="EO72:ER72"/>
    <mergeCell ref="ES72:EV72"/>
    <mergeCell ref="DE72:DH72"/>
    <mergeCell ref="DI72:DL72"/>
    <mergeCell ref="DM72:DP72"/>
    <mergeCell ref="DQ72:DT72"/>
    <mergeCell ref="DU72:DX72"/>
    <mergeCell ref="DY72:EB72"/>
    <mergeCell ref="EC72:EF72"/>
    <mergeCell ref="EG72:EJ72"/>
    <mergeCell ref="AW72:AZ72"/>
    <mergeCell ref="BA72:BD72"/>
    <mergeCell ref="BE72:BH72"/>
    <mergeCell ref="CW72:CZ72"/>
    <mergeCell ref="DA72:DD72"/>
    <mergeCell ref="BQ72:BT72"/>
    <mergeCell ref="BU72:BX72"/>
    <mergeCell ref="BY72:CB72"/>
    <mergeCell ref="CC72:CF72"/>
    <mergeCell ref="A72:B72"/>
    <mergeCell ref="C72:AB72"/>
    <mergeCell ref="AC72:AF72"/>
    <mergeCell ref="AG72:AJ72"/>
    <mergeCell ref="AK72:AN72"/>
    <mergeCell ref="AS72:AV72"/>
    <mergeCell ref="EK71:EN71"/>
    <mergeCell ref="BI72:BL72"/>
    <mergeCell ref="BM72:BP72"/>
    <mergeCell ref="CG72:CJ72"/>
    <mergeCell ref="CK72:CN72"/>
    <mergeCell ref="CO72:CR72"/>
    <mergeCell ref="CS72:CV72"/>
    <mergeCell ref="EK72:EN72"/>
    <mergeCell ref="CS71:CV71"/>
    <mergeCell ref="BI71:BL71"/>
    <mergeCell ref="EO71:ER71"/>
    <mergeCell ref="ES71:EV71"/>
    <mergeCell ref="DE71:DH71"/>
    <mergeCell ref="DI71:DL71"/>
    <mergeCell ref="DM71:DP71"/>
    <mergeCell ref="DQ71:DT71"/>
    <mergeCell ref="DU71:DX71"/>
    <mergeCell ref="DY71:EB71"/>
    <mergeCell ref="EC71:EF71"/>
    <mergeCell ref="EG71:EJ71"/>
    <mergeCell ref="CW71:CZ71"/>
    <mergeCell ref="DA71:DD71"/>
    <mergeCell ref="BQ71:BT71"/>
    <mergeCell ref="BU71:BX71"/>
    <mergeCell ref="BY71:CB71"/>
    <mergeCell ref="CC71:CF71"/>
    <mergeCell ref="CG71:CJ71"/>
    <mergeCell ref="CK71:CN71"/>
    <mergeCell ref="CO71:CR71"/>
    <mergeCell ref="BM71:BP71"/>
    <mergeCell ref="A71:B71"/>
    <mergeCell ref="C71:AB71"/>
    <mergeCell ref="AC71:AF71"/>
    <mergeCell ref="AG71:AJ71"/>
    <mergeCell ref="AK71:AN71"/>
    <mergeCell ref="AS71:AV71"/>
    <mergeCell ref="AW71:AZ71"/>
    <mergeCell ref="BA71:BD71"/>
    <mergeCell ref="BE71:BH71"/>
    <mergeCell ref="EO70:ER70"/>
    <mergeCell ref="ES70:EV70"/>
    <mergeCell ref="DE70:DH70"/>
    <mergeCell ref="DI70:DL70"/>
    <mergeCell ref="DM70:DP70"/>
    <mergeCell ref="DQ70:DT70"/>
    <mergeCell ref="DU70:DX70"/>
    <mergeCell ref="DY70:EB70"/>
    <mergeCell ref="EC70:EF70"/>
    <mergeCell ref="EG70:EJ70"/>
    <mergeCell ref="AW70:AZ70"/>
    <mergeCell ref="BA70:BD70"/>
    <mergeCell ref="BE70:BH70"/>
    <mergeCell ref="CW70:CZ70"/>
    <mergeCell ref="DA70:DD70"/>
    <mergeCell ref="BQ70:BT70"/>
    <mergeCell ref="BU70:BX70"/>
    <mergeCell ref="BY70:CB70"/>
    <mergeCell ref="CC70:CF70"/>
    <mergeCell ref="A70:B70"/>
    <mergeCell ref="C70:AB70"/>
    <mergeCell ref="AC70:AF70"/>
    <mergeCell ref="AG70:AJ70"/>
    <mergeCell ref="AK70:AN70"/>
    <mergeCell ref="AS70:AV70"/>
    <mergeCell ref="EK69:EN69"/>
    <mergeCell ref="BI70:BL70"/>
    <mergeCell ref="BM70:BP70"/>
    <mergeCell ref="CG70:CJ70"/>
    <mergeCell ref="CK70:CN70"/>
    <mergeCell ref="CO70:CR70"/>
    <mergeCell ref="CS70:CV70"/>
    <mergeCell ref="EK70:EN70"/>
    <mergeCell ref="CS69:CV69"/>
    <mergeCell ref="BI69:BL69"/>
    <mergeCell ref="EO69:ER69"/>
    <mergeCell ref="ES69:EV69"/>
    <mergeCell ref="DE69:DH69"/>
    <mergeCell ref="DI69:DL69"/>
    <mergeCell ref="DM69:DP69"/>
    <mergeCell ref="DQ69:DT69"/>
    <mergeCell ref="DU69:DX69"/>
    <mergeCell ref="DY69:EB69"/>
    <mergeCell ref="EC69:EF69"/>
    <mergeCell ref="EG69:EJ69"/>
    <mergeCell ref="CW69:CZ69"/>
    <mergeCell ref="DA69:DD69"/>
    <mergeCell ref="BQ69:BT69"/>
    <mergeCell ref="BU69:BX69"/>
    <mergeCell ref="BY69:CB69"/>
    <mergeCell ref="CC69:CF69"/>
    <mergeCell ref="CG69:CJ69"/>
    <mergeCell ref="CK69:CN69"/>
    <mergeCell ref="CO69:CR69"/>
    <mergeCell ref="BM69:BP69"/>
    <mergeCell ref="A69:B69"/>
    <mergeCell ref="C69:AB69"/>
    <mergeCell ref="AC69:AF69"/>
    <mergeCell ref="AG69:AJ69"/>
    <mergeCell ref="AK69:AN69"/>
    <mergeCell ref="AS69:AV69"/>
    <mergeCell ref="AW69:AZ69"/>
    <mergeCell ref="BA69:BD69"/>
    <mergeCell ref="BE69:BH69"/>
    <mergeCell ref="EO68:ER68"/>
    <mergeCell ref="ES68:EV68"/>
    <mergeCell ref="DE68:DH68"/>
    <mergeCell ref="DI68:DL68"/>
    <mergeCell ref="DM68:DP68"/>
    <mergeCell ref="DQ68:DT68"/>
    <mergeCell ref="DU68:DX68"/>
    <mergeCell ref="DY68:EB68"/>
    <mergeCell ref="EC68:EF68"/>
    <mergeCell ref="EG68:EJ68"/>
    <mergeCell ref="AW68:AZ68"/>
    <mergeCell ref="BA68:BD68"/>
    <mergeCell ref="BE68:BH68"/>
    <mergeCell ref="CW68:CZ68"/>
    <mergeCell ref="DA68:DD68"/>
    <mergeCell ref="BQ68:BT68"/>
    <mergeCell ref="BU68:BX68"/>
    <mergeCell ref="BY68:CB68"/>
    <mergeCell ref="CC68:CF68"/>
    <mergeCell ref="A68:B68"/>
    <mergeCell ref="C68:AB68"/>
    <mergeCell ref="AC68:AF68"/>
    <mergeCell ref="AG68:AJ68"/>
    <mergeCell ref="AK68:AN68"/>
    <mergeCell ref="AS68:AV68"/>
    <mergeCell ref="EK67:EN67"/>
    <mergeCell ref="BI68:BL68"/>
    <mergeCell ref="BM68:BP68"/>
    <mergeCell ref="CG68:CJ68"/>
    <mergeCell ref="CK68:CN68"/>
    <mergeCell ref="CO68:CR68"/>
    <mergeCell ref="CS68:CV68"/>
    <mergeCell ref="EK68:EN68"/>
    <mergeCell ref="CS67:CV67"/>
    <mergeCell ref="BI67:BL67"/>
    <mergeCell ref="EO67:ER67"/>
    <mergeCell ref="ES67:EV67"/>
    <mergeCell ref="DE67:DH67"/>
    <mergeCell ref="DI67:DL67"/>
    <mergeCell ref="DM67:DP67"/>
    <mergeCell ref="DQ67:DT67"/>
    <mergeCell ref="DU67:DX67"/>
    <mergeCell ref="DY67:EB67"/>
    <mergeCell ref="EC67:EF67"/>
    <mergeCell ref="EG67:EJ67"/>
    <mergeCell ref="CW67:CZ67"/>
    <mergeCell ref="DA67:DD67"/>
    <mergeCell ref="BQ67:BT67"/>
    <mergeCell ref="BU67:BX67"/>
    <mergeCell ref="BY67:CB67"/>
    <mergeCell ref="CC67:CF67"/>
    <mergeCell ref="CG67:CJ67"/>
    <mergeCell ref="CK67:CN67"/>
    <mergeCell ref="CO67:CR67"/>
    <mergeCell ref="BM67:BP67"/>
    <mergeCell ref="A67:B67"/>
    <mergeCell ref="C67:AB67"/>
    <mergeCell ref="AC67:AF67"/>
    <mergeCell ref="AG67:AJ67"/>
    <mergeCell ref="AK67:AN67"/>
    <mergeCell ref="AS67:AV67"/>
    <mergeCell ref="AW67:AZ67"/>
    <mergeCell ref="BA67:BD67"/>
    <mergeCell ref="BE67:BH67"/>
    <mergeCell ref="EO66:ER66"/>
    <mergeCell ref="ES66:EV66"/>
    <mergeCell ref="DE66:DH66"/>
    <mergeCell ref="DI66:DL66"/>
    <mergeCell ref="DM66:DP66"/>
    <mergeCell ref="DQ66:DT66"/>
    <mergeCell ref="DU66:DX66"/>
    <mergeCell ref="DY66:EB66"/>
    <mergeCell ref="EC66:EF66"/>
    <mergeCell ref="EG66:EJ66"/>
    <mergeCell ref="AW66:AZ66"/>
    <mergeCell ref="BA66:BD66"/>
    <mergeCell ref="BE66:BH66"/>
    <mergeCell ref="CW66:CZ66"/>
    <mergeCell ref="DA66:DD66"/>
    <mergeCell ref="BQ66:BT66"/>
    <mergeCell ref="BU66:BX66"/>
    <mergeCell ref="BY66:CB66"/>
    <mergeCell ref="CC66:CF66"/>
    <mergeCell ref="A66:B66"/>
    <mergeCell ref="C66:AB66"/>
    <mergeCell ref="AC66:AF66"/>
    <mergeCell ref="AG66:AJ66"/>
    <mergeCell ref="AK66:AN66"/>
    <mergeCell ref="AS66:AV66"/>
    <mergeCell ref="EK65:EN65"/>
    <mergeCell ref="BI66:BL66"/>
    <mergeCell ref="BM66:BP66"/>
    <mergeCell ref="CG66:CJ66"/>
    <mergeCell ref="CK66:CN66"/>
    <mergeCell ref="CO66:CR66"/>
    <mergeCell ref="CS66:CV66"/>
    <mergeCell ref="EK66:EN66"/>
    <mergeCell ref="CS65:CV65"/>
    <mergeCell ref="BI65:BL65"/>
    <mergeCell ref="EO65:ER65"/>
    <mergeCell ref="ES65:EV65"/>
    <mergeCell ref="DE65:DH65"/>
    <mergeCell ref="DI65:DL65"/>
    <mergeCell ref="DM65:DP65"/>
    <mergeCell ref="DQ65:DT65"/>
    <mergeCell ref="DU65:DX65"/>
    <mergeCell ref="DY65:EB65"/>
    <mergeCell ref="EC65:EF65"/>
    <mergeCell ref="EG65:EJ65"/>
    <mergeCell ref="CW65:CZ65"/>
    <mergeCell ref="DA65:DD65"/>
    <mergeCell ref="BQ65:BT65"/>
    <mergeCell ref="BU65:BX65"/>
    <mergeCell ref="BY65:CB65"/>
    <mergeCell ref="CC65:CF65"/>
    <mergeCell ref="CG65:CJ65"/>
    <mergeCell ref="CK65:CN65"/>
    <mergeCell ref="CO65:CR65"/>
    <mergeCell ref="BM65:BP65"/>
    <mergeCell ref="A65:B65"/>
    <mergeCell ref="C65:AB65"/>
    <mergeCell ref="AC65:AF65"/>
    <mergeCell ref="AG65:AJ65"/>
    <mergeCell ref="AK65:AN65"/>
    <mergeCell ref="AS65:AV65"/>
    <mergeCell ref="AW65:AZ65"/>
    <mergeCell ref="BA65:BD65"/>
    <mergeCell ref="BE65:BH65"/>
    <mergeCell ref="EO64:ER64"/>
    <mergeCell ref="ES64:EV64"/>
    <mergeCell ref="DE64:DH64"/>
    <mergeCell ref="DI64:DL64"/>
    <mergeCell ref="DM64:DP64"/>
    <mergeCell ref="DQ64:DT64"/>
    <mergeCell ref="DU64:DX64"/>
    <mergeCell ref="DY64:EB64"/>
    <mergeCell ref="EC64:EF64"/>
    <mergeCell ref="EG64:EJ64"/>
    <mergeCell ref="AW64:AZ64"/>
    <mergeCell ref="BA64:BD64"/>
    <mergeCell ref="BE64:BH64"/>
    <mergeCell ref="CW64:CZ64"/>
    <mergeCell ref="DA64:DD64"/>
    <mergeCell ref="BQ64:BT64"/>
    <mergeCell ref="BU64:BX64"/>
    <mergeCell ref="BY64:CB64"/>
    <mergeCell ref="CC64:CF64"/>
    <mergeCell ref="A64:B64"/>
    <mergeCell ref="C64:AB64"/>
    <mergeCell ref="AC64:AF64"/>
    <mergeCell ref="AG64:AJ64"/>
    <mergeCell ref="AK64:AN64"/>
    <mergeCell ref="AS64:AV64"/>
    <mergeCell ref="EK63:EN63"/>
    <mergeCell ref="BI64:BL64"/>
    <mergeCell ref="BM64:BP64"/>
    <mergeCell ref="CG64:CJ64"/>
    <mergeCell ref="CK64:CN64"/>
    <mergeCell ref="CO64:CR64"/>
    <mergeCell ref="CS64:CV64"/>
    <mergeCell ref="EK64:EN64"/>
    <mergeCell ref="CS63:CV63"/>
    <mergeCell ref="BI63:BL63"/>
    <mergeCell ref="EO63:ER63"/>
    <mergeCell ref="ES63:EV63"/>
    <mergeCell ref="DE63:DH63"/>
    <mergeCell ref="DI63:DL63"/>
    <mergeCell ref="DM63:DP63"/>
    <mergeCell ref="DQ63:DT63"/>
    <mergeCell ref="DU63:DX63"/>
    <mergeCell ref="DY63:EB63"/>
    <mergeCell ref="EC63:EF63"/>
    <mergeCell ref="EG63:EJ63"/>
    <mergeCell ref="CW63:CZ63"/>
    <mergeCell ref="DA63:DD63"/>
    <mergeCell ref="BQ63:BT63"/>
    <mergeCell ref="BU63:BX63"/>
    <mergeCell ref="BY63:CB63"/>
    <mergeCell ref="CC63:CF63"/>
    <mergeCell ref="CG63:CJ63"/>
    <mergeCell ref="CK63:CN63"/>
    <mergeCell ref="CO63:CR63"/>
    <mergeCell ref="BM63:BP63"/>
    <mergeCell ref="A63:B63"/>
    <mergeCell ref="C63:AB63"/>
    <mergeCell ref="AC63:AF63"/>
    <mergeCell ref="AG63:AJ63"/>
    <mergeCell ref="AK63:AN63"/>
    <mergeCell ref="AS63:AV63"/>
    <mergeCell ref="AW63:AZ63"/>
    <mergeCell ref="BA63:BD63"/>
    <mergeCell ref="BE63:BH63"/>
    <mergeCell ref="EO62:ER62"/>
    <mergeCell ref="ES62:EV62"/>
    <mergeCell ref="DE62:DH62"/>
    <mergeCell ref="DI62:DL62"/>
    <mergeCell ref="DM62:DP62"/>
    <mergeCell ref="DQ62:DT62"/>
    <mergeCell ref="DU62:DX62"/>
    <mergeCell ref="DY62:EB62"/>
    <mergeCell ref="EC62:EF62"/>
    <mergeCell ref="EG62:EJ62"/>
    <mergeCell ref="AW62:AZ62"/>
    <mergeCell ref="BA62:BD62"/>
    <mergeCell ref="BE62:BH62"/>
    <mergeCell ref="CW62:CZ62"/>
    <mergeCell ref="DA62:DD62"/>
    <mergeCell ref="BQ62:BT62"/>
    <mergeCell ref="BU62:BX62"/>
    <mergeCell ref="BY62:CB62"/>
    <mergeCell ref="CC62:CF62"/>
    <mergeCell ref="A62:B62"/>
    <mergeCell ref="C62:AB62"/>
    <mergeCell ref="AC62:AF62"/>
    <mergeCell ref="AG62:AJ62"/>
    <mergeCell ref="AK62:AN62"/>
    <mergeCell ref="AS62:AV62"/>
    <mergeCell ref="EK61:EN61"/>
    <mergeCell ref="BI62:BL62"/>
    <mergeCell ref="BM62:BP62"/>
    <mergeCell ref="CG62:CJ62"/>
    <mergeCell ref="CK62:CN62"/>
    <mergeCell ref="CO62:CR62"/>
    <mergeCell ref="CS62:CV62"/>
    <mergeCell ref="EK62:EN62"/>
    <mergeCell ref="CS61:CV61"/>
    <mergeCell ref="BI61:BL61"/>
    <mergeCell ref="EO61:ER61"/>
    <mergeCell ref="ES61:EV61"/>
    <mergeCell ref="DE61:DH61"/>
    <mergeCell ref="DI61:DL61"/>
    <mergeCell ref="DM61:DP61"/>
    <mergeCell ref="DQ61:DT61"/>
    <mergeCell ref="DU61:DX61"/>
    <mergeCell ref="DY61:EB61"/>
    <mergeCell ref="EC61:EF61"/>
    <mergeCell ref="EG61:EJ61"/>
    <mergeCell ref="CW61:CZ61"/>
    <mergeCell ref="DA61:DD61"/>
    <mergeCell ref="BQ61:BT61"/>
    <mergeCell ref="BU61:BX61"/>
    <mergeCell ref="BY61:CB61"/>
    <mergeCell ref="CC61:CF61"/>
    <mergeCell ref="CG61:CJ61"/>
    <mergeCell ref="CK61:CN61"/>
    <mergeCell ref="CO61:CR61"/>
    <mergeCell ref="BM61:BP61"/>
    <mergeCell ref="A61:B61"/>
    <mergeCell ref="C61:AB61"/>
    <mergeCell ref="AC61:AF61"/>
    <mergeCell ref="AG61:AJ61"/>
    <mergeCell ref="AK61:AN61"/>
    <mergeCell ref="AS61:AV61"/>
    <mergeCell ref="AW61:AZ61"/>
    <mergeCell ref="BA61:BD61"/>
    <mergeCell ref="BE61:BH61"/>
    <mergeCell ref="EO60:ER60"/>
    <mergeCell ref="ES60:EV60"/>
    <mergeCell ref="DE60:DH60"/>
    <mergeCell ref="DI60:DL60"/>
    <mergeCell ref="DM60:DP60"/>
    <mergeCell ref="DQ60:DT60"/>
    <mergeCell ref="DU60:DX60"/>
    <mergeCell ref="DY60:EB60"/>
    <mergeCell ref="EC60:EF60"/>
    <mergeCell ref="EG60:EJ60"/>
    <mergeCell ref="AW60:AZ60"/>
    <mergeCell ref="BA60:BD60"/>
    <mergeCell ref="BE60:BH60"/>
    <mergeCell ref="CW60:CZ60"/>
    <mergeCell ref="DA60:DD60"/>
    <mergeCell ref="BQ60:BT60"/>
    <mergeCell ref="BU60:BX60"/>
    <mergeCell ref="BY60:CB60"/>
    <mergeCell ref="CC60:CF60"/>
    <mergeCell ref="A60:B60"/>
    <mergeCell ref="C60:AB60"/>
    <mergeCell ref="AC60:AF60"/>
    <mergeCell ref="AG60:AJ60"/>
    <mergeCell ref="AK60:AN60"/>
    <mergeCell ref="AS60:AV60"/>
    <mergeCell ref="EK59:EN59"/>
    <mergeCell ref="BI60:BL60"/>
    <mergeCell ref="BM60:BP60"/>
    <mergeCell ref="CG60:CJ60"/>
    <mergeCell ref="CK60:CN60"/>
    <mergeCell ref="CO60:CR60"/>
    <mergeCell ref="CS60:CV60"/>
    <mergeCell ref="EK60:EN60"/>
    <mergeCell ref="CS59:CV59"/>
    <mergeCell ref="BI59:BL59"/>
    <mergeCell ref="EO59:ER59"/>
    <mergeCell ref="ES59:EV59"/>
    <mergeCell ref="DE59:DH59"/>
    <mergeCell ref="DI59:DL59"/>
    <mergeCell ref="DM59:DP59"/>
    <mergeCell ref="DQ59:DT59"/>
    <mergeCell ref="DU59:DX59"/>
    <mergeCell ref="DY59:EB59"/>
    <mergeCell ref="EC59:EF59"/>
    <mergeCell ref="EG59:EJ59"/>
    <mergeCell ref="CW59:CZ59"/>
    <mergeCell ref="DA59:DD59"/>
    <mergeCell ref="BQ59:BT59"/>
    <mergeCell ref="BU59:BX59"/>
    <mergeCell ref="BY59:CB59"/>
    <mergeCell ref="CC59:CF59"/>
    <mergeCell ref="CG59:CJ59"/>
    <mergeCell ref="CK59:CN59"/>
    <mergeCell ref="CO59:CR59"/>
    <mergeCell ref="BM59:BP59"/>
    <mergeCell ref="A59:B59"/>
    <mergeCell ref="C59:AB59"/>
    <mergeCell ref="AC59:AF59"/>
    <mergeCell ref="AG59:AJ59"/>
    <mergeCell ref="AK59:AN59"/>
    <mergeCell ref="AS59:AV59"/>
    <mergeCell ref="AW59:AZ59"/>
    <mergeCell ref="BA59:BD59"/>
    <mergeCell ref="BE59:BH59"/>
    <mergeCell ref="EO58:ER58"/>
    <mergeCell ref="ES58:EV58"/>
    <mergeCell ref="DE58:DH58"/>
    <mergeCell ref="DI58:DL58"/>
    <mergeCell ref="DM58:DP58"/>
    <mergeCell ref="DQ58:DT58"/>
    <mergeCell ref="DU58:DX58"/>
    <mergeCell ref="DY58:EB58"/>
    <mergeCell ref="EC58:EF58"/>
    <mergeCell ref="EG58:EJ58"/>
    <mergeCell ref="AW58:AZ58"/>
    <mergeCell ref="BA58:BD58"/>
    <mergeCell ref="BE58:BH58"/>
    <mergeCell ref="CW58:CZ58"/>
    <mergeCell ref="DA58:DD58"/>
    <mergeCell ref="BQ58:BT58"/>
    <mergeCell ref="BU58:BX58"/>
    <mergeCell ref="BY58:CB58"/>
    <mergeCell ref="CC58:CF58"/>
    <mergeCell ref="A58:B58"/>
    <mergeCell ref="C58:AB58"/>
    <mergeCell ref="AC58:AF58"/>
    <mergeCell ref="AG58:AJ58"/>
    <mergeCell ref="AK58:AN58"/>
    <mergeCell ref="AS58:AV58"/>
    <mergeCell ref="EK57:EN57"/>
    <mergeCell ref="BI58:BL58"/>
    <mergeCell ref="BM58:BP58"/>
    <mergeCell ref="CG58:CJ58"/>
    <mergeCell ref="CK58:CN58"/>
    <mergeCell ref="CO58:CR58"/>
    <mergeCell ref="CS58:CV58"/>
    <mergeCell ref="EK58:EN58"/>
    <mergeCell ref="CS57:CV57"/>
    <mergeCell ref="BI57:BL57"/>
    <mergeCell ref="EO57:ER57"/>
    <mergeCell ref="ES57:EV57"/>
    <mergeCell ref="DE57:DH57"/>
    <mergeCell ref="DI57:DL57"/>
    <mergeCell ref="DM57:DP57"/>
    <mergeCell ref="DQ57:DT57"/>
    <mergeCell ref="DU57:DX57"/>
    <mergeCell ref="DY57:EB57"/>
    <mergeCell ref="EC57:EF57"/>
    <mergeCell ref="EG57:EJ57"/>
    <mergeCell ref="CW57:CZ57"/>
    <mergeCell ref="DA57:DD57"/>
    <mergeCell ref="BQ57:BT57"/>
    <mergeCell ref="BU57:BX57"/>
    <mergeCell ref="BY57:CB57"/>
    <mergeCell ref="CC57:CF57"/>
    <mergeCell ref="CG57:CJ57"/>
    <mergeCell ref="CK57:CN57"/>
    <mergeCell ref="CO57:CR57"/>
    <mergeCell ref="BM57:BP57"/>
    <mergeCell ref="A57:B57"/>
    <mergeCell ref="C57:AB57"/>
    <mergeCell ref="AC57:AF57"/>
    <mergeCell ref="AG57:AJ57"/>
    <mergeCell ref="AK57:AN57"/>
    <mergeCell ref="AS57:AV57"/>
    <mergeCell ref="AW57:AZ57"/>
    <mergeCell ref="BA57:BD57"/>
    <mergeCell ref="BE57:BH57"/>
    <mergeCell ref="EO56:ER56"/>
    <mergeCell ref="ES56:EV56"/>
    <mergeCell ref="DE56:DH56"/>
    <mergeCell ref="DI56:DL56"/>
    <mergeCell ref="DM56:DP56"/>
    <mergeCell ref="DQ56:DT56"/>
    <mergeCell ref="DU56:DX56"/>
    <mergeCell ref="DY56:EB56"/>
    <mergeCell ref="EC56:EF56"/>
    <mergeCell ref="EG56:EJ56"/>
    <mergeCell ref="AW56:AZ56"/>
    <mergeCell ref="BA56:BD56"/>
    <mergeCell ref="BE56:BH56"/>
    <mergeCell ref="CW56:CZ56"/>
    <mergeCell ref="DA56:DD56"/>
    <mergeCell ref="BQ56:BT56"/>
    <mergeCell ref="BU56:BX56"/>
    <mergeCell ref="BY56:CB56"/>
    <mergeCell ref="CC56:CF56"/>
    <mergeCell ref="A56:B56"/>
    <mergeCell ref="C56:AB56"/>
    <mergeCell ref="AC56:AF56"/>
    <mergeCell ref="AG56:AJ56"/>
    <mergeCell ref="AK56:AN56"/>
    <mergeCell ref="AS56:AV56"/>
    <mergeCell ref="EK55:EN55"/>
    <mergeCell ref="BI56:BL56"/>
    <mergeCell ref="BM56:BP56"/>
    <mergeCell ref="CG56:CJ56"/>
    <mergeCell ref="CK56:CN56"/>
    <mergeCell ref="CO56:CR56"/>
    <mergeCell ref="CS56:CV56"/>
    <mergeCell ref="EK56:EN56"/>
    <mergeCell ref="CS55:CV55"/>
    <mergeCell ref="BI55:BL55"/>
    <mergeCell ref="EO55:ER55"/>
    <mergeCell ref="ES55:EV55"/>
    <mergeCell ref="DE55:DH55"/>
    <mergeCell ref="DI55:DL55"/>
    <mergeCell ref="DM55:DP55"/>
    <mergeCell ref="DQ55:DT55"/>
    <mergeCell ref="DU55:DX55"/>
    <mergeCell ref="DY55:EB55"/>
    <mergeCell ref="EC55:EF55"/>
    <mergeCell ref="EG55:EJ55"/>
    <mergeCell ref="CW55:CZ55"/>
    <mergeCell ref="DA55:DD55"/>
    <mergeCell ref="BQ55:BT55"/>
    <mergeCell ref="BU55:BX55"/>
    <mergeCell ref="BY55:CB55"/>
    <mergeCell ref="CC55:CF55"/>
    <mergeCell ref="CG55:CJ55"/>
    <mergeCell ref="CK55:CN55"/>
    <mergeCell ref="CO55:CR55"/>
    <mergeCell ref="BM55:BP55"/>
    <mergeCell ref="A55:B55"/>
    <mergeCell ref="C55:AB55"/>
    <mergeCell ref="AC55:AF55"/>
    <mergeCell ref="AG55:AJ55"/>
    <mergeCell ref="AK55:AN55"/>
    <mergeCell ref="AS55:AV55"/>
    <mergeCell ref="AW55:AZ55"/>
    <mergeCell ref="BA55:BD55"/>
    <mergeCell ref="BE55:BH55"/>
    <mergeCell ref="EO54:ER54"/>
    <mergeCell ref="ES54:EV54"/>
    <mergeCell ref="DE54:DH54"/>
    <mergeCell ref="DI54:DL54"/>
    <mergeCell ref="DM54:DP54"/>
    <mergeCell ref="DQ54:DT54"/>
    <mergeCell ref="DU54:DX54"/>
    <mergeCell ref="DY54:EB54"/>
    <mergeCell ref="EC54:EF54"/>
    <mergeCell ref="EG54:EJ54"/>
    <mergeCell ref="AW54:AZ54"/>
    <mergeCell ref="BA54:BD54"/>
    <mergeCell ref="BE54:BH54"/>
    <mergeCell ref="CW54:CZ54"/>
    <mergeCell ref="DA54:DD54"/>
    <mergeCell ref="BQ54:BT54"/>
    <mergeCell ref="BU54:BX54"/>
    <mergeCell ref="BY54:CB54"/>
    <mergeCell ref="CC54:CF54"/>
    <mergeCell ref="A54:B54"/>
    <mergeCell ref="C54:AB54"/>
    <mergeCell ref="AC54:AF54"/>
    <mergeCell ref="AG54:AJ54"/>
    <mergeCell ref="AK54:AN54"/>
    <mergeCell ref="AS54:AV54"/>
    <mergeCell ref="EK53:EN53"/>
    <mergeCell ref="BI54:BL54"/>
    <mergeCell ref="BM54:BP54"/>
    <mergeCell ref="CG54:CJ54"/>
    <mergeCell ref="CK54:CN54"/>
    <mergeCell ref="CO54:CR54"/>
    <mergeCell ref="CS54:CV54"/>
    <mergeCell ref="EK54:EN54"/>
    <mergeCell ref="CS53:CV53"/>
    <mergeCell ref="BI53:BL53"/>
    <mergeCell ref="EO53:ER53"/>
    <mergeCell ref="ES53:EV53"/>
    <mergeCell ref="DE53:DH53"/>
    <mergeCell ref="DI53:DL53"/>
    <mergeCell ref="DM53:DP53"/>
    <mergeCell ref="DQ53:DT53"/>
    <mergeCell ref="DU53:DX53"/>
    <mergeCell ref="DY53:EB53"/>
    <mergeCell ref="EC53:EF53"/>
    <mergeCell ref="EG53:EJ53"/>
    <mergeCell ref="CW53:CZ53"/>
    <mergeCell ref="DA53:DD53"/>
    <mergeCell ref="BQ53:BT53"/>
    <mergeCell ref="BU53:BX53"/>
    <mergeCell ref="BY53:CB53"/>
    <mergeCell ref="CC53:CF53"/>
    <mergeCell ref="CG53:CJ53"/>
    <mergeCell ref="CK53:CN53"/>
    <mergeCell ref="CO53:CR53"/>
    <mergeCell ref="BM53:BP53"/>
    <mergeCell ref="A53:B53"/>
    <mergeCell ref="C53:AB53"/>
    <mergeCell ref="AC53:AF53"/>
    <mergeCell ref="AG53:AJ53"/>
    <mergeCell ref="AK53:AN53"/>
    <mergeCell ref="AS53:AV53"/>
    <mergeCell ref="AW53:AZ53"/>
    <mergeCell ref="BA53:BD53"/>
    <mergeCell ref="BE53:BH53"/>
    <mergeCell ref="EO52:ER52"/>
    <mergeCell ref="ES52:EV52"/>
    <mergeCell ref="DE52:DH52"/>
    <mergeCell ref="DI52:DL52"/>
    <mergeCell ref="DM52:DP52"/>
    <mergeCell ref="DQ52:DT52"/>
    <mergeCell ref="DU52:DX52"/>
    <mergeCell ref="DY52:EB52"/>
    <mergeCell ref="EC52:EF52"/>
    <mergeCell ref="EG52:EJ52"/>
    <mergeCell ref="AW52:AZ52"/>
    <mergeCell ref="BA52:BD52"/>
    <mergeCell ref="BE52:BH52"/>
    <mergeCell ref="CW52:CZ52"/>
    <mergeCell ref="DA52:DD52"/>
    <mergeCell ref="BQ52:BT52"/>
    <mergeCell ref="BU52:BX52"/>
    <mergeCell ref="BY52:CB52"/>
    <mergeCell ref="CC52:CF52"/>
    <mergeCell ref="A52:B52"/>
    <mergeCell ref="C52:AB52"/>
    <mergeCell ref="AC52:AF52"/>
    <mergeCell ref="AG52:AJ52"/>
    <mergeCell ref="AK52:AN52"/>
    <mergeCell ref="AS52:AV52"/>
    <mergeCell ref="EK51:EN51"/>
    <mergeCell ref="BI52:BL52"/>
    <mergeCell ref="BM52:BP52"/>
    <mergeCell ref="CG52:CJ52"/>
    <mergeCell ref="CK52:CN52"/>
    <mergeCell ref="CO52:CR52"/>
    <mergeCell ref="CS52:CV52"/>
    <mergeCell ref="EK52:EN52"/>
    <mergeCell ref="CS51:CV51"/>
    <mergeCell ref="BI51:BL51"/>
    <mergeCell ref="EO51:ER51"/>
    <mergeCell ref="ES51:EV51"/>
    <mergeCell ref="DE51:DH51"/>
    <mergeCell ref="DI51:DL51"/>
    <mergeCell ref="DM51:DP51"/>
    <mergeCell ref="DQ51:DT51"/>
    <mergeCell ref="DU51:DX51"/>
    <mergeCell ref="DY51:EB51"/>
    <mergeCell ref="EC51:EF51"/>
    <mergeCell ref="EG51:EJ51"/>
    <mergeCell ref="CW51:CZ51"/>
    <mergeCell ref="DA51:DD51"/>
    <mergeCell ref="BQ51:BT51"/>
    <mergeCell ref="BU51:BX51"/>
    <mergeCell ref="BY51:CB51"/>
    <mergeCell ref="CC51:CF51"/>
    <mergeCell ref="CG51:CJ51"/>
    <mergeCell ref="CK51:CN51"/>
    <mergeCell ref="CO51:CR51"/>
    <mergeCell ref="BM51:BP51"/>
    <mergeCell ref="A51:B51"/>
    <mergeCell ref="C51:AB51"/>
    <mergeCell ref="AC51:AF51"/>
    <mergeCell ref="AG51:AJ51"/>
    <mergeCell ref="AK51:AN51"/>
    <mergeCell ref="AS51:AV51"/>
    <mergeCell ref="AW51:AZ51"/>
    <mergeCell ref="BA51:BD51"/>
    <mergeCell ref="BE51:BH51"/>
    <mergeCell ref="EO50:ER50"/>
    <mergeCell ref="ES50:EV50"/>
    <mergeCell ref="DE50:DH50"/>
    <mergeCell ref="DI50:DL50"/>
    <mergeCell ref="DM50:DP50"/>
    <mergeCell ref="DQ50:DT50"/>
    <mergeCell ref="DU50:DX50"/>
    <mergeCell ref="DY50:EB50"/>
    <mergeCell ref="EC50:EF50"/>
    <mergeCell ref="EG50:EJ50"/>
    <mergeCell ref="AW50:AZ50"/>
    <mergeCell ref="BA50:BD50"/>
    <mergeCell ref="BE50:BH50"/>
    <mergeCell ref="CW50:CZ50"/>
    <mergeCell ref="DA50:DD50"/>
    <mergeCell ref="BQ50:BT50"/>
    <mergeCell ref="BU50:BX50"/>
    <mergeCell ref="BY50:CB50"/>
    <mergeCell ref="CC50:CF50"/>
    <mergeCell ref="A50:B50"/>
    <mergeCell ref="C50:AB50"/>
    <mergeCell ref="AC50:AF50"/>
    <mergeCell ref="AG50:AJ50"/>
    <mergeCell ref="AK50:AN50"/>
    <mergeCell ref="AS50:AV50"/>
    <mergeCell ref="EK49:EN49"/>
    <mergeCell ref="BI50:BL50"/>
    <mergeCell ref="BM50:BP50"/>
    <mergeCell ref="CG50:CJ50"/>
    <mergeCell ref="CK50:CN50"/>
    <mergeCell ref="CO50:CR50"/>
    <mergeCell ref="CS50:CV50"/>
    <mergeCell ref="EK50:EN50"/>
    <mergeCell ref="CS49:CV49"/>
    <mergeCell ref="BI49:BL49"/>
    <mergeCell ref="EO49:ER49"/>
    <mergeCell ref="ES49:EV49"/>
    <mergeCell ref="DE49:DH49"/>
    <mergeCell ref="DI49:DL49"/>
    <mergeCell ref="DM49:DP49"/>
    <mergeCell ref="DQ49:DT49"/>
    <mergeCell ref="DU49:DX49"/>
    <mergeCell ref="DY49:EB49"/>
    <mergeCell ref="EC49:EF49"/>
    <mergeCell ref="EG49:EJ49"/>
    <mergeCell ref="CW49:CZ49"/>
    <mergeCell ref="DA49:DD49"/>
    <mergeCell ref="BQ49:BT49"/>
    <mergeCell ref="BU49:BX49"/>
    <mergeCell ref="BY49:CB49"/>
    <mergeCell ref="CC49:CF49"/>
    <mergeCell ref="CG49:CJ49"/>
    <mergeCell ref="CK49:CN49"/>
    <mergeCell ref="CO49:CR49"/>
    <mergeCell ref="BM49:BP49"/>
    <mergeCell ref="A49:B49"/>
    <mergeCell ref="C49:AB49"/>
    <mergeCell ref="AC49:AF49"/>
    <mergeCell ref="AG49:AJ49"/>
    <mergeCell ref="AK49:AN49"/>
    <mergeCell ref="AS49:AV49"/>
    <mergeCell ref="AW49:AZ49"/>
    <mergeCell ref="BA49:BD49"/>
    <mergeCell ref="BE49:BH49"/>
    <mergeCell ref="EO48:ER48"/>
    <mergeCell ref="ES48:EV48"/>
    <mergeCell ref="DE48:DH48"/>
    <mergeCell ref="DI48:DL48"/>
    <mergeCell ref="DM48:DP48"/>
    <mergeCell ref="DQ48:DT48"/>
    <mergeCell ref="DU48:DX48"/>
    <mergeCell ref="DY48:EB48"/>
    <mergeCell ref="EC48:EF48"/>
    <mergeCell ref="EG48:EJ48"/>
    <mergeCell ref="AW48:AZ48"/>
    <mergeCell ref="BA48:BD48"/>
    <mergeCell ref="BE48:BH48"/>
    <mergeCell ref="CW48:CZ48"/>
    <mergeCell ref="DA48:DD48"/>
    <mergeCell ref="BQ48:BT48"/>
    <mergeCell ref="BU48:BX48"/>
    <mergeCell ref="BY48:CB48"/>
    <mergeCell ref="CC48:CF48"/>
    <mergeCell ref="A48:B48"/>
    <mergeCell ref="C48:AB48"/>
    <mergeCell ref="AC48:AF48"/>
    <mergeCell ref="AG48:AJ48"/>
    <mergeCell ref="AK48:AN48"/>
    <mergeCell ref="AS48:AV48"/>
    <mergeCell ref="EK47:EN47"/>
    <mergeCell ref="BI48:BL48"/>
    <mergeCell ref="BM48:BP48"/>
    <mergeCell ref="CG48:CJ48"/>
    <mergeCell ref="CK48:CN48"/>
    <mergeCell ref="CO48:CR48"/>
    <mergeCell ref="CS48:CV48"/>
    <mergeCell ref="EK48:EN48"/>
    <mergeCell ref="CS47:CV47"/>
    <mergeCell ref="BI47:BL47"/>
    <mergeCell ref="EO47:ER47"/>
    <mergeCell ref="ES47:EV47"/>
    <mergeCell ref="DE47:DH47"/>
    <mergeCell ref="DI47:DL47"/>
    <mergeCell ref="DM47:DP47"/>
    <mergeCell ref="DQ47:DT47"/>
    <mergeCell ref="DU47:DX47"/>
    <mergeCell ref="DY47:EB47"/>
    <mergeCell ref="EC47:EF47"/>
    <mergeCell ref="EG47:EJ47"/>
    <mergeCell ref="CW47:CZ47"/>
    <mergeCell ref="DA47:DD47"/>
    <mergeCell ref="BQ47:BT47"/>
    <mergeCell ref="BU47:BX47"/>
    <mergeCell ref="BY47:CB47"/>
    <mergeCell ref="CC47:CF47"/>
    <mergeCell ref="CG47:CJ47"/>
    <mergeCell ref="CK47:CN47"/>
    <mergeCell ref="CO47:CR47"/>
    <mergeCell ref="BM47:BP47"/>
    <mergeCell ref="A47:B47"/>
    <mergeCell ref="C47:AB47"/>
    <mergeCell ref="AC47:AF47"/>
    <mergeCell ref="AG47:AJ47"/>
    <mergeCell ref="AK47:AN47"/>
    <mergeCell ref="AS47:AV47"/>
    <mergeCell ref="AW47:AZ47"/>
    <mergeCell ref="BA47:BD47"/>
    <mergeCell ref="BE47:BH47"/>
    <mergeCell ref="EO46:ER46"/>
    <mergeCell ref="ES46:EV46"/>
    <mergeCell ref="DE46:DH46"/>
    <mergeCell ref="DI46:DL46"/>
    <mergeCell ref="DM46:DP46"/>
    <mergeCell ref="DQ46:DT46"/>
    <mergeCell ref="DU46:DX46"/>
    <mergeCell ref="DY46:EB46"/>
    <mergeCell ref="EC46:EF46"/>
    <mergeCell ref="EG46:EJ46"/>
    <mergeCell ref="AW46:AZ46"/>
    <mergeCell ref="BA46:BD46"/>
    <mergeCell ref="BE46:BH46"/>
    <mergeCell ref="CW46:CZ46"/>
    <mergeCell ref="DA46:DD46"/>
    <mergeCell ref="BQ46:BT46"/>
    <mergeCell ref="BU46:BX46"/>
    <mergeCell ref="BY46:CB46"/>
    <mergeCell ref="CC46:CF46"/>
    <mergeCell ref="A46:B46"/>
    <mergeCell ref="C46:AB46"/>
    <mergeCell ref="AC46:AF46"/>
    <mergeCell ref="AG46:AJ46"/>
    <mergeCell ref="AK46:AN46"/>
    <mergeCell ref="AS46:AV46"/>
    <mergeCell ref="EK45:EN45"/>
    <mergeCell ref="BI46:BL46"/>
    <mergeCell ref="BM46:BP46"/>
    <mergeCell ref="CG46:CJ46"/>
    <mergeCell ref="CK46:CN46"/>
    <mergeCell ref="CO46:CR46"/>
    <mergeCell ref="CS46:CV46"/>
    <mergeCell ref="EK46:EN46"/>
    <mergeCell ref="CS45:CV45"/>
    <mergeCell ref="BI45:BL45"/>
    <mergeCell ref="EO45:ER45"/>
    <mergeCell ref="ES45:EV45"/>
    <mergeCell ref="DE45:DH45"/>
    <mergeCell ref="DI45:DL45"/>
    <mergeCell ref="DM45:DP45"/>
    <mergeCell ref="DQ45:DT45"/>
    <mergeCell ref="DU45:DX45"/>
    <mergeCell ref="DY45:EB45"/>
    <mergeCell ref="EC45:EF45"/>
    <mergeCell ref="EG45:EJ45"/>
    <mergeCell ref="CW45:CZ45"/>
    <mergeCell ref="DA45:DD45"/>
    <mergeCell ref="BQ45:BT45"/>
    <mergeCell ref="BU45:BX45"/>
    <mergeCell ref="BY45:CB45"/>
    <mergeCell ref="CC45:CF45"/>
    <mergeCell ref="CG45:CJ45"/>
    <mergeCell ref="CK45:CN45"/>
    <mergeCell ref="CO45:CR45"/>
    <mergeCell ref="BM45:BP45"/>
    <mergeCell ref="A45:B45"/>
    <mergeCell ref="C45:AB45"/>
    <mergeCell ref="AC45:AF45"/>
    <mergeCell ref="AG45:AJ45"/>
    <mergeCell ref="AK45:AN45"/>
    <mergeCell ref="AS45:AV45"/>
    <mergeCell ref="AW45:AZ45"/>
    <mergeCell ref="BA45:BD45"/>
    <mergeCell ref="BE45:BH45"/>
    <mergeCell ref="EO44:ER44"/>
    <mergeCell ref="ES44:EV44"/>
    <mergeCell ref="DE44:DH44"/>
    <mergeCell ref="DI44:DL44"/>
    <mergeCell ref="DM44:DP44"/>
    <mergeCell ref="DQ44:DT44"/>
    <mergeCell ref="DU44:DX44"/>
    <mergeCell ref="DY44:EB44"/>
    <mergeCell ref="EC44:EF44"/>
    <mergeCell ref="EG44:EJ44"/>
    <mergeCell ref="AW44:AZ44"/>
    <mergeCell ref="BA44:BD44"/>
    <mergeCell ref="BE44:BH44"/>
    <mergeCell ref="CW44:CZ44"/>
    <mergeCell ref="DA44:DD44"/>
    <mergeCell ref="BQ44:BT44"/>
    <mergeCell ref="BU44:BX44"/>
    <mergeCell ref="BY44:CB44"/>
    <mergeCell ref="CC44:CF44"/>
    <mergeCell ref="A44:B44"/>
    <mergeCell ref="C44:AB44"/>
    <mergeCell ref="AC44:AF44"/>
    <mergeCell ref="AG44:AJ44"/>
    <mergeCell ref="AK44:AN44"/>
    <mergeCell ref="AS44:AV44"/>
    <mergeCell ref="EK43:EN43"/>
    <mergeCell ref="BI44:BL44"/>
    <mergeCell ref="BM44:BP44"/>
    <mergeCell ref="CG44:CJ44"/>
    <mergeCell ref="CK44:CN44"/>
    <mergeCell ref="CO44:CR44"/>
    <mergeCell ref="CS44:CV44"/>
    <mergeCell ref="EK44:EN44"/>
    <mergeCell ref="CS43:CV43"/>
    <mergeCell ref="BI43:BL43"/>
    <mergeCell ref="EO43:ER43"/>
    <mergeCell ref="ES43:EV43"/>
    <mergeCell ref="DE43:DH43"/>
    <mergeCell ref="DI43:DL43"/>
    <mergeCell ref="DM43:DP43"/>
    <mergeCell ref="DQ43:DT43"/>
    <mergeCell ref="DU43:DX43"/>
    <mergeCell ref="DY43:EB43"/>
    <mergeCell ref="EC43:EF43"/>
    <mergeCell ref="EG43:EJ43"/>
    <mergeCell ref="CW43:CZ43"/>
    <mergeCell ref="DA43:DD43"/>
    <mergeCell ref="BQ43:BT43"/>
    <mergeCell ref="BU43:BX43"/>
    <mergeCell ref="BY43:CB43"/>
    <mergeCell ref="CC43:CF43"/>
    <mergeCell ref="CG43:CJ43"/>
    <mergeCell ref="CK43:CN43"/>
    <mergeCell ref="CO43:CR43"/>
    <mergeCell ref="BM43:BP43"/>
    <mergeCell ref="A43:B43"/>
    <mergeCell ref="C43:AB43"/>
    <mergeCell ref="AC43:AF43"/>
    <mergeCell ref="AG43:AJ43"/>
    <mergeCell ref="AK43:AN43"/>
    <mergeCell ref="AS43:AV43"/>
    <mergeCell ref="AW43:AZ43"/>
    <mergeCell ref="BA43:BD43"/>
    <mergeCell ref="BE43:BH43"/>
    <mergeCell ref="EO42:ER42"/>
    <mergeCell ref="ES42:EV42"/>
    <mergeCell ref="DE42:DH42"/>
    <mergeCell ref="DI42:DL42"/>
    <mergeCell ref="DM42:DP42"/>
    <mergeCell ref="DQ42:DT42"/>
    <mergeCell ref="DU42:DX42"/>
    <mergeCell ref="DY42:EB42"/>
    <mergeCell ref="EC42:EF42"/>
    <mergeCell ref="EG42:EJ42"/>
    <mergeCell ref="AW42:AZ42"/>
    <mergeCell ref="BA42:BD42"/>
    <mergeCell ref="BE42:BH42"/>
    <mergeCell ref="CW42:CZ42"/>
    <mergeCell ref="DA42:DD42"/>
    <mergeCell ref="BQ42:BT42"/>
    <mergeCell ref="BU42:BX42"/>
    <mergeCell ref="BY42:CB42"/>
    <mergeCell ref="CC42:CF42"/>
    <mergeCell ref="A42:B42"/>
    <mergeCell ref="C42:AB42"/>
    <mergeCell ref="AC42:AF42"/>
    <mergeCell ref="AG42:AJ42"/>
    <mergeCell ref="AK42:AN42"/>
    <mergeCell ref="AS42:AV42"/>
    <mergeCell ref="EK41:EN41"/>
    <mergeCell ref="BI42:BL42"/>
    <mergeCell ref="BM42:BP42"/>
    <mergeCell ref="CG42:CJ42"/>
    <mergeCell ref="CK42:CN42"/>
    <mergeCell ref="CO42:CR42"/>
    <mergeCell ref="CS42:CV42"/>
    <mergeCell ref="EK42:EN42"/>
    <mergeCell ref="CS41:CV41"/>
    <mergeCell ref="BI41:BL41"/>
    <mergeCell ref="EO41:ER41"/>
    <mergeCell ref="ES41:EV41"/>
    <mergeCell ref="DE41:DH41"/>
    <mergeCell ref="DI41:DL41"/>
    <mergeCell ref="DM41:DP41"/>
    <mergeCell ref="DQ41:DT41"/>
    <mergeCell ref="DU41:DX41"/>
    <mergeCell ref="DY41:EB41"/>
    <mergeCell ref="EC41:EF41"/>
    <mergeCell ref="EG41:EJ41"/>
    <mergeCell ref="CW41:CZ41"/>
    <mergeCell ref="DA41:DD41"/>
    <mergeCell ref="BQ41:BT41"/>
    <mergeCell ref="BU41:BX41"/>
    <mergeCell ref="BY41:CB41"/>
    <mergeCell ref="CC41:CF41"/>
    <mergeCell ref="CG41:CJ41"/>
    <mergeCell ref="CK41:CN41"/>
    <mergeCell ref="CO41:CR41"/>
    <mergeCell ref="BM41:BP41"/>
    <mergeCell ref="A41:B41"/>
    <mergeCell ref="C41:AB41"/>
    <mergeCell ref="AC41:AF41"/>
    <mergeCell ref="AG41:AJ41"/>
    <mergeCell ref="AK41:AN41"/>
    <mergeCell ref="AS41:AV41"/>
    <mergeCell ref="AW41:AZ41"/>
    <mergeCell ref="BA41:BD41"/>
    <mergeCell ref="BE41:BH41"/>
    <mergeCell ref="EO40:ER40"/>
    <mergeCell ref="ES40:EV40"/>
    <mergeCell ref="DE40:DH40"/>
    <mergeCell ref="DI40:DL40"/>
    <mergeCell ref="DM40:DP40"/>
    <mergeCell ref="DQ40:DT40"/>
    <mergeCell ref="DU40:DX40"/>
    <mergeCell ref="DY40:EB40"/>
    <mergeCell ref="EC40:EF40"/>
    <mergeCell ref="EG40:EJ40"/>
    <mergeCell ref="AW40:AZ40"/>
    <mergeCell ref="BA40:BD40"/>
    <mergeCell ref="BE40:BH40"/>
    <mergeCell ref="CW40:CZ40"/>
    <mergeCell ref="DA40:DD40"/>
    <mergeCell ref="BQ40:BT40"/>
    <mergeCell ref="BU40:BX40"/>
    <mergeCell ref="BY40:CB40"/>
    <mergeCell ref="CC40:CF40"/>
    <mergeCell ref="A40:B40"/>
    <mergeCell ref="C40:AB40"/>
    <mergeCell ref="AC40:AF40"/>
    <mergeCell ref="AG40:AJ40"/>
    <mergeCell ref="AK40:AN40"/>
    <mergeCell ref="AS40:AV40"/>
    <mergeCell ref="EK39:EN39"/>
    <mergeCell ref="BI40:BL40"/>
    <mergeCell ref="BM40:BP40"/>
    <mergeCell ref="CG40:CJ40"/>
    <mergeCell ref="CK40:CN40"/>
    <mergeCell ref="CO40:CR40"/>
    <mergeCell ref="CS40:CV40"/>
    <mergeCell ref="EK40:EN40"/>
    <mergeCell ref="CS39:CV39"/>
    <mergeCell ref="BI39:BL39"/>
    <mergeCell ref="EO39:ER39"/>
    <mergeCell ref="ES39:EV39"/>
    <mergeCell ref="DE39:DH39"/>
    <mergeCell ref="DI39:DL39"/>
    <mergeCell ref="DM39:DP39"/>
    <mergeCell ref="DQ39:DT39"/>
    <mergeCell ref="DU39:DX39"/>
    <mergeCell ref="DY39:EB39"/>
    <mergeCell ref="EC39:EF39"/>
    <mergeCell ref="EG39:EJ39"/>
    <mergeCell ref="CW39:CZ39"/>
    <mergeCell ref="DA39:DD39"/>
    <mergeCell ref="BQ39:BT39"/>
    <mergeCell ref="BU39:BX39"/>
    <mergeCell ref="BY39:CB39"/>
    <mergeCell ref="CC39:CF39"/>
    <mergeCell ref="CG39:CJ39"/>
    <mergeCell ref="CK39:CN39"/>
    <mergeCell ref="CO39:CR39"/>
    <mergeCell ref="BM39:BP39"/>
    <mergeCell ref="A39:B39"/>
    <mergeCell ref="C39:AB39"/>
    <mergeCell ref="AC39:AF39"/>
    <mergeCell ref="AG39:AJ39"/>
    <mergeCell ref="AK39:AN39"/>
    <mergeCell ref="AS39:AV39"/>
    <mergeCell ref="AW39:AZ39"/>
    <mergeCell ref="BA39:BD39"/>
    <mergeCell ref="BE39:BH39"/>
    <mergeCell ref="EO38:ER38"/>
    <mergeCell ref="ES38:EV38"/>
    <mergeCell ref="DE38:DH38"/>
    <mergeCell ref="DI38:DL38"/>
    <mergeCell ref="DM38:DP38"/>
    <mergeCell ref="DQ38:DT38"/>
    <mergeCell ref="DU38:DX38"/>
    <mergeCell ref="DY38:EB38"/>
    <mergeCell ref="EC38:EF38"/>
    <mergeCell ref="EG38:EJ38"/>
    <mergeCell ref="AW38:AZ38"/>
    <mergeCell ref="BA38:BD38"/>
    <mergeCell ref="BE38:BH38"/>
    <mergeCell ref="CW38:CZ38"/>
    <mergeCell ref="DA38:DD38"/>
    <mergeCell ref="BQ38:BT38"/>
    <mergeCell ref="BU38:BX38"/>
    <mergeCell ref="BY38:CB38"/>
    <mergeCell ref="CC38:CF38"/>
    <mergeCell ref="A38:B38"/>
    <mergeCell ref="C38:AB38"/>
    <mergeCell ref="AC38:AF38"/>
    <mergeCell ref="AG38:AJ38"/>
    <mergeCell ref="AK38:AN38"/>
    <mergeCell ref="AS38:AV38"/>
    <mergeCell ref="EK37:EN37"/>
    <mergeCell ref="BI38:BL38"/>
    <mergeCell ref="BM38:BP38"/>
    <mergeCell ref="CG38:CJ38"/>
    <mergeCell ref="CK38:CN38"/>
    <mergeCell ref="CO38:CR38"/>
    <mergeCell ref="CS38:CV38"/>
    <mergeCell ref="EK38:EN38"/>
    <mergeCell ref="CS37:CV37"/>
    <mergeCell ref="BI37:BL37"/>
    <mergeCell ref="EO37:ER37"/>
    <mergeCell ref="ES37:EV37"/>
    <mergeCell ref="DE37:DH37"/>
    <mergeCell ref="DI37:DL37"/>
    <mergeCell ref="DM37:DP37"/>
    <mergeCell ref="DQ37:DT37"/>
    <mergeCell ref="DU37:DX37"/>
    <mergeCell ref="DY37:EB37"/>
    <mergeCell ref="EC37:EF37"/>
    <mergeCell ref="EG37:EJ37"/>
    <mergeCell ref="CW37:CZ37"/>
    <mergeCell ref="DA37:DD37"/>
    <mergeCell ref="BQ37:BT37"/>
    <mergeCell ref="BU37:BX37"/>
    <mergeCell ref="BY37:CB37"/>
    <mergeCell ref="CC37:CF37"/>
    <mergeCell ref="CG37:CJ37"/>
    <mergeCell ref="CK37:CN37"/>
    <mergeCell ref="CO37:CR37"/>
    <mergeCell ref="BM37:BP37"/>
    <mergeCell ref="A37:B37"/>
    <mergeCell ref="C37:AB37"/>
    <mergeCell ref="AC37:AF37"/>
    <mergeCell ref="AG37:AJ37"/>
    <mergeCell ref="AK37:AN37"/>
    <mergeCell ref="AS37:AV37"/>
    <mergeCell ref="AW37:AZ37"/>
    <mergeCell ref="BA37:BD37"/>
    <mergeCell ref="BE37:BH37"/>
    <mergeCell ref="EO36:ER36"/>
    <mergeCell ref="ES36:EV36"/>
    <mergeCell ref="DE36:DH36"/>
    <mergeCell ref="DI36:DL36"/>
    <mergeCell ref="DM36:DP36"/>
    <mergeCell ref="DQ36:DT36"/>
    <mergeCell ref="DU36:DX36"/>
    <mergeCell ref="DY36:EB36"/>
    <mergeCell ref="EC36:EF36"/>
    <mergeCell ref="EG36:EJ36"/>
    <mergeCell ref="AW36:AZ36"/>
    <mergeCell ref="BA36:BD36"/>
    <mergeCell ref="BE36:BH36"/>
    <mergeCell ref="CW36:CZ36"/>
    <mergeCell ref="DA36:DD36"/>
    <mergeCell ref="BQ36:BT36"/>
    <mergeCell ref="BU36:BX36"/>
    <mergeCell ref="BY36:CB36"/>
    <mergeCell ref="CC36:CF36"/>
    <mergeCell ref="A36:B36"/>
    <mergeCell ref="C36:AB36"/>
    <mergeCell ref="AC36:AF36"/>
    <mergeCell ref="AG36:AJ36"/>
    <mergeCell ref="AK36:AN36"/>
    <mergeCell ref="AS36:AV36"/>
    <mergeCell ref="EK35:EN35"/>
    <mergeCell ref="BI36:BL36"/>
    <mergeCell ref="BM36:BP36"/>
    <mergeCell ref="CG36:CJ36"/>
    <mergeCell ref="CK36:CN36"/>
    <mergeCell ref="CO36:CR36"/>
    <mergeCell ref="CS36:CV36"/>
    <mergeCell ref="EK36:EN36"/>
    <mergeCell ref="CS35:CV35"/>
    <mergeCell ref="BI35:BL35"/>
    <mergeCell ref="EO35:ER35"/>
    <mergeCell ref="ES35:EV35"/>
    <mergeCell ref="DE35:DH35"/>
    <mergeCell ref="DI35:DL35"/>
    <mergeCell ref="DM35:DP35"/>
    <mergeCell ref="DQ35:DT35"/>
    <mergeCell ref="DU35:DX35"/>
    <mergeCell ref="DY35:EB35"/>
    <mergeCell ref="EC35:EF35"/>
    <mergeCell ref="EG35:EJ35"/>
    <mergeCell ref="CW35:CZ35"/>
    <mergeCell ref="DA35:DD35"/>
    <mergeCell ref="BQ35:BT35"/>
    <mergeCell ref="BU35:BX35"/>
    <mergeCell ref="BY35:CB35"/>
    <mergeCell ref="CC35:CF35"/>
    <mergeCell ref="CG35:CJ35"/>
    <mergeCell ref="CK35:CN35"/>
    <mergeCell ref="CO35:CR35"/>
    <mergeCell ref="BM35:BP35"/>
    <mergeCell ref="A35:B35"/>
    <mergeCell ref="C35:AB35"/>
    <mergeCell ref="AC35:AF35"/>
    <mergeCell ref="AG35:AJ35"/>
    <mergeCell ref="AK35:AN35"/>
    <mergeCell ref="AS35:AV35"/>
    <mergeCell ref="AW35:AZ35"/>
    <mergeCell ref="BA35:BD35"/>
    <mergeCell ref="BE35:BH35"/>
    <mergeCell ref="EO34:ER34"/>
    <mergeCell ref="ES34:EV34"/>
    <mergeCell ref="DE34:DH34"/>
    <mergeCell ref="DI34:DL34"/>
    <mergeCell ref="DM34:DP34"/>
    <mergeCell ref="DQ34:DT34"/>
    <mergeCell ref="DU34:DX34"/>
    <mergeCell ref="DY34:EB34"/>
    <mergeCell ref="EC34:EF34"/>
    <mergeCell ref="EG34:EJ34"/>
    <mergeCell ref="AW34:AZ34"/>
    <mergeCell ref="BA34:BD34"/>
    <mergeCell ref="BE34:BH34"/>
    <mergeCell ref="CW34:CZ34"/>
    <mergeCell ref="DA34:DD34"/>
    <mergeCell ref="BQ34:BT34"/>
    <mergeCell ref="BU34:BX34"/>
    <mergeCell ref="BY34:CB34"/>
    <mergeCell ref="CC34:CF34"/>
    <mergeCell ref="A34:B34"/>
    <mergeCell ref="C34:AB34"/>
    <mergeCell ref="AC34:AF34"/>
    <mergeCell ref="AG34:AJ34"/>
    <mergeCell ref="AK34:AN34"/>
    <mergeCell ref="AS34:AV34"/>
    <mergeCell ref="EK33:EN33"/>
    <mergeCell ref="BI34:BL34"/>
    <mergeCell ref="BM34:BP34"/>
    <mergeCell ref="CG34:CJ34"/>
    <mergeCell ref="CK34:CN34"/>
    <mergeCell ref="CO34:CR34"/>
    <mergeCell ref="CS34:CV34"/>
    <mergeCell ref="EK34:EN34"/>
    <mergeCell ref="CS33:CV33"/>
    <mergeCell ref="BI33:BL33"/>
    <mergeCell ref="EO33:ER33"/>
    <mergeCell ref="ES33:EV33"/>
    <mergeCell ref="DE33:DH33"/>
    <mergeCell ref="DI33:DL33"/>
    <mergeCell ref="DM33:DP33"/>
    <mergeCell ref="DQ33:DT33"/>
    <mergeCell ref="DU33:DX33"/>
    <mergeCell ref="DY33:EB33"/>
    <mergeCell ref="EC33:EF33"/>
    <mergeCell ref="EG33:EJ33"/>
    <mergeCell ref="CW33:CZ33"/>
    <mergeCell ref="DA33:DD33"/>
    <mergeCell ref="BQ33:BT33"/>
    <mergeCell ref="BU33:BX33"/>
    <mergeCell ref="BY33:CB33"/>
    <mergeCell ref="CC33:CF33"/>
    <mergeCell ref="CG33:CJ33"/>
    <mergeCell ref="CK33:CN33"/>
    <mergeCell ref="CO33:CR33"/>
    <mergeCell ref="BM33:BP33"/>
    <mergeCell ref="A33:B33"/>
    <mergeCell ref="C33:AB33"/>
    <mergeCell ref="AC33:AF33"/>
    <mergeCell ref="AG33:AJ33"/>
    <mergeCell ref="AK33:AN33"/>
    <mergeCell ref="AS33:AV33"/>
    <mergeCell ref="AW33:AZ33"/>
    <mergeCell ref="BA33:BD33"/>
    <mergeCell ref="BE33:BH33"/>
    <mergeCell ref="EO32:ER32"/>
    <mergeCell ref="ES32:EV32"/>
    <mergeCell ref="DE32:DH32"/>
    <mergeCell ref="DI32:DL32"/>
    <mergeCell ref="DM32:DP32"/>
    <mergeCell ref="DQ32:DT32"/>
    <mergeCell ref="DU32:DX32"/>
    <mergeCell ref="DY32:EB32"/>
    <mergeCell ref="EC32:EF32"/>
    <mergeCell ref="EG32:EJ32"/>
    <mergeCell ref="AW32:AZ32"/>
    <mergeCell ref="BA32:BD32"/>
    <mergeCell ref="BE32:BH32"/>
    <mergeCell ref="CW32:CZ32"/>
    <mergeCell ref="DA32:DD32"/>
    <mergeCell ref="BQ32:BT32"/>
    <mergeCell ref="BU32:BX32"/>
    <mergeCell ref="BY32:CB32"/>
    <mergeCell ref="CC32:CF32"/>
    <mergeCell ref="A32:B32"/>
    <mergeCell ref="C32:AB32"/>
    <mergeCell ref="AC32:AF32"/>
    <mergeCell ref="AG32:AJ32"/>
    <mergeCell ref="AK32:AN32"/>
    <mergeCell ref="AS32:AV32"/>
    <mergeCell ref="EK31:EN31"/>
    <mergeCell ref="BI32:BL32"/>
    <mergeCell ref="BM32:BP32"/>
    <mergeCell ref="CG32:CJ32"/>
    <mergeCell ref="CK32:CN32"/>
    <mergeCell ref="CO32:CR32"/>
    <mergeCell ref="CS32:CV32"/>
    <mergeCell ref="EK32:EN32"/>
    <mergeCell ref="CS31:CV31"/>
    <mergeCell ref="BI31:BL31"/>
    <mergeCell ref="EO31:ER31"/>
    <mergeCell ref="ES31:EV31"/>
    <mergeCell ref="DE31:DH31"/>
    <mergeCell ref="DI31:DL31"/>
    <mergeCell ref="DM31:DP31"/>
    <mergeCell ref="DQ31:DT31"/>
    <mergeCell ref="DU31:DX31"/>
    <mergeCell ref="DY31:EB31"/>
    <mergeCell ref="EC31:EF31"/>
    <mergeCell ref="EG31:EJ31"/>
    <mergeCell ref="CW31:CZ31"/>
    <mergeCell ref="DA31:DD31"/>
    <mergeCell ref="BQ31:BT31"/>
    <mergeCell ref="BU31:BX31"/>
    <mergeCell ref="BY31:CB31"/>
    <mergeCell ref="CC31:CF31"/>
    <mergeCell ref="CG31:CJ31"/>
    <mergeCell ref="CK31:CN31"/>
    <mergeCell ref="CO31:CR31"/>
    <mergeCell ref="BM31:BP31"/>
    <mergeCell ref="A31:B31"/>
    <mergeCell ref="C31:AB31"/>
    <mergeCell ref="AC31:AF31"/>
    <mergeCell ref="AG31:AJ31"/>
    <mergeCell ref="AK31:AN31"/>
    <mergeCell ref="AS31:AV31"/>
    <mergeCell ref="AW31:AZ31"/>
    <mergeCell ref="BA31:BD31"/>
    <mergeCell ref="BE31:BH31"/>
    <mergeCell ref="EO30:ER30"/>
    <mergeCell ref="ES30:EV30"/>
    <mergeCell ref="DE30:DH30"/>
    <mergeCell ref="DI30:DL30"/>
    <mergeCell ref="DM30:DP30"/>
    <mergeCell ref="DQ30:DT30"/>
    <mergeCell ref="DU30:DX30"/>
    <mergeCell ref="DY30:EB30"/>
    <mergeCell ref="EC30:EF30"/>
    <mergeCell ref="EG30:EJ30"/>
    <mergeCell ref="AW30:AZ30"/>
    <mergeCell ref="BA30:BD30"/>
    <mergeCell ref="BE30:BH30"/>
    <mergeCell ref="CW30:CZ30"/>
    <mergeCell ref="DA30:DD30"/>
    <mergeCell ref="BQ30:BT30"/>
    <mergeCell ref="BU30:BX30"/>
    <mergeCell ref="BY30:CB30"/>
    <mergeCell ref="CC30:CF30"/>
    <mergeCell ref="A30:B30"/>
    <mergeCell ref="C30:AB30"/>
    <mergeCell ref="AC30:AF30"/>
    <mergeCell ref="AG30:AJ30"/>
    <mergeCell ref="AK30:AN30"/>
    <mergeCell ref="AS30:AV30"/>
    <mergeCell ref="EK29:EN29"/>
    <mergeCell ref="BI30:BL30"/>
    <mergeCell ref="BM30:BP30"/>
    <mergeCell ref="CG30:CJ30"/>
    <mergeCell ref="CK30:CN30"/>
    <mergeCell ref="CO30:CR30"/>
    <mergeCell ref="CS30:CV30"/>
    <mergeCell ref="EK30:EN30"/>
    <mergeCell ref="CS29:CV29"/>
    <mergeCell ref="BI29:BL29"/>
    <mergeCell ref="EO29:ER29"/>
    <mergeCell ref="ES29:EV29"/>
    <mergeCell ref="DE29:DH29"/>
    <mergeCell ref="DI29:DL29"/>
    <mergeCell ref="DM29:DP29"/>
    <mergeCell ref="DQ29:DT29"/>
    <mergeCell ref="DU29:DX29"/>
    <mergeCell ref="DY29:EB29"/>
    <mergeCell ref="EC29:EF29"/>
    <mergeCell ref="EG29:EJ29"/>
    <mergeCell ref="CW29:CZ29"/>
    <mergeCell ref="DA29:DD29"/>
    <mergeCell ref="BQ29:BT29"/>
    <mergeCell ref="BU29:BX29"/>
    <mergeCell ref="BY29:CB29"/>
    <mergeCell ref="CC29:CF29"/>
    <mergeCell ref="CG29:CJ29"/>
    <mergeCell ref="CK29:CN29"/>
    <mergeCell ref="CO29:CR29"/>
    <mergeCell ref="BM29:BP29"/>
    <mergeCell ref="A29:B29"/>
    <mergeCell ref="C29:AB29"/>
    <mergeCell ref="AC29:AF29"/>
    <mergeCell ref="AG29:AJ29"/>
    <mergeCell ref="AK29:AN29"/>
    <mergeCell ref="AS29:AV29"/>
    <mergeCell ref="AW29:AZ29"/>
    <mergeCell ref="BA29:BD29"/>
    <mergeCell ref="BE29:BH29"/>
    <mergeCell ref="EO28:ER28"/>
    <mergeCell ref="ES28:EV28"/>
    <mergeCell ref="DE28:DH28"/>
    <mergeCell ref="DI28:DL28"/>
    <mergeCell ref="DM28:DP28"/>
    <mergeCell ref="DQ28:DT28"/>
    <mergeCell ref="DU28:DX28"/>
    <mergeCell ref="DY28:EB28"/>
    <mergeCell ref="EC28:EF28"/>
    <mergeCell ref="EG28:EJ28"/>
    <mergeCell ref="AW28:AZ28"/>
    <mergeCell ref="BA28:BD28"/>
    <mergeCell ref="BE28:BH28"/>
    <mergeCell ref="CW28:CZ28"/>
    <mergeCell ref="DA28:DD28"/>
    <mergeCell ref="BQ28:BT28"/>
    <mergeCell ref="BU28:BX28"/>
    <mergeCell ref="BY28:CB28"/>
    <mergeCell ref="CC28:CF28"/>
    <mergeCell ref="A28:B28"/>
    <mergeCell ref="C28:AB28"/>
    <mergeCell ref="AC28:AF28"/>
    <mergeCell ref="AG28:AJ28"/>
    <mergeCell ref="AK28:AN28"/>
    <mergeCell ref="AS28:AV28"/>
    <mergeCell ref="EK27:EN27"/>
    <mergeCell ref="BI28:BL28"/>
    <mergeCell ref="BM28:BP28"/>
    <mergeCell ref="CG28:CJ28"/>
    <mergeCell ref="CK28:CN28"/>
    <mergeCell ref="CO28:CR28"/>
    <mergeCell ref="CS28:CV28"/>
    <mergeCell ref="EK28:EN28"/>
    <mergeCell ref="CS27:CV27"/>
    <mergeCell ref="BI27:BL27"/>
    <mergeCell ref="EO27:ER27"/>
    <mergeCell ref="ES27:EV27"/>
    <mergeCell ref="DE27:DH27"/>
    <mergeCell ref="DI27:DL27"/>
    <mergeCell ref="DM27:DP27"/>
    <mergeCell ref="DQ27:DT27"/>
    <mergeCell ref="DU27:DX27"/>
    <mergeCell ref="DY27:EB27"/>
    <mergeCell ref="EC27:EF27"/>
    <mergeCell ref="EG27:EJ27"/>
    <mergeCell ref="CW27:CZ27"/>
    <mergeCell ref="DA27:DD27"/>
    <mergeCell ref="BQ27:BT27"/>
    <mergeCell ref="BU27:BX27"/>
    <mergeCell ref="BY27:CB27"/>
    <mergeCell ref="CC27:CF27"/>
    <mergeCell ref="CG27:CJ27"/>
    <mergeCell ref="CK27:CN27"/>
    <mergeCell ref="CO27:CR27"/>
    <mergeCell ref="BM27:BP27"/>
    <mergeCell ref="A27:B27"/>
    <mergeCell ref="C27:AB27"/>
    <mergeCell ref="AC27:AF27"/>
    <mergeCell ref="AG27:AJ27"/>
    <mergeCell ref="AK27:AN27"/>
    <mergeCell ref="AS27:AV27"/>
    <mergeCell ref="AW27:AZ27"/>
    <mergeCell ref="BA27:BD27"/>
    <mergeCell ref="BE27:BH27"/>
    <mergeCell ref="EO26:ER26"/>
    <mergeCell ref="ES26:EV26"/>
    <mergeCell ref="DE26:DH26"/>
    <mergeCell ref="DI26:DL26"/>
    <mergeCell ref="DM26:DP26"/>
    <mergeCell ref="DQ26:DT26"/>
    <mergeCell ref="DU26:DX26"/>
    <mergeCell ref="DY26:EB26"/>
    <mergeCell ref="EC26:EF26"/>
    <mergeCell ref="EG26:EJ26"/>
    <mergeCell ref="AW26:AZ26"/>
    <mergeCell ref="BA26:BD26"/>
    <mergeCell ref="BE26:BH26"/>
    <mergeCell ref="CW26:CZ26"/>
    <mergeCell ref="DA26:DD26"/>
    <mergeCell ref="BQ26:BT26"/>
    <mergeCell ref="BU26:BX26"/>
    <mergeCell ref="BY26:CB26"/>
    <mergeCell ref="CC26:CF26"/>
    <mergeCell ref="A26:B26"/>
    <mergeCell ref="C26:AB26"/>
    <mergeCell ref="AC26:AF26"/>
    <mergeCell ref="AG26:AJ26"/>
    <mergeCell ref="AK26:AN26"/>
    <mergeCell ref="AS26:AV26"/>
    <mergeCell ref="EK25:EN25"/>
    <mergeCell ref="BI26:BL26"/>
    <mergeCell ref="BM26:BP26"/>
    <mergeCell ref="CG26:CJ26"/>
    <mergeCell ref="CK26:CN26"/>
    <mergeCell ref="CO26:CR26"/>
    <mergeCell ref="CS26:CV26"/>
    <mergeCell ref="EK26:EN26"/>
    <mergeCell ref="CS25:CV25"/>
    <mergeCell ref="BI25:BL25"/>
    <mergeCell ref="EO25:ER25"/>
    <mergeCell ref="ES25:EV25"/>
    <mergeCell ref="DE25:DH25"/>
    <mergeCell ref="DI25:DL25"/>
    <mergeCell ref="DM25:DP25"/>
    <mergeCell ref="DQ25:DT25"/>
    <mergeCell ref="DU25:DX25"/>
    <mergeCell ref="DY25:EB25"/>
    <mergeCell ref="EC25:EF25"/>
    <mergeCell ref="EG25:EJ25"/>
    <mergeCell ref="CW25:CZ25"/>
    <mergeCell ref="DA25:DD25"/>
    <mergeCell ref="BQ25:BT25"/>
    <mergeCell ref="BU25:BX25"/>
    <mergeCell ref="BY25:CB25"/>
    <mergeCell ref="CC25:CF25"/>
    <mergeCell ref="CG25:CJ25"/>
    <mergeCell ref="CK25:CN25"/>
    <mergeCell ref="CO25:CR25"/>
    <mergeCell ref="BM25:BP25"/>
    <mergeCell ref="A25:B25"/>
    <mergeCell ref="C25:AB25"/>
    <mergeCell ref="AC25:AF25"/>
    <mergeCell ref="AG25:AJ25"/>
    <mergeCell ref="AK25:AN25"/>
    <mergeCell ref="AS25:AV25"/>
    <mergeCell ref="AW25:AZ25"/>
    <mergeCell ref="BA25:BD25"/>
    <mergeCell ref="BE25:BH25"/>
    <mergeCell ref="EO24:ER24"/>
    <mergeCell ref="ES24:EV24"/>
    <mergeCell ref="DE24:DH24"/>
    <mergeCell ref="DI24:DL24"/>
    <mergeCell ref="DM24:DP24"/>
    <mergeCell ref="DQ24:DT24"/>
    <mergeCell ref="DU24:DX24"/>
    <mergeCell ref="DY24:EB24"/>
    <mergeCell ref="EC24:EF24"/>
    <mergeCell ref="EG24:EJ24"/>
    <mergeCell ref="AW24:AZ24"/>
    <mergeCell ref="BA24:BD24"/>
    <mergeCell ref="BE24:BH24"/>
    <mergeCell ref="CW24:CZ24"/>
    <mergeCell ref="DA24:DD24"/>
    <mergeCell ref="BQ24:BT24"/>
    <mergeCell ref="BU24:BX24"/>
    <mergeCell ref="BY24:CB24"/>
    <mergeCell ref="CC24:CF24"/>
    <mergeCell ref="A24:B24"/>
    <mergeCell ref="C24:AB24"/>
    <mergeCell ref="AC24:AF24"/>
    <mergeCell ref="AG24:AJ24"/>
    <mergeCell ref="AK24:AN24"/>
    <mergeCell ref="AS24:AV24"/>
    <mergeCell ref="EK23:EN23"/>
    <mergeCell ref="BI24:BL24"/>
    <mergeCell ref="BM24:BP24"/>
    <mergeCell ref="CG24:CJ24"/>
    <mergeCell ref="CK24:CN24"/>
    <mergeCell ref="CO24:CR24"/>
    <mergeCell ref="CS24:CV24"/>
    <mergeCell ref="EK24:EN24"/>
    <mergeCell ref="CS23:CV23"/>
    <mergeCell ref="BI23:BL23"/>
    <mergeCell ref="EO23:ER23"/>
    <mergeCell ref="ES23:EV23"/>
    <mergeCell ref="DE23:DH23"/>
    <mergeCell ref="DI23:DL23"/>
    <mergeCell ref="DM23:DP23"/>
    <mergeCell ref="DQ23:DT23"/>
    <mergeCell ref="DU23:DX23"/>
    <mergeCell ref="DY23:EB23"/>
    <mergeCell ref="EC23:EF23"/>
    <mergeCell ref="EG23:EJ23"/>
    <mergeCell ref="CW23:CZ23"/>
    <mergeCell ref="DA23:DD23"/>
    <mergeCell ref="BQ23:BT23"/>
    <mergeCell ref="BU23:BX23"/>
    <mergeCell ref="BY23:CB23"/>
    <mergeCell ref="CC23:CF23"/>
    <mergeCell ref="CG23:CJ23"/>
    <mergeCell ref="CK23:CN23"/>
    <mergeCell ref="CO23:CR23"/>
    <mergeCell ref="BM23:BP23"/>
    <mergeCell ref="A23:B23"/>
    <mergeCell ref="C23:AB23"/>
    <mergeCell ref="AC23:AF23"/>
    <mergeCell ref="AG23:AJ23"/>
    <mergeCell ref="AK23:AN23"/>
    <mergeCell ref="AS23:AV23"/>
    <mergeCell ref="AW23:AZ23"/>
    <mergeCell ref="BA23:BD23"/>
    <mergeCell ref="BE23:BH23"/>
    <mergeCell ref="EO22:ER22"/>
    <mergeCell ref="ES22:EV22"/>
    <mergeCell ref="DE22:DH22"/>
    <mergeCell ref="DI22:DL22"/>
    <mergeCell ref="DM22:DP22"/>
    <mergeCell ref="DQ22:DT22"/>
    <mergeCell ref="DU22:DX22"/>
    <mergeCell ref="DY22:EB22"/>
    <mergeCell ref="EC22:EF22"/>
    <mergeCell ref="EG22:EJ22"/>
    <mergeCell ref="AW22:AZ22"/>
    <mergeCell ref="BA22:BD22"/>
    <mergeCell ref="BE22:BH22"/>
    <mergeCell ref="CW22:CZ22"/>
    <mergeCell ref="DA22:DD22"/>
    <mergeCell ref="BQ22:BT22"/>
    <mergeCell ref="BU22:BX22"/>
    <mergeCell ref="BY22:CB22"/>
    <mergeCell ref="CC22:CF22"/>
    <mergeCell ref="A22:B22"/>
    <mergeCell ref="C22:AB22"/>
    <mergeCell ref="AC22:AF22"/>
    <mergeCell ref="AG22:AJ22"/>
    <mergeCell ref="AK22:AN22"/>
    <mergeCell ref="AS22:AV22"/>
    <mergeCell ref="EK21:EN21"/>
    <mergeCell ref="BI22:BL22"/>
    <mergeCell ref="BM22:BP22"/>
    <mergeCell ref="CG22:CJ22"/>
    <mergeCell ref="CK22:CN22"/>
    <mergeCell ref="CO22:CR22"/>
    <mergeCell ref="CS22:CV22"/>
    <mergeCell ref="EK22:EN22"/>
    <mergeCell ref="CS21:CV21"/>
    <mergeCell ref="BI21:BL21"/>
    <mergeCell ref="EO21:ER21"/>
    <mergeCell ref="ES21:EV21"/>
    <mergeCell ref="DE21:DH21"/>
    <mergeCell ref="DI21:DL21"/>
    <mergeCell ref="DM21:DP21"/>
    <mergeCell ref="DQ21:DT21"/>
    <mergeCell ref="DU21:DX21"/>
    <mergeCell ref="DY21:EB21"/>
    <mergeCell ref="EC21:EF21"/>
    <mergeCell ref="EG21:EJ21"/>
    <mergeCell ref="CW21:CZ21"/>
    <mergeCell ref="DA21:DD21"/>
    <mergeCell ref="BQ21:BT21"/>
    <mergeCell ref="BU21:BX21"/>
    <mergeCell ref="BY21:CB21"/>
    <mergeCell ref="CC21:CF21"/>
    <mergeCell ref="CG21:CJ21"/>
    <mergeCell ref="CK21:CN21"/>
    <mergeCell ref="CO21:CR21"/>
    <mergeCell ref="BM21:BP21"/>
    <mergeCell ref="A21:B21"/>
    <mergeCell ref="C21:AB21"/>
    <mergeCell ref="AC21:AF21"/>
    <mergeCell ref="AG21:AJ21"/>
    <mergeCell ref="AK21:AN21"/>
    <mergeCell ref="AS21:AV21"/>
    <mergeCell ref="AW21:AZ21"/>
    <mergeCell ref="BA21:BD21"/>
    <mergeCell ref="BE21:BH21"/>
    <mergeCell ref="EO20:ER20"/>
    <mergeCell ref="ES20:EV20"/>
    <mergeCell ref="DE20:DH20"/>
    <mergeCell ref="DI20:DL20"/>
    <mergeCell ref="DM20:DP20"/>
    <mergeCell ref="DQ20:DT20"/>
    <mergeCell ref="DU20:DX20"/>
    <mergeCell ref="DY20:EB20"/>
    <mergeCell ref="EC20:EF20"/>
    <mergeCell ref="EG20:EJ20"/>
    <mergeCell ref="AW20:AZ20"/>
    <mergeCell ref="BA20:BD20"/>
    <mergeCell ref="BE20:BH20"/>
    <mergeCell ref="CW20:CZ20"/>
    <mergeCell ref="DA20:DD20"/>
    <mergeCell ref="BQ20:BT20"/>
    <mergeCell ref="BU20:BX20"/>
    <mergeCell ref="BY20:CB20"/>
    <mergeCell ref="CC20:CF20"/>
    <mergeCell ref="A20:B20"/>
    <mergeCell ref="C20:AB20"/>
    <mergeCell ref="AC20:AF20"/>
    <mergeCell ref="AG20:AJ20"/>
    <mergeCell ref="AK20:AN20"/>
    <mergeCell ref="AS20:AV20"/>
    <mergeCell ref="EK19:EN19"/>
    <mergeCell ref="BI20:BL20"/>
    <mergeCell ref="BM20:BP20"/>
    <mergeCell ref="CG20:CJ20"/>
    <mergeCell ref="CK20:CN20"/>
    <mergeCell ref="CO20:CR20"/>
    <mergeCell ref="CS20:CV20"/>
    <mergeCell ref="EK20:EN20"/>
    <mergeCell ref="CS19:CV19"/>
    <mergeCell ref="BI19:BL19"/>
    <mergeCell ref="EO19:ER19"/>
    <mergeCell ref="ES19:EV19"/>
    <mergeCell ref="DE19:DH19"/>
    <mergeCell ref="DI19:DL19"/>
    <mergeCell ref="DM19:DP19"/>
    <mergeCell ref="DQ19:DT19"/>
    <mergeCell ref="DU19:DX19"/>
    <mergeCell ref="DY19:EB19"/>
    <mergeCell ref="EC19:EF19"/>
    <mergeCell ref="EG19:EJ19"/>
    <mergeCell ref="CW19:CZ19"/>
    <mergeCell ref="DA19:DD19"/>
    <mergeCell ref="BQ19:BT19"/>
    <mergeCell ref="BU19:BX19"/>
    <mergeCell ref="BY19:CB19"/>
    <mergeCell ref="CC19:CF19"/>
    <mergeCell ref="CG19:CJ19"/>
    <mergeCell ref="CK19:CN19"/>
    <mergeCell ref="CO19:CR19"/>
    <mergeCell ref="BM19:BP19"/>
    <mergeCell ref="A19:B19"/>
    <mergeCell ref="C19:AB19"/>
    <mergeCell ref="AC19:AF19"/>
    <mergeCell ref="AG19:AJ19"/>
    <mergeCell ref="AK19:AN19"/>
    <mergeCell ref="AS19:AV19"/>
    <mergeCell ref="AW19:AZ19"/>
    <mergeCell ref="BA19:BD19"/>
    <mergeCell ref="BE19:BH19"/>
    <mergeCell ref="EO18:ER18"/>
    <mergeCell ref="ES18:EV18"/>
    <mergeCell ref="DE18:DH18"/>
    <mergeCell ref="DI18:DL18"/>
    <mergeCell ref="DM18:DP18"/>
    <mergeCell ref="DQ18:DT18"/>
    <mergeCell ref="DU18:DX18"/>
    <mergeCell ref="DY18:EB18"/>
    <mergeCell ref="EC18:EF18"/>
    <mergeCell ref="EG18:EJ18"/>
    <mergeCell ref="AW18:AZ18"/>
    <mergeCell ref="BA18:BD18"/>
    <mergeCell ref="BE18:BH18"/>
    <mergeCell ref="CW18:CZ18"/>
    <mergeCell ref="DA18:DD18"/>
    <mergeCell ref="BQ18:BT18"/>
    <mergeCell ref="BU18:BX18"/>
    <mergeCell ref="BY18:CB18"/>
    <mergeCell ref="CC18:CF18"/>
    <mergeCell ref="A18:B18"/>
    <mergeCell ref="C18:AB18"/>
    <mergeCell ref="AC18:AF18"/>
    <mergeCell ref="AG18:AJ18"/>
    <mergeCell ref="AK18:AN18"/>
    <mergeCell ref="AS18:AV18"/>
    <mergeCell ref="EK17:EN17"/>
    <mergeCell ref="BI18:BL18"/>
    <mergeCell ref="BM18:BP18"/>
    <mergeCell ref="CG18:CJ18"/>
    <mergeCell ref="CK18:CN18"/>
    <mergeCell ref="CO18:CR18"/>
    <mergeCell ref="CS18:CV18"/>
    <mergeCell ref="EK18:EN18"/>
    <mergeCell ref="CS17:CV17"/>
    <mergeCell ref="BI17:BL17"/>
    <mergeCell ref="EO17:ER17"/>
    <mergeCell ref="ES17:EV17"/>
    <mergeCell ref="DE17:DH17"/>
    <mergeCell ref="DI17:DL17"/>
    <mergeCell ref="DM17:DP17"/>
    <mergeCell ref="DQ17:DT17"/>
    <mergeCell ref="DU17:DX17"/>
    <mergeCell ref="DY17:EB17"/>
    <mergeCell ref="EC17:EF17"/>
    <mergeCell ref="EG17:EJ17"/>
    <mergeCell ref="CW17:CZ17"/>
    <mergeCell ref="DA17:DD17"/>
    <mergeCell ref="BQ17:BT17"/>
    <mergeCell ref="BU17:BX17"/>
    <mergeCell ref="BY17:CB17"/>
    <mergeCell ref="CC17:CF17"/>
    <mergeCell ref="CG17:CJ17"/>
    <mergeCell ref="CK17:CN17"/>
    <mergeCell ref="CO17:CR17"/>
    <mergeCell ref="BM17:BP17"/>
    <mergeCell ref="A17:B17"/>
    <mergeCell ref="C17:AB17"/>
    <mergeCell ref="AC17:AF17"/>
    <mergeCell ref="AG17:AJ17"/>
    <mergeCell ref="AK17:AN17"/>
    <mergeCell ref="AS17:AV17"/>
    <mergeCell ref="AW17:AZ17"/>
    <mergeCell ref="BA17:BD17"/>
    <mergeCell ref="BE17:BH17"/>
    <mergeCell ref="EO16:ER16"/>
    <mergeCell ref="ES16:EV16"/>
    <mergeCell ref="DE16:DH16"/>
    <mergeCell ref="DI16:DL16"/>
    <mergeCell ref="DM16:DP16"/>
    <mergeCell ref="DQ16:DT16"/>
    <mergeCell ref="DU16:DX16"/>
    <mergeCell ref="DY16:EB16"/>
    <mergeCell ref="EC16:EF16"/>
    <mergeCell ref="EG16:EJ16"/>
    <mergeCell ref="BA16:BD16"/>
    <mergeCell ref="BE16:BH16"/>
    <mergeCell ref="CW16:CZ16"/>
    <mergeCell ref="DA16:DD16"/>
    <mergeCell ref="BQ16:BT16"/>
    <mergeCell ref="BU16:BX16"/>
    <mergeCell ref="BY16:CB16"/>
    <mergeCell ref="CC16:CF16"/>
    <mergeCell ref="EK16:EN16"/>
    <mergeCell ref="CW15:CZ15"/>
    <mergeCell ref="DA15:DD15"/>
    <mergeCell ref="A16:B16"/>
    <mergeCell ref="C16:AB16"/>
    <mergeCell ref="AC16:AF16"/>
    <mergeCell ref="AG16:AJ16"/>
    <mergeCell ref="AK16:AN16"/>
    <mergeCell ref="AS16:AV16"/>
    <mergeCell ref="AW16:AZ16"/>
    <mergeCell ref="DY15:EB15"/>
    <mergeCell ref="EC15:EF15"/>
    <mergeCell ref="EG15:EJ15"/>
    <mergeCell ref="EK15:EN15"/>
    <mergeCell ref="BI16:BL16"/>
    <mergeCell ref="BM16:BP16"/>
    <mergeCell ref="CG16:CJ16"/>
    <mergeCell ref="CK16:CN16"/>
    <mergeCell ref="CO16:CR16"/>
    <mergeCell ref="CS16:CV16"/>
    <mergeCell ref="CC15:CF15"/>
    <mergeCell ref="CG15:CJ15"/>
    <mergeCell ref="CK15:CN15"/>
    <mergeCell ref="EO15:ER15"/>
    <mergeCell ref="ES15:EV15"/>
    <mergeCell ref="DE15:DH15"/>
    <mergeCell ref="DI15:DL15"/>
    <mergeCell ref="DM15:DP15"/>
    <mergeCell ref="DQ15:DT15"/>
    <mergeCell ref="DU15:DX15"/>
    <mergeCell ref="CO15:CR15"/>
    <mergeCell ref="CS15:CV15"/>
    <mergeCell ref="BM15:BP15"/>
    <mergeCell ref="A15:B15"/>
    <mergeCell ref="C15:AB15"/>
    <mergeCell ref="AC15:AF15"/>
    <mergeCell ref="AG15:AJ15"/>
    <mergeCell ref="AK15:AN15"/>
    <mergeCell ref="AS15:AV15"/>
    <mergeCell ref="AW15:AZ15"/>
    <mergeCell ref="BA15:BD15"/>
    <mergeCell ref="BE15:BH15"/>
    <mergeCell ref="EO14:ER14"/>
    <mergeCell ref="ES14:EV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AW14:AZ14"/>
    <mergeCell ref="BA14:BD14"/>
    <mergeCell ref="BE14:BH14"/>
    <mergeCell ref="CW14:CZ14"/>
    <mergeCell ref="DA14:DD14"/>
    <mergeCell ref="BQ14:BT14"/>
    <mergeCell ref="BU14:BX14"/>
    <mergeCell ref="BY14:CB14"/>
    <mergeCell ref="A14:B14"/>
    <mergeCell ref="C14:AB14"/>
    <mergeCell ref="AC14:AF14"/>
    <mergeCell ref="AG14:AJ14"/>
    <mergeCell ref="AK14:AN14"/>
    <mergeCell ref="AS14:AV14"/>
    <mergeCell ref="EC13:EF13"/>
    <mergeCell ref="EG13:EJ13"/>
    <mergeCell ref="EK13:EN13"/>
    <mergeCell ref="BI14:BL14"/>
    <mergeCell ref="BM14:BP14"/>
    <mergeCell ref="CG14:CJ14"/>
    <mergeCell ref="CK14:CN14"/>
    <mergeCell ref="CO14:CR14"/>
    <mergeCell ref="CS14:CV14"/>
    <mergeCell ref="EK14:EN14"/>
    <mergeCell ref="CO13:CR13"/>
    <mergeCell ref="CS13:CV13"/>
    <mergeCell ref="EO13:ER13"/>
    <mergeCell ref="ES13:EV13"/>
    <mergeCell ref="DE13:DH13"/>
    <mergeCell ref="DI13:DL13"/>
    <mergeCell ref="DM13:DP13"/>
    <mergeCell ref="DQ13:DT13"/>
    <mergeCell ref="DU13:DX13"/>
    <mergeCell ref="DY13:EB13"/>
    <mergeCell ref="BA13:BD13"/>
    <mergeCell ref="BE13:BH13"/>
    <mergeCell ref="CW13:CZ13"/>
    <mergeCell ref="DA13:DD13"/>
    <mergeCell ref="BQ13:BT13"/>
    <mergeCell ref="BU13:BX13"/>
    <mergeCell ref="BY13:CB13"/>
    <mergeCell ref="CC13:CF13"/>
    <mergeCell ref="CG13:CJ13"/>
    <mergeCell ref="CK13:CN13"/>
    <mergeCell ref="EK12:EN12"/>
    <mergeCell ref="BI13:BL13"/>
    <mergeCell ref="BM13:BP13"/>
    <mergeCell ref="A13:B13"/>
    <mergeCell ref="C13:AB13"/>
    <mergeCell ref="AC13:AF13"/>
    <mergeCell ref="AG13:AJ13"/>
    <mergeCell ref="AK13:AN13"/>
    <mergeCell ref="AS13:AV13"/>
    <mergeCell ref="AW13:AZ13"/>
    <mergeCell ref="EO12:ER12"/>
    <mergeCell ref="ES12:EV12"/>
    <mergeCell ref="DE12:DH12"/>
    <mergeCell ref="DI12:DL12"/>
    <mergeCell ref="DM12:DP12"/>
    <mergeCell ref="DQ12:DT12"/>
    <mergeCell ref="DU12:DX12"/>
    <mergeCell ref="DY12:EB12"/>
    <mergeCell ref="EC12:EF12"/>
    <mergeCell ref="EG12:EJ12"/>
    <mergeCell ref="AW12:AZ12"/>
    <mergeCell ref="BA12:BD12"/>
    <mergeCell ref="BE12:BH12"/>
    <mergeCell ref="CW12:CZ12"/>
    <mergeCell ref="DA12:DD12"/>
    <mergeCell ref="BQ12:BT12"/>
    <mergeCell ref="BU12:BX12"/>
    <mergeCell ref="BY12:CB12"/>
    <mergeCell ref="CC12:CF12"/>
    <mergeCell ref="A12:B12"/>
    <mergeCell ref="C12:AB12"/>
    <mergeCell ref="AC12:AF12"/>
    <mergeCell ref="AG12:AJ12"/>
    <mergeCell ref="AK12:AN12"/>
    <mergeCell ref="AS12:AV12"/>
    <mergeCell ref="DY11:EB11"/>
    <mergeCell ref="EC11:EF11"/>
    <mergeCell ref="EG11:EJ11"/>
    <mergeCell ref="EK11:EN11"/>
    <mergeCell ref="BI12:BL12"/>
    <mergeCell ref="BM12:BP12"/>
    <mergeCell ref="CG12:CJ12"/>
    <mergeCell ref="CK12:CN12"/>
    <mergeCell ref="CO12:CR12"/>
    <mergeCell ref="CS12:CV12"/>
    <mergeCell ref="CK11:CN11"/>
    <mergeCell ref="CO11:CR11"/>
    <mergeCell ref="CS11:CV11"/>
    <mergeCell ref="EO11:ER11"/>
    <mergeCell ref="ES11:EV11"/>
    <mergeCell ref="DE11:DH11"/>
    <mergeCell ref="DI11:DL11"/>
    <mergeCell ref="DM11:DP11"/>
    <mergeCell ref="DQ11:DT11"/>
    <mergeCell ref="DU11:DX11"/>
    <mergeCell ref="AW11:AZ11"/>
    <mergeCell ref="BA11:BD11"/>
    <mergeCell ref="BE11:BH11"/>
    <mergeCell ref="CW11:CZ11"/>
    <mergeCell ref="DA11:DD11"/>
    <mergeCell ref="BQ11:BT11"/>
    <mergeCell ref="BU11:BX11"/>
    <mergeCell ref="BY11:CB11"/>
    <mergeCell ref="CC11:CF11"/>
    <mergeCell ref="CG11:CJ11"/>
    <mergeCell ref="A11:B11"/>
    <mergeCell ref="C11:AB11"/>
    <mergeCell ref="AC11:AF11"/>
    <mergeCell ref="AG11:AJ11"/>
    <mergeCell ref="AK11:AN11"/>
    <mergeCell ref="AS11:AV11"/>
    <mergeCell ref="EO10:ER10"/>
    <mergeCell ref="ES10:EV10"/>
    <mergeCell ref="DE10:DH10"/>
    <mergeCell ref="DI10:DL10"/>
    <mergeCell ref="DM10:DP10"/>
    <mergeCell ref="DQ10:DT10"/>
    <mergeCell ref="DU10:DX10"/>
    <mergeCell ref="DY10:EB10"/>
    <mergeCell ref="EC10:EF10"/>
    <mergeCell ref="EG10:EJ10"/>
    <mergeCell ref="AW10:AZ10"/>
    <mergeCell ref="BA10:BD10"/>
    <mergeCell ref="BE10:BH10"/>
    <mergeCell ref="CW10:CZ10"/>
    <mergeCell ref="DA10:DD10"/>
    <mergeCell ref="BQ10:BT10"/>
    <mergeCell ref="BU10:BX10"/>
    <mergeCell ref="BY10:CB10"/>
    <mergeCell ref="CC10:CF10"/>
    <mergeCell ref="A10:B10"/>
    <mergeCell ref="C10:AB10"/>
    <mergeCell ref="AC10:AF10"/>
    <mergeCell ref="AG10:AJ10"/>
    <mergeCell ref="AK10:AN10"/>
    <mergeCell ref="AS10:AV10"/>
    <mergeCell ref="EK9:EN9"/>
    <mergeCell ref="BI10:BL10"/>
    <mergeCell ref="BM10:BP10"/>
    <mergeCell ref="CG10:CJ10"/>
    <mergeCell ref="CK10:CN10"/>
    <mergeCell ref="CO10:CR10"/>
    <mergeCell ref="CS10:CV10"/>
    <mergeCell ref="EK10:EN10"/>
    <mergeCell ref="EO9:ER9"/>
    <mergeCell ref="ES9:EV9"/>
    <mergeCell ref="DE9:DH9"/>
    <mergeCell ref="DI9:DL9"/>
    <mergeCell ref="DM9:DP9"/>
    <mergeCell ref="DQ9:DT9"/>
    <mergeCell ref="DU9:DX9"/>
    <mergeCell ref="DY9:EB9"/>
    <mergeCell ref="EC9:EF9"/>
    <mergeCell ref="EG9:EJ9"/>
    <mergeCell ref="DE8:DH8"/>
    <mergeCell ref="BA9:BD9"/>
    <mergeCell ref="BE9:BH9"/>
    <mergeCell ref="CW9:CZ9"/>
    <mergeCell ref="DA9:DD9"/>
    <mergeCell ref="BQ9:BT9"/>
    <mergeCell ref="BU9:BX9"/>
    <mergeCell ref="BY9:CB9"/>
    <mergeCell ref="CK9:CN9"/>
    <mergeCell ref="CO9:CR9"/>
    <mergeCell ref="CS8:CV8"/>
    <mergeCell ref="CC9:CF9"/>
    <mergeCell ref="CG9:CJ9"/>
    <mergeCell ref="CG8:CJ8"/>
    <mergeCell ref="CW8:CZ8"/>
    <mergeCell ref="DA8:DD8"/>
    <mergeCell ref="CS9:CV9"/>
    <mergeCell ref="CK8:CN8"/>
    <mergeCell ref="CO8:CR8"/>
    <mergeCell ref="A9:B9"/>
    <mergeCell ref="C9:AB9"/>
    <mergeCell ref="AC9:AF9"/>
    <mergeCell ref="AG9:AJ9"/>
    <mergeCell ref="AK9:AN9"/>
    <mergeCell ref="DI8:DL8"/>
    <mergeCell ref="BI9:BL9"/>
    <mergeCell ref="BM9:BP9"/>
    <mergeCell ref="AS9:AV9"/>
    <mergeCell ref="AW9:AZ9"/>
    <mergeCell ref="EO8:ER8"/>
    <mergeCell ref="ES8:EV8"/>
    <mergeCell ref="DM8:DP8"/>
    <mergeCell ref="EG8:EJ8"/>
    <mergeCell ref="EK8:EN8"/>
    <mergeCell ref="DQ8:DT8"/>
    <mergeCell ref="DU8:DX8"/>
    <mergeCell ref="DY8:EB8"/>
    <mergeCell ref="EC8:EF8"/>
    <mergeCell ref="BA8:BD8"/>
    <mergeCell ref="BE8:BH8"/>
    <mergeCell ref="BI8:BL8"/>
    <mergeCell ref="BM8:BP8"/>
    <mergeCell ref="BQ8:BT8"/>
    <mergeCell ref="BU8:BX8"/>
    <mergeCell ref="BY8:CB8"/>
    <mergeCell ref="CC8:CF8"/>
    <mergeCell ref="DY7:EB7"/>
    <mergeCell ref="EK7:EN7"/>
    <mergeCell ref="EO7:ER7"/>
    <mergeCell ref="A8:B8"/>
    <mergeCell ref="C8:AB8"/>
    <mergeCell ref="AC8:AF8"/>
    <mergeCell ref="AG8:AJ8"/>
    <mergeCell ref="AK8:AN8"/>
    <mergeCell ref="AS8:AV8"/>
    <mergeCell ref="AW8:AZ8"/>
    <mergeCell ref="CK7:CN7"/>
    <mergeCell ref="EC7:EF7"/>
    <mergeCell ref="EG7:EJ7"/>
    <mergeCell ref="CW7:CZ7"/>
    <mergeCell ref="DA7:DD7"/>
    <mergeCell ref="DE7:DH7"/>
    <mergeCell ref="DI7:DL7"/>
    <mergeCell ref="DM7:DP7"/>
    <mergeCell ref="DQ7:DT7"/>
    <mergeCell ref="DU7:DX7"/>
    <mergeCell ref="BE7:BH7"/>
    <mergeCell ref="BI7:BL7"/>
    <mergeCell ref="BM7:BP7"/>
    <mergeCell ref="BQ7:BT7"/>
    <mergeCell ref="BU7:BX7"/>
    <mergeCell ref="BY7:CB7"/>
    <mergeCell ref="EO6:ER6"/>
    <mergeCell ref="BM6:BP6"/>
    <mergeCell ref="C7:AB7"/>
    <mergeCell ref="AC7:AF7"/>
    <mergeCell ref="AG7:AJ7"/>
    <mergeCell ref="AK7:AN7"/>
    <mergeCell ref="AS7:AV7"/>
    <mergeCell ref="AW7:AZ7"/>
    <mergeCell ref="CO7:CR7"/>
    <mergeCell ref="BA7:BD7"/>
    <mergeCell ref="DA6:DD6"/>
    <mergeCell ref="DE6:DH6"/>
    <mergeCell ref="DI6:DL6"/>
    <mergeCell ref="BQ6:BT6"/>
    <mergeCell ref="BU6:BX6"/>
    <mergeCell ref="BY6:CB6"/>
    <mergeCell ref="CC6:CF6"/>
    <mergeCell ref="CG6:CJ6"/>
    <mergeCell ref="BA6:BD6"/>
    <mergeCell ref="BE6:BH6"/>
    <mergeCell ref="CS7:CV7"/>
    <mergeCell ref="DM6:DP6"/>
    <mergeCell ref="DQ6:DT6"/>
    <mergeCell ref="DU6:DX6"/>
    <mergeCell ref="CK6:CN6"/>
    <mergeCell ref="CO6:CR6"/>
    <mergeCell ref="CS6:CV6"/>
    <mergeCell ref="CW6:CZ6"/>
    <mergeCell ref="C6:AB6"/>
    <mergeCell ref="AC6:AF6"/>
    <mergeCell ref="AG6:AJ6"/>
    <mergeCell ref="AK6:AN6"/>
    <mergeCell ref="AS6:AV6"/>
    <mergeCell ref="AW6:AZ6"/>
    <mergeCell ref="EO5:ER5"/>
    <mergeCell ref="ES5:EV7"/>
    <mergeCell ref="DY6:EB6"/>
    <mergeCell ref="EC6:EF6"/>
    <mergeCell ref="EG6:EJ6"/>
    <mergeCell ref="EK6:EN6"/>
    <mergeCell ref="DY5:EB5"/>
    <mergeCell ref="EC5:EF5"/>
    <mergeCell ref="EG5:EJ5"/>
    <mergeCell ref="EK5:EN5"/>
    <mergeCell ref="DQ5:DT5"/>
    <mergeCell ref="DU5:DX5"/>
    <mergeCell ref="CK5:CN5"/>
    <mergeCell ref="CO5:CR5"/>
    <mergeCell ref="CS5:CV5"/>
    <mergeCell ref="CW5:CZ5"/>
    <mergeCell ref="DA5:DD5"/>
    <mergeCell ref="DE5:DH5"/>
    <mergeCell ref="DI5:DL5"/>
    <mergeCell ref="DM5:DP5"/>
    <mergeCell ref="BI5:BL5"/>
    <mergeCell ref="BM5:BP5"/>
    <mergeCell ref="BQ5:BT5"/>
    <mergeCell ref="BU5:BX5"/>
    <mergeCell ref="BY5:CB5"/>
    <mergeCell ref="BI76:BL76"/>
    <mergeCell ref="BI6:BL6"/>
    <mergeCell ref="BI11:BL11"/>
    <mergeCell ref="BM11:BP11"/>
    <mergeCell ref="BI15:BL15"/>
    <mergeCell ref="C5:AB5"/>
    <mergeCell ref="AC5:AF5"/>
    <mergeCell ref="AG5:AJ5"/>
    <mergeCell ref="CC5:CF5"/>
    <mergeCell ref="CG5:CJ5"/>
    <mergeCell ref="AS5:AV5"/>
    <mergeCell ref="AW5:AZ5"/>
    <mergeCell ref="BA5:BD5"/>
    <mergeCell ref="BE5:BH5"/>
    <mergeCell ref="AK5:AN5"/>
    <mergeCell ref="EG4:EJ4"/>
    <mergeCell ref="CK4:CN4"/>
    <mergeCell ref="CO4:CR4"/>
    <mergeCell ref="CS4:CV4"/>
    <mergeCell ref="CW4:CZ4"/>
    <mergeCell ref="DA4:DD4"/>
    <mergeCell ref="EK4:EN4"/>
    <mergeCell ref="EO4:ER4"/>
    <mergeCell ref="ES4:EV4"/>
    <mergeCell ref="DE4:DH4"/>
    <mergeCell ref="DI4:DL4"/>
    <mergeCell ref="DM4:DP4"/>
    <mergeCell ref="DQ4:DT4"/>
    <mergeCell ref="DU4:DX4"/>
    <mergeCell ref="DY4:EB4"/>
    <mergeCell ref="EC4:EF4"/>
    <mergeCell ref="AG4:AJ4"/>
    <mergeCell ref="CC4:CF4"/>
    <mergeCell ref="CG4:CJ4"/>
    <mergeCell ref="AS4:AV4"/>
    <mergeCell ref="AW4:AZ4"/>
    <mergeCell ref="BA4:BD4"/>
    <mergeCell ref="BE4:BH4"/>
    <mergeCell ref="BI4:BL4"/>
    <mergeCell ref="BM4:BP4"/>
    <mergeCell ref="BQ4:BT4"/>
    <mergeCell ref="AK4:AN4"/>
    <mergeCell ref="A2:EZ2"/>
    <mergeCell ref="A1:EZ1"/>
    <mergeCell ref="A3:B3"/>
    <mergeCell ref="C3:AB3"/>
    <mergeCell ref="AC3:AF3"/>
    <mergeCell ref="ES3:EV3"/>
    <mergeCell ref="C4:AB4"/>
    <mergeCell ref="AC4:AF4"/>
    <mergeCell ref="BE3:BH3"/>
    <mergeCell ref="CG76:CJ76"/>
    <mergeCell ref="BM76:BP76"/>
    <mergeCell ref="BU4:BX4"/>
    <mergeCell ref="BY4:CB4"/>
    <mergeCell ref="CC7:CF7"/>
    <mergeCell ref="CG7:CJ7"/>
    <mergeCell ref="CC14:CF14"/>
    <mergeCell ref="BQ15:BT15"/>
    <mergeCell ref="BU15:BX15"/>
    <mergeCell ref="BY15:CB15"/>
    <mergeCell ref="AO3:AR3"/>
    <mergeCell ref="AO4:AR4"/>
    <mergeCell ref="AO5:AR5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O45:AR45"/>
    <mergeCell ref="AO46:AR46"/>
    <mergeCell ref="AO47:AR47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63:AR63"/>
    <mergeCell ref="AO64:AR64"/>
    <mergeCell ref="AO65:AR65"/>
    <mergeCell ref="AO66:AR66"/>
    <mergeCell ref="AO67:AR67"/>
    <mergeCell ref="AO68:AR68"/>
    <mergeCell ref="AO69:AR69"/>
    <mergeCell ref="AO70:AR70"/>
    <mergeCell ref="AO71:AR71"/>
    <mergeCell ref="AO72:AR72"/>
    <mergeCell ref="AO73:AR73"/>
    <mergeCell ref="AO74:AR74"/>
    <mergeCell ref="AO75:AR75"/>
    <mergeCell ref="AO76:AR76"/>
    <mergeCell ref="AO77:AR77"/>
    <mergeCell ref="AO78:AR78"/>
    <mergeCell ref="AO79:AR79"/>
    <mergeCell ref="AO80:AR80"/>
    <mergeCell ref="AO81:AR81"/>
    <mergeCell ref="AO82:AR82"/>
    <mergeCell ref="AO83:AR83"/>
    <mergeCell ref="AO84:AR84"/>
    <mergeCell ref="AO85:AR85"/>
    <mergeCell ref="AO86:AR86"/>
    <mergeCell ref="AO87:AR87"/>
    <mergeCell ref="AO88:AR88"/>
    <mergeCell ref="AO89:AR89"/>
    <mergeCell ref="AO90:AR90"/>
    <mergeCell ref="AO91:AR91"/>
    <mergeCell ref="AO92:AR92"/>
    <mergeCell ref="AO99:AR99"/>
    <mergeCell ref="AO93:AR93"/>
    <mergeCell ref="AO94:AR94"/>
    <mergeCell ref="AO95:AR95"/>
    <mergeCell ref="AO96:AR96"/>
    <mergeCell ref="AO97:AR97"/>
    <mergeCell ref="AO98:AR98"/>
  </mergeCells>
  <printOptions horizontalCentered="1"/>
  <pageMargins left="0.1968503937007874" right="0.1968503937007874" top="1.1811023622047245" bottom="0.5905511811023623" header="0.5118110236220472" footer="0.5118110236220472"/>
  <pageSetup fitToHeight="0" fitToWidth="1" horizontalDpi="360" verticalDpi="360" orientation="landscape" paperSize="8" scale="49" r:id="rId1"/>
  <headerFooter alignWithMargins="0">
    <oddHeader>&amp;LMAGYARPOLÁNY KÖZSÉG 
ÖNKORMÁNYZATA
&amp;C2015. ÉVI KÖLTSÉGVETÉS&amp;R4.a. melléklet Magyarpolány Község Önkormányat Képviselő-testületének
1/2015. (II. 20.)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24"/>
  <sheetViews>
    <sheetView zoomScaleSheetLayoutView="100" workbookViewId="0" topLeftCell="A283">
      <selection activeCell="D298" sqref="D298"/>
    </sheetView>
  </sheetViews>
  <sheetFormatPr defaultColWidth="9.00390625" defaultRowHeight="12.75"/>
  <cols>
    <col min="1" max="1" width="8.125" style="1" bestFit="1" customWidth="1"/>
    <col min="2" max="2" width="2.25390625" style="2" bestFit="1" customWidth="1"/>
    <col min="3" max="3" width="10.125" style="1" bestFit="1" customWidth="1"/>
    <col min="4" max="4" width="65.375" style="0" customWidth="1"/>
    <col min="5" max="5" width="16.25390625" style="76" hidden="1" customWidth="1"/>
    <col min="6" max="6" width="12.75390625" style="1" hidden="1" customWidth="1"/>
    <col min="7" max="7" width="31.125" style="0" hidden="1" customWidth="1"/>
    <col min="8" max="8" width="16.25390625" style="76" customWidth="1"/>
  </cols>
  <sheetData>
    <row r="1" spans="4:8" ht="12.75">
      <c r="D1" s="3" t="s">
        <v>0</v>
      </c>
      <c r="E1" s="4"/>
      <c r="H1" s="4"/>
    </row>
    <row r="2" spans="4:8" ht="27" customHeight="1">
      <c r="D2" s="5" t="s">
        <v>1</v>
      </c>
      <c r="E2" s="4"/>
      <c r="H2" s="4"/>
    </row>
    <row r="3" spans="2:8" s="1" customFormat="1" ht="12.75">
      <c r="B3" s="2"/>
      <c r="D3" s="3"/>
      <c r="E3" s="6"/>
      <c r="H3" s="7" t="s">
        <v>359</v>
      </c>
    </row>
    <row r="4" spans="1:8" ht="12.75">
      <c r="A4" s="469" t="s">
        <v>360</v>
      </c>
      <c r="B4" s="466" t="s">
        <v>3</v>
      </c>
      <c r="C4" s="466"/>
      <c r="D4" s="8" t="s">
        <v>4</v>
      </c>
      <c r="E4" s="9" t="s">
        <v>5</v>
      </c>
      <c r="F4" s="1">
        <v>511112</v>
      </c>
      <c r="H4" s="9" t="s">
        <v>5</v>
      </c>
    </row>
    <row r="5" spans="1:8" ht="12.75">
      <c r="A5" s="470"/>
      <c r="B5" s="466" t="s">
        <v>8</v>
      </c>
      <c r="C5" s="466"/>
      <c r="D5" s="8" t="s">
        <v>9</v>
      </c>
      <c r="E5" s="9" t="s">
        <v>10</v>
      </c>
      <c r="H5" s="9" t="s">
        <v>150</v>
      </c>
    </row>
    <row r="6" spans="1:8" ht="12.75">
      <c r="A6" s="10">
        <v>1</v>
      </c>
      <c r="B6" s="11" t="s">
        <v>11</v>
      </c>
      <c r="C6" s="10">
        <v>121</v>
      </c>
      <c r="D6" s="12" t="s">
        <v>153</v>
      </c>
      <c r="E6" s="13">
        <v>4464000</v>
      </c>
      <c r="F6" s="1">
        <v>514192</v>
      </c>
      <c r="H6" s="14">
        <v>1795</v>
      </c>
    </row>
    <row r="7" spans="1:8" ht="12.75">
      <c r="A7" s="10">
        <v>2</v>
      </c>
      <c r="B7" s="11" t="s">
        <v>11</v>
      </c>
      <c r="C7" s="10">
        <v>121</v>
      </c>
      <c r="D7" s="12" t="s">
        <v>160</v>
      </c>
      <c r="E7" s="13">
        <v>1250000</v>
      </c>
      <c r="H7" s="14">
        <v>270</v>
      </c>
    </row>
    <row r="8" spans="1:8" ht="12.75">
      <c r="A8" s="10">
        <v>3</v>
      </c>
      <c r="B8" s="11" t="s">
        <v>11</v>
      </c>
      <c r="C8" s="10">
        <v>121</v>
      </c>
      <c r="D8" s="12" t="s">
        <v>161</v>
      </c>
      <c r="E8" s="13">
        <v>12000</v>
      </c>
      <c r="F8" s="1">
        <v>514122</v>
      </c>
      <c r="G8" s="1"/>
      <c r="H8" s="14">
        <v>242</v>
      </c>
    </row>
    <row r="9" spans="1:8" ht="12.75">
      <c r="A9" s="10">
        <v>4</v>
      </c>
      <c r="B9" s="11" t="s">
        <v>11</v>
      </c>
      <c r="C9" s="15">
        <v>12</v>
      </c>
      <c r="D9" s="16" t="s">
        <v>651</v>
      </c>
      <c r="E9" s="17">
        <f>SUM(E6:E8)</f>
        <v>5726000</v>
      </c>
      <c r="F9" s="1">
        <v>53111</v>
      </c>
      <c r="H9" s="17">
        <f>SUM(H6:H8)</f>
        <v>2307</v>
      </c>
    </row>
    <row r="10" spans="1:8" ht="12.75">
      <c r="A10" s="10">
        <v>5</v>
      </c>
      <c r="B10" s="11" t="s">
        <v>11</v>
      </c>
      <c r="C10" s="10">
        <v>2</v>
      </c>
      <c r="D10" s="18" t="s">
        <v>647</v>
      </c>
      <c r="E10" s="13">
        <f>SUM(E6+E7/2)*0.27</f>
        <v>1374030</v>
      </c>
      <c r="H10" s="14">
        <v>623</v>
      </c>
    </row>
    <row r="11" spans="1:8" ht="12.75">
      <c r="A11" s="10">
        <v>6</v>
      </c>
      <c r="B11" s="11" t="s">
        <v>11</v>
      </c>
      <c r="C11" s="15">
        <v>2</v>
      </c>
      <c r="D11" s="19" t="s">
        <v>649</v>
      </c>
      <c r="E11" s="20">
        <f>SUM(E10:E10)</f>
        <v>1374030</v>
      </c>
      <c r="H11" s="20">
        <f>SUM(H10:H10)</f>
        <v>623</v>
      </c>
    </row>
    <row r="12" spans="1:8" ht="12.75">
      <c r="A12" s="10">
        <v>7</v>
      </c>
      <c r="B12" s="11" t="s">
        <v>11</v>
      </c>
      <c r="C12" s="10">
        <v>312</v>
      </c>
      <c r="D12" s="18" t="s">
        <v>12</v>
      </c>
      <c r="E12" s="21">
        <v>100000</v>
      </c>
      <c r="F12" s="1">
        <v>55111</v>
      </c>
      <c r="H12" s="21">
        <v>120</v>
      </c>
    </row>
    <row r="13" spans="1:8" ht="12.75">
      <c r="A13" s="10">
        <v>8</v>
      </c>
      <c r="B13" s="11" t="s">
        <v>11</v>
      </c>
      <c r="C13" s="10">
        <v>311</v>
      </c>
      <c r="D13" s="18" t="s">
        <v>13</v>
      </c>
      <c r="E13" s="22">
        <v>50000</v>
      </c>
      <c r="H13" s="21">
        <v>30</v>
      </c>
    </row>
    <row r="14" spans="1:8" ht="12.75">
      <c r="A14" s="10">
        <v>9</v>
      </c>
      <c r="B14" s="11" t="s">
        <v>11</v>
      </c>
      <c r="C14" s="10">
        <v>311</v>
      </c>
      <c r="D14" s="18" t="s">
        <v>14</v>
      </c>
      <c r="E14" s="22"/>
      <c r="H14" s="21">
        <v>100</v>
      </c>
    </row>
    <row r="15" spans="1:8" ht="12.75">
      <c r="A15" s="10">
        <v>10</v>
      </c>
      <c r="B15" s="11" t="s">
        <v>11</v>
      </c>
      <c r="C15" s="15">
        <v>31</v>
      </c>
      <c r="D15" s="19" t="s">
        <v>650</v>
      </c>
      <c r="E15" s="24">
        <f>SUM(E12:E14)</f>
        <v>150000</v>
      </c>
      <c r="F15" s="1">
        <v>55111</v>
      </c>
      <c r="H15" s="24">
        <f>SUM(H12:H14)</f>
        <v>250</v>
      </c>
    </row>
    <row r="16" spans="1:8" ht="12.75">
      <c r="A16" s="10">
        <v>11</v>
      </c>
      <c r="B16" s="11" t="s">
        <v>11</v>
      </c>
      <c r="C16" s="10">
        <v>337</v>
      </c>
      <c r="D16" s="18" t="s">
        <v>819</v>
      </c>
      <c r="E16" s="13">
        <v>20000</v>
      </c>
      <c r="H16" s="14">
        <v>120</v>
      </c>
    </row>
    <row r="17" spans="1:8" ht="12.75">
      <c r="A17" s="10">
        <v>12</v>
      </c>
      <c r="B17" s="11" t="s">
        <v>11</v>
      </c>
      <c r="C17" s="10">
        <v>337</v>
      </c>
      <c r="D17" s="18" t="s">
        <v>15</v>
      </c>
      <c r="E17" s="13">
        <v>5000</v>
      </c>
      <c r="H17" s="14">
        <v>5</v>
      </c>
    </row>
    <row r="18" spans="1:8" ht="12.75">
      <c r="A18" s="10">
        <v>13</v>
      </c>
      <c r="B18" s="11" t="s">
        <v>11</v>
      </c>
      <c r="C18" s="10">
        <v>337</v>
      </c>
      <c r="D18" s="18" t="s">
        <v>16</v>
      </c>
      <c r="E18" s="13">
        <v>860000</v>
      </c>
      <c r="H18" s="14">
        <v>840</v>
      </c>
    </row>
    <row r="19" spans="1:8" ht="12.75">
      <c r="A19" s="10">
        <v>14</v>
      </c>
      <c r="B19" s="11" t="s">
        <v>11</v>
      </c>
      <c r="C19" s="15">
        <v>33</v>
      </c>
      <c r="D19" s="19" t="s">
        <v>652</v>
      </c>
      <c r="E19" s="24">
        <f>SUM(E16:G18)</f>
        <v>885000</v>
      </c>
      <c r="F19" s="1">
        <v>56213</v>
      </c>
      <c r="H19" s="24">
        <f>SUM(H16:H18)</f>
        <v>965</v>
      </c>
    </row>
    <row r="20" spans="1:8" ht="12.75">
      <c r="A20" s="10">
        <v>15</v>
      </c>
      <c r="B20" s="11" t="s">
        <v>11</v>
      </c>
      <c r="C20" s="10">
        <v>342</v>
      </c>
      <c r="D20" s="18" t="s">
        <v>17</v>
      </c>
      <c r="E20" s="13">
        <v>150000</v>
      </c>
      <c r="H20" s="14">
        <v>400</v>
      </c>
    </row>
    <row r="21" spans="1:8" ht="12.75">
      <c r="A21" s="10">
        <v>16</v>
      </c>
      <c r="B21" s="11"/>
      <c r="C21" s="10">
        <v>342</v>
      </c>
      <c r="D21" s="18" t="s">
        <v>358</v>
      </c>
      <c r="E21" s="13"/>
      <c r="H21" s="14">
        <v>300</v>
      </c>
    </row>
    <row r="22" spans="1:8" ht="12.75">
      <c r="A22" s="10">
        <v>17</v>
      </c>
      <c r="B22" s="11" t="s">
        <v>11</v>
      </c>
      <c r="C22" s="26">
        <v>34</v>
      </c>
      <c r="D22" s="27" t="s">
        <v>653</v>
      </c>
      <c r="E22" s="24">
        <f>SUM(E20)</f>
        <v>150000</v>
      </c>
      <c r="H22" s="24">
        <f>SUM(H20:H21)</f>
        <v>700</v>
      </c>
    </row>
    <row r="23" spans="1:8" ht="12.75">
      <c r="A23" s="10">
        <v>18</v>
      </c>
      <c r="B23" s="11" t="s">
        <v>11</v>
      </c>
      <c r="C23" s="10">
        <v>351</v>
      </c>
      <c r="D23" s="18" t="s">
        <v>18</v>
      </c>
      <c r="E23" s="13" t="e">
        <f>SUM(E12+#REF!+E13+E16+E20)*0.27</f>
        <v>#REF!</v>
      </c>
      <c r="F23" s="1">
        <v>561111</v>
      </c>
      <c r="H23" s="14">
        <v>208</v>
      </c>
    </row>
    <row r="24" spans="1:8" ht="12.75">
      <c r="A24" s="10">
        <v>19</v>
      </c>
      <c r="B24" s="11" t="s">
        <v>11</v>
      </c>
      <c r="C24" s="15">
        <v>35</v>
      </c>
      <c r="D24" s="19" t="s">
        <v>654</v>
      </c>
      <c r="E24" s="24" t="e">
        <f>SUM(E23)</f>
        <v>#REF!</v>
      </c>
      <c r="H24" s="24">
        <f>SUM(H23)</f>
        <v>208</v>
      </c>
    </row>
    <row r="25" spans="1:8" ht="12.75">
      <c r="A25" s="10">
        <v>20</v>
      </c>
      <c r="B25" s="11" t="s">
        <v>11</v>
      </c>
      <c r="C25" s="15">
        <v>3</v>
      </c>
      <c r="D25" s="19" t="s">
        <v>655</v>
      </c>
      <c r="E25" s="24" t="e">
        <f>SUM(E19+E22+E15+E24)</f>
        <v>#REF!</v>
      </c>
      <c r="H25" s="24">
        <f>SUM(H19+H22+H15+H24)</f>
        <v>2123</v>
      </c>
    </row>
    <row r="26" spans="1:8" ht="12.75">
      <c r="A26" s="10">
        <v>21</v>
      </c>
      <c r="B26" s="11" t="s">
        <v>11</v>
      </c>
      <c r="C26" s="10">
        <v>506</v>
      </c>
      <c r="D26" s="18" t="s">
        <v>21</v>
      </c>
      <c r="E26" s="13">
        <v>200000</v>
      </c>
      <c r="H26" s="14">
        <v>160</v>
      </c>
    </row>
    <row r="27" spans="1:8" ht="12.75">
      <c r="A27" s="10">
        <v>22</v>
      </c>
      <c r="B27" s="11" t="s">
        <v>11</v>
      </c>
      <c r="C27" s="15">
        <v>5</v>
      </c>
      <c r="D27" s="28" t="s">
        <v>656</v>
      </c>
      <c r="E27" s="24">
        <f>SUM(E26)</f>
        <v>200000</v>
      </c>
      <c r="F27" s="1">
        <v>56213</v>
      </c>
      <c r="H27" s="24">
        <f>SUM(H26)</f>
        <v>160</v>
      </c>
    </row>
    <row r="28" spans="1:8" ht="12.75">
      <c r="A28" s="457">
        <v>23</v>
      </c>
      <c r="B28" s="459" t="s">
        <v>23</v>
      </c>
      <c r="C28" s="460"/>
      <c r="D28" s="461"/>
      <c r="E28" s="471" t="e">
        <f>SUM(E9+E11+E25+E27)</f>
        <v>#REF!</v>
      </c>
      <c r="H28" s="471">
        <f>SUM(H9+H11+H25+H27)</f>
        <v>5213</v>
      </c>
    </row>
    <row r="29" spans="1:8" ht="12.75">
      <c r="A29" s="458"/>
      <c r="B29" s="462"/>
      <c r="C29" s="463"/>
      <c r="D29" s="464"/>
      <c r="E29" s="472"/>
      <c r="H29" s="472"/>
    </row>
    <row r="30" spans="3:8" ht="12.75">
      <c r="C30" s="29"/>
      <c r="D30" s="30"/>
      <c r="E30" s="31"/>
      <c r="H30" s="31"/>
    </row>
    <row r="31" spans="4:8" ht="12.75">
      <c r="D31" s="3" t="s">
        <v>24</v>
      </c>
      <c r="E31" s="4"/>
      <c r="H31" s="4"/>
    </row>
    <row r="32" spans="2:8" s="1" customFormat="1" ht="12.75">
      <c r="B32" s="2"/>
      <c r="D32" s="3" t="s">
        <v>25</v>
      </c>
      <c r="E32" s="4"/>
      <c r="H32" s="4"/>
    </row>
    <row r="33" spans="4:8" ht="12.75">
      <c r="D33" s="3"/>
      <c r="E33" s="6"/>
      <c r="F33" s="1">
        <v>12543</v>
      </c>
      <c r="H33" s="6"/>
    </row>
    <row r="34" spans="4:8" ht="12.75">
      <c r="D34" s="3"/>
      <c r="E34" s="6"/>
      <c r="G34" s="1"/>
      <c r="H34" s="7" t="s">
        <v>359</v>
      </c>
    </row>
    <row r="35" spans="1:8" ht="12.75">
      <c r="A35" s="469" t="s">
        <v>360</v>
      </c>
      <c r="B35" s="466" t="s">
        <v>3</v>
      </c>
      <c r="C35" s="466"/>
      <c r="D35" s="8" t="s">
        <v>4</v>
      </c>
      <c r="E35" s="9" t="s">
        <v>5</v>
      </c>
      <c r="F35" s="1">
        <v>511112</v>
      </c>
      <c r="H35" s="9" t="s">
        <v>5</v>
      </c>
    </row>
    <row r="36" spans="1:8" ht="12.75">
      <c r="A36" s="470"/>
      <c r="B36" s="466" t="s">
        <v>8</v>
      </c>
      <c r="C36" s="466"/>
      <c r="D36" s="8" t="s">
        <v>9</v>
      </c>
      <c r="E36" s="9" t="s">
        <v>10</v>
      </c>
      <c r="H36" s="9" t="s">
        <v>151</v>
      </c>
    </row>
    <row r="37" spans="1:8" ht="12.75">
      <c r="A37" s="10">
        <v>1</v>
      </c>
      <c r="B37" s="11" t="s">
        <v>11</v>
      </c>
      <c r="C37" s="10">
        <v>312</v>
      </c>
      <c r="D37" s="23" t="s">
        <v>26</v>
      </c>
      <c r="E37" s="13">
        <v>250000</v>
      </c>
      <c r="H37" s="13">
        <v>40</v>
      </c>
    </row>
    <row r="38" spans="1:8" s="32" customFormat="1" ht="12.75">
      <c r="A38" s="10">
        <v>2</v>
      </c>
      <c r="B38" s="11" t="s">
        <v>11</v>
      </c>
      <c r="C38" s="10">
        <v>312</v>
      </c>
      <c r="D38" s="23" t="s">
        <v>27</v>
      </c>
      <c r="E38" s="13">
        <v>200000</v>
      </c>
      <c r="F38" s="1">
        <v>55215</v>
      </c>
      <c r="G38"/>
      <c r="H38" s="13">
        <v>250</v>
      </c>
    </row>
    <row r="39" spans="1:8" s="32" customFormat="1" ht="12.75">
      <c r="A39" s="10">
        <v>3</v>
      </c>
      <c r="B39" s="11" t="s">
        <v>11</v>
      </c>
      <c r="C39" s="15">
        <v>31</v>
      </c>
      <c r="D39" s="19" t="s">
        <v>657</v>
      </c>
      <c r="E39" s="20">
        <f>SUM(E37:E38)</f>
        <v>450000</v>
      </c>
      <c r="F39" s="1">
        <v>55217</v>
      </c>
      <c r="G39"/>
      <c r="H39" s="20">
        <f>SUM(H37:H38)</f>
        <v>290</v>
      </c>
    </row>
    <row r="40" spans="1:8" s="32" customFormat="1" ht="12.75">
      <c r="A40" s="10">
        <v>4</v>
      </c>
      <c r="B40" s="11" t="s">
        <v>11</v>
      </c>
      <c r="C40" s="10">
        <v>331</v>
      </c>
      <c r="D40" s="33" t="s">
        <v>28</v>
      </c>
      <c r="E40" s="13">
        <v>10000</v>
      </c>
      <c r="F40" s="1">
        <v>552192</v>
      </c>
      <c r="G40"/>
      <c r="H40" s="13">
        <v>5</v>
      </c>
    </row>
    <row r="41" spans="1:8" s="32" customFormat="1" ht="12.75">
      <c r="A41" s="10">
        <v>5</v>
      </c>
      <c r="B41" s="11" t="s">
        <v>11</v>
      </c>
      <c r="C41" s="10">
        <v>331</v>
      </c>
      <c r="D41" s="33" t="s">
        <v>29</v>
      </c>
      <c r="E41" s="13">
        <v>30000</v>
      </c>
      <c r="F41" s="1"/>
      <c r="G41"/>
      <c r="H41" s="13">
        <v>5</v>
      </c>
    </row>
    <row r="42" spans="1:8" s="32" customFormat="1" ht="12.75">
      <c r="A42" s="10">
        <v>6</v>
      </c>
      <c r="B42" s="11" t="s">
        <v>11</v>
      </c>
      <c r="C42" s="10">
        <v>334</v>
      </c>
      <c r="D42" s="33" t="s">
        <v>30</v>
      </c>
      <c r="E42" s="13"/>
      <c r="F42" s="1"/>
      <c r="G42"/>
      <c r="H42" s="13">
        <v>100</v>
      </c>
    </row>
    <row r="43" spans="1:8" s="32" customFormat="1" ht="12.75">
      <c r="A43" s="10">
        <v>7</v>
      </c>
      <c r="B43" s="11" t="s">
        <v>11</v>
      </c>
      <c r="C43" s="10">
        <v>337</v>
      </c>
      <c r="D43" s="18" t="s">
        <v>31</v>
      </c>
      <c r="E43" s="13">
        <v>250000</v>
      </c>
      <c r="F43" s="1">
        <v>561111</v>
      </c>
      <c r="G43"/>
      <c r="H43" s="13">
        <v>460</v>
      </c>
    </row>
    <row r="44" spans="1:8" s="32" customFormat="1" ht="12.75">
      <c r="A44" s="10">
        <v>8</v>
      </c>
      <c r="B44" s="11" t="s">
        <v>11</v>
      </c>
      <c r="C44" s="15">
        <v>33</v>
      </c>
      <c r="D44" s="19" t="s">
        <v>658</v>
      </c>
      <c r="E44" s="20">
        <f>SUM(E40:E43)</f>
        <v>290000</v>
      </c>
      <c r="F44" s="1"/>
      <c r="G44"/>
      <c r="H44" s="20">
        <f>SUM(H40:H43)</f>
        <v>570</v>
      </c>
    </row>
    <row r="45" spans="1:8" s="32" customFormat="1" ht="12.75">
      <c r="A45" s="10">
        <v>9</v>
      </c>
      <c r="B45" s="11" t="s">
        <v>11</v>
      </c>
      <c r="C45" s="10">
        <v>351</v>
      </c>
      <c r="D45" s="18" t="s">
        <v>18</v>
      </c>
      <c r="E45" s="13">
        <f>SUM(E44,E39)*0.27</f>
        <v>199800</v>
      </c>
      <c r="F45" s="1"/>
      <c r="G45"/>
      <c r="H45" s="13">
        <v>232</v>
      </c>
    </row>
    <row r="46" spans="1:8" s="32" customFormat="1" ht="12.75">
      <c r="A46" s="10">
        <v>10</v>
      </c>
      <c r="B46" s="11" t="s">
        <v>11</v>
      </c>
      <c r="C46" s="15">
        <v>35</v>
      </c>
      <c r="D46" s="19" t="s">
        <v>19</v>
      </c>
      <c r="E46" s="24">
        <f>SUM(E45:E45)</f>
        <v>199800</v>
      </c>
      <c r="F46" s="1"/>
      <c r="G46"/>
      <c r="H46" s="24">
        <f>SUM(H45:H45)</f>
        <v>232</v>
      </c>
    </row>
    <row r="47" spans="1:8" s="34" customFormat="1" ht="12.75">
      <c r="A47" s="10">
        <v>11</v>
      </c>
      <c r="B47" s="11" t="s">
        <v>11</v>
      </c>
      <c r="C47" s="15">
        <v>3</v>
      </c>
      <c r="D47" s="19" t="s">
        <v>20</v>
      </c>
      <c r="E47" s="20">
        <f>SUM(E39+E44+E46)</f>
        <v>939800</v>
      </c>
      <c r="F47" s="1"/>
      <c r="G47"/>
      <c r="H47" s="20">
        <f>SUM(H39+H44+H46)</f>
        <v>1092</v>
      </c>
    </row>
    <row r="48" spans="1:8" s="34" customFormat="1" ht="12.75">
      <c r="A48" s="10">
        <v>12</v>
      </c>
      <c r="B48" s="62" t="s">
        <v>11</v>
      </c>
      <c r="C48" s="97">
        <v>61</v>
      </c>
      <c r="D48" s="98" t="s">
        <v>729</v>
      </c>
      <c r="E48" s="62"/>
      <c r="F48" s="62"/>
      <c r="G48" s="62"/>
      <c r="H48" s="13">
        <v>394</v>
      </c>
    </row>
    <row r="49" spans="1:8" s="34" customFormat="1" ht="12.75">
      <c r="A49" s="10">
        <v>13</v>
      </c>
      <c r="B49" s="62" t="s">
        <v>11</v>
      </c>
      <c r="C49" s="97">
        <v>67</v>
      </c>
      <c r="D49" s="98" t="s">
        <v>166</v>
      </c>
      <c r="E49" s="62"/>
      <c r="F49" s="62"/>
      <c r="G49" s="62"/>
      <c r="H49" s="13">
        <v>106</v>
      </c>
    </row>
    <row r="50" spans="1:8" s="34" customFormat="1" ht="12.75">
      <c r="A50" s="10">
        <v>14</v>
      </c>
      <c r="B50" s="11" t="s">
        <v>11</v>
      </c>
      <c r="C50" s="15">
        <v>6</v>
      </c>
      <c r="D50" s="19" t="s">
        <v>167</v>
      </c>
      <c r="E50" s="20"/>
      <c r="F50" s="1"/>
      <c r="G50"/>
      <c r="H50" s="20">
        <f>SUM(H48:H49)</f>
        <v>500</v>
      </c>
    </row>
    <row r="51" spans="1:8" ht="12.75">
      <c r="A51" s="457">
        <v>15</v>
      </c>
      <c r="B51" s="459" t="s">
        <v>23</v>
      </c>
      <c r="C51" s="460"/>
      <c r="D51" s="461"/>
      <c r="E51" s="465">
        <f>SUM(E47)</f>
        <v>939800</v>
      </c>
      <c r="H51" s="465">
        <f>SUM(H47+H50)</f>
        <v>1592</v>
      </c>
    </row>
    <row r="52" spans="1:8" ht="12.75">
      <c r="A52" s="458"/>
      <c r="B52" s="462"/>
      <c r="C52" s="463"/>
      <c r="D52" s="464"/>
      <c r="E52" s="465"/>
      <c r="H52" s="465"/>
    </row>
    <row r="53" spans="1:8" ht="12.75">
      <c r="A53" s="35"/>
      <c r="C53" s="36"/>
      <c r="D53" s="30"/>
      <c r="E53" s="37"/>
      <c r="F53" s="38"/>
      <c r="G53" s="39"/>
      <c r="H53" s="37"/>
    </row>
    <row r="54" spans="4:8" ht="12.75">
      <c r="D54" s="3" t="s">
        <v>1070</v>
      </c>
      <c r="E54" s="4"/>
      <c r="F54" s="1" t="s">
        <v>32</v>
      </c>
      <c r="H54" s="4"/>
    </row>
    <row r="55" spans="4:8" ht="12.75">
      <c r="D55" s="3" t="s">
        <v>1071</v>
      </c>
      <c r="E55" s="4"/>
      <c r="H55" s="4"/>
    </row>
    <row r="56" spans="4:8" ht="12.75">
      <c r="D56" s="3"/>
      <c r="E56" s="4"/>
      <c r="H56" s="4"/>
    </row>
    <row r="57" spans="1:8" s="34" customFormat="1" ht="12.75">
      <c r="A57" s="10">
        <v>1</v>
      </c>
      <c r="B57" s="62" t="s">
        <v>11</v>
      </c>
      <c r="C57" s="97">
        <v>61</v>
      </c>
      <c r="D57" s="98" t="s">
        <v>1072</v>
      </c>
      <c r="E57" s="62"/>
      <c r="F57" s="62"/>
      <c r="G57" s="62"/>
      <c r="H57" s="13">
        <v>5000</v>
      </c>
    </row>
    <row r="58" spans="1:8" s="34" customFormat="1" ht="12.75">
      <c r="A58" s="10">
        <v>2</v>
      </c>
      <c r="B58" s="62" t="s">
        <v>11</v>
      </c>
      <c r="C58" s="97">
        <v>67</v>
      </c>
      <c r="D58" s="98" t="s">
        <v>166</v>
      </c>
      <c r="E58" s="62"/>
      <c r="F58" s="62"/>
      <c r="G58" s="62"/>
      <c r="H58" s="13"/>
    </row>
    <row r="59" spans="1:8" s="34" customFormat="1" ht="12.75">
      <c r="A59" s="10">
        <v>3</v>
      </c>
      <c r="B59" s="62" t="s">
        <v>11</v>
      </c>
      <c r="C59" s="97">
        <v>61</v>
      </c>
      <c r="D59" s="98" t="s">
        <v>730</v>
      </c>
      <c r="E59" s="62"/>
      <c r="F59" s="62"/>
      <c r="G59" s="62"/>
      <c r="H59" s="13">
        <v>1182</v>
      </c>
    </row>
    <row r="60" spans="1:8" s="34" customFormat="1" ht="12.75">
      <c r="A60" s="10">
        <v>4</v>
      </c>
      <c r="B60" s="62" t="s">
        <v>11</v>
      </c>
      <c r="C60" s="97">
        <v>67</v>
      </c>
      <c r="D60" s="98" t="s">
        <v>166</v>
      </c>
      <c r="E60" s="62"/>
      <c r="F60" s="62"/>
      <c r="G60" s="62"/>
      <c r="H60" s="13">
        <v>318</v>
      </c>
    </row>
    <row r="61" spans="1:8" s="34" customFormat="1" ht="12.75">
      <c r="A61" s="10">
        <v>5</v>
      </c>
      <c r="B61" s="11" t="s">
        <v>11</v>
      </c>
      <c r="C61" s="15">
        <v>6</v>
      </c>
      <c r="D61" s="19" t="s">
        <v>167</v>
      </c>
      <c r="E61" s="20"/>
      <c r="F61" s="1"/>
      <c r="G61"/>
      <c r="H61" s="20">
        <f>SUM(H57:H60)</f>
        <v>6500</v>
      </c>
    </row>
    <row r="62" spans="1:8" s="34" customFormat="1" ht="12.75">
      <c r="A62" s="10">
        <v>6</v>
      </c>
      <c r="B62" s="62" t="s">
        <v>11</v>
      </c>
      <c r="C62" s="97">
        <v>7</v>
      </c>
      <c r="D62" s="98" t="s">
        <v>1073</v>
      </c>
      <c r="E62" s="62"/>
      <c r="F62" s="62"/>
      <c r="G62" s="62"/>
      <c r="H62" s="13">
        <v>787</v>
      </c>
    </row>
    <row r="63" spans="1:8" s="34" customFormat="1" ht="12.75">
      <c r="A63" s="10">
        <v>7</v>
      </c>
      <c r="B63" s="62" t="s">
        <v>11</v>
      </c>
      <c r="C63" s="97">
        <v>7</v>
      </c>
      <c r="D63" s="98" t="s">
        <v>1074</v>
      </c>
      <c r="E63" s="62"/>
      <c r="F63" s="62"/>
      <c r="G63" s="62"/>
      <c r="H63" s="13">
        <v>213</v>
      </c>
    </row>
    <row r="64" spans="1:8" s="34" customFormat="1" ht="12.75">
      <c r="A64" s="10">
        <v>8</v>
      </c>
      <c r="B64" s="11" t="s">
        <v>11</v>
      </c>
      <c r="C64" s="15">
        <v>6</v>
      </c>
      <c r="D64" s="19" t="s">
        <v>167</v>
      </c>
      <c r="E64" s="20"/>
      <c r="F64" s="1"/>
      <c r="G64"/>
      <c r="H64" s="20">
        <f>SUM(H62:H63)</f>
        <v>1000</v>
      </c>
    </row>
    <row r="65" spans="1:8" ht="12.75">
      <c r="A65" s="457">
        <v>9</v>
      </c>
      <c r="B65" s="459" t="s">
        <v>23</v>
      </c>
      <c r="C65" s="460"/>
      <c r="D65" s="461"/>
      <c r="E65" s="465">
        <f>SUM(E55)</f>
        <v>0</v>
      </c>
      <c r="H65" s="465">
        <f>SUM(H64,H61)</f>
        <v>7500</v>
      </c>
    </row>
    <row r="66" spans="1:8" ht="12.75">
      <c r="A66" s="458"/>
      <c r="B66" s="462"/>
      <c r="C66" s="463"/>
      <c r="D66" s="464"/>
      <c r="E66" s="465"/>
      <c r="H66" s="465"/>
    </row>
    <row r="67" spans="1:8" ht="12.75">
      <c r="A67" s="35"/>
      <c r="C67" s="36"/>
      <c r="D67" s="30"/>
      <c r="E67" s="37"/>
      <c r="F67" s="38"/>
      <c r="G67" s="39"/>
      <c r="H67" s="37"/>
    </row>
    <row r="68" spans="1:8" ht="12.75">
      <c r="A68" s="38"/>
      <c r="C68" s="46"/>
      <c r="D68" s="30"/>
      <c r="E68" s="31"/>
      <c r="F68" s="38"/>
      <c r="G68" s="39"/>
      <c r="H68" s="31"/>
    </row>
    <row r="69" spans="1:8" ht="12.75">
      <c r="A69" s="38"/>
      <c r="D69" s="3" t="s">
        <v>34</v>
      </c>
      <c r="E69" s="4"/>
      <c r="H69" s="4"/>
    </row>
    <row r="70" spans="4:8" ht="12.75">
      <c r="D70" s="3" t="s">
        <v>35</v>
      </c>
      <c r="E70" s="4"/>
      <c r="H70" s="4"/>
    </row>
    <row r="71" spans="4:8" ht="12.75">
      <c r="D71" s="3"/>
      <c r="E71" s="6"/>
      <c r="F71" s="1">
        <v>583119</v>
      </c>
      <c r="H71" s="7" t="s">
        <v>359</v>
      </c>
    </row>
    <row r="72" spans="1:8" ht="12.75">
      <c r="A72" s="469" t="s">
        <v>360</v>
      </c>
      <c r="B72" s="466" t="s">
        <v>3</v>
      </c>
      <c r="C72" s="466"/>
      <c r="D72" s="8" t="s">
        <v>4</v>
      </c>
      <c r="E72" s="9" t="s">
        <v>5</v>
      </c>
      <c r="F72" s="1">
        <v>511112</v>
      </c>
      <c r="H72" s="9" t="s">
        <v>5</v>
      </c>
    </row>
    <row r="73" spans="1:8" ht="12.75">
      <c r="A73" s="470"/>
      <c r="B73" s="466" t="s">
        <v>8</v>
      </c>
      <c r="C73" s="466"/>
      <c r="D73" s="8" t="s">
        <v>9</v>
      </c>
      <c r="E73" s="9" t="s">
        <v>10</v>
      </c>
      <c r="H73" s="9" t="s">
        <v>151</v>
      </c>
    </row>
    <row r="74" spans="1:8" ht="12.75">
      <c r="A74" s="10">
        <v>1</v>
      </c>
      <c r="B74" s="11" t="s">
        <v>11</v>
      </c>
      <c r="C74" s="10">
        <v>915</v>
      </c>
      <c r="D74" s="40" t="s">
        <v>36</v>
      </c>
      <c r="E74" s="47">
        <v>27398720</v>
      </c>
      <c r="H74" s="42">
        <v>32477</v>
      </c>
    </row>
    <row r="75" spans="1:9" ht="12.75">
      <c r="A75" s="10">
        <v>2</v>
      </c>
      <c r="B75" s="11" t="s">
        <v>11</v>
      </c>
      <c r="C75" s="10">
        <v>915</v>
      </c>
      <c r="D75" s="40" t="s">
        <v>37</v>
      </c>
      <c r="E75" s="47">
        <v>19052800</v>
      </c>
      <c r="H75" s="42">
        <v>21349</v>
      </c>
      <c r="I75" s="39"/>
    </row>
    <row r="76" spans="1:8" ht="12.75">
      <c r="A76" s="10">
        <v>3</v>
      </c>
      <c r="B76" s="11" t="s">
        <v>11</v>
      </c>
      <c r="C76" s="10">
        <v>915</v>
      </c>
      <c r="D76" s="33" t="s">
        <v>659</v>
      </c>
      <c r="E76" s="48">
        <v>18052800</v>
      </c>
      <c r="H76" s="21">
        <v>19053</v>
      </c>
    </row>
    <row r="77" spans="1:8" ht="12.75">
      <c r="A77" s="10">
        <v>4</v>
      </c>
      <c r="B77" s="11" t="s">
        <v>11</v>
      </c>
      <c r="C77" s="15">
        <v>9</v>
      </c>
      <c r="D77" s="19" t="s">
        <v>660</v>
      </c>
      <c r="E77" s="49">
        <f>SUM(E74:E76)</f>
        <v>64504320</v>
      </c>
      <c r="H77" s="109">
        <f>SUM(H74:H76)</f>
        <v>72879</v>
      </c>
    </row>
    <row r="78" spans="1:8" ht="12.75">
      <c r="A78" s="466">
        <v>5</v>
      </c>
      <c r="B78" s="459" t="s">
        <v>23</v>
      </c>
      <c r="C78" s="460"/>
      <c r="D78" s="461"/>
      <c r="E78" s="467">
        <f>SUM(E74:G76)</f>
        <v>64504320</v>
      </c>
      <c r="H78" s="467">
        <f>SUM(H77)</f>
        <v>72879</v>
      </c>
    </row>
    <row r="79" spans="1:8" ht="12.75">
      <c r="A79" s="466"/>
      <c r="B79" s="462"/>
      <c r="C79" s="463"/>
      <c r="D79" s="464"/>
      <c r="E79" s="468"/>
      <c r="H79" s="468"/>
    </row>
    <row r="80" spans="3:8" ht="12.75">
      <c r="C80" s="36"/>
      <c r="D80" s="30"/>
      <c r="E80" s="37"/>
      <c r="F80" s="38"/>
      <c r="G80" s="39"/>
      <c r="H80" s="37"/>
    </row>
    <row r="81" spans="1:8" ht="12.75">
      <c r="A81" s="38"/>
      <c r="D81" s="3" t="s">
        <v>39</v>
      </c>
      <c r="E81" s="4"/>
      <c r="H81" s="4"/>
    </row>
    <row r="82" spans="1:8" s="39" customFormat="1" ht="12.75">
      <c r="A82" s="1"/>
      <c r="B82" s="2"/>
      <c r="C82" s="1"/>
      <c r="D82" s="3" t="s">
        <v>40</v>
      </c>
      <c r="E82" s="4"/>
      <c r="F82" s="1"/>
      <c r="G82"/>
      <c r="H82" s="4"/>
    </row>
    <row r="83" spans="4:8" ht="12.75">
      <c r="D83" s="3"/>
      <c r="E83" s="6"/>
      <c r="F83" s="1">
        <v>511116</v>
      </c>
      <c r="H83" s="7" t="s">
        <v>359</v>
      </c>
    </row>
    <row r="84" spans="1:8" s="50" customFormat="1" ht="19.5" customHeight="1">
      <c r="A84" s="469" t="s">
        <v>360</v>
      </c>
      <c r="B84" s="466" t="s">
        <v>3</v>
      </c>
      <c r="C84" s="466"/>
      <c r="D84" s="8" t="s">
        <v>4</v>
      </c>
      <c r="E84" s="9" t="s">
        <v>5</v>
      </c>
      <c r="F84" s="1">
        <v>511112</v>
      </c>
      <c r="G84"/>
      <c r="H84" s="9" t="s">
        <v>5</v>
      </c>
    </row>
    <row r="85" spans="1:8" ht="20.25" customHeight="1">
      <c r="A85" s="470"/>
      <c r="B85" s="466" t="s">
        <v>8</v>
      </c>
      <c r="C85" s="466"/>
      <c r="D85" s="8" t="s">
        <v>9</v>
      </c>
      <c r="E85" s="9" t="s">
        <v>10</v>
      </c>
      <c r="H85" s="9" t="s">
        <v>151</v>
      </c>
    </row>
    <row r="86" spans="1:8" ht="12.75">
      <c r="A86" s="10">
        <v>1</v>
      </c>
      <c r="B86" s="11" t="s">
        <v>11</v>
      </c>
      <c r="C86" s="10">
        <v>1101</v>
      </c>
      <c r="D86" s="12" t="s">
        <v>41</v>
      </c>
      <c r="E86" s="13">
        <v>1461000</v>
      </c>
      <c r="F86" s="1">
        <v>53111</v>
      </c>
      <c r="H86" s="13">
        <v>315</v>
      </c>
    </row>
    <row r="87" spans="1:8" s="50" customFormat="1" ht="12.75">
      <c r="A87" s="10">
        <v>2</v>
      </c>
      <c r="B87" s="11" t="s">
        <v>11</v>
      </c>
      <c r="C87" s="15">
        <v>11</v>
      </c>
      <c r="D87" s="19" t="s">
        <v>42</v>
      </c>
      <c r="E87" s="17">
        <f>SUM(E86)</f>
        <v>1461000</v>
      </c>
      <c r="F87" s="1"/>
      <c r="G87"/>
      <c r="H87" s="17">
        <f>SUM(H86)</f>
        <v>315</v>
      </c>
    </row>
    <row r="88" spans="1:8" s="50" customFormat="1" ht="12.75">
      <c r="A88" s="10">
        <v>3</v>
      </c>
      <c r="B88" s="11" t="s">
        <v>11</v>
      </c>
      <c r="C88" s="10">
        <v>2</v>
      </c>
      <c r="D88" s="18" t="s">
        <v>661</v>
      </c>
      <c r="E88" s="13">
        <f>SUM(E87*0.135)</f>
        <v>197235</v>
      </c>
      <c r="F88" s="1"/>
      <c r="G88"/>
      <c r="H88" s="13">
        <v>43</v>
      </c>
    </row>
    <row r="89" spans="1:8" ht="12.75">
      <c r="A89" s="10">
        <v>4</v>
      </c>
      <c r="B89" s="11" t="s">
        <v>11</v>
      </c>
      <c r="C89" s="15">
        <v>2</v>
      </c>
      <c r="D89" s="19" t="s">
        <v>662</v>
      </c>
      <c r="E89" s="20">
        <f>SUM(E88:E88)</f>
        <v>197235</v>
      </c>
      <c r="H89" s="20">
        <f>SUM(H88:H88)</f>
        <v>43</v>
      </c>
    </row>
    <row r="90" spans="1:8" ht="12.75">
      <c r="A90" s="457">
        <v>5</v>
      </c>
      <c r="B90" s="459" t="s">
        <v>663</v>
      </c>
      <c r="C90" s="460"/>
      <c r="D90" s="461"/>
      <c r="E90" s="465" t="e">
        <f>SUM(#REF!,E89,E87)</f>
        <v>#REF!</v>
      </c>
      <c r="H90" s="465">
        <f>SUM(H89,H87)</f>
        <v>358</v>
      </c>
    </row>
    <row r="91" spans="1:8" ht="12.75">
      <c r="A91" s="458"/>
      <c r="B91" s="462"/>
      <c r="C91" s="463"/>
      <c r="D91" s="464"/>
      <c r="E91" s="465"/>
      <c r="H91" s="465"/>
    </row>
    <row r="92" spans="1:8" ht="12.75">
      <c r="A92" s="54"/>
      <c r="C92" s="54"/>
      <c r="D92" s="30"/>
      <c r="E92" s="37"/>
      <c r="H92" s="37"/>
    </row>
    <row r="93" spans="1:8" s="50" customFormat="1" ht="12.75">
      <c r="A93" s="1"/>
      <c r="B93" s="2"/>
      <c r="C93" s="1"/>
      <c r="D93" s="3" t="s">
        <v>43</v>
      </c>
      <c r="E93" s="4"/>
      <c r="F93" s="1"/>
      <c r="G93"/>
      <c r="H93" s="4"/>
    </row>
    <row r="94" spans="4:8" ht="12.75">
      <c r="D94" s="3" t="s">
        <v>44</v>
      </c>
      <c r="E94" s="4"/>
      <c r="H94" s="4"/>
    </row>
    <row r="95" spans="4:8" ht="12.75">
      <c r="D95" s="3"/>
      <c r="E95" s="6"/>
      <c r="F95" s="1">
        <v>511116</v>
      </c>
      <c r="H95" s="7" t="s">
        <v>359</v>
      </c>
    </row>
    <row r="96" spans="1:8" ht="12.75">
      <c r="A96" s="469" t="s">
        <v>360</v>
      </c>
      <c r="B96" s="466" t="s">
        <v>3</v>
      </c>
      <c r="C96" s="466"/>
      <c r="D96" s="8" t="s">
        <v>4</v>
      </c>
      <c r="E96" s="9" t="s">
        <v>5</v>
      </c>
      <c r="F96" s="1">
        <v>511112</v>
      </c>
      <c r="H96" s="9" t="s">
        <v>5</v>
      </c>
    </row>
    <row r="97" spans="1:8" s="50" customFormat="1" ht="12.75">
      <c r="A97" s="470"/>
      <c r="B97" s="466" t="s">
        <v>8</v>
      </c>
      <c r="C97" s="466"/>
      <c r="D97" s="8" t="s">
        <v>9</v>
      </c>
      <c r="E97" s="9" t="s">
        <v>10</v>
      </c>
      <c r="F97" s="1"/>
      <c r="G97"/>
      <c r="H97" s="9" t="s">
        <v>151</v>
      </c>
    </row>
    <row r="98" spans="1:8" s="55" customFormat="1" ht="12.75">
      <c r="A98" s="10">
        <v>1</v>
      </c>
      <c r="B98" s="11" t="s">
        <v>11</v>
      </c>
      <c r="C98" s="10">
        <v>1101</v>
      </c>
      <c r="D98" s="12" t="s">
        <v>41</v>
      </c>
      <c r="E98" s="13">
        <v>1300000</v>
      </c>
      <c r="F98" s="1">
        <v>53111</v>
      </c>
      <c r="G98"/>
      <c r="H98" s="13">
        <v>945</v>
      </c>
    </row>
    <row r="99" spans="1:8" ht="12.75">
      <c r="A99" s="10">
        <v>2</v>
      </c>
      <c r="B99" s="11" t="s">
        <v>11</v>
      </c>
      <c r="C99" s="15">
        <v>11</v>
      </c>
      <c r="D99" s="19" t="s">
        <v>42</v>
      </c>
      <c r="E99" s="17">
        <f>SUM(E98)</f>
        <v>1300000</v>
      </c>
      <c r="H99" s="17">
        <f>SUM(H98)</f>
        <v>945</v>
      </c>
    </row>
    <row r="100" spans="1:8" ht="12.75">
      <c r="A100" s="10">
        <v>3</v>
      </c>
      <c r="B100" s="11" t="s">
        <v>11</v>
      </c>
      <c r="C100" s="10">
        <v>2</v>
      </c>
      <c r="D100" s="18" t="s">
        <v>661</v>
      </c>
      <c r="E100" s="13">
        <f>SUM(E99*13.5%)</f>
        <v>175500</v>
      </c>
      <c r="H100" s="13">
        <v>128</v>
      </c>
    </row>
    <row r="101" spans="1:8" ht="12.75">
      <c r="A101" s="10">
        <v>4</v>
      </c>
      <c r="B101" s="11" t="s">
        <v>11</v>
      </c>
      <c r="C101" s="15">
        <v>2</v>
      </c>
      <c r="D101" s="19" t="s">
        <v>648</v>
      </c>
      <c r="E101" s="20">
        <f>SUM(E100:E100)</f>
        <v>175500</v>
      </c>
      <c r="H101" s="20">
        <f>SUM(H100:H100)</f>
        <v>128</v>
      </c>
    </row>
    <row r="102" spans="1:8" ht="12.75">
      <c r="A102" s="457">
        <v>5</v>
      </c>
      <c r="B102" s="459" t="s">
        <v>663</v>
      </c>
      <c r="C102" s="460"/>
      <c r="D102" s="461"/>
      <c r="E102" s="465" t="e">
        <f>SUM(#REF!,E101,E99)</f>
        <v>#REF!</v>
      </c>
      <c r="H102" s="465">
        <f>SUM(H101,H99)</f>
        <v>1073</v>
      </c>
    </row>
    <row r="103" spans="1:8" ht="12.75">
      <c r="A103" s="473"/>
      <c r="B103" s="462"/>
      <c r="C103" s="463"/>
      <c r="D103" s="464"/>
      <c r="E103" s="465"/>
      <c r="H103" s="465"/>
    </row>
    <row r="104" spans="1:8" ht="12.75">
      <c r="A104" s="56"/>
      <c r="C104" s="36"/>
      <c r="D104" s="30"/>
      <c r="E104" s="37"/>
      <c r="F104" s="38"/>
      <c r="G104" s="39"/>
      <c r="H104" s="37"/>
    </row>
    <row r="105" spans="1:8" ht="12.75">
      <c r="A105" s="57"/>
      <c r="D105" s="3" t="s">
        <v>45</v>
      </c>
      <c r="E105" s="7"/>
      <c r="H105" s="7"/>
    </row>
    <row r="106" spans="4:8" ht="12.75">
      <c r="D106" s="3" t="s">
        <v>46</v>
      </c>
      <c r="E106" s="4"/>
      <c r="H106" s="4"/>
    </row>
    <row r="107" spans="4:8" ht="12.75">
      <c r="D107" s="50"/>
      <c r="E107" s="6"/>
      <c r="F107" s="1" t="s">
        <v>47</v>
      </c>
      <c r="H107" s="7" t="s">
        <v>359</v>
      </c>
    </row>
    <row r="108" spans="1:8" ht="12.75">
      <c r="A108" s="469" t="s">
        <v>360</v>
      </c>
      <c r="B108" s="466" t="s">
        <v>3</v>
      </c>
      <c r="C108" s="466"/>
      <c r="D108" s="8" t="s">
        <v>4</v>
      </c>
      <c r="E108" s="9" t="s">
        <v>5</v>
      </c>
      <c r="F108" s="1">
        <v>511112</v>
      </c>
      <c r="H108" s="9" t="s">
        <v>5</v>
      </c>
    </row>
    <row r="109" spans="1:8" ht="12.75">
      <c r="A109" s="470"/>
      <c r="B109" s="466" t="s">
        <v>8</v>
      </c>
      <c r="C109" s="466"/>
      <c r="D109" s="8" t="s">
        <v>9</v>
      </c>
      <c r="E109" s="9" t="s">
        <v>10</v>
      </c>
      <c r="H109" s="9" t="s">
        <v>151</v>
      </c>
    </row>
    <row r="110" spans="1:8" ht="12.75">
      <c r="A110" s="10">
        <v>1</v>
      </c>
      <c r="B110" s="11" t="s">
        <v>11</v>
      </c>
      <c r="C110" s="10">
        <v>312</v>
      </c>
      <c r="D110" s="58" t="s">
        <v>48</v>
      </c>
      <c r="E110" s="14">
        <v>900000</v>
      </c>
      <c r="H110" s="14">
        <v>1050</v>
      </c>
    </row>
    <row r="111" spans="1:8" ht="12.75">
      <c r="A111" s="10">
        <v>2</v>
      </c>
      <c r="B111" s="11" t="s">
        <v>11</v>
      </c>
      <c r="C111" s="10">
        <v>312</v>
      </c>
      <c r="D111" s="58" t="s">
        <v>49</v>
      </c>
      <c r="E111" s="14">
        <v>10000</v>
      </c>
      <c r="H111" s="14">
        <v>10</v>
      </c>
    </row>
    <row r="112" spans="1:8" s="39" customFormat="1" ht="12.75">
      <c r="A112" s="10">
        <v>3</v>
      </c>
      <c r="B112" s="11" t="s">
        <v>11</v>
      </c>
      <c r="C112" s="10">
        <v>312</v>
      </c>
      <c r="D112" s="58" t="s">
        <v>152</v>
      </c>
      <c r="E112" s="14">
        <v>40000</v>
      </c>
      <c r="F112" s="1"/>
      <c r="G112"/>
      <c r="H112" s="14">
        <v>415</v>
      </c>
    </row>
    <row r="113" spans="1:8" ht="12.75">
      <c r="A113" s="10">
        <v>4</v>
      </c>
      <c r="B113" s="11" t="s">
        <v>11</v>
      </c>
      <c r="C113" s="26">
        <v>31</v>
      </c>
      <c r="D113" s="19" t="s">
        <v>664</v>
      </c>
      <c r="E113" s="20">
        <f>SUM(E110:E112)</f>
        <v>950000</v>
      </c>
      <c r="H113" s="20">
        <f>SUM(H110:H112)</f>
        <v>1475</v>
      </c>
    </row>
    <row r="114" spans="1:8" ht="12.75">
      <c r="A114" s="10">
        <v>5</v>
      </c>
      <c r="B114" s="11" t="s">
        <v>11</v>
      </c>
      <c r="C114" s="10">
        <v>334</v>
      </c>
      <c r="D114" s="18" t="s">
        <v>50</v>
      </c>
      <c r="E114" s="13">
        <v>200000</v>
      </c>
      <c r="F114" s="1">
        <v>55219</v>
      </c>
      <c r="H114" s="13">
        <v>200</v>
      </c>
    </row>
    <row r="115" spans="1:8" ht="12.75">
      <c r="A115" s="10">
        <v>6</v>
      </c>
      <c r="B115" s="11" t="s">
        <v>11</v>
      </c>
      <c r="C115" s="10">
        <v>336</v>
      </c>
      <c r="D115" s="44" t="s">
        <v>51</v>
      </c>
      <c r="E115" s="13">
        <v>1500000</v>
      </c>
      <c r="H115" s="13">
        <v>1500</v>
      </c>
    </row>
    <row r="116" spans="1:8" s="1" customFormat="1" ht="12.75">
      <c r="A116" s="10">
        <v>7</v>
      </c>
      <c r="B116" s="11" t="s">
        <v>11</v>
      </c>
      <c r="C116" s="10">
        <v>337</v>
      </c>
      <c r="D116" s="18" t="s">
        <v>52</v>
      </c>
      <c r="E116" s="13">
        <v>450000</v>
      </c>
      <c r="G116"/>
      <c r="H116" s="13">
        <v>320</v>
      </c>
    </row>
    <row r="117" spans="1:8" ht="12.75">
      <c r="A117" s="10">
        <v>8</v>
      </c>
      <c r="B117" s="11" t="s">
        <v>11</v>
      </c>
      <c r="C117" s="10">
        <v>337</v>
      </c>
      <c r="D117" s="18" t="s">
        <v>53</v>
      </c>
      <c r="E117" s="13">
        <v>50000</v>
      </c>
      <c r="H117" s="13">
        <v>25</v>
      </c>
    </row>
    <row r="118" spans="1:8" ht="12.75">
      <c r="A118" s="10">
        <v>9</v>
      </c>
      <c r="B118" s="11" t="s">
        <v>11</v>
      </c>
      <c r="C118" s="15">
        <v>33</v>
      </c>
      <c r="D118" s="19" t="s">
        <v>665</v>
      </c>
      <c r="E118" s="20">
        <f>SUM(E114:E117)</f>
        <v>2200000</v>
      </c>
      <c r="H118" s="20">
        <f>SUM(H114:H117)</f>
        <v>2045</v>
      </c>
    </row>
    <row r="119" spans="1:8" ht="12.75">
      <c r="A119" s="10">
        <v>10</v>
      </c>
      <c r="B119" s="11" t="s">
        <v>11</v>
      </c>
      <c r="C119" s="10">
        <v>351</v>
      </c>
      <c r="D119" s="18" t="s">
        <v>18</v>
      </c>
      <c r="E119" s="13">
        <f>SUM(E114+E117+E113)*0.27</f>
        <v>324000</v>
      </c>
      <c r="F119" s="1">
        <v>561111</v>
      </c>
      <c r="H119" s="13">
        <v>459</v>
      </c>
    </row>
    <row r="120" spans="1:8" ht="12.75">
      <c r="A120" s="10">
        <v>11</v>
      </c>
      <c r="B120" s="11" t="s">
        <v>11</v>
      </c>
      <c r="C120" s="15">
        <v>35</v>
      </c>
      <c r="D120" s="19" t="s">
        <v>666</v>
      </c>
      <c r="E120" s="20">
        <f>SUM(E119:E119)</f>
        <v>324000</v>
      </c>
      <c r="H120" s="20">
        <f>SUM(H119:H119)</f>
        <v>459</v>
      </c>
    </row>
    <row r="121" spans="1:8" ht="12.75">
      <c r="A121" s="10">
        <v>12</v>
      </c>
      <c r="B121" s="11" t="s">
        <v>11</v>
      </c>
      <c r="C121" s="15">
        <v>3</v>
      </c>
      <c r="D121" s="19" t="s">
        <v>667</v>
      </c>
      <c r="E121" s="20">
        <f>SUM(E118+E120+E113)</f>
        <v>3474000</v>
      </c>
      <c r="H121" s="20">
        <f>SUM(H118+H120+H113)</f>
        <v>3979</v>
      </c>
    </row>
    <row r="122" spans="1:8" ht="12.75">
      <c r="A122" s="457">
        <v>13</v>
      </c>
      <c r="B122" s="474" t="s">
        <v>668</v>
      </c>
      <c r="C122" s="474"/>
      <c r="D122" s="474"/>
      <c r="E122" s="471">
        <f>SUM(E121)</f>
        <v>3474000</v>
      </c>
      <c r="H122" s="471">
        <f>SUM(H121)</f>
        <v>3979</v>
      </c>
    </row>
    <row r="123" spans="1:8" ht="12.75">
      <c r="A123" s="458"/>
      <c r="B123" s="474"/>
      <c r="C123" s="474"/>
      <c r="D123" s="474"/>
      <c r="E123" s="472"/>
      <c r="H123" s="472"/>
    </row>
    <row r="124" spans="1:8" s="39" customFormat="1" ht="12.75">
      <c r="A124" s="1"/>
      <c r="B124" s="2"/>
      <c r="C124" s="36"/>
      <c r="D124" s="30"/>
      <c r="E124" s="31"/>
      <c r="F124" s="38"/>
      <c r="H124" s="31"/>
    </row>
    <row r="125" spans="1:8" ht="12.75">
      <c r="A125" s="38"/>
      <c r="D125" s="3" t="s">
        <v>54</v>
      </c>
      <c r="E125" s="7"/>
      <c r="H125" s="7"/>
    </row>
    <row r="126" spans="4:8" ht="12.75">
      <c r="D126" s="3" t="s">
        <v>55</v>
      </c>
      <c r="E126" s="4"/>
      <c r="H126" s="4"/>
    </row>
    <row r="127" spans="4:8" ht="12.75">
      <c r="D127" s="50"/>
      <c r="E127" s="6"/>
      <c r="F127" s="1" t="s">
        <v>47</v>
      </c>
      <c r="H127" s="7" t="s">
        <v>359</v>
      </c>
    </row>
    <row r="128" spans="1:8" ht="12.75">
      <c r="A128" s="469" t="s">
        <v>360</v>
      </c>
      <c r="B128" s="466" t="s">
        <v>3</v>
      </c>
      <c r="C128" s="466"/>
      <c r="D128" s="8" t="s">
        <v>4</v>
      </c>
      <c r="E128" s="9" t="s">
        <v>5</v>
      </c>
      <c r="F128" s="1">
        <v>511112</v>
      </c>
      <c r="H128" s="9" t="s">
        <v>5</v>
      </c>
    </row>
    <row r="129" spans="1:8" ht="12.75">
      <c r="A129" s="470"/>
      <c r="B129" s="466" t="s">
        <v>8</v>
      </c>
      <c r="C129" s="466"/>
      <c r="D129" s="8" t="s">
        <v>9</v>
      </c>
      <c r="E129" s="9" t="s">
        <v>10</v>
      </c>
      <c r="H129" s="9" t="s">
        <v>151</v>
      </c>
    </row>
    <row r="130" spans="1:8" ht="12.75">
      <c r="A130" s="59">
        <v>1</v>
      </c>
      <c r="B130" s="60" t="s">
        <v>11</v>
      </c>
      <c r="C130" s="10">
        <v>312</v>
      </c>
      <c r="D130" s="58" t="s">
        <v>48</v>
      </c>
      <c r="E130" s="9"/>
      <c r="H130" s="43">
        <v>30</v>
      </c>
    </row>
    <row r="131" spans="1:8" ht="12.75">
      <c r="A131" s="10">
        <v>2</v>
      </c>
      <c r="B131" s="61" t="s">
        <v>11</v>
      </c>
      <c r="C131" s="10">
        <v>337</v>
      </c>
      <c r="D131" s="18" t="s">
        <v>56</v>
      </c>
      <c r="E131" s="13">
        <v>1500000</v>
      </c>
      <c r="F131" s="1">
        <v>55219</v>
      </c>
      <c r="H131" s="14">
        <v>3400</v>
      </c>
    </row>
    <row r="132" spans="1:8" ht="12.75">
      <c r="A132" s="10">
        <v>3</v>
      </c>
      <c r="B132" s="61" t="s">
        <v>11</v>
      </c>
      <c r="C132" s="10">
        <v>337</v>
      </c>
      <c r="D132" s="18" t="s">
        <v>361</v>
      </c>
      <c r="E132" s="13">
        <v>1000000</v>
      </c>
      <c r="F132" s="1">
        <v>55218</v>
      </c>
      <c r="H132" s="14">
        <v>1000</v>
      </c>
    </row>
    <row r="133" spans="1:8" ht="12.75">
      <c r="A133" s="59">
        <v>4</v>
      </c>
      <c r="B133" s="61" t="s">
        <v>11</v>
      </c>
      <c r="C133" s="15">
        <v>3</v>
      </c>
      <c r="D133" s="19" t="s">
        <v>669</v>
      </c>
      <c r="E133" s="20">
        <f>SUM(E131:E132)</f>
        <v>2500000</v>
      </c>
      <c r="H133" s="20">
        <f>SUM(H130:H132)</f>
        <v>4430</v>
      </c>
    </row>
    <row r="134" spans="1:8" ht="12.75">
      <c r="A134" s="10">
        <v>5</v>
      </c>
      <c r="B134" s="61" t="s">
        <v>11</v>
      </c>
      <c r="C134" s="10">
        <v>351</v>
      </c>
      <c r="D134" s="18" t="s">
        <v>670</v>
      </c>
      <c r="E134" s="13">
        <f>SUM(E133*27%)</f>
        <v>675000</v>
      </c>
      <c r="F134" s="1">
        <v>561111</v>
      </c>
      <c r="H134" s="13">
        <v>1196</v>
      </c>
    </row>
    <row r="135" spans="1:8" ht="12.75">
      <c r="A135" s="10">
        <v>6</v>
      </c>
      <c r="B135" s="61" t="s">
        <v>11</v>
      </c>
      <c r="C135" s="15">
        <v>35</v>
      </c>
      <c r="D135" s="19" t="s">
        <v>671</v>
      </c>
      <c r="E135" s="20">
        <f>SUM(E134)</f>
        <v>675000</v>
      </c>
      <c r="H135" s="20">
        <f>SUM(H134)</f>
        <v>1196</v>
      </c>
    </row>
    <row r="136" spans="1:8" ht="12.75">
      <c r="A136" s="59">
        <v>7</v>
      </c>
      <c r="B136" s="61" t="s">
        <v>11</v>
      </c>
      <c r="C136" s="15">
        <v>3</v>
      </c>
      <c r="D136" s="19" t="s">
        <v>672</v>
      </c>
      <c r="E136" s="20">
        <f>SUM(E133+E135)</f>
        <v>3175000</v>
      </c>
      <c r="H136" s="20">
        <f>SUM(H133+H135)</f>
        <v>5626</v>
      </c>
    </row>
    <row r="137" spans="1:8" s="39" customFormat="1" ht="12.75">
      <c r="A137" s="10">
        <v>8</v>
      </c>
      <c r="B137" s="93" t="s">
        <v>11</v>
      </c>
      <c r="C137" s="51">
        <v>71</v>
      </c>
      <c r="D137" s="52" t="s">
        <v>162</v>
      </c>
      <c r="E137" s="94"/>
      <c r="F137" s="95"/>
      <c r="G137" s="96"/>
      <c r="H137" s="94">
        <v>300</v>
      </c>
    </row>
    <row r="138" spans="1:8" s="39" customFormat="1" ht="12.75">
      <c r="A138" s="10">
        <v>9</v>
      </c>
      <c r="B138" s="93" t="s">
        <v>11</v>
      </c>
      <c r="C138" s="51">
        <v>71</v>
      </c>
      <c r="D138" s="52" t="s">
        <v>163</v>
      </c>
      <c r="E138" s="94"/>
      <c r="F138" s="95"/>
      <c r="G138" s="96"/>
      <c r="H138" s="94">
        <v>12000</v>
      </c>
    </row>
    <row r="139" spans="1:8" s="39" customFormat="1" ht="12.75">
      <c r="A139" s="59">
        <v>10</v>
      </c>
      <c r="B139" s="93" t="s">
        <v>11</v>
      </c>
      <c r="C139" s="51">
        <v>71</v>
      </c>
      <c r="D139" s="52" t="s">
        <v>164</v>
      </c>
      <c r="E139" s="94"/>
      <c r="F139" s="95"/>
      <c r="G139" s="96"/>
      <c r="H139" s="94">
        <v>2000</v>
      </c>
    </row>
    <row r="140" spans="1:8" s="39" customFormat="1" ht="12.75">
      <c r="A140" s="10">
        <v>11</v>
      </c>
      <c r="B140" s="93" t="s">
        <v>11</v>
      </c>
      <c r="C140" s="51">
        <v>71</v>
      </c>
      <c r="D140" s="52" t="s">
        <v>165</v>
      </c>
      <c r="E140" s="94"/>
      <c r="F140" s="95"/>
      <c r="G140" s="96"/>
      <c r="H140" s="94">
        <v>1000</v>
      </c>
    </row>
    <row r="141" spans="1:8" s="39" customFormat="1" ht="12.75">
      <c r="A141" s="10">
        <v>12</v>
      </c>
      <c r="B141" s="93" t="s">
        <v>11</v>
      </c>
      <c r="C141" s="51">
        <v>74</v>
      </c>
      <c r="D141" s="52" t="s">
        <v>166</v>
      </c>
      <c r="E141" s="94"/>
      <c r="F141" s="95"/>
      <c r="G141" s="96"/>
      <c r="H141" s="94">
        <v>4131</v>
      </c>
    </row>
    <row r="142" spans="1:8" s="39" customFormat="1" ht="12.75">
      <c r="A142" s="59">
        <v>13</v>
      </c>
      <c r="B142" s="93" t="s">
        <v>11</v>
      </c>
      <c r="C142" s="15">
        <v>7</v>
      </c>
      <c r="D142" s="19" t="s">
        <v>673</v>
      </c>
      <c r="E142" s="20"/>
      <c r="F142" s="1"/>
      <c r="G142"/>
      <c r="H142" s="20">
        <f>SUM(H137:H141)</f>
        <v>19431</v>
      </c>
    </row>
    <row r="143" spans="1:8" s="39" customFormat="1" ht="12.75">
      <c r="A143" s="457">
        <v>14</v>
      </c>
      <c r="B143" s="474" t="s">
        <v>674</v>
      </c>
      <c r="C143" s="474"/>
      <c r="D143" s="474"/>
      <c r="E143" s="471">
        <f>SUM(E136)</f>
        <v>3175000</v>
      </c>
      <c r="F143" s="1"/>
      <c r="G143"/>
      <c r="H143" s="471">
        <f>SUM(H136+H142)</f>
        <v>25057</v>
      </c>
    </row>
    <row r="144" spans="1:8" ht="12.75">
      <c r="A144" s="458"/>
      <c r="B144" s="474"/>
      <c r="C144" s="474"/>
      <c r="D144" s="474"/>
      <c r="E144" s="472"/>
      <c r="H144" s="472"/>
    </row>
    <row r="145" spans="3:8" ht="12.75">
      <c r="C145" s="36"/>
      <c r="D145" s="30"/>
      <c r="E145" s="31"/>
      <c r="F145" s="38"/>
      <c r="G145" s="39"/>
      <c r="H145" s="31"/>
    </row>
    <row r="146" spans="1:8" ht="12.75">
      <c r="A146" s="38"/>
      <c r="D146" s="3" t="s">
        <v>57</v>
      </c>
      <c r="E146" s="4"/>
      <c r="H146" s="4"/>
    </row>
    <row r="147" spans="4:8" ht="12.75">
      <c r="D147" s="3" t="s">
        <v>58</v>
      </c>
      <c r="E147" s="4"/>
      <c r="H147" s="4"/>
    </row>
    <row r="148" spans="4:8" ht="12.75">
      <c r="D148" s="3"/>
      <c r="E148" s="6"/>
      <c r="H148" s="7" t="s">
        <v>359</v>
      </c>
    </row>
    <row r="149" spans="1:8" ht="12.75">
      <c r="A149" s="469" t="s">
        <v>360</v>
      </c>
      <c r="B149" s="466" t="s">
        <v>3</v>
      </c>
      <c r="C149" s="466"/>
      <c r="D149" s="8" t="s">
        <v>4</v>
      </c>
      <c r="E149" s="9" t="s">
        <v>5</v>
      </c>
      <c r="F149" s="1">
        <v>511112</v>
      </c>
      <c r="H149" s="9" t="s">
        <v>5</v>
      </c>
    </row>
    <row r="150" spans="1:8" ht="12.75">
      <c r="A150" s="470"/>
      <c r="B150" s="466" t="s">
        <v>8</v>
      </c>
      <c r="C150" s="466"/>
      <c r="D150" s="8" t="s">
        <v>9</v>
      </c>
      <c r="E150" s="9" t="s">
        <v>10</v>
      </c>
      <c r="H150" s="9" t="s">
        <v>151</v>
      </c>
    </row>
    <row r="151" spans="1:8" ht="12.75">
      <c r="A151" s="10">
        <v>1</v>
      </c>
      <c r="B151" s="61" t="s">
        <v>11</v>
      </c>
      <c r="C151" s="10">
        <v>331</v>
      </c>
      <c r="D151" s="33" t="s">
        <v>675</v>
      </c>
      <c r="E151" s="13">
        <v>1150000</v>
      </c>
      <c r="F151" s="1">
        <v>55215</v>
      </c>
      <c r="H151" s="108">
        <v>2100</v>
      </c>
    </row>
    <row r="152" spans="1:8" ht="12.75">
      <c r="A152" s="10">
        <v>2</v>
      </c>
      <c r="B152" s="61" t="s">
        <v>11</v>
      </c>
      <c r="C152" s="15">
        <v>33</v>
      </c>
      <c r="D152" s="19" t="s">
        <v>676</v>
      </c>
      <c r="E152" s="24">
        <f>SUM(E151:E151)</f>
        <v>1150000</v>
      </c>
      <c r="F152" s="1">
        <v>56213</v>
      </c>
      <c r="H152" s="24">
        <f>SUM(H151:H151)</f>
        <v>2100</v>
      </c>
    </row>
    <row r="153" spans="1:8" ht="13.5" customHeight="1">
      <c r="A153" s="10">
        <v>3</v>
      </c>
      <c r="B153" s="61" t="s">
        <v>11</v>
      </c>
      <c r="C153" s="10">
        <v>351</v>
      </c>
      <c r="D153" s="18" t="s">
        <v>18</v>
      </c>
      <c r="E153" s="13">
        <f>SUM(E151:E151)*0.27</f>
        <v>310500</v>
      </c>
      <c r="F153" s="1">
        <v>561111</v>
      </c>
      <c r="H153" s="13">
        <f>SUM(H151:H151)*0.27</f>
        <v>567</v>
      </c>
    </row>
    <row r="154" spans="1:8" ht="13.5" customHeight="1">
      <c r="A154" s="10">
        <v>4</v>
      </c>
      <c r="B154" s="61" t="s">
        <v>11</v>
      </c>
      <c r="C154" s="15">
        <v>35</v>
      </c>
      <c r="D154" s="19" t="s">
        <v>677</v>
      </c>
      <c r="E154" s="24">
        <f>SUM(E153)</f>
        <v>310500</v>
      </c>
      <c r="H154" s="24">
        <f>SUM(H153)</f>
        <v>567</v>
      </c>
    </row>
    <row r="155" spans="1:8" ht="12.75">
      <c r="A155" s="10">
        <v>5</v>
      </c>
      <c r="B155" s="61" t="s">
        <v>11</v>
      </c>
      <c r="C155" s="15">
        <v>3</v>
      </c>
      <c r="D155" s="19" t="s">
        <v>678</v>
      </c>
      <c r="E155" s="24">
        <f>SUM(E154,E152)</f>
        <v>1460500</v>
      </c>
      <c r="H155" s="24">
        <f>SUM(H154,H152)</f>
        <v>2667</v>
      </c>
    </row>
    <row r="156" spans="1:8" ht="12.75">
      <c r="A156" s="457">
        <v>6</v>
      </c>
      <c r="B156" s="474" t="s">
        <v>679</v>
      </c>
      <c r="C156" s="474"/>
      <c r="D156" s="474"/>
      <c r="E156" s="471">
        <f>SUM(E155)</f>
        <v>1460500</v>
      </c>
      <c r="H156" s="471">
        <f>SUM(H155)</f>
        <v>2667</v>
      </c>
    </row>
    <row r="157" spans="1:8" ht="12.75">
      <c r="A157" s="458"/>
      <c r="B157" s="474"/>
      <c r="C157" s="474"/>
      <c r="D157" s="474"/>
      <c r="E157" s="472"/>
      <c r="H157" s="472"/>
    </row>
    <row r="158" spans="3:8" ht="12.75">
      <c r="C158" s="36"/>
      <c r="D158" s="30"/>
      <c r="E158" s="31"/>
      <c r="F158" s="38"/>
      <c r="G158" s="39"/>
      <c r="H158" s="31"/>
    </row>
    <row r="159" spans="1:8" ht="12.75">
      <c r="A159" s="38"/>
      <c r="D159" s="3" t="s">
        <v>59</v>
      </c>
      <c r="E159" s="4"/>
      <c r="F159" s="1" t="s">
        <v>32</v>
      </c>
      <c r="H159" s="4"/>
    </row>
    <row r="160" spans="4:8" ht="12.75">
      <c r="D160" s="3" t="s">
        <v>60</v>
      </c>
      <c r="E160" s="4"/>
      <c r="H160" s="4"/>
    </row>
    <row r="161" spans="4:8" ht="12.75">
      <c r="D161" s="3"/>
      <c r="E161" s="6"/>
      <c r="H161" s="7" t="s">
        <v>359</v>
      </c>
    </row>
    <row r="162" spans="1:8" ht="12.75">
      <c r="A162" s="469" t="s">
        <v>360</v>
      </c>
      <c r="B162" s="466" t="s">
        <v>3</v>
      </c>
      <c r="C162" s="466"/>
      <c r="D162" s="8" t="s">
        <v>4</v>
      </c>
      <c r="E162" s="9" t="s">
        <v>5</v>
      </c>
      <c r="F162" s="1">
        <v>511112</v>
      </c>
      <c r="H162" s="9" t="s">
        <v>5</v>
      </c>
    </row>
    <row r="163" spans="1:8" ht="12.75">
      <c r="A163" s="470"/>
      <c r="B163" s="466" t="s">
        <v>8</v>
      </c>
      <c r="C163" s="466"/>
      <c r="D163" s="8" t="s">
        <v>9</v>
      </c>
      <c r="E163" s="9" t="s">
        <v>10</v>
      </c>
      <c r="H163" s="9" t="s">
        <v>151</v>
      </c>
    </row>
    <row r="164" spans="1:8" s="39" customFormat="1" ht="12.75">
      <c r="A164" s="10">
        <v>1</v>
      </c>
      <c r="B164" s="11" t="s">
        <v>11</v>
      </c>
      <c r="C164" s="10">
        <v>312</v>
      </c>
      <c r="D164" s="23" t="s">
        <v>27</v>
      </c>
      <c r="E164" s="13">
        <v>100000</v>
      </c>
      <c r="F164" s="1">
        <v>5552193</v>
      </c>
      <c r="G164"/>
      <c r="H164" s="14">
        <v>180</v>
      </c>
    </row>
    <row r="165" spans="1:8" s="39" customFormat="1" ht="12.75">
      <c r="A165" s="10">
        <v>2</v>
      </c>
      <c r="B165" s="11" t="s">
        <v>11</v>
      </c>
      <c r="C165" s="15">
        <v>31</v>
      </c>
      <c r="D165" s="19" t="s">
        <v>680</v>
      </c>
      <c r="E165" s="24">
        <f>SUM(E164:E164)</f>
        <v>100000</v>
      </c>
      <c r="F165" s="1"/>
      <c r="G165"/>
      <c r="H165" s="24">
        <f>SUM(H164:H164)</f>
        <v>180</v>
      </c>
    </row>
    <row r="166" spans="1:8" ht="12.75">
      <c r="A166" s="10">
        <v>3</v>
      </c>
      <c r="B166" s="11" t="s">
        <v>11</v>
      </c>
      <c r="C166" s="10">
        <v>331</v>
      </c>
      <c r="D166" s="23" t="s">
        <v>61</v>
      </c>
      <c r="E166" s="13">
        <v>5000</v>
      </c>
      <c r="H166" s="13">
        <v>100</v>
      </c>
    </row>
    <row r="167" spans="1:8" ht="12.75">
      <c r="A167" s="10">
        <v>4</v>
      </c>
      <c r="B167" s="11" t="s">
        <v>11</v>
      </c>
      <c r="C167" s="10">
        <v>331</v>
      </c>
      <c r="D167" s="23" t="s">
        <v>62</v>
      </c>
      <c r="E167" s="13">
        <v>115000</v>
      </c>
      <c r="H167" s="13">
        <v>50</v>
      </c>
    </row>
    <row r="168" spans="1:8" ht="12.75">
      <c r="A168" s="10">
        <v>5</v>
      </c>
      <c r="B168" s="11" t="s">
        <v>11</v>
      </c>
      <c r="C168" s="10">
        <v>331</v>
      </c>
      <c r="D168" s="23" t="s">
        <v>63</v>
      </c>
      <c r="E168" s="13">
        <v>23000</v>
      </c>
      <c r="H168" s="13">
        <v>115</v>
      </c>
    </row>
    <row r="169" spans="1:8" ht="12.75">
      <c r="A169" s="10">
        <v>6</v>
      </c>
      <c r="B169" s="11" t="s">
        <v>11</v>
      </c>
      <c r="C169" s="10">
        <v>334</v>
      </c>
      <c r="D169" s="23" t="s">
        <v>64</v>
      </c>
      <c r="E169" s="13">
        <v>100000</v>
      </c>
      <c r="H169" s="14">
        <v>500</v>
      </c>
    </row>
    <row r="170" spans="1:8" ht="12.75">
      <c r="A170" s="10">
        <v>7</v>
      </c>
      <c r="B170" s="11" t="s">
        <v>11</v>
      </c>
      <c r="C170" s="10">
        <v>336</v>
      </c>
      <c r="D170" s="23" t="s">
        <v>169</v>
      </c>
      <c r="E170" s="13"/>
      <c r="H170" s="13">
        <v>500</v>
      </c>
    </row>
    <row r="171" spans="1:8" ht="12.75">
      <c r="A171" s="10">
        <v>8</v>
      </c>
      <c r="B171" s="11" t="s">
        <v>11</v>
      </c>
      <c r="C171" s="10">
        <v>337</v>
      </c>
      <c r="D171" s="23" t="s">
        <v>65</v>
      </c>
      <c r="E171" s="25"/>
      <c r="H171" s="14">
        <v>400</v>
      </c>
    </row>
    <row r="172" spans="1:8" ht="12.75">
      <c r="A172" s="10">
        <v>9</v>
      </c>
      <c r="B172" s="11" t="s">
        <v>11</v>
      </c>
      <c r="C172" s="10">
        <v>337</v>
      </c>
      <c r="D172" s="18" t="s">
        <v>66</v>
      </c>
      <c r="E172" s="13">
        <v>200000</v>
      </c>
      <c r="H172" s="13">
        <v>50</v>
      </c>
    </row>
    <row r="173" spans="1:8" ht="12.75">
      <c r="A173" s="10">
        <v>10</v>
      </c>
      <c r="B173" s="11" t="s">
        <v>11</v>
      </c>
      <c r="C173" s="10">
        <v>337</v>
      </c>
      <c r="D173" s="23" t="s">
        <v>31</v>
      </c>
      <c r="E173" s="13">
        <v>50000</v>
      </c>
      <c r="H173" s="14">
        <v>10</v>
      </c>
    </row>
    <row r="174" spans="1:8" s="39" customFormat="1" ht="12.75">
      <c r="A174" s="10">
        <v>11</v>
      </c>
      <c r="B174" s="11" t="s">
        <v>11</v>
      </c>
      <c r="C174" s="10">
        <v>337</v>
      </c>
      <c r="D174" s="23" t="s">
        <v>67</v>
      </c>
      <c r="E174" s="13">
        <v>10000</v>
      </c>
      <c r="F174" s="1"/>
      <c r="G174"/>
      <c r="H174" s="14">
        <v>8</v>
      </c>
    </row>
    <row r="175" spans="1:8" ht="12.75">
      <c r="A175" s="10">
        <v>12</v>
      </c>
      <c r="B175" s="11" t="s">
        <v>11</v>
      </c>
      <c r="C175" s="10">
        <v>337</v>
      </c>
      <c r="D175" s="23" t="s">
        <v>68</v>
      </c>
      <c r="E175" s="13">
        <v>100000</v>
      </c>
      <c r="H175" s="14">
        <v>150</v>
      </c>
    </row>
    <row r="176" spans="1:8" ht="12.75">
      <c r="A176" s="10">
        <v>13</v>
      </c>
      <c r="B176" s="11" t="s">
        <v>11</v>
      </c>
      <c r="C176" s="10">
        <v>337</v>
      </c>
      <c r="D176" s="18" t="s">
        <v>69</v>
      </c>
      <c r="E176" s="13">
        <v>300000</v>
      </c>
      <c r="H176" s="14">
        <v>304</v>
      </c>
    </row>
    <row r="177" spans="1:8" ht="12.75">
      <c r="A177" s="10">
        <v>14</v>
      </c>
      <c r="B177" s="11" t="s">
        <v>11</v>
      </c>
      <c r="C177" s="10">
        <v>337</v>
      </c>
      <c r="D177" s="18" t="s">
        <v>362</v>
      </c>
      <c r="E177" s="13">
        <v>30000</v>
      </c>
      <c r="H177" s="14">
        <v>38</v>
      </c>
    </row>
    <row r="178" spans="1:8" ht="12.75">
      <c r="A178" s="10">
        <v>15</v>
      </c>
      <c r="B178" s="11" t="s">
        <v>11</v>
      </c>
      <c r="C178" s="15">
        <v>33</v>
      </c>
      <c r="D178" s="19" t="s">
        <v>681</v>
      </c>
      <c r="E178" s="24">
        <f>SUM(E166:G177)</f>
        <v>933000</v>
      </c>
      <c r="H178" s="24">
        <f>SUM(H166:H177)</f>
        <v>2225</v>
      </c>
    </row>
    <row r="179" spans="1:8" ht="12.75">
      <c r="A179" s="10">
        <v>16</v>
      </c>
      <c r="B179" s="11" t="s">
        <v>11</v>
      </c>
      <c r="C179" s="10">
        <v>351</v>
      </c>
      <c r="D179" s="18" t="s">
        <v>18</v>
      </c>
      <c r="E179" s="13">
        <f>SUM(E166:E175)*0.27</f>
        <v>162810</v>
      </c>
      <c r="F179" s="1">
        <v>561111</v>
      </c>
      <c r="H179" s="13">
        <v>517</v>
      </c>
    </row>
    <row r="180" spans="1:8" ht="12.75">
      <c r="A180" s="10">
        <v>17</v>
      </c>
      <c r="B180" s="11" t="s">
        <v>11</v>
      </c>
      <c r="C180" s="15">
        <v>35</v>
      </c>
      <c r="D180" s="45" t="s">
        <v>682</v>
      </c>
      <c r="E180" s="24">
        <f>SUM(E179:E179)</f>
        <v>162810</v>
      </c>
      <c r="H180" s="24">
        <f>SUM(H179:H179)</f>
        <v>517</v>
      </c>
    </row>
    <row r="181" spans="1:8" ht="12.75">
      <c r="A181" s="10">
        <v>18</v>
      </c>
      <c r="B181" s="11" t="s">
        <v>11</v>
      </c>
      <c r="C181" s="15">
        <v>3</v>
      </c>
      <c r="D181" s="19" t="s">
        <v>683</v>
      </c>
      <c r="E181" s="24">
        <f>SUM(E165+E178+E180)</f>
        <v>1195810</v>
      </c>
      <c r="H181" s="24">
        <f>SUM(H165+H178+H180)</f>
        <v>2922</v>
      </c>
    </row>
    <row r="182" spans="1:8" ht="12.75">
      <c r="A182" s="457">
        <v>22</v>
      </c>
      <c r="B182" s="459" t="s">
        <v>23</v>
      </c>
      <c r="C182" s="460"/>
      <c r="D182" s="461"/>
      <c r="E182" s="467">
        <f>SUM(E181)</f>
        <v>1195810</v>
      </c>
      <c r="H182" s="467">
        <f>SUM(H181)</f>
        <v>2922</v>
      </c>
    </row>
    <row r="183" spans="1:8" s="39" customFormat="1" ht="12.75">
      <c r="A183" s="458"/>
      <c r="B183" s="462"/>
      <c r="C183" s="463"/>
      <c r="D183" s="464"/>
      <c r="E183" s="468"/>
      <c r="F183" s="38"/>
      <c r="H183" s="468"/>
    </row>
    <row r="184" spans="1:8" s="50" customFormat="1" ht="12.75">
      <c r="A184" s="38"/>
      <c r="B184" s="2"/>
      <c r="C184" s="36"/>
      <c r="D184" s="30"/>
      <c r="E184" s="37"/>
      <c r="F184" s="38"/>
      <c r="G184" s="39"/>
      <c r="H184" s="37"/>
    </row>
    <row r="185" spans="1:8" s="1" customFormat="1" ht="12.75">
      <c r="A185" s="38"/>
      <c r="B185" s="2"/>
      <c r="D185" s="3" t="s">
        <v>70</v>
      </c>
      <c r="E185" s="4"/>
      <c r="G185"/>
      <c r="H185" s="4"/>
    </row>
    <row r="186" spans="2:8" s="1" customFormat="1" ht="12.75">
      <c r="B186" s="2"/>
      <c r="D186" s="3" t="s">
        <v>71</v>
      </c>
      <c r="E186" s="4"/>
      <c r="G186"/>
      <c r="H186" s="4"/>
    </row>
    <row r="187" spans="2:8" s="1" customFormat="1" ht="12.75">
      <c r="B187" s="2"/>
      <c r="D187" s="3"/>
      <c r="E187" s="6"/>
      <c r="F187" s="1">
        <v>583119</v>
      </c>
      <c r="G187"/>
      <c r="H187" s="7" t="s">
        <v>359</v>
      </c>
    </row>
    <row r="188" spans="1:8" s="50" customFormat="1" ht="12.75">
      <c r="A188" s="469" t="s">
        <v>360</v>
      </c>
      <c r="B188" s="466" t="s">
        <v>3</v>
      </c>
      <c r="C188" s="466"/>
      <c r="D188" s="8" t="s">
        <v>4</v>
      </c>
      <c r="E188" s="9" t="s">
        <v>5</v>
      </c>
      <c r="F188" s="1">
        <v>511112</v>
      </c>
      <c r="G188"/>
      <c r="H188" s="9" t="s">
        <v>5</v>
      </c>
    </row>
    <row r="189" spans="1:8" s="50" customFormat="1" ht="12.75">
      <c r="A189" s="470"/>
      <c r="B189" s="466" t="s">
        <v>8</v>
      </c>
      <c r="C189" s="466"/>
      <c r="D189" s="8" t="s">
        <v>9</v>
      </c>
      <c r="E189" s="9" t="s">
        <v>10</v>
      </c>
      <c r="F189" s="1"/>
      <c r="G189"/>
      <c r="H189" s="9" t="s">
        <v>151</v>
      </c>
    </row>
    <row r="190" spans="1:8" s="50" customFormat="1" ht="12.75">
      <c r="A190" s="10">
        <v>1</v>
      </c>
      <c r="B190" s="61" t="s">
        <v>11</v>
      </c>
      <c r="C190" s="10">
        <v>506</v>
      </c>
      <c r="D190" s="33" t="s">
        <v>72</v>
      </c>
      <c r="E190" s="13">
        <v>317000</v>
      </c>
      <c r="F190" s="1"/>
      <c r="G190"/>
      <c r="H190" s="13">
        <v>318</v>
      </c>
    </row>
    <row r="191" spans="1:8" s="50" customFormat="1" ht="12.75">
      <c r="A191" s="10">
        <v>2</v>
      </c>
      <c r="B191" s="61" t="s">
        <v>11</v>
      </c>
      <c r="C191" s="15">
        <v>5</v>
      </c>
      <c r="D191" s="28" t="s">
        <v>684</v>
      </c>
      <c r="E191" s="63">
        <f>SUM(E190)</f>
        <v>317000</v>
      </c>
      <c r="F191" s="1"/>
      <c r="G191"/>
      <c r="H191" s="63">
        <f>SUM(H190)</f>
        <v>318</v>
      </c>
    </row>
    <row r="192" spans="1:8" s="50" customFormat="1" ht="12.75">
      <c r="A192" s="457">
        <v>3</v>
      </c>
      <c r="B192" s="474" t="s">
        <v>685</v>
      </c>
      <c r="C192" s="474"/>
      <c r="D192" s="474"/>
      <c r="E192" s="467">
        <f>SUM(E190:E190)</f>
        <v>317000</v>
      </c>
      <c r="F192" s="1"/>
      <c r="G192"/>
      <c r="H192" s="467">
        <f>SUM(H191)</f>
        <v>318</v>
      </c>
    </row>
    <row r="193" spans="1:8" s="50" customFormat="1" ht="12.75">
      <c r="A193" s="458"/>
      <c r="B193" s="474"/>
      <c r="C193" s="474"/>
      <c r="D193" s="474"/>
      <c r="E193" s="468"/>
      <c r="F193" s="1"/>
      <c r="G193"/>
      <c r="H193" s="468"/>
    </row>
    <row r="194" spans="1:8" s="50" customFormat="1" ht="12.75">
      <c r="A194" s="1"/>
      <c r="B194" s="2"/>
      <c r="C194" s="36"/>
      <c r="D194" s="30"/>
      <c r="E194" s="37"/>
      <c r="F194" s="38"/>
      <c r="G194" s="39"/>
      <c r="H194" s="37"/>
    </row>
    <row r="195" spans="1:8" s="50" customFormat="1" ht="12.75">
      <c r="A195" s="38"/>
      <c r="B195" s="2"/>
      <c r="C195" s="1"/>
      <c r="D195" s="3" t="s">
        <v>73</v>
      </c>
      <c r="E195" s="4"/>
      <c r="F195" s="1"/>
      <c r="G195"/>
      <c r="H195" s="4"/>
    </row>
    <row r="196" spans="1:8" s="50" customFormat="1" ht="12.75">
      <c r="A196" s="1"/>
      <c r="B196" s="2"/>
      <c r="C196" s="1"/>
      <c r="D196" s="3" t="s">
        <v>74</v>
      </c>
      <c r="E196" s="4"/>
      <c r="F196" s="1"/>
      <c r="G196"/>
      <c r="H196" s="4"/>
    </row>
    <row r="197" spans="1:8" s="50" customFormat="1" ht="12.75">
      <c r="A197" s="1"/>
      <c r="B197" s="2"/>
      <c r="C197" s="1"/>
      <c r="D197" s="3"/>
      <c r="E197" s="6"/>
      <c r="F197" s="1">
        <v>583119</v>
      </c>
      <c r="G197"/>
      <c r="H197" s="7" t="s">
        <v>359</v>
      </c>
    </row>
    <row r="198" spans="1:8" ht="12.75">
      <c r="A198" s="469" t="s">
        <v>360</v>
      </c>
      <c r="B198" s="466" t="s">
        <v>3</v>
      </c>
      <c r="C198" s="466"/>
      <c r="D198" s="8" t="s">
        <v>4</v>
      </c>
      <c r="E198" s="9" t="s">
        <v>5</v>
      </c>
      <c r="F198" s="1">
        <v>511112</v>
      </c>
      <c r="H198" s="9" t="s">
        <v>5</v>
      </c>
    </row>
    <row r="199" spans="1:8" s="50" customFormat="1" ht="12.75">
      <c r="A199" s="470"/>
      <c r="B199" s="466" t="s">
        <v>8</v>
      </c>
      <c r="C199" s="466"/>
      <c r="D199" s="8" t="s">
        <v>9</v>
      </c>
      <c r="E199" s="9" t="s">
        <v>10</v>
      </c>
      <c r="F199" s="1"/>
      <c r="G199"/>
      <c r="H199" s="9" t="s">
        <v>151</v>
      </c>
    </row>
    <row r="200" spans="1:8" s="50" customFormat="1" ht="12.75">
      <c r="A200" s="10">
        <v>1</v>
      </c>
      <c r="B200" s="11" t="s">
        <v>11</v>
      </c>
      <c r="C200" s="10">
        <v>506</v>
      </c>
      <c r="D200" s="33" t="s">
        <v>75</v>
      </c>
      <c r="E200" s="13">
        <v>200000</v>
      </c>
      <c r="F200" s="1"/>
      <c r="G200"/>
      <c r="H200" s="13">
        <v>200</v>
      </c>
    </row>
    <row r="201" spans="1:8" s="50" customFormat="1" ht="12.75">
      <c r="A201" s="10">
        <v>2</v>
      </c>
      <c r="B201" s="11" t="s">
        <v>11</v>
      </c>
      <c r="C201" s="15">
        <v>5</v>
      </c>
      <c r="D201" s="45" t="s">
        <v>684</v>
      </c>
      <c r="E201" s="63">
        <f>SUM(E200)</f>
        <v>200000</v>
      </c>
      <c r="F201" s="1"/>
      <c r="G201"/>
      <c r="H201" s="63">
        <f>SUM(H200)</f>
        <v>200</v>
      </c>
    </row>
    <row r="202" spans="1:8" s="50" customFormat="1" ht="12.75">
      <c r="A202" s="457">
        <v>3</v>
      </c>
      <c r="B202" s="459" t="s">
        <v>685</v>
      </c>
      <c r="C202" s="460"/>
      <c r="D202" s="461"/>
      <c r="E202" s="467">
        <f>SUM(E200:E200)</f>
        <v>200000</v>
      </c>
      <c r="F202" s="1"/>
      <c r="G202"/>
      <c r="H202" s="467">
        <f>SUM(H200:H200)</f>
        <v>200</v>
      </c>
    </row>
    <row r="203" spans="1:8" s="50" customFormat="1" ht="12.75">
      <c r="A203" s="458"/>
      <c r="B203" s="462"/>
      <c r="C203" s="463"/>
      <c r="D203" s="464"/>
      <c r="E203" s="468"/>
      <c r="F203" s="1"/>
      <c r="G203"/>
      <c r="H203" s="468"/>
    </row>
    <row r="204" spans="1:8" s="50" customFormat="1" ht="12.75">
      <c r="A204" s="1"/>
      <c r="B204" s="2"/>
      <c r="C204" s="36"/>
      <c r="D204" s="30"/>
      <c r="E204" s="37"/>
      <c r="F204" s="38"/>
      <c r="G204" s="39"/>
      <c r="H204" s="37"/>
    </row>
    <row r="205" spans="1:8" s="55" customFormat="1" ht="12.75">
      <c r="A205" s="38"/>
      <c r="B205" s="2"/>
      <c r="C205" s="54"/>
      <c r="D205" s="64" t="s">
        <v>76</v>
      </c>
      <c r="E205" s="65"/>
      <c r="F205" s="1"/>
      <c r="G205"/>
      <c r="H205" s="65"/>
    </row>
    <row r="206" spans="1:8" ht="12.75">
      <c r="A206" s="54"/>
      <c r="C206" s="54"/>
      <c r="D206" s="64" t="s">
        <v>77</v>
      </c>
      <c r="E206" s="66"/>
      <c r="G206" s="1"/>
      <c r="H206" s="66"/>
    </row>
    <row r="207" spans="3:8" ht="12.75">
      <c r="C207" s="54"/>
      <c r="D207" s="64"/>
      <c r="E207" s="6"/>
      <c r="G207" s="1"/>
      <c r="H207" s="7" t="s">
        <v>359</v>
      </c>
    </row>
    <row r="208" spans="1:8" s="55" customFormat="1" ht="12.75">
      <c r="A208" s="469" t="s">
        <v>360</v>
      </c>
      <c r="B208" s="466" t="s">
        <v>3</v>
      </c>
      <c r="C208" s="466"/>
      <c r="D208" s="8" t="s">
        <v>4</v>
      </c>
      <c r="E208" s="9" t="s">
        <v>5</v>
      </c>
      <c r="F208" s="1">
        <v>511112</v>
      </c>
      <c r="G208"/>
      <c r="H208" s="9" t="s">
        <v>5</v>
      </c>
    </row>
    <row r="209" spans="1:8" s="55" customFormat="1" ht="12.75">
      <c r="A209" s="470"/>
      <c r="B209" s="466" t="s">
        <v>8</v>
      </c>
      <c r="C209" s="466"/>
      <c r="D209" s="8" t="s">
        <v>9</v>
      </c>
      <c r="E209" s="9" t="s">
        <v>10</v>
      </c>
      <c r="F209" s="1"/>
      <c r="G209"/>
      <c r="H209" s="9" t="s">
        <v>151</v>
      </c>
    </row>
    <row r="210" spans="1:8" ht="12.75">
      <c r="A210" s="10">
        <v>1</v>
      </c>
      <c r="B210" s="11" t="s">
        <v>11</v>
      </c>
      <c r="C210" s="10">
        <v>511</v>
      </c>
      <c r="D210" s="40" t="s">
        <v>78</v>
      </c>
      <c r="E210" s="67">
        <v>800000</v>
      </c>
      <c r="H210" s="67">
        <v>836</v>
      </c>
    </row>
    <row r="211" spans="1:8" ht="12.75">
      <c r="A211" s="68">
        <v>2</v>
      </c>
      <c r="B211" s="11" t="s">
        <v>11</v>
      </c>
      <c r="C211" s="15">
        <v>51</v>
      </c>
      <c r="D211" s="27" t="s">
        <v>686</v>
      </c>
      <c r="E211" s="69">
        <f>SUM(E210)</f>
        <v>800000</v>
      </c>
      <c r="H211" s="69">
        <f>SUM(H210)</f>
        <v>836</v>
      </c>
    </row>
    <row r="212" spans="1:8" s="39" customFormat="1" ht="12.75">
      <c r="A212" s="10">
        <v>3</v>
      </c>
      <c r="B212" s="11" t="s">
        <v>11</v>
      </c>
      <c r="C212" s="10">
        <v>1101</v>
      </c>
      <c r="D212" s="70" t="s">
        <v>155</v>
      </c>
      <c r="E212" s="67">
        <v>1789200</v>
      </c>
      <c r="F212" s="1"/>
      <c r="G212"/>
      <c r="H212" s="71">
        <v>1789</v>
      </c>
    </row>
    <row r="213" spans="1:8" ht="14.25" customHeight="1">
      <c r="A213" s="68">
        <v>4</v>
      </c>
      <c r="B213" s="11" t="s">
        <v>11</v>
      </c>
      <c r="C213" s="10">
        <v>1101</v>
      </c>
      <c r="D213" s="70" t="s">
        <v>156</v>
      </c>
      <c r="E213" s="67">
        <v>185000</v>
      </c>
      <c r="H213" s="71">
        <v>180</v>
      </c>
    </row>
    <row r="214" spans="1:8" s="39" customFormat="1" ht="14.25" customHeight="1">
      <c r="A214" s="10">
        <v>5</v>
      </c>
      <c r="B214" s="11" t="s">
        <v>11</v>
      </c>
      <c r="C214" s="10">
        <v>1101</v>
      </c>
      <c r="D214" s="70" t="s">
        <v>154</v>
      </c>
      <c r="E214" s="67">
        <v>181200</v>
      </c>
      <c r="F214" s="1"/>
      <c r="G214"/>
      <c r="H214" s="71">
        <v>435</v>
      </c>
    </row>
    <row r="215" spans="1:8" ht="14.25" customHeight="1">
      <c r="A215" s="68">
        <v>6</v>
      </c>
      <c r="B215" s="11" t="s">
        <v>11</v>
      </c>
      <c r="C215" s="10">
        <v>1107</v>
      </c>
      <c r="D215" s="70" t="s">
        <v>79</v>
      </c>
      <c r="E215" s="67">
        <v>60000</v>
      </c>
      <c r="F215" s="1">
        <v>53111</v>
      </c>
      <c r="H215" s="71">
        <v>60</v>
      </c>
    </row>
    <row r="216" spans="1:8" s="1" customFormat="1" ht="12.75">
      <c r="A216" s="10">
        <v>7</v>
      </c>
      <c r="B216" s="11" t="s">
        <v>11</v>
      </c>
      <c r="C216" s="10">
        <v>1109</v>
      </c>
      <c r="D216" s="70" t="s">
        <v>80</v>
      </c>
      <c r="E216" s="67">
        <v>30000</v>
      </c>
      <c r="G216"/>
      <c r="H216" s="71">
        <v>30</v>
      </c>
    </row>
    <row r="217" spans="1:8" ht="12.75">
      <c r="A217" s="68">
        <v>8</v>
      </c>
      <c r="B217" s="11" t="s">
        <v>11</v>
      </c>
      <c r="C217" s="10">
        <v>1110</v>
      </c>
      <c r="D217" s="70" t="s">
        <v>81</v>
      </c>
      <c r="E217" s="67">
        <v>12000</v>
      </c>
      <c r="H217" s="71">
        <v>12</v>
      </c>
    </row>
    <row r="218" spans="1:8" ht="12.75">
      <c r="A218" s="10">
        <v>9</v>
      </c>
      <c r="B218" s="11" t="s">
        <v>11</v>
      </c>
      <c r="C218" s="15">
        <v>11</v>
      </c>
      <c r="D218" s="72" t="s">
        <v>687</v>
      </c>
      <c r="E218" s="69">
        <f>SUM(E212:E217)</f>
        <v>2257400</v>
      </c>
      <c r="H218" s="69">
        <f>SUM(H212:H217)</f>
        <v>2506</v>
      </c>
    </row>
    <row r="219" spans="1:8" ht="12.75">
      <c r="A219" s="68">
        <v>10</v>
      </c>
      <c r="B219" s="11" t="s">
        <v>11</v>
      </c>
      <c r="C219" s="10">
        <v>2</v>
      </c>
      <c r="D219" s="18" t="s">
        <v>647</v>
      </c>
      <c r="E219" s="67">
        <f>SUM(E212+E213+E214)*0.27</f>
        <v>581958</v>
      </c>
      <c r="H219" s="71">
        <v>649</v>
      </c>
    </row>
    <row r="220" spans="1:8" ht="12.75">
      <c r="A220" s="10">
        <v>11</v>
      </c>
      <c r="B220" s="11" t="s">
        <v>11</v>
      </c>
      <c r="C220" s="10">
        <v>2</v>
      </c>
      <c r="D220" s="70" t="s">
        <v>82</v>
      </c>
      <c r="E220" s="67">
        <f>SUM(E215*1.19*0.14)</f>
        <v>9996.000000000002</v>
      </c>
      <c r="F220" s="1">
        <v>54211</v>
      </c>
      <c r="H220" s="67">
        <f>SUM(H215*1.19*0.14)</f>
        <v>9.996</v>
      </c>
    </row>
    <row r="221" spans="1:8" ht="12.75">
      <c r="A221" s="68">
        <v>12</v>
      </c>
      <c r="B221" s="11" t="s">
        <v>11</v>
      </c>
      <c r="C221" s="10">
        <v>2</v>
      </c>
      <c r="D221" s="18" t="s">
        <v>83</v>
      </c>
      <c r="E221" s="67">
        <f>SUM(E215*1.19*0.16)</f>
        <v>11424</v>
      </c>
      <c r="F221" s="1">
        <v>561111</v>
      </c>
      <c r="H221" s="67">
        <f>SUM(H215*1.19*0.16)</f>
        <v>11.424</v>
      </c>
    </row>
    <row r="222" spans="1:8" ht="12.75">
      <c r="A222" s="10">
        <v>13</v>
      </c>
      <c r="B222" s="11" t="s">
        <v>11</v>
      </c>
      <c r="C222" s="15">
        <v>2</v>
      </c>
      <c r="D222" s="72" t="s">
        <v>688</v>
      </c>
      <c r="E222" s="69">
        <f>SUM(E219:E221)</f>
        <v>603378</v>
      </c>
      <c r="F222" s="1">
        <v>5431</v>
      </c>
      <c r="H222" s="69">
        <f>SUM(H219:H221)</f>
        <v>670.42</v>
      </c>
    </row>
    <row r="223" spans="1:8" ht="12.75">
      <c r="A223" s="68">
        <v>14</v>
      </c>
      <c r="B223" s="11" t="s">
        <v>11</v>
      </c>
      <c r="C223" s="10">
        <v>311</v>
      </c>
      <c r="D223" s="18" t="s">
        <v>84</v>
      </c>
      <c r="E223" s="13">
        <v>10000</v>
      </c>
      <c r="H223" s="13">
        <v>15</v>
      </c>
    </row>
    <row r="224" spans="1:8" ht="12.75">
      <c r="A224" s="10">
        <v>15</v>
      </c>
      <c r="B224" s="11" t="s">
        <v>11</v>
      </c>
      <c r="C224" s="10">
        <v>312</v>
      </c>
      <c r="D224" s="18" t="s">
        <v>85</v>
      </c>
      <c r="E224" s="13">
        <v>10000</v>
      </c>
      <c r="F224" s="1">
        <v>54913</v>
      </c>
      <c r="H224" s="13">
        <v>10</v>
      </c>
    </row>
    <row r="225" spans="1:8" ht="12.75">
      <c r="A225" s="68">
        <v>16</v>
      </c>
      <c r="B225" s="11" t="s">
        <v>11</v>
      </c>
      <c r="C225" s="10">
        <v>312</v>
      </c>
      <c r="D225" s="18" t="s">
        <v>158</v>
      </c>
      <c r="E225" s="13">
        <v>10000</v>
      </c>
      <c r="F225" s="1">
        <v>55111</v>
      </c>
      <c r="H225" s="13">
        <v>110</v>
      </c>
    </row>
    <row r="226" spans="1:8" ht="12.75">
      <c r="A226" s="10">
        <v>17</v>
      </c>
      <c r="B226" s="11" t="s">
        <v>11</v>
      </c>
      <c r="C226" s="15">
        <v>31</v>
      </c>
      <c r="D226" s="19" t="s">
        <v>689</v>
      </c>
      <c r="E226" s="20">
        <f>SUM(E223:E225)</f>
        <v>30000</v>
      </c>
      <c r="H226" s="20">
        <f>SUM(H223:H225)</f>
        <v>135</v>
      </c>
    </row>
    <row r="227" spans="1:8" ht="12.75">
      <c r="A227" s="68">
        <v>18</v>
      </c>
      <c r="B227" s="11" t="s">
        <v>11</v>
      </c>
      <c r="C227" s="51">
        <v>321</v>
      </c>
      <c r="D227" s="33" t="s">
        <v>86</v>
      </c>
      <c r="E227" s="53"/>
      <c r="F227" s="38"/>
      <c r="G227" s="39"/>
      <c r="H227" s="14">
        <v>35</v>
      </c>
    </row>
    <row r="228" spans="1:8" ht="12.75">
      <c r="A228" s="10">
        <v>19</v>
      </c>
      <c r="B228" s="11" t="s">
        <v>11</v>
      </c>
      <c r="C228" s="10">
        <v>322</v>
      </c>
      <c r="D228" s="33" t="s">
        <v>87</v>
      </c>
      <c r="E228" s="14">
        <v>40000</v>
      </c>
      <c r="F228" s="1">
        <v>55119</v>
      </c>
      <c r="H228" s="14">
        <v>50</v>
      </c>
    </row>
    <row r="229" spans="1:8" ht="12.75">
      <c r="A229" s="68">
        <v>20</v>
      </c>
      <c r="B229" s="11" t="s">
        <v>11</v>
      </c>
      <c r="C229" s="15">
        <v>32</v>
      </c>
      <c r="D229" s="19" t="s">
        <v>690</v>
      </c>
      <c r="E229" s="20">
        <f>SUM(E228:E228)</f>
        <v>40000</v>
      </c>
      <c r="H229" s="20">
        <f>SUM(H227:H228)</f>
        <v>85</v>
      </c>
    </row>
    <row r="230" spans="1:8" ht="12.75">
      <c r="A230" s="10">
        <v>21</v>
      </c>
      <c r="B230" s="11" t="s">
        <v>11</v>
      </c>
      <c r="C230" s="10">
        <v>334</v>
      </c>
      <c r="D230" s="18" t="s">
        <v>88</v>
      </c>
      <c r="E230" s="13"/>
      <c r="H230" s="13">
        <v>50</v>
      </c>
    </row>
    <row r="231" spans="1:8" ht="12.75">
      <c r="A231" s="68">
        <v>22</v>
      </c>
      <c r="B231" s="11" t="s">
        <v>11</v>
      </c>
      <c r="C231" s="10">
        <v>336</v>
      </c>
      <c r="D231" s="18" t="s">
        <v>157</v>
      </c>
      <c r="E231" s="13"/>
      <c r="H231" s="13">
        <v>200</v>
      </c>
    </row>
    <row r="232" spans="1:8" ht="12.75">
      <c r="A232" s="10">
        <v>23</v>
      </c>
      <c r="B232" s="11" t="s">
        <v>11</v>
      </c>
      <c r="C232" s="10">
        <v>337</v>
      </c>
      <c r="D232" s="18" t="s">
        <v>89</v>
      </c>
      <c r="E232" s="13">
        <v>11000</v>
      </c>
      <c r="H232" s="13">
        <v>10</v>
      </c>
    </row>
    <row r="233" spans="1:8" ht="12.75">
      <c r="A233" s="68">
        <v>24</v>
      </c>
      <c r="B233" s="11" t="s">
        <v>11</v>
      </c>
      <c r="C233" s="15">
        <v>33</v>
      </c>
      <c r="D233" s="19" t="s">
        <v>691</v>
      </c>
      <c r="E233" s="24">
        <f>SUM(E232)</f>
        <v>11000</v>
      </c>
      <c r="H233" s="24">
        <f>SUM(H230:H232)</f>
        <v>260</v>
      </c>
    </row>
    <row r="234" spans="1:8" ht="12.75">
      <c r="A234" s="10">
        <v>25</v>
      </c>
      <c r="B234" s="11" t="s">
        <v>11</v>
      </c>
      <c r="C234" s="51">
        <v>341</v>
      </c>
      <c r="D234" s="52" t="s">
        <v>90</v>
      </c>
      <c r="E234" s="21">
        <v>10000</v>
      </c>
      <c r="F234" s="38"/>
      <c r="G234" s="39"/>
      <c r="H234" s="21">
        <v>15</v>
      </c>
    </row>
    <row r="235" spans="1:8" s="39" customFormat="1" ht="12.75">
      <c r="A235" s="68">
        <v>26</v>
      </c>
      <c r="B235" s="11" t="s">
        <v>11</v>
      </c>
      <c r="C235" s="26">
        <v>34</v>
      </c>
      <c r="D235" s="27" t="s">
        <v>692</v>
      </c>
      <c r="E235" s="24">
        <f>SUM(E234)</f>
        <v>10000</v>
      </c>
      <c r="F235" s="38"/>
      <c r="H235" s="24">
        <f>SUM(H234)</f>
        <v>15</v>
      </c>
    </row>
    <row r="236" spans="1:8" ht="12.75">
      <c r="A236" s="10">
        <v>27</v>
      </c>
      <c r="B236" s="11" t="s">
        <v>11</v>
      </c>
      <c r="C236" s="10">
        <v>351</v>
      </c>
      <c r="D236" s="18" t="s">
        <v>18</v>
      </c>
      <c r="E236" s="13">
        <f>SUM(E226+E229)*0.27</f>
        <v>18900</v>
      </c>
      <c r="H236" s="13">
        <v>127</v>
      </c>
    </row>
    <row r="237" spans="1:8" s="1" customFormat="1" ht="12.75">
      <c r="A237" s="68">
        <v>28</v>
      </c>
      <c r="B237" s="11" t="s">
        <v>11</v>
      </c>
      <c r="C237" s="15">
        <v>35</v>
      </c>
      <c r="D237" s="19" t="s">
        <v>693</v>
      </c>
      <c r="E237" s="24">
        <f>SUM(E236)</f>
        <v>18900</v>
      </c>
      <c r="G237"/>
      <c r="H237" s="24">
        <f>SUM(H236)</f>
        <v>127</v>
      </c>
    </row>
    <row r="238" spans="1:8" ht="12.75">
      <c r="A238" s="10">
        <v>29</v>
      </c>
      <c r="B238" s="11" t="s">
        <v>11</v>
      </c>
      <c r="C238" s="15">
        <v>3</v>
      </c>
      <c r="D238" s="19" t="s">
        <v>694</v>
      </c>
      <c r="E238" s="20">
        <f>SUM(E226+E229+E237+E235+E233)</f>
        <v>109900</v>
      </c>
      <c r="H238" s="20">
        <f>SUM(H226+H229+H237+H235+H233)</f>
        <v>622</v>
      </c>
    </row>
    <row r="239" spans="1:8" s="39" customFormat="1" ht="12.75">
      <c r="A239" s="68">
        <v>30</v>
      </c>
      <c r="B239" s="74" t="s">
        <v>11</v>
      </c>
      <c r="C239" s="51">
        <v>6</v>
      </c>
      <c r="D239" s="52" t="s">
        <v>170</v>
      </c>
      <c r="E239" s="53"/>
      <c r="F239" s="38"/>
      <c r="H239" s="53">
        <v>185</v>
      </c>
    </row>
    <row r="240" spans="1:8" s="39" customFormat="1" ht="12.75">
      <c r="A240" s="10">
        <v>31</v>
      </c>
      <c r="B240" s="74" t="s">
        <v>11</v>
      </c>
      <c r="C240" s="51">
        <v>6</v>
      </c>
      <c r="D240" s="110" t="s">
        <v>695</v>
      </c>
      <c r="E240" s="53"/>
      <c r="F240" s="38"/>
      <c r="H240" s="53">
        <v>50</v>
      </c>
    </row>
    <row r="241" spans="1:8" s="39" customFormat="1" ht="12.75">
      <c r="A241" s="68">
        <v>32</v>
      </c>
      <c r="B241" s="74" t="s">
        <v>11</v>
      </c>
      <c r="C241" s="15">
        <v>6</v>
      </c>
      <c r="D241" s="19" t="s">
        <v>696</v>
      </c>
      <c r="E241" s="20"/>
      <c r="F241" s="91"/>
      <c r="G241" s="92"/>
      <c r="H241" s="20">
        <f>SUM(H239:H240)</f>
        <v>235</v>
      </c>
    </row>
    <row r="242" spans="1:8" ht="12.75">
      <c r="A242" s="475">
        <v>33</v>
      </c>
      <c r="B242" s="459" t="s">
        <v>697</v>
      </c>
      <c r="C242" s="460"/>
      <c r="D242" s="461"/>
      <c r="E242" s="465">
        <f>SUM(E218+E222+E238+E211)</f>
        <v>3770678</v>
      </c>
      <c r="F242" s="38"/>
      <c r="G242" s="39"/>
      <c r="H242" s="467">
        <f>SUM(H211+H218+H222+H238+H239+H240)</f>
        <v>4869.42</v>
      </c>
    </row>
    <row r="243" spans="1:8" ht="12.75">
      <c r="A243" s="476"/>
      <c r="B243" s="462"/>
      <c r="C243" s="463"/>
      <c r="D243" s="464"/>
      <c r="E243" s="465"/>
      <c r="H243" s="468"/>
    </row>
    <row r="244" spans="3:8" ht="12.75">
      <c r="C244" s="73"/>
      <c r="D244" s="30"/>
      <c r="E244" s="37"/>
      <c r="F244" s="38"/>
      <c r="G244" s="39"/>
      <c r="H244" s="37"/>
    </row>
    <row r="245" spans="1:8" ht="12.75">
      <c r="A245" s="38"/>
      <c r="D245" s="3" t="s">
        <v>91</v>
      </c>
      <c r="E245" s="4"/>
      <c r="H245" s="4"/>
    </row>
    <row r="246" spans="4:8" ht="12.75">
      <c r="D246" s="3" t="s">
        <v>92</v>
      </c>
      <c r="E246" s="4"/>
      <c r="G246" s="1"/>
      <c r="H246" s="4"/>
    </row>
    <row r="247" spans="4:8" ht="12.75">
      <c r="D247" s="3"/>
      <c r="E247" s="6"/>
      <c r="F247" s="1">
        <v>52211</v>
      </c>
      <c r="H247" s="6" t="s">
        <v>359</v>
      </c>
    </row>
    <row r="248" spans="1:8" ht="12.75">
      <c r="A248" s="469" t="s">
        <v>360</v>
      </c>
      <c r="B248" s="466" t="s">
        <v>3</v>
      </c>
      <c r="C248" s="466"/>
      <c r="D248" s="8" t="s">
        <v>4</v>
      </c>
      <c r="E248" s="9" t="s">
        <v>5</v>
      </c>
      <c r="F248" s="1">
        <v>511112</v>
      </c>
      <c r="H248" s="9" t="s">
        <v>5</v>
      </c>
    </row>
    <row r="249" spans="1:8" ht="12.75">
      <c r="A249" s="470"/>
      <c r="B249" s="466" t="s">
        <v>8</v>
      </c>
      <c r="C249" s="466"/>
      <c r="D249" s="8" t="s">
        <v>9</v>
      </c>
      <c r="E249" s="9" t="s">
        <v>10</v>
      </c>
      <c r="H249" s="9" t="s">
        <v>151</v>
      </c>
    </row>
    <row r="250" spans="1:8" ht="12.75">
      <c r="A250" s="10">
        <v>1</v>
      </c>
      <c r="B250" s="11" t="s">
        <v>11</v>
      </c>
      <c r="C250" s="10">
        <v>122</v>
      </c>
      <c r="D250" s="18" t="s">
        <v>93</v>
      </c>
      <c r="E250" s="13">
        <v>354000</v>
      </c>
      <c r="F250" s="1">
        <v>53111</v>
      </c>
      <c r="H250" s="13">
        <v>353</v>
      </c>
    </row>
    <row r="251" spans="1:8" ht="12.75">
      <c r="A251" s="10">
        <v>2</v>
      </c>
      <c r="B251" s="11" t="s">
        <v>11</v>
      </c>
      <c r="C251" s="15">
        <v>12</v>
      </c>
      <c r="D251" s="19" t="s">
        <v>698</v>
      </c>
      <c r="E251" s="17">
        <f>SUM(E250)</f>
        <v>354000</v>
      </c>
      <c r="F251" s="1">
        <v>53111</v>
      </c>
      <c r="H251" s="17">
        <f>SUM(H250)</f>
        <v>353</v>
      </c>
    </row>
    <row r="252" spans="1:8" ht="12.75">
      <c r="A252" s="10">
        <v>3</v>
      </c>
      <c r="B252" s="11" t="s">
        <v>11</v>
      </c>
      <c r="C252" s="10">
        <v>2</v>
      </c>
      <c r="D252" s="18" t="s">
        <v>647</v>
      </c>
      <c r="E252" s="13">
        <f>SUM(E251)*27%</f>
        <v>95580</v>
      </c>
      <c r="H252" s="13">
        <v>95</v>
      </c>
    </row>
    <row r="253" spans="1:8" ht="12.75">
      <c r="A253" s="10">
        <v>4</v>
      </c>
      <c r="B253" s="11" t="s">
        <v>11</v>
      </c>
      <c r="C253" s="15">
        <v>2</v>
      </c>
      <c r="D253" s="72" t="s">
        <v>662</v>
      </c>
      <c r="E253" s="20">
        <f>SUM(E252:E252)</f>
        <v>95580</v>
      </c>
      <c r="F253" s="1">
        <v>54411</v>
      </c>
      <c r="H253" s="20">
        <f>SUM(H252:H252)</f>
        <v>95</v>
      </c>
    </row>
    <row r="254" spans="1:8" s="39" customFormat="1" ht="12.75">
      <c r="A254" s="10">
        <v>5</v>
      </c>
      <c r="B254" s="74" t="s">
        <v>11</v>
      </c>
      <c r="C254" s="51">
        <v>321</v>
      </c>
      <c r="D254" s="33" t="s">
        <v>94</v>
      </c>
      <c r="E254" s="53"/>
      <c r="F254" s="38"/>
      <c r="H254" s="53">
        <v>90</v>
      </c>
    </row>
    <row r="255" spans="1:8" ht="12.75">
      <c r="A255" s="10">
        <v>6</v>
      </c>
      <c r="B255" s="11" t="s">
        <v>11</v>
      </c>
      <c r="C255" s="15">
        <v>32</v>
      </c>
      <c r="D255" s="19" t="s">
        <v>699</v>
      </c>
      <c r="E255" s="20"/>
      <c r="H255" s="20">
        <f>SUM(H254)</f>
        <v>90</v>
      </c>
    </row>
    <row r="256" spans="1:8" ht="12.75">
      <c r="A256" s="10">
        <v>7</v>
      </c>
      <c r="B256" s="11" t="s">
        <v>11</v>
      </c>
      <c r="C256" s="10">
        <v>334</v>
      </c>
      <c r="D256" s="18" t="s">
        <v>33</v>
      </c>
      <c r="E256" s="13"/>
      <c r="F256" s="1">
        <v>561111</v>
      </c>
      <c r="H256" s="13">
        <v>10</v>
      </c>
    </row>
    <row r="257" spans="1:8" ht="12.75">
      <c r="A257" s="10">
        <v>8</v>
      </c>
      <c r="B257" s="11" t="s">
        <v>11</v>
      </c>
      <c r="C257" s="15">
        <v>33</v>
      </c>
      <c r="D257" s="19" t="s">
        <v>700</v>
      </c>
      <c r="E257" s="20">
        <f>SUM(E256:E256)</f>
        <v>0</v>
      </c>
      <c r="H257" s="20">
        <f>SUM(H256:H256)</f>
        <v>10</v>
      </c>
    </row>
    <row r="258" spans="1:8" ht="12.75">
      <c r="A258" s="10">
        <v>9</v>
      </c>
      <c r="B258" s="11" t="s">
        <v>11</v>
      </c>
      <c r="C258" s="10">
        <v>351</v>
      </c>
      <c r="D258" s="18" t="s">
        <v>18</v>
      </c>
      <c r="E258" s="13" t="e">
        <f>SUM(#REF!+E256)*0.27</f>
        <v>#REF!</v>
      </c>
      <c r="H258" s="13">
        <v>27</v>
      </c>
    </row>
    <row r="259" spans="1:8" ht="12.75">
      <c r="A259" s="10">
        <v>10</v>
      </c>
      <c r="B259" s="11" t="s">
        <v>11</v>
      </c>
      <c r="C259" s="15">
        <v>35</v>
      </c>
      <c r="D259" s="19" t="s">
        <v>701</v>
      </c>
      <c r="E259" s="25" t="e">
        <f>SUM(E258:E258)</f>
        <v>#REF!</v>
      </c>
      <c r="H259" s="25">
        <f>SUM(H258:H258)</f>
        <v>27</v>
      </c>
    </row>
    <row r="260" spans="1:8" ht="12.75">
      <c r="A260" s="10">
        <v>11</v>
      </c>
      <c r="B260" s="11" t="s">
        <v>11</v>
      </c>
      <c r="C260" s="15">
        <v>3</v>
      </c>
      <c r="D260" s="19" t="s">
        <v>702</v>
      </c>
      <c r="E260" s="20" t="e">
        <f>SUM(#REF!+E257+E259)</f>
        <v>#REF!</v>
      </c>
      <c r="H260" s="20">
        <f>SUM(H257+H259+H255)</f>
        <v>127</v>
      </c>
    </row>
    <row r="261" spans="1:8" ht="12.75">
      <c r="A261" s="457">
        <v>12</v>
      </c>
      <c r="B261" s="459" t="s">
        <v>703</v>
      </c>
      <c r="C261" s="460"/>
      <c r="D261" s="461"/>
      <c r="E261" s="465" t="e">
        <f>SUM(E251+E253+E260)</f>
        <v>#REF!</v>
      </c>
      <c r="H261" s="465">
        <f>SUM(H251+H253+H260)</f>
        <v>575</v>
      </c>
    </row>
    <row r="262" spans="1:8" ht="12.75">
      <c r="A262" s="458"/>
      <c r="B262" s="462"/>
      <c r="C262" s="463"/>
      <c r="D262" s="464"/>
      <c r="E262" s="465"/>
      <c r="H262" s="465"/>
    </row>
    <row r="263" spans="3:8" ht="12.75">
      <c r="C263" s="36"/>
      <c r="D263" s="30"/>
      <c r="E263" s="37"/>
      <c r="F263" s="38"/>
      <c r="G263" s="39"/>
      <c r="H263" s="37"/>
    </row>
    <row r="264" spans="1:8" ht="12.75">
      <c r="A264" s="38"/>
      <c r="D264" s="3" t="s">
        <v>95</v>
      </c>
      <c r="E264" s="4"/>
      <c r="H264" s="4"/>
    </row>
    <row r="265" spans="4:8" ht="12.75">
      <c r="D265" s="3" t="s">
        <v>96</v>
      </c>
      <c r="E265" s="4"/>
      <c r="G265" s="1"/>
      <c r="H265" s="4"/>
    </row>
    <row r="266" spans="4:8" ht="12.75">
      <c r="D266" s="75" t="s">
        <v>97</v>
      </c>
      <c r="E266" s="6"/>
      <c r="F266" s="1">
        <v>55214</v>
      </c>
      <c r="H266" s="7" t="s">
        <v>359</v>
      </c>
    </row>
    <row r="267" spans="1:8" ht="12.75">
      <c r="A267" s="469" t="s">
        <v>360</v>
      </c>
      <c r="B267" s="466" t="s">
        <v>3</v>
      </c>
      <c r="C267" s="466"/>
      <c r="D267" s="8" t="s">
        <v>4</v>
      </c>
      <c r="E267" s="9" t="s">
        <v>5</v>
      </c>
      <c r="F267" s="1">
        <v>511112</v>
      </c>
      <c r="H267" s="9" t="s">
        <v>5</v>
      </c>
    </row>
    <row r="268" spans="1:8" ht="12.75">
      <c r="A268" s="470"/>
      <c r="B268" s="466" t="s">
        <v>8</v>
      </c>
      <c r="C268" s="466"/>
      <c r="D268" s="8" t="s">
        <v>9</v>
      </c>
      <c r="E268" s="9" t="s">
        <v>10</v>
      </c>
      <c r="H268" s="9" t="s">
        <v>151</v>
      </c>
    </row>
    <row r="269" spans="1:8" ht="12.75">
      <c r="A269" s="59">
        <v>1</v>
      </c>
      <c r="B269" s="11" t="s">
        <v>11</v>
      </c>
      <c r="C269" s="10">
        <v>1101</v>
      </c>
      <c r="D269" s="12" t="s">
        <v>41</v>
      </c>
      <c r="E269" s="13">
        <v>1461000</v>
      </c>
      <c r="F269" s="1">
        <v>53111</v>
      </c>
      <c r="H269" s="13">
        <v>342</v>
      </c>
    </row>
    <row r="270" spans="1:8" ht="12.75">
      <c r="A270" s="59">
        <v>2</v>
      </c>
      <c r="B270" s="11" t="s">
        <v>11</v>
      </c>
      <c r="C270" s="15">
        <v>11</v>
      </c>
      <c r="D270" s="19" t="s">
        <v>704</v>
      </c>
      <c r="E270" s="17">
        <f>SUM(E269)</f>
        <v>1461000</v>
      </c>
      <c r="H270" s="17">
        <f>SUM(H269)</f>
        <v>342</v>
      </c>
    </row>
    <row r="271" spans="1:8" ht="12.75">
      <c r="A271" s="59">
        <v>3</v>
      </c>
      <c r="B271" s="11" t="s">
        <v>11</v>
      </c>
      <c r="C271" s="10">
        <v>122</v>
      </c>
      <c r="D271" s="18" t="s">
        <v>93</v>
      </c>
      <c r="E271" s="13">
        <v>354000</v>
      </c>
      <c r="F271" s="1">
        <v>53111</v>
      </c>
      <c r="H271" s="13">
        <v>110</v>
      </c>
    </row>
    <row r="272" spans="1:8" ht="12.75">
      <c r="A272" s="59">
        <v>4</v>
      </c>
      <c r="B272" s="11" t="s">
        <v>11</v>
      </c>
      <c r="C272" s="15">
        <v>12</v>
      </c>
      <c r="D272" s="19" t="s">
        <v>705</v>
      </c>
      <c r="E272" s="17">
        <f>SUM(E271)</f>
        <v>354000</v>
      </c>
      <c r="F272" s="1">
        <v>53111</v>
      </c>
      <c r="H272" s="17">
        <f>SUM(H271)</f>
        <v>110</v>
      </c>
    </row>
    <row r="273" spans="1:8" ht="12.75">
      <c r="A273" s="59">
        <v>5</v>
      </c>
      <c r="B273" s="11" t="s">
        <v>11</v>
      </c>
      <c r="C273" s="10">
        <v>2</v>
      </c>
      <c r="D273" s="18" t="s">
        <v>706</v>
      </c>
      <c r="E273" s="13">
        <f>SUM(E272)*27%</f>
        <v>95580</v>
      </c>
      <c r="H273" s="13">
        <v>122</v>
      </c>
    </row>
    <row r="274" spans="1:8" ht="12.75">
      <c r="A274" s="59">
        <v>6</v>
      </c>
      <c r="B274" s="11" t="s">
        <v>11</v>
      </c>
      <c r="C274" s="15">
        <v>2</v>
      </c>
      <c r="D274" s="72" t="s">
        <v>649</v>
      </c>
      <c r="E274" s="20">
        <f>SUM(E273:E273)</f>
        <v>95580</v>
      </c>
      <c r="F274" s="1">
        <v>54411</v>
      </c>
      <c r="H274" s="20">
        <f>SUM(H273:H273)</f>
        <v>122</v>
      </c>
    </row>
    <row r="275" spans="1:8" ht="12.75">
      <c r="A275" s="59">
        <v>7</v>
      </c>
      <c r="B275" s="11" t="s">
        <v>11</v>
      </c>
      <c r="C275" s="10">
        <v>312</v>
      </c>
      <c r="D275" s="40" t="s">
        <v>159</v>
      </c>
      <c r="E275" s="41">
        <v>800000</v>
      </c>
      <c r="H275" s="42">
        <v>700</v>
      </c>
    </row>
    <row r="276" spans="1:8" ht="12.75">
      <c r="A276" s="59">
        <v>8</v>
      </c>
      <c r="B276" s="11" t="s">
        <v>11</v>
      </c>
      <c r="C276" s="10">
        <v>311</v>
      </c>
      <c r="D276" s="44" t="s">
        <v>98</v>
      </c>
      <c r="E276" s="41"/>
      <c r="H276" s="42">
        <v>444</v>
      </c>
    </row>
    <row r="277" spans="1:8" ht="12.75">
      <c r="A277" s="59">
        <v>9</v>
      </c>
      <c r="B277" s="11" t="s">
        <v>11</v>
      </c>
      <c r="C277" s="15">
        <v>31</v>
      </c>
      <c r="D277" s="19" t="s">
        <v>707</v>
      </c>
      <c r="E277" s="20">
        <f>SUM(E275)</f>
        <v>800000</v>
      </c>
      <c r="F277" s="1">
        <v>55214</v>
      </c>
      <c r="H277" s="20">
        <f>SUM(H275+H276)</f>
        <v>1144</v>
      </c>
    </row>
    <row r="278" spans="1:8" ht="12.75">
      <c r="A278" s="59">
        <v>10</v>
      </c>
      <c r="B278" s="11" t="s">
        <v>11</v>
      </c>
      <c r="C278" s="10">
        <v>331</v>
      </c>
      <c r="D278" s="33" t="s">
        <v>99</v>
      </c>
      <c r="E278" s="13">
        <v>1350000</v>
      </c>
      <c r="F278" s="1">
        <v>55217</v>
      </c>
      <c r="H278" s="14">
        <v>550</v>
      </c>
    </row>
    <row r="279" spans="1:8" ht="12.75">
      <c r="A279" s="59">
        <v>11</v>
      </c>
      <c r="B279" s="11" t="s">
        <v>11</v>
      </c>
      <c r="C279" s="10">
        <v>331</v>
      </c>
      <c r="D279" s="33" t="s">
        <v>28</v>
      </c>
      <c r="E279" s="13">
        <v>220000</v>
      </c>
      <c r="F279" s="1">
        <v>552192</v>
      </c>
      <c r="H279" s="14">
        <v>110</v>
      </c>
    </row>
    <row r="280" spans="1:8" ht="12.75">
      <c r="A280" s="59">
        <v>12</v>
      </c>
      <c r="B280" s="11" t="s">
        <v>11</v>
      </c>
      <c r="C280" s="10">
        <v>331</v>
      </c>
      <c r="D280" s="33" t="s">
        <v>29</v>
      </c>
      <c r="E280" s="13">
        <v>100000</v>
      </c>
      <c r="F280" s="1">
        <v>55218</v>
      </c>
      <c r="H280" s="14">
        <v>30</v>
      </c>
    </row>
    <row r="281" spans="1:8" ht="12.75">
      <c r="A281" s="59">
        <v>13</v>
      </c>
      <c r="B281" s="11" t="s">
        <v>11</v>
      </c>
      <c r="C281" s="10">
        <v>336</v>
      </c>
      <c r="D281" s="33" t="s">
        <v>100</v>
      </c>
      <c r="E281" s="13"/>
      <c r="H281" s="14">
        <v>200</v>
      </c>
    </row>
    <row r="282" spans="1:8" ht="12.75">
      <c r="A282" s="59">
        <v>14</v>
      </c>
      <c r="B282" s="11" t="s">
        <v>11</v>
      </c>
      <c r="C282" s="10">
        <v>337</v>
      </c>
      <c r="D282" s="33" t="s">
        <v>101</v>
      </c>
      <c r="E282" s="13"/>
      <c r="H282" s="14">
        <v>200</v>
      </c>
    </row>
    <row r="283" spans="1:8" ht="12.75">
      <c r="A283" s="59">
        <v>15</v>
      </c>
      <c r="B283" s="11" t="s">
        <v>11</v>
      </c>
      <c r="C283" s="51">
        <v>334</v>
      </c>
      <c r="D283" s="33" t="s">
        <v>168</v>
      </c>
      <c r="E283" s="14">
        <v>30000</v>
      </c>
      <c r="F283" s="38"/>
      <c r="G283" s="39"/>
      <c r="H283" s="14">
        <v>500</v>
      </c>
    </row>
    <row r="284" spans="1:8" ht="12.75">
      <c r="A284" s="59">
        <v>16</v>
      </c>
      <c r="B284" s="11" t="s">
        <v>11</v>
      </c>
      <c r="C284" s="10">
        <v>337</v>
      </c>
      <c r="D284" s="18" t="s">
        <v>357</v>
      </c>
      <c r="E284" s="13">
        <v>1300000</v>
      </c>
      <c r="F284" s="1">
        <v>561111</v>
      </c>
      <c r="H284" s="14">
        <v>2700</v>
      </c>
    </row>
    <row r="285" spans="1:8" ht="12.75">
      <c r="A285" s="59">
        <v>17</v>
      </c>
      <c r="B285" s="11" t="s">
        <v>11</v>
      </c>
      <c r="C285" s="15">
        <v>33</v>
      </c>
      <c r="D285" s="19" t="s">
        <v>708</v>
      </c>
      <c r="E285" s="20">
        <f>SUM(E278:E284)</f>
        <v>3000000</v>
      </c>
      <c r="H285" s="20">
        <f>SUM(H278:H284)</f>
        <v>4290</v>
      </c>
    </row>
    <row r="286" spans="1:8" ht="12.75">
      <c r="A286" s="59">
        <v>18</v>
      </c>
      <c r="B286" s="11" t="s">
        <v>11</v>
      </c>
      <c r="C286" s="10">
        <v>342</v>
      </c>
      <c r="D286" s="18" t="s">
        <v>17</v>
      </c>
      <c r="E286" s="13">
        <v>150000</v>
      </c>
      <c r="H286" s="14">
        <v>300</v>
      </c>
    </row>
    <row r="287" spans="1:8" ht="12.75">
      <c r="A287" s="59">
        <v>19</v>
      </c>
      <c r="B287" s="11" t="s">
        <v>11</v>
      </c>
      <c r="C287" s="26">
        <v>34</v>
      </c>
      <c r="D287" s="27" t="s">
        <v>709</v>
      </c>
      <c r="E287" s="24">
        <f>SUM(E286)</f>
        <v>150000</v>
      </c>
      <c r="H287" s="24">
        <f>SUM(H286)</f>
        <v>300</v>
      </c>
    </row>
    <row r="288" spans="1:8" ht="12.75">
      <c r="A288" s="59">
        <v>20</v>
      </c>
      <c r="B288" s="11" t="s">
        <v>11</v>
      </c>
      <c r="C288" s="10">
        <v>351</v>
      </c>
      <c r="D288" s="18" t="s">
        <v>18</v>
      </c>
      <c r="E288" s="13">
        <f>SUM(E277+E278+E279+E280+E283)*0.27</f>
        <v>675000</v>
      </c>
      <c r="H288" s="14">
        <v>819</v>
      </c>
    </row>
    <row r="289" spans="1:8" s="1" customFormat="1" ht="12.75">
      <c r="A289" s="59">
        <v>21</v>
      </c>
      <c r="B289" s="11" t="s">
        <v>11</v>
      </c>
      <c r="C289" s="15">
        <v>35</v>
      </c>
      <c r="D289" s="19" t="s">
        <v>710</v>
      </c>
      <c r="E289" s="25">
        <f>SUM(E288:E288)</f>
        <v>675000</v>
      </c>
      <c r="G289"/>
      <c r="H289" s="24">
        <f>SUM(H288:H288)</f>
        <v>819</v>
      </c>
    </row>
    <row r="290" spans="1:8" ht="12.75">
      <c r="A290" s="59">
        <v>22</v>
      </c>
      <c r="B290" s="11" t="s">
        <v>11</v>
      </c>
      <c r="C290" s="15">
        <v>3</v>
      </c>
      <c r="D290" s="19" t="s">
        <v>711</v>
      </c>
      <c r="E290" s="20">
        <f>SUM(E275+E284+E288)</f>
        <v>2775000</v>
      </c>
      <c r="H290" s="20">
        <f>SUM(H277+H287+H285+H289)</f>
        <v>6553</v>
      </c>
    </row>
    <row r="291" spans="1:8" ht="12.75">
      <c r="A291" s="457">
        <v>23</v>
      </c>
      <c r="B291" s="459" t="s">
        <v>712</v>
      </c>
      <c r="C291" s="460"/>
      <c r="D291" s="461"/>
      <c r="E291" s="465" t="e">
        <f>SUM(#REF!)</f>
        <v>#REF!</v>
      </c>
      <c r="H291" s="465">
        <f>SUM(H270+H272+H274+H290)</f>
        <v>7127</v>
      </c>
    </row>
    <row r="292" spans="1:8" ht="12.75">
      <c r="A292" s="458"/>
      <c r="B292" s="462"/>
      <c r="C292" s="463"/>
      <c r="D292" s="464"/>
      <c r="E292" s="465"/>
      <c r="H292" s="465"/>
    </row>
    <row r="294" spans="4:8" ht="12.75">
      <c r="D294" s="3" t="s">
        <v>102</v>
      </c>
      <c r="E294" s="4"/>
      <c r="H294" s="4"/>
    </row>
    <row r="295" spans="4:8" ht="12.75">
      <c r="D295" s="3" t="s">
        <v>1066</v>
      </c>
      <c r="E295" s="4"/>
      <c r="H295" s="4"/>
    </row>
    <row r="296" spans="4:8" ht="12.75">
      <c r="D296" s="3"/>
      <c r="E296" s="6"/>
      <c r="F296" s="1">
        <v>38115</v>
      </c>
      <c r="H296" s="7" t="s">
        <v>359</v>
      </c>
    </row>
    <row r="297" spans="1:8" ht="12.75">
      <c r="A297" s="469" t="s">
        <v>360</v>
      </c>
      <c r="B297" s="466" t="s">
        <v>3</v>
      </c>
      <c r="C297" s="466"/>
      <c r="D297" s="8" t="s">
        <v>4</v>
      </c>
      <c r="E297" s="9" t="s">
        <v>5</v>
      </c>
      <c r="F297" s="1">
        <v>511112</v>
      </c>
      <c r="H297" s="9" t="s">
        <v>5</v>
      </c>
    </row>
    <row r="298" spans="1:8" ht="12.75">
      <c r="A298" s="470"/>
      <c r="B298" s="466" t="s">
        <v>8</v>
      </c>
      <c r="C298" s="466"/>
      <c r="D298" s="8" t="s">
        <v>9</v>
      </c>
      <c r="E298" s="9" t="s">
        <v>10</v>
      </c>
      <c r="H298" s="9" t="s">
        <v>151</v>
      </c>
    </row>
    <row r="299" spans="1:8" ht="15" customHeight="1">
      <c r="A299" s="10">
        <v>1</v>
      </c>
      <c r="B299" s="11" t="s">
        <v>11</v>
      </c>
      <c r="C299" s="10">
        <v>511</v>
      </c>
      <c r="D299" s="33" t="s">
        <v>1084</v>
      </c>
      <c r="E299" s="77"/>
      <c r="H299" s="78">
        <v>2315</v>
      </c>
    </row>
    <row r="300" spans="1:8" ht="15" customHeight="1">
      <c r="A300" s="10">
        <v>2</v>
      </c>
      <c r="B300" s="11" t="s">
        <v>11</v>
      </c>
      <c r="C300" s="15">
        <v>5</v>
      </c>
      <c r="D300" s="45" t="s">
        <v>22</v>
      </c>
      <c r="E300" s="63" t="e">
        <f>SUM(#REF!)</f>
        <v>#REF!</v>
      </c>
      <c r="H300" s="63">
        <f>SUM(H299:H299)</f>
        <v>2315</v>
      </c>
    </row>
    <row r="301" spans="1:8" ht="15" customHeight="1">
      <c r="A301" s="457">
        <v>3</v>
      </c>
      <c r="B301" s="459" t="s">
        <v>23</v>
      </c>
      <c r="C301" s="460"/>
      <c r="D301" s="461"/>
      <c r="E301" s="465" t="e">
        <f>SUM(#REF!)</f>
        <v>#REF!</v>
      </c>
      <c r="H301" s="465">
        <f>SUM(H300)</f>
        <v>2315</v>
      </c>
    </row>
    <row r="302" spans="1:8" ht="15" customHeight="1">
      <c r="A302" s="458"/>
      <c r="B302" s="462"/>
      <c r="C302" s="463"/>
      <c r="D302" s="464"/>
      <c r="E302" s="465"/>
      <c r="H302" s="465"/>
    </row>
    <row r="303" ht="15" customHeight="1"/>
    <row r="304" spans="4:8" ht="15" customHeight="1">
      <c r="D304" s="3" t="s">
        <v>103</v>
      </c>
      <c r="E304" s="4"/>
      <c r="H304" s="4"/>
    </row>
    <row r="305" spans="4:8" ht="15" customHeight="1">
      <c r="D305" s="3" t="s">
        <v>104</v>
      </c>
      <c r="E305" s="4"/>
      <c r="H305" s="4"/>
    </row>
    <row r="306" spans="4:8" ht="15" customHeight="1">
      <c r="D306" s="3"/>
      <c r="E306" s="6"/>
      <c r="F306" s="1">
        <v>583119</v>
      </c>
      <c r="H306" s="7" t="s">
        <v>359</v>
      </c>
    </row>
    <row r="307" spans="1:8" ht="15" customHeight="1">
      <c r="A307" s="469" t="s">
        <v>360</v>
      </c>
      <c r="B307" s="466" t="s">
        <v>3</v>
      </c>
      <c r="C307" s="466"/>
      <c r="D307" s="8" t="s">
        <v>4</v>
      </c>
      <c r="E307" s="9" t="s">
        <v>5</v>
      </c>
      <c r="F307" s="1">
        <v>511112</v>
      </c>
      <c r="H307" s="9" t="s">
        <v>5</v>
      </c>
    </row>
    <row r="308" spans="1:8" ht="15" customHeight="1">
      <c r="A308" s="470"/>
      <c r="B308" s="466" t="s">
        <v>8</v>
      </c>
      <c r="C308" s="466"/>
      <c r="D308" s="8" t="s">
        <v>9</v>
      </c>
      <c r="E308" s="9" t="s">
        <v>10</v>
      </c>
      <c r="H308" s="9" t="s">
        <v>151</v>
      </c>
    </row>
    <row r="309" spans="1:8" ht="15" customHeight="1">
      <c r="A309" s="10">
        <v>1</v>
      </c>
      <c r="B309" s="11" t="s">
        <v>11</v>
      </c>
      <c r="C309" s="10">
        <v>47</v>
      </c>
      <c r="D309" s="33" t="s">
        <v>105</v>
      </c>
      <c r="E309" s="13">
        <v>250000</v>
      </c>
      <c r="H309" s="13">
        <v>150</v>
      </c>
    </row>
    <row r="310" spans="1:8" ht="15" customHeight="1">
      <c r="A310" s="10">
        <v>2</v>
      </c>
      <c r="B310" s="11" t="s">
        <v>11</v>
      </c>
      <c r="C310" s="15">
        <v>4</v>
      </c>
      <c r="D310" s="45" t="s">
        <v>713</v>
      </c>
      <c r="E310" s="63">
        <f>SUM(E309:E309)</f>
        <v>250000</v>
      </c>
      <c r="H310" s="63">
        <f>SUM(H309:H309)</f>
        <v>150</v>
      </c>
    </row>
    <row r="311" spans="1:8" ht="15" customHeight="1">
      <c r="A311" s="457">
        <v>3</v>
      </c>
      <c r="B311" s="459" t="s">
        <v>685</v>
      </c>
      <c r="C311" s="460"/>
      <c r="D311" s="461"/>
      <c r="E311" s="467">
        <f>SUM(E309:E309)</f>
        <v>250000</v>
      </c>
      <c r="H311" s="467">
        <f>SUM(H309:H309)</f>
        <v>150</v>
      </c>
    </row>
    <row r="312" spans="1:8" ht="15" customHeight="1">
      <c r="A312" s="458"/>
      <c r="B312" s="462"/>
      <c r="C312" s="463"/>
      <c r="D312" s="464"/>
      <c r="E312" s="468"/>
      <c r="H312" s="468"/>
    </row>
    <row r="313" spans="3:8" ht="15" customHeight="1">
      <c r="C313" s="36"/>
      <c r="D313" s="30"/>
      <c r="E313" s="37"/>
      <c r="F313" s="38"/>
      <c r="G313" s="39"/>
      <c r="H313" s="37"/>
    </row>
    <row r="314" ht="15" customHeight="1"/>
    <row r="315" spans="4:8" ht="15" customHeight="1">
      <c r="D315" s="3" t="s">
        <v>1087</v>
      </c>
      <c r="E315" s="7"/>
      <c r="H315" s="7"/>
    </row>
    <row r="316" spans="4:8" ht="15" customHeight="1">
      <c r="D316" s="3" t="s">
        <v>1086</v>
      </c>
      <c r="E316" s="4"/>
      <c r="F316" s="1" t="s">
        <v>47</v>
      </c>
      <c r="H316" s="4"/>
    </row>
    <row r="317" spans="4:8" ht="15" customHeight="1">
      <c r="D317" s="50"/>
      <c r="E317" s="6"/>
      <c r="G317" s="1"/>
      <c r="H317" s="7" t="s">
        <v>359</v>
      </c>
    </row>
    <row r="318" spans="1:8" ht="15" customHeight="1">
      <c r="A318" s="469" t="s">
        <v>360</v>
      </c>
      <c r="B318" s="466" t="s">
        <v>3</v>
      </c>
      <c r="C318" s="466"/>
      <c r="D318" s="8" t="s">
        <v>4</v>
      </c>
      <c r="E318" s="9" t="s">
        <v>5</v>
      </c>
      <c r="F318" s="1">
        <v>511112</v>
      </c>
      <c r="H318" s="9" t="s">
        <v>5</v>
      </c>
    </row>
    <row r="319" spans="1:8" ht="15" customHeight="1">
      <c r="A319" s="470"/>
      <c r="B319" s="466" t="s">
        <v>8</v>
      </c>
      <c r="C319" s="466"/>
      <c r="D319" s="8" t="s">
        <v>9</v>
      </c>
      <c r="E319" s="9" t="s">
        <v>10</v>
      </c>
      <c r="H319" s="9" t="s">
        <v>151</v>
      </c>
    </row>
    <row r="320" spans="1:8" ht="15" customHeight="1">
      <c r="A320" s="10">
        <v>1</v>
      </c>
      <c r="B320" s="11" t="s">
        <v>11</v>
      </c>
      <c r="C320" s="10">
        <v>1101</v>
      </c>
      <c r="D320" s="23" t="s">
        <v>107</v>
      </c>
      <c r="E320" s="80">
        <v>1220000</v>
      </c>
      <c r="H320" s="82">
        <v>1360</v>
      </c>
    </row>
    <row r="321" spans="1:11" s="1" customFormat="1" ht="15" customHeight="1">
      <c r="A321" s="10">
        <v>2</v>
      </c>
      <c r="B321" s="11" t="s">
        <v>11</v>
      </c>
      <c r="C321" s="10">
        <v>1107</v>
      </c>
      <c r="D321" s="23" t="s">
        <v>115</v>
      </c>
      <c r="E321" s="80">
        <v>60000</v>
      </c>
      <c r="G321"/>
      <c r="H321" s="82">
        <v>60</v>
      </c>
      <c r="J321"/>
      <c r="K321"/>
    </row>
    <row r="322" spans="1:11" s="1" customFormat="1" ht="15" customHeight="1">
      <c r="A322" s="10">
        <v>3</v>
      </c>
      <c r="B322" s="11" t="s">
        <v>11</v>
      </c>
      <c r="C322" s="10">
        <v>1110</v>
      </c>
      <c r="D322" s="23" t="s">
        <v>108</v>
      </c>
      <c r="E322" s="80">
        <v>12000</v>
      </c>
      <c r="G322"/>
      <c r="H322" s="82">
        <v>12</v>
      </c>
      <c r="J322"/>
      <c r="K322"/>
    </row>
    <row r="323" spans="1:11" s="1" customFormat="1" ht="15" customHeight="1">
      <c r="A323" s="10">
        <v>4</v>
      </c>
      <c r="B323" s="11" t="s">
        <v>11</v>
      </c>
      <c r="C323" s="15">
        <v>11</v>
      </c>
      <c r="D323" s="83" t="s">
        <v>714</v>
      </c>
      <c r="E323" s="81">
        <f>SUM(E320:E322)</f>
        <v>1292000</v>
      </c>
      <c r="G323"/>
      <c r="H323" s="81">
        <f>SUM(H320:H322)</f>
        <v>1432</v>
      </c>
      <c r="J323"/>
      <c r="K323"/>
    </row>
    <row r="324" spans="1:11" s="1" customFormat="1" ht="15" customHeight="1">
      <c r="A324" s="10">
        <v>5</v>
      </c>
      <c r="B324" s="11" t="s">
        <v>11</v>
      </c>
      <c r="C324" s="10">
        <v>122</v>
      </c>
      <c r="D324" s="79" t="s">
        <v>109</v>
      </c>
      <c r="E324" s="80">
        <v>213750</v>
      </c>
      <c r="G324"/>
      <c r="H324" s="82">
        <v>214</v>
      </c>
      <c r="J324"/>
      <c r="K324"/>
    </row>
    <row r="325" spans="1:11" s="1" customFormat="1" ht="15" customHeight="1">
      <c r="A325" s="10">
        <v>6</v>
      </c>
      <c r="B325" s="11" t="s">
        <v>11</v>
      </c>
      <c r="C325" s="15">
        <v>12</v>
      </c>
      <c r="D325" s="83" t="s">
        <v>715</v>
      </c>
      <c r="E325" s="81">
        <f>SUM(E324)</f>
        <v>213750</v>
      </c>
      <c r="G325"/>
      <c r="H325" s="81">
        <f>SUM(H324)</f>
        <v>214</v>
      </c>
      <c r="J325"/>
      <c r="K325"/>
    </row>
    <row r="326" spans="1:11" s="1" customFormat="1" ht="15" customHeight="1">
      <c r="A326" s="10">
        <v>7</v>
      </c>
      <c r="B326" s="11" t="s">
        <v>11</v>
      </c>
      <c r="C326" s="10">
        <v>2</v>
      </c>
      <c r="D326" s="23" t="s">
        <v>716</v>
      </c>
      <c r="E326" s="80">
        <f>SUM(E320+E324)*0.27</f>
        <v>387112.5</v>
      </c>
      <c r="G326"/>
      <c r="H326" s="82">
        <v>425</v>
      </c>
      <c r="J326"/>
      <c r="K326"/>
    </row>
    <row r="327" spans="1:11" s="1" customFormat="1" ht="15" customHeight="1">
      <c r="A327" s="10">
        <v>8</v>
      </c>
      <c r="B327" s="11" t="s">
        <v>11</v>
      </c>
      <c r="C327" s="10">
        <v>2</v>
      </c>
      <c r="D327" s="23" t="s">
        <v>116</v>
      </c>
      <c r="E327" s="80">
        <f>SUM(E321*1.19*0.14)</f>
        <v>9996.000000000002</v>
      </c>
      <c r="G327"/>
      <c r="H327" s="82">
        <f>SUM(H321*1.19*0.14)</f>
        <v>9.996</v>
      </c>
      <c r="J327"/>
      <c r="K327"/>
    </row>
    <row r="328" spans="1:11" s="1" customFormat="1" ht="15" customHeight="1">
      <c r="A328" s="10">
        <v>9</v>
      </c>
      <c r="B328" s="11" t="s">
        <v>11</v>
      </c>
      <c r="C328" s="10">
        <v>2</v>
      </c>
      <c r="D328" s="23" t="s">
        <v>110</v>
      </c>
      <c r="E328" s="80">
        <f>SUM(E321*1.19*0.16)</f>
        <v>11424</v>
      </c>
      <c r="G328"/>
      <c r="H328" s="82">
        <f>SUM(H321*1.19*0.16)</f>
        <v>11.424</v>
      </c>
      <c r="J328"/>
      <c r="K328"/>
    </row>
    <row r="329" spans="1:11" s="1" customFormat="1" ht="15" customHeight="1">
      <c r="A329" s="10">
        <v>10</v>
      </c>
      <c r="B329" s="11" t="s">
        <v>11</v>
      </c>
      <c r="C329" s="15">
        <v>2</v>
      </c>
      <c r="D329" s="83" t="s">
        <v>717</v>
      </c>
      <c r="E329" s="81">
        <f>SUM(E326:E328)</f>
        <v>408532.5</v>
      </c>
      <c r="F329" s="38"/>
      <c r="G329"/>
      <c r="H329" s="81">
        <f>SUM(H326:H328)</f>
        <v>446.41999999999996</v>
      </c>
      <c r="J329"/>
      <c r="K329"/>
    </row>
    <row r="330" spans="1:11" s="1" customFormat="1" ht="15" customHeight="1">
      <c r="A330" s="10">
        <v>11</v>
      </c>
      <c r="B330" s="11" t="s">
        <v>11</v>
      </c>
      <c r="C330" s="10">
        <v>312</v>
      </c>
      <c r="D330" s="84" t="s">
        <v>117</v>
      </c>
      <c r="E330" s="82">
        <v>1002494</v>
      </c>
      <c r="G330"/>
      <c r="H330" s="82">
        <v>972</v>
      </c>
      <c r="J330"/>
      <c r="K330"/>
    </row>
    <row r="331" spans="1:11" s="1" customFormat="1" ht="15" customHeight="1">
      <c r="A331" s="10">
        <v>12</v>
      </c>
      <c r="B331" s="11" t="s">
        <v>11</v>
      </c>
      <c r="C331" s="10">
        <v>312</v>
      </c>
      <c r="D331" s="84" t="s">
        <v>12</v>
      </c>
      <c r="E331" s="82">
        <v>3000</v>
      </c>
      <c r="G331"/>
      <c r="H331" s="82">
        <v>3</v>
      </c>
      <c r="J331"/>
      <c r="K331"/>
    </row>
    <row r="332" spans="1:11" s="1" customFormat="1" ht="15" customHeight="1">
      <c r="A332" s="10">
        <v>13</v>
      </c>
      <c r="B332" s="11" t="s">
        <v>11</v>
      </c>
      <c r="C332" s="10">
        <v>312</v>
      </c>
      <c r="D332" s="84" t="s">
        <v>112</v>
      </c>
      <c r="E332" s="82">
        <v>20000</v>
      </c>
      <c r="G332"/>
      <c r="H332" s="82">
        <v>20</v>
      </c>
      <c r="J332"/>
      <c r="K332"/>
    </row>
    <row r="333" spans="1:11" s="1" customFormat="1" ht="15" customHeight="1">
      <c r="A333" s="10">
        <v>14</v>
      </c>
      <c r="B333" s="11" t="s">
        <v>11</v>
      </c>
      <c r="C333" s="10">
        <v>311</v>
      </c>
      <c r="D333" s="23" t="s">
        <v>111</v>
      </c>
      <c r="E333" s="80">
        <v>30000</v>
      </c>
      <c r="G333"/>
      <c r="H333" s="82">
        <v>80</v>
      </c>
      <c r="J333"/>
      <c r="K333"/>
    </row>
    <row r="334" spans="1:11" s="1" customFormat="1" ht="15" customHeight="1">
      <c r="A334" s="10">
        <v>15</v>
      </c>
      <c r="B334" s="11" t="s">
        <v>11</v>
      </c>
      <c r="C334" s="10">
        <v>311</v>
      </c>
      <c r="D334" s="23" t="s">
        <v>113</v>
      </c>
      <c r="E334" s="80">
        <v>150000</v>
      </c>
      <c r="G334"/>
      <c r="H334" s="82">
        <v>150</v>
      </c>
      <c r="J334"/>
      <c r="K334"/>
    </row>
    <row r="335" spans="1:8" ht="15" customHeight="1">
      <c r="A335" s="10">
        <v>16</v>
      </c>
      <c r="B335" s="11" t="s">
        <v>11</v>
      </c>
      <c r="C335" s="15">
        <v>31</v>
      </c>
      <c r="D335" s="83" t="s">
        <v>718</v>
      </c>
      <c r="E335" s="81">
        <f>SUM(E330:E334)</f>
        <v>1205494</v>
      </c>
      <c r="H335" s="81">
        <f>SUM(H330:H334)</f>
        <v>1225</v>
      </c>
    </row>
    <row r="336" spans="1:8" ht="15" customHeight="1">
      <c r="A336" s="10">
        <v>17</v>
      </c>
      <c r="B336" s="11" t="s">
        <v>11</v>
      </c>
      <c r="C336" s="10">
        <v>332</v>
      </c>
      <c r="D336" s="23" t="s">
        <v>118</v>
      </c>
      <c r="E336" s="82">
        <v>8197139</v>
      </c>
      <c r="H336" s="82">
        <v>7760</v>
      </c>
    </row>
    <row r="337" spans="1:8" ht="15" customHeight="1">
      <c r="A337" s="10">
        <v>18</v>
      </c>
      <c r="B337" s="11" t="s">
        <v>11</v>
      </c>
      <c r="C337" s="10">
        <v>334</v>
      </c>
      <c r="D337" s="23" t="s">
        <v>114</v>
      </c>
      <c r="E337" s="80">
        <v>50000</v>
      </c>
      <c r="H337" s="82">
        <v>50</v>
      </c>
    </row>
    <row r="338" spans="1:8" ht="15" customHeight="1">
      <c r="A338" s="10">
        <v>19</v>
      </c>
      <c r="B338" s="11" t="s">
        <v>11</v>
      </c>
      <c r="C338" s="10">
        <v>337</v>
      </c>
      <c r="D338" s="23" t="s">
        <v>119</v>
      </c>
      <c r="E338" s="80">
        <v>30000</v>
      </c>
      <c r="H338" s="82">
        <v>60</v>
      </c>
    </row>
    <row r="339" spans="1:8" ht="15" customHeight="1">
      <c r="A339" s="10">
        <v>20</v>
      </c>
      <c r="B339" s="11" t="s">
        <v>11</v>
      </c>
      <c r="C339" s="15">
        <v>33</v>
      </c>
      <c r="D339" s="83" t="s">
        <v>719</v>
      </c>
      <c r="E339" s="81">
        <f>SUM(E336:E338)</f>
        <v>8277139</v>
      </c>
      <c r="H339" s="81">
        <f>SUM(H336:H338)</f>
        <v>7870</v>
      </c>
    </row>
    <row r="340" spans="1:8" ht="15" customHeight="1">
      <c r="A340" s="10">
        <v>21</v>
      </c>
      <c r="B340" s="11" t="s">
        <v>11</v>
      </c>
      <c r="C340" s="10">
        <v>351</v>
      </c>
      <c r="D340" s="18" t="s">
        <v>18</v>
      </c>
      <c r="E340" s="80">
        <v>2573811</v>
      </c>
      <c r="H340" s="82">
        <v>2456</v>
      </c>
    </row>
    <row r="341" spans="1:8" ht="15" customHeight="1">
      <c r="A341" s="10">
        <v>22</v>
      </c>
      <c r="B341" s="11" t="s">
        <v>11</v>
      </c>
      <c r="C341" s="15">
        <v>3</v>
      </c>
      <c r="D341" s="83" t="s">
        <v>720</v>
      </c>
      <c r="E341" s="81">
        <f>SUM(E335+E339+E340)</f>
        <v>12056444</v>
      </c>
      <c r="H341" s="81">
        <f>SUM(H335+H339+H340)</f>
        <v>11551</v>
      </c>
    </row>
    <row r="342" spans="1:8" ht="15" customHeight="1">
      <c r="A342" s="457">
        <v>23</v>
      </c>
      <c r="B342" s="477" t="s">
        <v>721</v>
      </c>
      <c r="C342" s="478"/>
      <c r="D342" s="479"/>
      <c r="E342" s="483">
        <f>SUM(E323+E325+E329+E341)</f>
        <v>13970726.5</v>
      </c>
      <c r="H342" s="483">
        <f>SUM(H323+H325+H329+H341)</f>
        <v>13643.42</v>
      </c>
    </row>
    <row r="343" spans="1:8" ht="15" customHeight="1">
      <c r="A343" s="458"/>
      <c r="B343" s="480"/>
      <c r="C343" s="481"/>
      <c r="D343" s="482"/>
      <c r="E343" s="483"/>
      <c r="H343" s="483"/>
    </row>
    <row r="344" spans="1:8" s="39" customFormat="1" ht="15" customHeight="1">
      <c r="A344" s="1"/>
      <c r="B344" s="2"/>
      <c r="C344" s="1"/>
      <c r="D344"/>
      <c r="E344" s="76"/>
      <c r="F344" s="1"/>
      <c r="G344"/>
      <c r="H344" s="76"/>
    </row>
    <row r="345" spans="4:8" ht="15" customHeight="1">
      <c r="D345" s="3" t="s">
        <v>120</v>
      </c>
      <c r="E345" s="7"/>
      <c r="H345" s="7"/>
    </row>
    <row r="346" spans="4:8" ht="15" customHeight="1">
      <c r="D346" s="3" t="s">
        <v>121</v>
      </c>
      <c r="E346" s="4"/>
      <c r="F346" s="1" t="s">
        <v>47</v>
      </c>
      <c r="H346" s="4"/>
    </row>
    <row r="347" spans="1:8" s="50" customFormat="1" ht="15" customHeight="1">
      <c r="A347" s="1"/>
      <c r="B347" s="2"/>
      <c r="C347" s="1"/>
      <c r="E347" s="6"/>
      <c r="F347" s="1"/>
      <c r="G347" s="1"/>
      <c r="H347" s="7" t="s">
        <v>359</v>
      </c>
    </row>
    <row r="348" spans="1:8" s="50" customFormat="1" ht="15" customHeight="1">
      <c r="A348" s="469" t="s">
        <v>360</v>
      </c>
      <c r="B348" s="466" t="s">
        <v>3</v>
      </c>
      <c r="C348" s="466"/>
      <c r="D348" s="8" t="s">
        <v>4</v>
      </c>
      <c r="E348" s="9" t="s">
        <v>5</v>
      </c>
      <c r="F348" s="1">
        <v>511112</v>
      </c>
      <c r="G348"/>
      <c r="H348" s="9" t="s">
        <v>5</v>
      </c>
    </row>
    <row r="349" spans="1:8" s="39" customFormat="1" ht="15" customHeight="1">
      <c r="A349" s="470"/>
      <c r="B349" s="466" t="s">
        <v>8</v>
      </c>
      <c r="C349" s="466"/>
      <c r="D349" s="8" t="s">
        <v>9</v>
      </c>
      <c r="E349" s="9" t="s">
        <v>10</v>
      </c>
      <c r="F349" s="1"/>
      <c r="G349"/>
      <c r="H349" s="9" t="s">
        <v>151</v>
      </c>
    </row>
    <row r="350" spans="1:9" ht="15" customHeight="1">
      <c r="A350" s="10">
        <v>1</v>
      </c>
      <c r="B350" s="11" t="s">
        <v>11</v>
      </c>
      <c r="C350" s="10">
        <v>1101</v>
      </c>
      <c r="D350" s="23" t="s">
        <v>107</v>
      </c>
      <c r="E350" s="80">
        <v>618000</v>
      </c>
      <c r="H350" s="80">
        <v>822</v>
      </c>
      <c r="I350" s="39"/>
    </row>
    <row r="351" spans="1:9" ht="15" customHeight="1">
      <c r="A351" s="10">
        <v>2</v>
      </c>
      <c r="B351" s="11" t="s">
        <v>11</v>
      </c>
      <c r="C351" s="10">
        <v>1107</v>
      </c>
      <c r="D351" s="23" t="s">
        <v>115</v>
      </c>
      <c r="E351" s="80">
        <v>30000</v>
      </c>
      <c r="H351" s="80">
        <v>30</v>
      </c>
      <c r="I351" s="39"/>
    </row>
    <row r="352" spans="1:8" ht="15" customHeight="1">
      <c r="A352" s="10">
        <v>3</v>
      </c>
      <c r="B352" s="11" t="s">
        <v>11</v>
      </c>
      <c r="C352" s="10">
        <v>1110</v>
      </c>
      <c r="D352" s="23" t="s">
        <v>108</v>
      </c>
      <c r="E352" s="80">
        <v>6000</v>
      </c>
      <c r="H352" s="80">
        <v>6</v>
      </c>
    </row>
    <row r="353" spans="1:8" ht="15" customHeight="1">
      <c r="A353" s="10">
        <v>4</v>
      </c>
      <c r="B353" s="11" t="s">
        <v>11</v>
      </c>
      <c r="C353" s="15">
        <v>11</v>
      </c>
      <c r="D353" s="83" t="s">
        <v>714</v>
      </c>
      <c r="E353" s="81">
        <f>SUM(E350:E352)</f>
        <v>654000</v>
      </c>
      <c r="H353" s="81">
        <f>SUM(H350:H352)</f>
        <v>858</v>
      </c>
    </row>
    <row r="354" spans="1:8" ht="15" customHeight="1">
      <c r="A354" s="10">
        <v>5</v>
      </c>
      <c r="B354" s="11" t="s">
        <v>11</v>
      </c>
      <c r="C354" s="10">
        <v>2</v>
      </c>
      <c r="D354" s="23" t="s">
        <v>716</v>
      </c>
      <c r="E354" s="80">
        <f>SUM(E350*0.27)</f>
        <v>166860</v>
      </c>
      <c r="H354" s="80">
        <v>222</v>
      </c>
    </row>
    <row r="355" spans="1:8" ht="15" customHeight="1">
      <c r="A355" s="10">
        <v>6</v>
      </c>
      <c r="B355" s="11" t="s">
        <v>11</v>
      </c>
      <c r="C355" s="10">
        <v>2</v>
      </c>
      <c r="D355" s="23" t="s">
        <v>122</v>
      </c>
      <c r="E355" s="80">
        <f>SUM(E351*1.19*0.14)</f>
        <v>4998.000000000001</v>
      </c>
      <c r="H355" s="80">
        <v>5</v>
      </c>
    </row>
    <row r="356" spans="1:8" ht="15" customHeight="1">
      <c r="A356" s="10">
        <v>7</v>
      </c>
      <c r="B356" s="11" t="s">
        <v>11</v>
      </c>
      <c r="C356" s="10">
        <v>2</v>
      </c>
      <c r="D356" s="23" t="s">
        <v>123</v>
      </c>
      <c r="E356" s="80">
        <f>SUM(E351*1.19*0.16)</f>
        <v>5712</v>
      </c>
      <c r="H356" s="80">
        <v>6</v>
      </c>
    </row>
    <row r="357" spans="1:8" ht="15" customHeight="1">
      <c r="A357" s="10">
        <v>8</v>
      </c>
      <c r="B357" s="11" t="s">
        <v>11</v>
      </c>
      <c r="C357" s="15">
        <v>2</v>
      </c>
      <c r="D357" s="83" t="s">
        <v>722</v>
      </c>
      <c r="E357" s="81">
        <f>SUM(E354:E355)</f>
        <v>171858</v>
      </c>
      <c r="H357" s="81">
        <f>SUM(H354:H356)</f>
        <v>233</v>
      </c>
    </row>
    <row r="358" spans="1:8" ht="15" customHeight="1">
      <c r="A358" s="10">
        <v>9</v>
      </c>
      <c r="B358" s="11" t="s">
        <v>11</v>
      </c>
      <c r="C358" s="10">
        <v>312</v>
      </c>
      <c r="D358" s="84" t="s">
        <v>48</v>
      </c>
      <c r="E358" s="82">
        <v>300000</v>
      </c>
      <c r="H358" s="82">
        <v>310</v>
      </c>
    </row>
    <row r="359" spans="1:8" ht="15" customHeight="1">
      <c r="A359" s="10">
        <v>10</v>
      </c>
      <c r="B359" s="11" t="s">
        <v>11</v>
      </c>
      <c r="C359" s="10">
        <v>312</v>
      </c>
      <c r="D359" s="23" t="s">
        <v>124</v>
      </c>
      <c r="E359" s="80">
        <v>10000</v>
      </c>
      <c r="H359" s="80">
        <v>16</v>
      </c>
    </row>
    <row r="360" spans="1:8" s="39" customFormat="1" ht="15" customHeight="1">
      <c r="A360" s="10">
        <v>11</v>
      </c>
      <c r="B360" s="11" t="s">
        <v>11</v>
      </c>
      <c r="C360" s="10">
        <v>312</v>
      </c>
      <c r="D360" s="23" t="s">
        <v>27</v>
      </c>
      <c r="E360" s="80">
        <v>600000</v>
      </c>
      <c r="F360" s="1"/>
      <c r="G360"/>
      <c r="H360" s="82">
        <v>300</v>
      </c>
    </row>
    <row r="361" spans="1:8" ht="15" customHeight="1">
      <c r="A361" s="10">
        <v>12</v>
      </c>
      <c r="B361" s="11" t="s">
        <v>11</v>
      </c>
      <c r="C361" s="15">
        <v>31</v>
      </c>
      <c r="D361" s="83" t="s">
        <v>723</v>
      </c>
      <c r="E361" s="81">
        <f>SUM(E358:E360)</f>
        <v>910000</v>
      </c>
      <c r="H361" s="81">
        <f>SUM(H358:H360)</f>
        <v>626</v>
      </c>
    </row>
    <row r="362" spans="1:8" s="1" customFormat="1" ht="15" customHeight="1">
      <c r="A362" s="10">
        <v>13</v>
      </c>
      <c r="B362" s="11" t="s">
        <v>11</v>
      </c>
      <c r="C362" s="10">
        <v>334</v>
      </c>
      <c r="D362" s="23" t="s">
        <v>356</v>
      </c>
      <c r="E362" s="80">
        <v>250000</v>
      </c>
      <c r="G362"/>
      <c r="H362" s="82">
        <v>400</v>
      </c>
    </row>
    <row r="363" spans="1:8" ht="15" customHeight="1">
      <c r="A363" s="10">
        <v>14</v>
      </c>
      <c r="B363" s="11" t="s">
        <v>11</v>
      </c>
      <c r="C363" s="10">
        <v>337</v>
      </c>
      <c r="D363" s="23" t="s">
        <v>125</v>
      </c>
      <c r="E363" s="80">
        <v>62000</v>
      </c>
      <c r="H363" s="80">
        <v>62</v>
      </c>
    </row>
    <row r="364" spans="1:8" ht="15" customHeight="1">
      <c r="A364" s="10">
        <v>15</v>
      </c>
      <c r="B364" s="11" t="s">
        <v>11</v>
      </c>
      <c r="C364" s="15">
        <v>33</v>
      </c>
      <c r="D364" s="83" t="s">
        <v>724</v>
      </c>
      <c r="E364" s="81">
        <f>SUM(E362:G363)</f>
        <v>312000</v>
      </c>
      <c r="H364" s="81">
        <f>SUM(H362:H363)</f>
        <v>462</v>
      </c>
    </row>
    <row r="365" spans="1:8" ht="15" customHeight="1">
      <c r="A365" s="10">
        <v>16</v>
      </c>
      <c r="B365" s="11" t="s">
        <v>11</v>
      </c>
      <c r="C365" s="10">
        <v>351</v>
      </c>
      <c r="D365" s="18" t="s">
        <v>18</v>
      </c>
      <c r="E365" s="80" t="e">
        <f>SUM(#REF!+E358+#REF!+E359+E360+E362)*0.27</f>
        <v>#REF!</v>
      </c>
      <c r="H365" s="80">
        <v>277</v>
      </c>
    </row>
    <row r="366" spans="1:8" ht="15" customHeight="1">
      <c r="A366" s="10">
        <v>17</v>
      </c>
      <c r="B366" s="11" t="s">
        <v>11</v>
      </c>
      <c r="C366" s="15">
        <v>35</v>
      </c>
      <c r="D366" s="83" t="s">
        <v>682</v>
      </c>
      <c r="E366" s="81" t="e">
        <f>SUM(E365)</f>
        <v>#REF!</v>
      </c>
      <c r="H366" s="81">
        <f>SUM(H365)</f>
        <v>277</v>
      </c>
    </row>
    <row r="367" spans="1:8" ht="15" customHeight="1">
      <c r="A367" s="10">
        <v>18</v>
      </c>
      <c r="B367" s="11" t="s">
        <v>11</v>
      </c>
      <c r="C367" s="15">
        <v>3</v>
      </c>
      <c r="D367" s="83" t="s">
        <v>725</v>
      </c>
      <c r="E367" s="81" t="e">
        <f>SUM(E361+E364+E366)</f>
        <v>#REF!</v>
      </c>
      <c r="H367" s="81">
        <f>SUM(H361+H364+H366)</f>
        <v>1365</v>
      </c>
    </row>
    <row r="368" spans="1:8" s="39" customFormat="1" ht="15" customHeight="1">
      <c r="A368" s="457">
        <v>19</v>
      </c>
      <c r="B368" s="477" t="s">
        <v>726</v>
      </c>
      <c r="C368" s="478"/>
      <c r="D368" s="479"/>
      <c r="E368" s="483" t="e">
        <f>SUM(E367+E353+E357)</f>
        <v>#REF!</v>
      </c>
      <c r="F368" s="1"/>
      <c r="G368"/>
      <c r="H368" s="483">
        <f>SUM(H367+H353+H357)</f>
        <v>2456</v>
      </c>
    </row>
    <row r="369" spans="1:8" ht="15" customHeight="1">
      <c r="A369" s="458"/>
      <c r="B369" s="480"/>
      <c r="C369" s="481"/>
      <c r="D369" s="482"/>
      <c r="E369" s="483"/>
      <c r="H369" s="483"/>
    </row>
    <row r="370" ht="15" customHeight="1"/>
    <row r="371" ht="15" customHeight="1"/>
    <row r="372" spans="4:8" ht="15" customHeight="1">
      <c r="D372" s="3" t="s">
        <v>126</v>
      </c>
      <c r="E372" s="4"/>
      <c r="F372" s="38"/>
      <c r="G372" s="39"/>
      <c r="H372" s="4"/>
    </row>
    <row r="373" spans="1:8" ht="15" customHeight="1">
      <c r="A373" s="38"/>
      <c r="D373" s="3" t="s">
        <v>127</v>
      </c>
      <c r="E373" s="4"/>
      <c r="H373" s="4"/>
    </row>
    <row r="374" spans="1:8" s="39" customFormat="1" ht="15" customHeight="1">
      <c r="A374" s="1"/>
      <c r="B374" s="2"/>
      <c r="C374" s="1"/>
      <c r="D374" s="3"/>
      <c r="E374" s="6"/>
      <c r="F374" s="1"/>
      <c r="G374"/>
      <c r="H374" s="7" t="s">
        <v>359</v>
      </c>
    </row>
    <row r="375" spans="1:8" ht="15" customHeight="1">
      <c r="A375" s="469" t="s">
        <v>360</v>
      </c>
      <c r="B375" s="466" t="s">
        <v>3</v>
      </c>
      <c r="C375" s="466"/>
      <c r="D375" s="8" t="s">
        <v>4</v>
      </c>
      <c r="E375" s="9" t="s">
        <v>5</v>
      </c>
      <c r="F375" s="1">
        <v>511112</v>
      </c>
      <c r="H375" s="9" t="s">
        <v>5</v>
      </c>
    </row>
    <row r="376" spans="1:8" s="39" customFormat="1" ht="15" customHeight="1">
      <c r="A376" s="470"/>
      <c r="B376" s="466" t="s">
        <v>8</v>
      </c>
      <c r="C376" s="466"/>
      <c r="D376" s="8" t="s">
        <v>9</v>
      </c>
      <c r="E376" s="9" t="s">
        <v>10</v>
      </c>
      <c r="F376" s="1"/>
      <c r="G376"/>
      <c r="H376" s="9" t="s">
        <v>151</v>
      </c>
    </row>
    <row r="377" spans="1:8" s="1" customFormat="1" ht="15" customHeight="1">
      <c r="A377" s="10">
        <v>1</v>
      </c>
      <c r="B377" s="11" t="s">
        <v>11</v>
      </c>
      <c r="C377" s="10">
        <v>48</v>
      </c>
      <c r="D377" s="33" t="s">
        <v>128</v>
      </c>
      <c r="E377" s="13">
        <v>210000</v>
      </c>
      <c r="G377"/>
      <c r="H377" s="14">
        <v>550</v>
      </c>
    </row>
    <row r="378" spans="1:8" ht="15" customHeight="1">
      <c r="A378" s="10">
        <v>2</v>
      </c>
      <c r="B378" s="11" t="s">
        <v>11</v>
      </c>
      <c r="C378" s="15">
        <v>4</v>
      </c>
      <c r="D378" s="45" t="s">
        <v>713</v>
      </c>
      <c r="E378" s="63">
        <f>SUM(E377:E377)</f>
        <v>210000</v>
      </c>
      <c r="F378" s="38"/>
      <c r="G378" s="39"/>
      <c r="H378" s="63">
        <f>SUM(H377:H377)</f>
        <v>550</v>
      </c>
    </row>
    <row r="379" spans="1:8" ht="15" customHeight="1">
      <c r="A379" s="457">
        <v>3</v>
      </c>
      <c r="B379" s="459" t="s">
        <v>685</v>
      </c>
      <c r="C379" s="460"/>
      <c r="D379" s="461"/>
      <c r="E379" s="465">
        <f>SUM(E377)</f>
        <v>210000</v>
      </c>
      <c r="F379" s="38"/>
      <c r="G379" s="39"/>
      <c r="H379" s="465">
        <f>SUM(H377)</f>
        <v>550</v>
      </c>
    </row>
    <row r="380" spans="1:8" ht="15" customHeight="1">
      <c r="A380" s="458"/>
      <c r="B380" s="462"/>
      <c r="C380" s="463"/>
      <c r="D380" s="464"/>
      <c r="E380" s="465"/>
      <c r="H380" s="465"/>
    </row>
    <row r="381" spans="3:8" ht="15" customHeight="1">
      <c r="C381" s="36"/>
      <c r="D381" s="30"/>
      <c r="E381" s="31"/>
      <c r="H381" s="31"/>
    </row>
    <row r="382" spans="4:8" ht="15" customHeight="1">
      <c r="D382" s="3" t="s">
        <v>129</v>
      </c>
      <c r="E382" s="4"/>
      <c r="H382" s="4"/>
    </row>
    <row r="383" spans="4:8" ht="15" customHeight="1">
      <c r="D383" s="3" t="s">
        <v>130</v>
      </c>
      <c r="E383" s="4"/>
      <c r="H383" s="4"/>
    </row>
    <row r="384" spans="4:8" ht="15" customHeight="1">
      <c r="D384" s="3"/>
      <c r="E384" s="6"/>
      <c r="H384" s="7" t="s">
        <v>359</v>
      </c>
    </row>
    <row r="385" spans="1:8" s="39" customFormat="1" ht="15" customHeight="1">
      <c r="A385" s="469" t="s">
        <v>360</v>
      </c>
      <c r="B385" s="466" t="s">
        <v>3</v>
      </c>
      <c r="C385" s="466"/>
      <c r="D385" s="8" t="s">
        <v>4</v>
      </c>
      <c r="E385" s="9" t="s">
        <v>5</v>
      </c>
      <c r="F385" s="1">
        <v>511112</v>
      </c>
      <c r="G385"/>
      <c r="H385" s="9" t="s">
        <v>5</v>
      </c>
    </row>
    <row r="386" spans="1:8" s="39" customFormat="1" ht="15" customHeight="1">
      <c r="A386" s="470"/>
      <c r="B386" s="466" t="s">
        <v>8</v>
      </c>
      <c r="C386" s="466"/>
      <c r="D386" s="8" t="s">
        <v>9</v>
      </c>
      <c r="E386" s="9" t="s">
        <v>10</v>
      </c>
      <c r="F386" s="1"/>
      <c r="G386"/>
      <c r="H386" s="9" t="s">
        <v>151</v>
      </c>
    </row>
    <row r="387" spans="1:8" s="1" customFormat="1" ht="15" customHeight="1">
      <c r="A387" s="10">
        <v>1</v>
      </c>
      <c r="B387" s="11" t="s">
        <v>11</v>
      </c>
      <c r="C387" s="10">
        <v>506</v>
      </c>
      <c r="D387" s="33" t="s">
        <v>131</v>
      </c>
      <c r="E387" s="14">
        <v>878477</v>
      </c>
      <c r="F387" s="1">
        <v>58812</v>
      </c>
      <c r="G387"/>
      <c r="H387" s="14">
        <v>868</v>
      </c>
    </row>
    <row r="388" spans="1:8" ht="15" customHeight="1">
      <c r="A388" s="10">
        <v>2</v>
      </c>
      <c r="B388" s="11" t="s">
        <v>11</v>
      </c>
      <c r="C388" s="15">
        <v>5</v>
      </c>
      <c r="D388" s="45" t="s">
        <v>684</v>
      </c>
      <c r="E388" s="63">
        <f>SUM(E387)</f>
        <v>878477</v>
      </c>
      <c r="H388" s="63">
        <f>SUM(H387)</f>
        <v>868</v>
      </c>
    </row>
    <row r="389" spans="1:8" ht="15" customHeight="1">
      <c r="A389" s="457">
        <v>3</v>
      </c>
      <c r="B389" s="459" t="s">
        <v>685</v>
      </c>
      <c r="C389" s="460"/>
      <c r="D389" s="461"/>
      <c r="E389" s="467">
        <f>SUM(E387:E387)</f>
        <v>878477</v>
      </c>
      <c r="H389" s="467">
        <f>SUM(H387:H387)</f>
        <v>868</v>
      </c>
    </row>
    <row r="390" spans="1:8" ht="15" customHeight="1">
      <c r="A390" s="458"/>
      <c r="B390" s="462"/>
      <c r="C390" s="463"/>
      <c r="D390" s="464"/>
      <c r="E390" s="468"/>
      <c r="H390" s="468"/>
    </row>
    <row r="391" spans="3:8" ht="15" customHeight="1">
      <c r="C391" s="36"/>
      <c r="D391" s="30"/>
      <c r="E391" s="37"/>
      <c r="H391" s="37"/>
    </row>
    <row r="392" spans="3:8" ht="15" customHeight="1">
      <c r="C392" s="36"/>
      <c r="D392" s="30"/>
      <c r="E392" s="37"/>
      <c r="H392" s="37"/>
    </row>
    <row r="393" spans="4:8" ht="15" customHeight="1">
      <c r="D393" s="3" t="s">
        <v>132</v>
      </c>
      <c r="E393" s="4"/>
      <c r="F393" s="38"/>
      <c r="G393" s="39"/>
      <c r="H393" s="4"/>
    </row>
    <row r="394" spans="1:8" ht="15" customHeight="1">
      <c r="A394" s="38"/>
      <c r="D394" s="3" t="s">
        <v>133</v>
      </c>
      <c r="E394" s="4"/>
      <c r="H394" s="4"/>
    </row>
    <row r="395" spans="4:8" ht="15" customHeight="1">
      <c r="D395" s="3"/>
      <c r="E395" s="6"/>
      <c r="G395" s="1"/>
      <c r="H395" s="7" t="s">
        <v>359</v>
      </c>
    </row>
    <row r="396" spans="1:8" ht="15" customHeight="1">
      <c r="A396" s="469" t="s">
        <v>360</v>
      </c>
      <c r="B396" s="466" t="s">
        <v>3</v>
      </c>
      <c r="C396" s="466"/>
      <c r="D396" s="8" t="s">
        <v>4</v>
      </c>
      <c r="E396" s="9" t="s">
        <v>5</v>
      </c>
      <c r="F396" s="1">
        <v>511112</v>
      </c>
      <c r="H396" s="9" t="s">
        <v>5</v>
      </c>
    </row>
    <row r="397" spans="1:8" ht="15" customHeight="1">
      <c r="A397" s="470"/>
      <c r="B397" s="466" t="s">
        <v>8</v>
      </c>
      <c r="C397" s="466"/>
      <c r="D397" s="8" t="s">
        <v>9</v>
      </c>
      <c r="E397" s="9" t="s">
        <v>10</v>
      </c>
      <c r="H397" s="9" t="s">
        <v>151</v>
      </c>
    </row>
    <row r="398" spans="1:8" ht="15" customHeight="1">
      <c r="A398" s="10">
        <v>1</v>
      </c>
      <c r="B398" s="11" t="s">
        <v>11</v>
      </c>
      <c r="C398" s="10">
        <v>42</v>
      </c>
      <c r="D398" s="33" t="s">
        <v>134</v>
      </c>
      <c r="E398" s="13">
        <v>225720</v>
      </c>
      <c r="H398" s="14">
        <v>276</v>
      </c>
    </row>
    <row r="399" spans="1:8" ht="15" customHeight="1">
      <c r="A399" s="10">
        <v>2</v>
      </c>
      <c r="B399" s="11" t="s">
        <v>11</v>
      </c>
      <c r="C399" s="15">
        <v>4</v>
      </c>
      <c r="D399" s="45" t="s">
        <v>713</v>
      </c>
      <c r="E399" s="63">
        <f>SUM(E398)</f>
        <v>225720</v>
      </c>
      <c r="H399" s="63">
        <f>SUM(H398:H398)</f>
        <v>276</v>
      </c>
    </row>
    <row r="400" spans="1:8" ht="15" customHeight="1">
      <c r="A400" s="457">
        <v>3</v>
      </c>
      <c r="B400" s="459" t="s">
        <v>685</v>
      </c>
      <c r="C400" s="460"/>
      <c r="D400" s="461"/>
      <c r="E400" s="465">
        <f>SUM(E399)</f>
        <v>225720</v>
      </c>
      <c r="H400" s="465">
        <f>SUM(H399)</f>
        <v>276</v>
      </c>
    </row>
    <row r="401" spans="1:8" ht="15" customHeight="1">
      <c r="A401" s="458"/>
      <c r="B401" s="462"/>
      <c r="C401" s="463"/>
      <c r="D401" s="464"/>
      <c r="E401" s="465"/>
      <c r="H401" s="465"/>
    </row>
    <row r="402" spans="3:8" ht="15" customHeight="1">
      <c r="C402" s="36"/>
      <c r="D402" s="30"/>
      <c r="E402" s="37"/>
      <c r="F402" s="38"/>
      <c r="G402" s="39"/>
      <c r="H402" s="37"/>
    </row>
    <row r="403" spans="1:8" ht="15" customHeight="1">
      <c r="A403" s="38"/>
      <c r="D403" s="3" t="s">
        <v>136</v>
      </c>
      <c r="E403" s="4"/>
      <c r="H403" s="4"/>
    </row>
    <row r="404" spans="4:8" ht="15" customHeight="1">
      <c r="D404" s="3" t="s">
        <v>137</v>
      </c>
      <c r="E404" s="4"/>
      <c r="H404" s="4"/>
    </row>
    <row r="405" spans="4:8" ht="15" customHeight="1">
      <c r="D405" s="3"/>
      <c r="E405" s="6"/>
      <c r="H405" s="7" t="s">
        <v>359</v>
      </c>
    </row>
    <row r="406" spans="1:8" ht="15" customHeight="1">
      <c r="A406" s="469" t="s">
        <v>360</v>
      </c>
      <c r="B406" s="466" t="s">
        <v>3</v>
      </c>
      <c r="C406" s="466"/>
      <c r="D406" s="8" t="s">
        <v>4</v>
      </c>
      <c r="E406" s="9" t="s">
        <v>5</v>
      </c>
      <c r="F406" s="1">
        <v>511112</v>
      </c>
      <c r="H406" s="9" t="s">
        <v>5</v>
      </c>
    </row>
    <row r="407" spans="1:8" ht="15" customHeight="1">
      <c r="A407" s="470"/>
      <c r="B407" s="466" t="s">
        <v>8</v>
      </c>
      <c r="C407" s="466"/>
      <c r="D407" s="8" t="s">
        <v>9</v>
      </c>
      <c r="E407" s="9" t="s">
        <v>10</v>
      </c>
      <c r="H407" s="9" t="s">
        <v>151</v>
      </c>
    </row>
    <row r="408" spans="1:8" ht="15" customHeight="1">
      <c r="A408" s="10">
        <v>1</v>
      </c>
      <c r="B408" s="11" t="s">
        <v>11</v>
      </c>
      <c r="C408" s="10">
        <v>45</v>
      </c>
      <c r="D408" s="33" t="s">
        <v>135</v>
      </c>
      <c r="E408" s="13">
        <v>2000000</v>
      </c>
      <c r="H408" s="14">
        <v>137</v>
      </c>
    </row>
    <row r="409" spans="1:8" ht="15" customHeight="1">
      <c r="A409" s="10">
        <v>2</v>
      </c>
      <c r="B409" s="11" t="s">
        <v>11</v>
      </c>
      <c r="C409" s="10">
        <v>45</v>
      </c>
      <c r="D409" s="33" t="s">
        <v>138</v>
      </c>
      <c r="E409" s="13">
        <v>300000</v>
      </c>
      <c r="H409" s="14">
        <v>52</v>
      </c>
    </row>
    <row r="410" spans="1:8" ht="15" customHeight="1">
      <c r="A410" s="10">
        <v>3</v>
      </c>
      <c r="B410" s="11" t="s">
        <v>11</v>
      </c>
      <c r="C410" s="15">
        <v>4</v>
      </c>
      <c r="D410" s="45" t="s">
        <v>727</v>
      </c>
      <c r="E410" s="63">
        <f>SUM(E408:E409)</f>
        <v>2300000</v>
      </c>
      <c r="H410" s="63">
        <f>SUM(H408:H409)</f>
        <v>189</v>
      </c>
    </row>
    <row r="411" spans="1:11" s="85" customFormat="1" ht="15" customHeight="1">
      <c r="A411" s="457">
        <v>4</v>
      </c>
      <c r="B411" s="459" t="s">
        <v>728</v>
      </c>
      <c r="C411" s="460"/>
      <c r="D411" s="461"/>
      <c r="E411" s="465">
        <f>SUM(E408:E409)</f>
        <v>2300000</v>
      </c>
      <c r="F411" s="1"/>
      <c r="G411"/>
      <c r="H411" s="467">
        <f>SUM(H410)</f>
        <v>189</v>
      </c>
      <c r="J411" s="86"/>
      <c r="K411" s="86"/>
    </row>
    <row r="412" spans="1:11" s="1" customFormat="1" ht="15" customHeight="1">
      <c r="A412" s="458"/>
      <c r="B412" s="462"/>
      <c r="C412" s="463"/>
      <c r="D412" s="464"/>
      <c r="E412" s="465"/>
      <c r="G412"/>
      <c r="H412" s="468"/>
      <c r="J412"/>
      <c r="K412"/>
    </row>
    <row r="413" spans="2:11" s="1" customFormat="1" ht="15" customHeight="1">
      <c r="B413" s="2"/>
      <c r="D413"/>
      <c r="E413" s="76"/>
      <c r="G413"/>
      <c r="H413" s="76"/>
      <c r="J413"/>
      <c r="K413"/>
    </row>
    <row r="414" spans="2:11" s="1" customFormat="1" ht="15" customHeight="1">
      <c r="B414" s="2"/>
      <c r="D414" s="3" t="s">
        <v>139</v>
      </c>
      <c r="E414" s="4"/>
      <c r="G414"/>
      <c r="H414" s="4"/>
      <c r="J414"/>
      <c r="K414"/>
    </row>
    <row r="415" spans="2:11" s="1" customFormat="1" ht="15" customHeight="1">
      <c r="B415" s="2"/>
      <c r="D415" s="3" t="s">
        <v>735</v>
      </c>
      <c r="E415" s="4"/>
      <c r="G415"/>
      <c r="H415" s="4"/>
      <c r="J415"/>
      <c r="K415"/>
    </row>
    <row r="416" spans="2:11" s="1" customFormat="1" ht="15" customHeight="1">
      <c r="B416" s="2"/>
      <c r="D416" s="3"/>
      <c r="E416" s="6"/>
      <c r="G416"/>
      <c r="H416" s="7" t="s">
        <v>359</v>
      </c>
      <c r="J416"/>
      <c r="K416"/>
    </row>
    <row r="417" spans="1:11" s="1" customFormat="1" ht="15" customHeight="1">
      <c r="A417" s="469" t="s">
        <v>360</v>
      </c>
      <c r="B417" s="466" t="s">
        <v>3</v>
      </c>
      <c r="C417" s="466"/>
      <c r="D417" s="8" t="s">
        <v>4</v>
      </c>
      <c r="E417" s="9" t="s">
        <v>5</v>
      </c>
      <c r="F417" s="1">
        <v>511112</v>
      </c>
      <c r="G417"/>
      <c r="H417" s="9" t="s">
        <v>5</v>
      </c>
      <c r="J417"/>
      <c r="K417"/>
    </row>
    <row r="418" spans="1:11" s="1" customFormat="1" ht="15" customHeight="1">
      <c r="A418" s="470"/>
      <c r="B418" s="466" t="s">
        <v>8</v>
      </c>
      <c r="C418" s="466"/>
      <c r="D418" s="8" t="s">
        <v>9</v>
      </c>
      <c r="E418" s="9" t="s">
        <v>10</v>
      </c>
      <c r="G418"/>
      <c r="H418" s="9" t="s">
        <v>151</v>
      </c>
      <c r="J418"/>
      <c r="K418"/>
    </row>
    <row r="419" spans="1:11" s="1" customFormat="1" ht="15" customHeight="1">
      <c r="A419" s="10">
        <v>1</v>
      </c>
      <c r="B419" s="11" t="s">
        <v>11</v>
      </c>
      <c r="C419" s="10">
        <v>506</v>
      </c>
      <c r="D419" s="33" t="s">
        <v>131</v>
      </c>
      <c r="E419" s="14">
        <v>1012938</v>
      </c>
      <c r="G419"/>
      <c r="H419" s="14">
        <v>768</v>
      </c>
      <c r="J419"/>
      <c r="K419"/>
    </row>
    <row r="420" spans="1:11" s="1" customFormat="1" ht="15" customHeight="1">
      <c r="A420" s="10">
        <v>2</v>
      </c>
      <c r="B420" s="11" t="s">
        <v>11</v>
      </c>
      <c r="C420" s="15">
        <v>5</v>
      </c>
      <c r="D420" s="45" t="s">
        <v>684</v>
      </c>
      <c r="E420" s="63">
        <f>SUM(E419)</f>
        <v>1012938</v>
      </c>
      <c r="F420" s="38"/>
      <c r="G420" s="39"/>
      <c r="H420" s="63">
        <f>SUM(H419)</f>
        <v>768</v>
      </c>
      <c r="J420"/>
      <c r="K420"/>
    </row>
    <row r="421" spans="1:11" s="1" customFormat="1" ht="15" customHeight="1">
      <c r="A421" s="457">
        <v>3</v>
      </c>
      <c r="B421" s="459" t="s">
        <v>685</v>
      </c>
      <c r="C421" s="460"/>
      <c r="D421" s="461"/>
      <c r="E421" s="467">
        <f>SUM(E419:E419)</f>
        <v>1012938</v>
      </c>
      <c r="G421"/>
      <c r="H421" s="467">
        <f>SUM(H419:H419)</f>
        <v>768</v>
      </c>
      <c r="J421"/>
      <c r="K421"/>
    </row>
    <row r="422" spans="1:11" s="1" customFormat="1" ht="15" customHeight="1">
      <c r="A422" s="458"/>
      <c r="B422" s="462"/>
      <c r="C422" s="463"/>
      <c r="D422" s="464"/>
      <c r="E422" s="468"/>
      <c r="F422" s="38"/>
      <c r="G422" s="39"/>
      <c r="H422" s="468"/>
      <c r="J422"/>
      <c r="K422"/>
    </row>
    <row r="423" spans="1:11" s="1" customFormat="1" ht="15" customHeight="1">
      <c r="A423" s="38"/>
      <c r="B423" s="2"/>
      <c r="C423" s="36"/>
      <c r="D423" s="30"/>
      <c r="E423" s="37"/>
      <c r="G423"/>
      <c r="H423" s="37"/>
      <c r="J423"/>
      <c r="K423"/>
    </row>
    <row r="424" spans="2:11" s="1" customFormat="1" ht="15" customHeight="1">
      <c r="B424" s="2"/>
      <c r="D424" s="3" t="s">
        <v>140</v>
      </c>
      <c r="E424" s="4"/>
      <c r="H424" s="4"/>
      <c r="J424"/>
      <c r="K424"/>
    </row>
    <row r="425" spans="2:11" s="1" customFormat="1" ht="15" customHeight="1">
      <c r="B425" s="2"/>
      <c r="D425" s="3" t="s">
        <v>141</v>
      </c>
      <c r="E425" s="4"/>
      <c r="F425" s="1">
        <v>5831123</v>
      </c>
      <c r="G425"/>
      <c r="H425" s="4"/>
      <c r="J425"/>
      <c r="K425"/>
    </row>
    <row r="426" spans="2:11" s="1" customFormat="1" ht="15" customHeight="1">
      <c r="B426" s="2"/>
      <c r="D426" s="3"/>
      <c r="E426" s="6"/>
      <c r="G426"/>
      <c r="H426" s="7" t="s">
        <v>359</v>
      </c>
      <c r="J426"/>
      <c r="K426"/>
    </row>
    <row r="427" spans="1:11" s="1" customFormat="1" ht="15" customHeight="1">
      <c r="A427" s="469" t="s">
        <v>360</v>
      </c>
      <c r="B427" s="466" t="s">
        <v>3</v>
      </c>
      <c r="C427" s="466"/>
      <c r="D427" s="8" t="s">
        <v>4</v>
      </c>
      <c r="E427" s="9" t="s">
        <v>5</v>
      </c>
      <c r="F427" s="1">
        <v>511112</v>
      </c>
      <c r="G427"/>
      <c r="H427" s="9" t="s">
        <v>5</v>
      </c>
      <c r="J427"/>
      <c r="K427"/>
    </row>
    <row r="428" spans="1:11" s="1" customFormat="1" ht="15" customHeight="1">
      <c r="A428" s="470"/>
      <c r="B428" s="466" t="s">
        <v>8</v>
      </c>
      <c r="C428" s="466"/>
      <c r="D428" s="8" t="s">
        <v>9</v>
      </c>
      <c r="E428" s="9" t="s">
        <v>10</v>
      </c>
      <c r="G428"/>
      <c r="H428" s="9" t="s">
        <v>151</v>
      </c>
      <c r="J428"/>
      <c r="K428"/>
    </row>
    <row r="429" spans="1:11" s="1" customFormat="1" ht="15" customHeight="1">
      <c r="A429" s="10">
        <v>1</v>
      </c>
      <c r="B429" s="11" t="s">
        <v>11</v>
      </c>
      <c r="C429" s="10">
        <v>506</v>
      </c>
      <c r="D429" s="33" t="s">
        <v>131</v>
      </c>
      <c r="E429" s="14">
        <v>40085</v>
      </c>
      <c r="G429"/>
      <c r="H429" s="14">
        <v>98</v>
      </c>
      <c r="J429"/>
      <c r="K429"/>
    </row>
    <row r="430" spans="1:11" s="1" customFormat="1" ht="15" customHeight="1">
      <c r="A430" s="10">
        <v>2</v>
      </c>
      <c r="B430" s="11" t="s">
        <v>11</v>
      </c>
      <c r="C430" s="15">
        <v>5</v>
      </c>
      <c r="D430" s="45" t="s">
        <v>684</v>
      </c>
      <c r="E430" s="63">
        <f>SUM(E429)</f>
        <v>40085</v>
      </c>
      <c r="G430"/>
      <c r="H430" s="63">
        <f>SUM(H429)</f>
        <v>98</v>
      </c>
      <c r="J430"/>
      <c r="K430"/>
    </row>
    <row r="431" spans="1:11" s="1" customFormat="1" ht="15" customHeight="1">
      <c r="A431" s="457">
        <v>3</v>
      </c>
      <c r="B431" s="459" t="s">
        <v>685</v>
      </c>
      <c r="C431" s="460"/>
      <c r="D431" s="461"/>
      <c r="E431" s="467">
        <f>SUM(E429:E429)</f>
        <v>40085</v>
      </c>
      <c r="G431"/>
      <c r="H431" s="467">
        <f>SUM(H429:H429)</f>
        <v>98</v>
      </c>
      <c r="J431"/>
      <c r="K431"/>
    </row>
    <row r="432" spans="1:11" s="1" customFormat="1" ht="15" customHeight="1">
      <c r="A432" s="458"/>
      <c r="B432" s="462"/>
      <c r="C432" s="463"/>
      <c r="D432" s="464"/>
      <c r="E432" s="468"/>
      <c r="G432"/>
      <c r="H432" s="468"/>
      <c r="J432"/>
      <c r="K432"/>
    </row>
    <row r="433" spans="2:11" s="1" customFormat="1" ht="15" customHeight="1">
      <c r="B433" s="2"/>
      <c r="C433" s="36"/>
      <c r="D433" s="30"/>
      <c r="E433" s="37"/>
      <c r="G433"/>
      <c r="H433" s="37"/>
      <c r="J433"/>
      <c r="K433"/>
    </row>
    <row r="434" spans="1:11" s="1" customFormat="1" ht="15" customHeight="1">
      <c r="A434" s="38"/>
      <c r="B434" s="2"/>
      <c r="D434" s="3" t="s">
        <v>142</v>
      </c>
      <c r="E434" s="4"/>
      <c r="G434"/>
      <c r="H434" s="4"/>
      <c r="J434"/>
      <c r="K434"/>
    </row>
    <row r="435" spans="1:11" s="1" customFormat="1" ht="15" customHeight="1">
      <c r="A435" s="38"/>
      <c r="B435" s="2"/>
      <c r="D435" s="3" t="s">
        <v>143</v>
      </c>
      <c r="E435" s="4"/>
      <c r="G435"/>
      <c r="H435" s="4"/>
      <c r="J435"/>
      <c r="K435"/>
    </row>
    <row r="436" spans="1:11" s="1" customFormat="1" ht="15" customHeight="1">
      <c r="A436" s="38"/>
      <c r="B436" s="2"/>
      <c r="D436" s="3"/>
      <c r="E436" s="6"/>
      <c r="H436" s="7" t="s">
        <v>359</v>
      </c>
      <c r="J436"/>
      <c r="K436"/>
    </row>
    <row r="437" spans="1:11" s="1" customFormat="1" ht="15" customHeight="1">
      <c r="A437" s="469" t="s">
        <v>360</v>
      </c>
      <c r="B437" s="466" t="s">
        <v>3</v>
      </c>
      <c r="C437" s="466"/>
      <c r="D437" s="8" t="s">
        <v>4</v>
      </c>
      <c r="E437" s="9" t="s">
        <v>5</v>
      </c>
      <c r="F437" s="1">
        <v>511112</v>
      </c>
      <c r="G437"/>
      <c r="H437" s="9" t="s">
        <v>5</v>
      </c>
      <c r="J437"/>
      <c r="K437"/>
    </row>
    <row r="438" spans="1:11" s="1" customFormat="1" ht="15" customHeight="1">
      <c r="A438" s="470"/>
      <c r="B438" s="466" t="s">
        <v>8</v>
      </c>
      <c r="C438" s="466"/>
      <c r="D438" s="8" t="s">
        <v>9</v>
      </c>
      <c r="E438" s="9" t="s">
        <v>10</v>
      </c>
      <c r="G438"/>
      <c r="H438" s="9" t="s">
        <v>151</v>
      </c>
      <c r="J438"/>
      <c r="K438"/>
    </row>
    <row r="439" spans="1:11" s="1" customFormat="1" ht="15" customHeight="1">
      <c r="A439" s="10">
        <v>1</v>
      </c>
      <c r="B439" s="11" t="s">
        <v>11</v>
      </c>
      <c r="C439" s="10">
        <v>506</v>
      </c>
      <c r="D439" s="33" t="s">
        <v>131</v>
      </c>
      <c r="E439" s="14">
        <v>897866</v>
      </c>
      <c r="G439"/>
      <c r="H439" s="14">
        <v>868</v>
      </c>
      <c r="J439"/>
      <c r="K439"/>
    </row>
    <row r="440" spans="1:11" s="1" customFormat="1" ht="15" customHeight="1">
      <c r="A440" s="10">
        <v>2</v>
      </c>
      <c r="B440" s="11" t="s">
        <v>11</v>
      </c>
      <c r="C440" s="15">
        <v>5</v>
      </c>
      <c r="D440" s="45" t="s">
        <v>684</v>
      </c>
      <c r="E440" s="63">
        <f>SUM(E439)</f>
        <v>897866</v>
      </c>
      <c r="G440"/>
      <c r="H440" s="63">
        <f>SUM(H439)</f>
        <v>868</v>
      </c>
      <c r="J440"/>
      <c r="K440"/>
    </row>
    <row r="441" spans="1:11" s="1" customFormat="1" ht="15" customHeight="1">
      <c r="A441" s="457">
        <v>3</v>
      </c>
      <c r="B441" s="459" t="s">
        <v>685</v>
      </c>
      <c r="C441" s="460"/>
      <c r="D441" s="461"/>
      <c r="E441" s="467">
        <f>SUM(E439:E439)</f>
        <v>897866</v>
      </c>
      <c r="G441"/>
      <c r="H441" s="467">
        <f>SUM(H439:H439)</f>
        <v>868</v>
      </c>
      <c r="J441"/>
      <c r="K441"/>
    </row>
    <row r="442" spans="1:11" s="1" customFormat="1" ht="15" customHeight="1">
      <c r="A442" s="458"/>
      <c r="B442" s="462"/>
      <c r="C442" s="463"/>
      <c r="D442" s="464"/>
      <c r="E442" s="468"/>
      <c r="G442"/>
      <c r="H442" s="468"/>
      <c r="J442"/>
      <c r="K442"/>
    </row>
    <row r="443" spans="2:11" s="1" customFormat="1" ht="15" customHeight="1">
      <c r="B443" s="2"/>
      <c r="D443"/>
      <c r="E443" s="76"/>
      <c r="G443"/>
      <c r="H443" s="76"/>
      <c r="J443"/>
      <c r="K443"/>
    </row>
    <row r="444" spans="2:11" s="1" customFormat="1" ht="15" customHeight="1">
      <c r="B444" s="2"/>
      <c r="D444" s="3" t="s">
        <v>144</v>
      </c>
      <c r="E444" s="4"/>
      <c r="G444"/>
      <c r="H444" s="4"/>
      <c r="J444"/>
      <c r="K444"/>
    </row>
    <row r="445" spans="2:11" s="1" customFormat="1" ht="15" customHeight="1">
      <c r="B445" s="2"/>
      <c r="C445" s="38"/>
      <c r="D445" s="3" t="s">
        <v>734</v>
      </c>
      <c r="E445" s="4"/>
      <c r="G445"/>
      <c r="H445" s="4"/>
      <c r="J445"/>
      <c r="K445"/>
    </row>
    <row r="446" spans="2:11" s="1" customFormat="1" ht="15" customHeight="1">
      <c r="B446" s="2"/>
      <c r="C446" s="38"/>
      <c r="D446" s="3"/>
      <c r="E446" s="6"/>
      <c r="G446"/>
      <c r="H446" s="7" t="s">
        <v>359</v>
      </c>
      <c r="J446"/>
      <c r="K446"/>
    </row>
    <row r="447" spans="1:11" s="1" customFormat="1" ht="15" customHeight="1">
      <c r="A447" s="469" t="s">
        <v>360</v>
      </c>
      <c r="B447" s="466" t="s">
        <v>3</v>
      </c>
      <c r="C447" s="466"/>
      <c r="D447" s="8" t="s">
        <v>4</v>
      </c>
      <c r="E447" s="9" t="s">
        <v>5</v>
      </c>
      <c r="F447" s="1">
        <v>511112</v>
      </c>
      <c r="G447"/>
      <c r="H447" s="9" t="s">
        <v>5</v>
      </c>
      <c r="J447"/>
      <c r="K447"/>
    </row>
    <row r="448" spans="1:11" s="1" customFormat="1" ht="15" customHeight="1">
      <c r="A448" s="470"/>
      <c r="B448" s="466" t="s">
        <v>8</v>
      </c>
      <c r="C448" s="466"/>
      <c r="D448" s="8" t="s">
        <v>9</v>
      </c>
      <c r="E448" s="9" t="s">
        <v>10</v>
      </c>
      <c r="G448"/>
      <c r="H448" s="9" t="s">
        <v>151</v>
      </c>
      <c r="J448"/>
      <c r="K448"/>
    </row>
    <row r="449" spans="1:11" s="1" customFormat="1" ht="15" customHeight="1">
      <c r="A449" s="10">
        <v>1</v>
      </c>
      <c r="B449" s="11" t="s">
        <v>11</v>
      </c>
      <c r="C449" s="10">
        <v>48</v>
      </c>
      <c r="D449" s="33" t="s">
        <v>145</v>
      </c>
      <c r="E449" s="14">
        <v>500000</v>
      </c>
      <c r="F449" s="1">
        <v>5831172</v>
      </c>
      <c r="G449"/>
      <c r="H449" s="14">
        <v>400</v>
      </c>
      <c r="J449"/>
      <c r="K449"/>
    </row>
    <row r="450" spans="1:8" ht="15" customHeight="1">
      <c r="A450" s="10">
        <v>2</v>
      </c>
      <c r="B450" s="11" t="s">
        <v>11</v>
      </c>
      <c r="C450" s="10">
        <v>48</v>
      </c>
      <c r="D450" s="33" t="s">
        <v>736</v>
      </c>
      <c r="E450" s="77"/>
      <c r="H450" s="77">
        <v>283</v>
      </c>
    </row>
    <row r="451" spans="1:8" ht="15" customHeight="1">
      <c r="A451" s="10">
        <v>3</v>
      </c>
      <c r="B451" s="11" t="s">
        <v>11</v>
      </c>
      <c r="C451" s="10">
        <v>48</v>
      </c>
      <c r="D451" s="33" t="s">
        <v>1085</v>
      </c>
      <c r="E451" s="14">
        <v>500000</v>
      </c>
      <c r="H451" s="14">
        <v>330</v>
      </c>
    </row>
    <row r="452" spans="1:8" ht="15" customHeight="1">
      <c r="A452" s="10">
        <v>5</v>
      </c>
      <c r="B452" s="11" t="s">
        <v>11</v>
      </c>
      <c r="C452" s="15">
        <v>4</v>
      </c>
      <c r="D452" s="45" t="s">
        <v>733</v>
      </c>
      <c r="E452" s="63">
        <f>SUM(E449:E451)</f>
        <v>1000000</v>
      </c>
      <c r="H452" s="63">
        <f>SUM(H449:H451)</f>
        <v>1013</v>
      </c>
    </row>
    <row r="453" spans="1:8" ht="15" customHeight="1">
      <c r="A453" s="457">
        <v>6</v>
      </c>
      <c r="B453" s="459" t="s">
        <v>728</v>
      </c>
      <c r="C453" s="460"/>
      <c r="D453" s="461"/>
      <c r="E453" s="465">
        <f>SUM(E452)</f>
        <v>1000000</v>
      </c>
      <c r="H453" s="465">
        <f>SUM(H452)</f>
        <v>1013</v>
      </c>
    </row>
    <row r="454" spans="1:8" ht="15" customHeight="1">
      <c r="A454" s="458"/>
      <c r="B454" s="462"/>
      <c r="C454" s="463"/>
      <c r="D454" s="464"/>
      <c r="E454" s="465"/>
      <c r="H454" s="465"/>
    </row>
    <row r="456" spans="2:11" s="1" customFormat="1" ht="15" customHeight="1">
      <c r="B456" s="2"/>
      <c r="D456" s="3" t="s">
        <v>146</v>
      </c>
      <c r="E456" s="4"/>
      <c r="G456"/>
      <c r="H456" s="4"/>
      <c r="J456"/>
      <c r="K456"/>
    </row>
    <row r="457" spans="3:8" ht="15" customHeight="1">
      <c r="C457" s="38"/>
      <c r="D457" s="3" t="s">
        <v>147</v>
      </c>
      <c r="E457" s="4"/>
      <c r="H457" s="4"/>
    </row>
    <row r="458" spans="3:8" ht="15" customHeight="1">
      <c r="C458" s="38"/>
      <c r="D458" s="3"/>
      <c r="E458" s="6"/>
      <c r="H458" s="7" t="s">
        <v>359</v>
      </c>
    </row>
    <row r="459" spans="1:8" ht="15" customHeight="1">
      <c r="A459" s="469" t="s">
        <v>360</v>
      </c>
      <c r="B459" s="466" t="s">
        <v>3</v>
      </c>
      <c r="C459" s="466"/>
      <c r="D459" s="8" t="s">
        <v>4</v>
      </c>
      <c r="E459" s="9" t="s">
        <v>5</v>
      </c>
      <c r="F459" s="1">
        <v>511112</v>
      </c>
      <c r="H459" s="9" t="s">
        <v>5</v>
      </c>
    </row>
    <row r="460" spans="1:8" ht="15" customHeight="1">
      <c r="A460" s="470"/>
      <c r="B460" s="466" t="s">
        <v>8</v>
      </c>
      <c r="C460" s="466"/>
      <c r="D460" s="8" t="s">
        <v>9</v>
      </c>
      <c r="E460" s="9" t="s">
        <v>10</v>
      </c>
      <c r="H460" s="9" t="s">
        <v>151</v>
      </c>
    </row>
    <row r="461" spans="1:8" ht="15" customHeight="1">
      <c r="A461" s="10">
        <v>1</v>
      </c>
      <c r="B461" s="11" t="s">
        <v>11</v>
      </c>
      <c r="C461" s="10">
        <v>512</v>
      </c>
      <c r="D461" s="33" t="s">
        <v>148</v>
      </c>
      <c r="E461" s="14">
        <v>69490587</v>
      </c>
      <c r="H461" s="14">
        <v>72384</v>
      </c>
    </row>
    <row r="462" spans="1:8" ht="15" customHeight="1">
      <c r="A462" s="10">
        <v>2</v>
      </c>
      <c r="B462" s="11" t="s">
        <v>11</v>
      </c>
      <c r="C462" s="15"/>
      <c r="D462" s="45"/>
      <c r="E462" s="63">
        <f>SUM(E461:E461)</f>
        <v>69490587</v>
      </c>
      <c r="H462" s="63">
        <f>SUM(H461:H461)</f>
        <v>72384</v>
      </c>
    </row>
    <row r="463" spans="1:8" ht="15" customHeight="1">
      <c r="A463" s="457">
        <v>3</v>
      </c>
      <c r="B463" s="459" t="s">
        <v>23</v>
      </c>
      <c r="C463" s="460"/>
      <c r="D463" s="461"/>
      <c r="E463" s="465">
        <f>SUM(E462)</f>
        <v>69490587</v>
      </c>
      <c r="H463" s="465">
        <f>SUM(H462)</f>
        <v>72384</v>
      </c>
    </row>
    <row r="464" spans="1:8" ht="15" customHeight="1">
      <c r="A464" s="458"/>
      <c r="B464" s="462"/>
      <c r="C464" s="463"/>
      <c r="D464" s="464"/>
      <c r="E464" s="465"/>
      <c r="H464" s="465"/>
    </row>
    <row r="465" ht="15" customHeight="1"/>
    <row r="466" spans="2:8" ht="15" customHeight="1">
      <c r="B466" s="87"/>
      <c r="C466" s="88"/>
      <c r="D466" s="86" t="s">
        <v>149</v>
      </c>
      <c r="E466" s="89" t="e">
        <f>SUM(E122+E143+#REF!+E342+E368+E28+E156+#REF!+E182+E242+E78+E192+E202+E389+E421+E431+E441+#REF!+E400+E411+E453+E379+E311+E301+E90+E102+E261+E291+E51+E463)</f>
        <v>#REF!</v>
      </c>
      <c r="F466" s="89" t="e">
        <f>SUM(F122+F143+#REF!+F342+F368+F28+F156+#REF!+F182+F242+F78+F192+F202+F389+F421+F431+F441+#REF!+F400+F411+F453+F379+F311+F301+F90+F102+F261+F291+F51+F463)</f>
        <v>#REF!</v>
      </c>
      <c r="G466" s="89" t="e">
        <f>SUM(G122+G143+#REF!+G342+G368+G28+G156+#REF!+G182+G242+G78+G192+G202+G389+G421+G431+G441+#REF!+G400+G411+G453+G379+G311+G301+G90+G102+G261+G291+G51+G463)</f>
        <v>#REF!</v>
      </c>
      <c r="H466" s="89">
        <f>SUM(H65+H122+H143+H342+H368+H28+H156+H182+H242+H78+H192+H202+H389+H421+H431+H441+H400+H411+H453+H379+H311+H301+H90+H102+H261+H291+H51+H463)-1</f>
        <v>231906.84</v>
      </c>
    </row>
    <row r="467" ht="15" customHeight="1">
      <c r="A467" s="85"/>
    </row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spans="1:12" s="76" customFormat="1" ht="15" customHeight="1">
      <c r="A524" s="1"/>
      <c r="B524" s="2"/>
      <c r="C524"/>
      <c r="D524" s="90"/>
      <c r="F524" s="1"/>
      <c r="G524"/>
      <c r="I524"/>
      <c r="J524"/>
      <c r="K524"/>
      <c r="L524"/>
    </row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</sheetData>
  <sheetProtection/>
  <mergeCells count="193">
    <mergeCell ref="H156:H157"/>
    <mergeCell ref="H311:H312"/>
    <mergeCell ref="H291:H292"/>
    <mergeCell ref="H261:H262"/>
    <mergeCell ref="H182:H183"/>
    <mergeCell ref="H28:H29"/>
    <mergeCell ref="H122:H123"/>
    <mergeCell ref="H90:H91"/>
    <mergeCell ref="H102:H103"/>
    <mergeCell ref="H51:H52"/>
    <mergeCell ref="H463:H464"/>
    <mergeCell ref="H441:H442"/>
    <mergeCell ref="H421:H422"/>
    <mergeCell ref="H453:H454"/>
    <mergeCell ref="H242:H243"/>
    <mergeCell ref="H192:H193"/>
    <mergeCell ref="E441:E442"/>
    <mergeCell ref="E463:E464"/>
    <mergeCell ref="A453:A454"/>
    <mergeCell ref="B453:D454"/>
    <mergeCell ref="E453:E454"/>
    <mergeCell ref="A459:A460"/>
    <mergeCell ref="B459:C459"/>
    <mergeCell ref="B460:C460"/>
    <mergeCell ref="A463:A464"/>
    <mergeCell ref="B463:D464"/>
    <mergeCell ref="B428:C428"/>
    <mergeCell ref="A447:A448"/>
    <mergeCell ref="B447:C447"/>
    <mergeCell ref="B448:C448"/>
    <mergeCell ref="H431:H432"/>
    <mergeCell ref="A437:A438"/>
    <mergeCell ref="B437:C437"/>
    <mergeCell ref="B438:C438"/>
    <mergeCell ref="A441:A442"/>
    <mergeCell ref="B441:D442"/>
    <mergeCell ref="E411:E412"/>
    <mergeCell ref="H411:H412"/>
    <mergeCell ref="A417:A418"/>
    <mergeCell ref="B417:C417"/>
    <mergeCell ref="B418:C418"/>
    <mergeCell ref="A431:A432"/>
    <mergeCell ref="B431:D432"/>
    <mergeCell ref="E431:E432"/>
    <mergeCell ref="A427:A428"/>
    <mergeCell ref="B427:C427"/>
    <mergeCell ref="B396:C396"/>
    <mergeCell ref="B397:C397"/>
    <mergeCell ref="A400:A401"/>
    <mergeCell ref="B400:D401"/>
    <mergeCell ref="E400:E401"/>
    <mergeCell ref="A421:A422"/>
    <mergeCell ref="B421:D422"/>
    <mergeCell ref="E421:E422"/>
    <mergeCell ref="A411:A412"/>
    <mergeCell ref="B411:D412"/>
    <mergeCell ref="E379:E380"/>
    <mergeCell ref="A389:A390"/>
    <mergeCell ref="B389:D390"/>
    <mergeCell ref="E389:E390"/>
    <mergeCell ref="H400:H401"/>
    <mergeCell ref="A406:A407"/>
    <mergeCell ref="B406:C406"/>
    <mergeCell ref="B407:C407"/>
    <mergeCell ref="H389:H390"/>
    <mergeCell ref="A396:A397"/>
    <mergeCell ref="E368:E369"/>
    <mergeCell ref="H379:H380"/>
    <mergeCell ref="A385:A386"/>
    <mergeCell ref="B385:C385"/>
    <mergeCell ref="B386:C386"/>
    <mergeCell ref="A375:A376"/>
    <mergeCell ref="B375:C375"/>
    <mergeCell ref="B376:C376"/>
    <mergeCell ref="A379:A380"/>
    <mergeCell ref="B379:D380"/>
    <mergeCell ref="A342:A343"/>
    <mergeCell ref="B342:D343"/>
    <mergeCell ref="E342:E343"/>
    <mergeCell ref="H368:H369"/>
    <mergeCell ref="H342:H343"/>
    <mergeCell ref="A348:A349"/>
    <mergeCell ref="B348:C348"/>
    <mergeCell ref="B349:C349"/>
    <mergeCell ref="A368:A369"/>
    <mergeCell ref="B368:D369"/>
    <mergeCell ref="A318:A319"/>
    <mergeCell ref="B318:C318"/>
    <mergeCell ref="B319:C319"/>
    <mergeCell ref="H301:H302"/>
    <mergeCell ref="A307:A308"/>
    <mergeCell ref="B307:C307"/>
    <mergeCell ref="B308:C308"/>
    <mergeCell ref="A311:A312"/>
    <mergeCell ref="B311:D312"/>
    <mergeCell ref="E311:E312"/>
    <mergeCell ref="A301:A302"/>
    <mergeCell ref="B301:D302"/>
    <mergeCell ref="E301:E302"/>
    <mergeCell ref="A297:A298"/>
    <mergeCell ref="B297:C297"/>
    <mergeCell ref="B298:C298"/>
    <mergeCell ref="E291:E292"/>
    <mergeCell ref="A261:A262"/>
    <mergeCell ref="B261:D262"/>
    <mergeCell ref="E261:E262"/>
    <mergeCell ref="A267:A268"/>
    <mergeCell ref="B267:C267"/>
    <mergeCell ref="B268:C268"/>
    <mergeCell ref="A291:A292"/>
    <mergeCell ref="B291:D292"/>
    <mergeCell ref="A248:A249"/>
    <mergeCell ref="B248:C248"/>
    <mergeCell ref="B249:C249"/>
    <mergeCell ref="H202:H203"/>
    <mergeCell ref="A208:A209"/>
    <mergeCell ref="B208:C208"/>
    <mergeCell ref="B209:C209"/>
    <mergeCell ref="A242:A243"/>
    <mergeCell ref="B242:D243"/>
    <mergeCell ref="E242:E243"/>
    <mergeCell ref="A202:A203"/>
    <mergeCell ref="B202:D203"/>
    <mergeCell ref="E202:E203"/>
    <mergeCell ref="A198:A199"/>
    <mergeCell ref="B198:C198"/>
    <mergeCell ref="B199:C199"/>
    <mergeCell ref="E192:E193"/>
    <mergeCell ref="A182:A183"/>
    <mergeCell ref="B182:D183"/>
    <mergeCell ref="E182:E183"/>
    <mergeCell ref="A188:A189"/>
    <mergeCell ref="B188:C188"/>
    <mergeCell ref="B189:C189"/>
    <mergeCell ref="A192:A193"/>
    <mergeCell ref="B192:D193"/>
    <mergeCell ref="A162:A163"/>
    <mergeCell ref="B162:C162"/>
    <mergeCell ref="B163:C163"/>
    <mergeCell ref="H143:H144"/>
    <mergeCell ref="A149:A150"/>
    <mergeCell ref="B149:C149"/>
    <mergeCell ref="B150:C150"/>
    <mergeCell ref="A156:A157"/>
    <mergeCell ref="B156:D157"/>
    <mergeCell ref="E156:E157"/>
    <mergeCell ref="A143:A144"/>
    <mergeCell ref="B143:D144"/>
    <mergeCell ref="E143:E144"/>
    <mergeCell ref="A128:A129"/>
    <mergeCell ref="B128:C128"/>
    <mergeCell ref="B129:C129"/>
    <mergeCell ref="E122:E123"/>
    <mergeCell ref="A102:A103"/>
    <mergeCell ref="B102:D103"/>
    <mergeCell ref="E102:E103"/>
    <mergeCell ref="A108:A109"/>
    <mergeCell ref="B108:C108"/>
    <mergeCell ref="B109:C109"/>
    <mergeCell ref="A122:A123"/>
    <mergeCell ref="B122:D123"/>
    <mergeCell ref="A51:A52"/>
    <mergeCell ref="B51:D52"/>
    <mergeCell ref="E51:E52"/>
    <mergeCell ref="A35:A36"/>
    <mergeCell ref="B35:C35"/>
    <mergeCell ref="B36:C36"/>
    <mergeCell ref="A96:A97"/>
    <mergeCell ref="B96:C96"/>
    <mergeCell ref="B97:C97"/>
    <mergeCell ref="H78:H79"/>
    <mergeCell ref="A84:A85"/>
    <mergeCell ref="B84:C84"/>
    <mergeCell ref="B85:C85"/>
    <mergeCell ref="A90:A91"/>
    <mergeCell ref="B90:D91"/>
    <mergeCell ref="E90:E91"/>
    <mergeCell ref="A4:A5"/>
    <mergeCell ref="B4:C4"/>
    <mergeCell ref="B5:C5"/>
    <mergeCell ref="A28:A29"/>
    <mergeCell ref="B28:D29"/>
    <mergeCell ref="E28:E29"/>
    <mergeCell ref="A65:A66"/>
    <mergeCell ref="B65:D66"/>
    <mergeCell ref="E65:E66"/>
    <mergeCell ref="H65:H66"/>
    <mergeCell ref="A78:A79"/>
    <mergeCell ref="B78:D79"/>
    <mergeCell ref="E78:E79"/>
    <mergeCell ref="A72:A73"/>
    <mergeCell ref="B72:C72"/>
    <mergeCell ref="B73:C73"/>
  </mergeCells>
  <printOptions horizontalCentered="1"/>
  <pageMargins left="0.2755905511811024" right="0.15748031496062992" top="1.1811023622047245" bottom="0.2362204724409449" header="0.5118110236220472" footer="0.15748031496062992"/>
  <pageSetup horizontalDpi="600" verticalDpi="600" orientation="portrait" paperSize="9" scale="54" r:id="rId1"/>
  <headerFooter alignWithMargins="0">
    <oddHeader>&amp;LMAGYARPOLÁNY KÖZSÉG
ÖNKORMÁNYZATA&amp;C2014.ÉVI KÖLTSÉGVETÉS
KORMÁNYZATI FUNKCIÓK
 KIADÁSOK&amp;R4.b. melléklet Magyarpolány Község Önkormányat Képviselő-testületének
1/2015. (II. 20.) önkormányzati rendeletéhez</oddHeader>
    <oddFooter>&amp;C&amp;P</oddFooter>
  </headerFooter>
  <rowBreaks count="5" manualBreakCount="5">
    <brk id="79" max="7" man="1"/>
    <brk id="157" max="7" man="1"/>
    <brk id="244" max="7" man="1"/>
    <brk id="344" max="7" man="1"/>
    <brk id="41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7" sqref="C7"/>
    </sheetView>
  </sheetViews>
  <sheetFormatPr defaultColWidth="9.00390625" defaultRowHeight="12.75"/>
  <cols>
    <col min="1" max="1" width="9.125" style="158" customWidth="1"/>
    <col min="2" max="2" width="42.125" style="158" customWidth="1"/>
    <col min="3" max="3" width="12.625" style="167" bestFit="1" customWidth="1"/>
    <col min="4" max="16384" width="9.125" style="158" customWidth="1"/>
  </cols>
  <sheetData>
    <row r="1" ht="15">
      <c r="C1" s="159" t="s">
        <v>2</v>
      </c>
    </row>
    <row r="2" spans="1:3" ht="31.5" customHeight="1">
      <c r="A2" s="160"/>
      <c r="B2" s="160" t="s">
        <v>3</v>
      </c>
      <c r="C2" s="161" t="s">
        <v>171</v>
      </c>
    </row>
    <row r="3" spans="1:3" ht="31.5" customHeight="1">
      <c r="A3" s="162">
        <v>1</v>
      </c>
      <c r="B3" s="162" t="s">
        <v>821</v>
      </c>
      <c r="C3" s="163">
        <f>SUM(C6-C4)</f>
        <v>71684</v>
      </c>
    </row>
    <row r="4" spans="1:3" ht="31.5" customHeight="1">
      <c r="A4" s="162">
        <v>2</v>
      </c>
      <c r="B4" s="162" t="s">
        <v>822</v>
      </c>
      <c r="C4" s="163">
        <f>SUM(C5:C5)</f>
        <v>700</v>
      </c>
    </row>
    <row r="5" spans="1:3" ht="31.5" customHeight="1">
      <c r="A5" s="162">
        <v>3</v>
      </c>
      <c r="B5" s="164" t="s">
        <v>823</v>
      </c>
      <c r="C5" s="165">
        <v>700</v>
      </c>
    </row>
    <row r="6" spans="1:3" s="166" customFormat="1" ht="31.5" customHeight="1">
      <c r="A6" s="162">
        <v>4</v>
      </c>
      <c r="B6" s="162" t="s">
        <v>824</v>
      </c>
      <c r="C6" s="163">
        <v>72384</v>
      </c>
    </row>
  </sheetData>
  <sheetProtection/>
  <printOptions horizontalCentered="1"/>
  <pageMargins left="0.7480314960629921" right="0.7480314960629921" top="1.6929133858267718" bottom="0.984251968503937" header="0.5118110236220472" footer="0.5118110236220472"/>
  <pageSetup horizontalDpi="600" verticalDpi="600" orientation="portrait" paperSize="9" r:id="rId1"/>
  <headerFooter>
    <oddHeader>&amp;LMAGYARPOLÁNY KÖZSÉG 
ÖNKORMÁNYZATA&amp;C2015.ÉVI KÖLTSÉGVETÉS
TARTALÉK&amp;R5. melléklet
Magyarpolány Község Önkormányat
Képviselő-testületének
1/2015. (II. 20.)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27"/>
  <sheetViews>
    <sheetView workbookViewId="0" topLeftCell="A16">
      <selection activeCell="B21" sqref="B21"/>
    </sheetView>
  </sheetViews>
  <sheetFormatPr defaultColWidth="9.00390625" defaultRowHeight="12.75"/>
  <cols>
    <col min="1" max="1" width="9.125" style="168" customWidth="1"/>
    <col min="2" max="2" width="47.00390625" style="189" customWidth="1"/>
    <col min="3" max="3" width="9.125" style="169" hidden="1" customWidth="1"/>
    <col min="4" max="4" width="28.875" style="169" hidden="1" customWidth="1"/>
    <col min="5" max="5" width="18.375" style="169" customWidth="1"/>
    <col min="6" max="6" width="19.75390625" style="169" customWidth="1"/>
    <col min="7" max="7" width="17.00390625" style="169" customWidth="1"/>
    <col min="8" max="16384" width="9.125" style="169" customWidth="1"/>
  </cols>
  <sheetData>
    <row r="1" ht="18.75">
      <c r="G1" s="170" t="s">
        <v>2</v>
      </c>
    </row>
    <row r="2" spans="1:7" s="168" customFormat="1" ht="18.75">
      <c r="A2" s="171"/>
      <c r="B2" s="171" t="s">
        <v>3</v>
      </c>
      <c r="C2" s="171"/>
      <c r="D2" s="171"/>
      <c r="E2" s="171" t="s">
        <v>171</v>
      </c>
      <c r="F2" s="171" t="s">
        <v>5</v>
      </c>
      <c r="G2" s="171" t="s">
        <v>6</v>
      </c>
    </row>
    <row r="3" spans="1:7" s="175" customFormat="1" ht="15.75">
      <c r="A3" s="172">
        <v>1</v>
      </c>
      <c r="B3" s="173" t="s">
        <v>762</v>
      </c>
      <c r="C3" s="173"/>
      <c r="D3" s="173"/>
      <c r="E3" s="174" t="s">
        <v>825</v>
      </c>
      <c r="F3" s="174" t="s">
        <v>826</v>
      </c>
      <c r="G3" s="174" t="s">
        <v>827</v>
      </c>
    </row>
    <row r="4" spans="1:7" s="175" customFormat="1" ht="30.75" customHeight="1">
      <c r="A4" s="172">
        <v>2</v>
      </c>
      <c r="B4" s="190" t="s">
        <v>828</v>
      </c>
      <c r="C4" s="173"/>
      <c r="D4" s="173"/>
      <c r="E4" s="182" t="s">
        <v>1079</v>
      </c>
      <c r="F4" s="177">
        <v>13366</v>
      </c>
      <c r="G4" s="178">
        <v>2015</v>
      </c>
    </row>
    <row r="5" spans="1:7" s="175" customFormat="1" ht="30.75" customHeight="1">
      <c r="A5" s="172">
        <v>3</v>
      </c>
      <c r="B5" s="190" t="s">
        <v>829</v>
      </c>
      <c r="C5" s="176"/>
      <c r="D5" s="176"/>
      <c r="E5" s="182" t="s">
        <v>1080</v>
      </c>
      <c r="F5" s="179">
        <v>14000</v>
      </c>
      <c r="G5" s="178">
        <v>2015</v>
      </c>
    </row>
    <row r="6" spans="1:7" s="175" customFormat="1" ht="30.75" customHeight="1">
      <c r="A6" s="172">
        <v>4</v>
      </c>
      <c r="B6" s="191" t="s">
        <v>830</v>
      </c>
      <c r="C6" s="180"/>
      <c r="D6" s="180"/>
      <c r="E6" s="181"/>
      <c r="F6" s="181">
        <f>SUM(F4:F5)</f>
        <v>27366</v>
      </c>
      <c r="G6" s="178"/>
    </row>
    <row r="7" spans="1:7" s="175" customFormat="1" ht="30.75" customHeight="1">
      <c r="A7" s="172">
        <v>5</v>
      </c>
      <c r="B7" s="98" t="s">
        <v>729</v>
      </c>
      <c r="C7" s="180"/>
      <c r="D7" s="180"/>
      <c r="E7" s="182" t="s">
        <v>387</v>
      </c>
      <c r="F7" s="188">
        <v>394</v>
      </c>
      <c r="G7" s="178">
        <v>2015</v>
      </c>
    </row>
    <row r="8" spans="1:7" s="175" customFormat="1" ht="30.75" customHeight="1">
      <c r="A8" s="172">
        <v>6</v>
      </c>
      <c r="B8" s="98" t="s">
        <v>166</v>
      </c>
      <c r="C8" s="180"/>
      <c r="D8" s="180"/>
      <c r="E8" s="182" t="s">
        <v>387</v>
      </c>
      <c r="F8" s="188">
        <v>106</v>
      </c>
      <c r="G8" s="178">
        <v>2015</v>
      </c>
    </row>
    <row r="9" spans="1:7" s="175" customFormat="1" ht="30.75" customHeight="1">
      <c r="A9" s="172">
        <v>7</v>
      </c>
      <c r="B9" s="98" t="s">
        <v>833</v>
      </c>
      <c r="C9" s="180"/>
      <c r="D9" s="180"/>
      <c r="E9" s="182" t="s">
        <v>1075</v>
      </c>
      <c r="F9" s="188">
        <v>1182</v>
      </c>
      <c r="G9" s="178">
        <v>2015</v>
      </c>
    </row>
    <row r="10" spans="1:7" s="175" customFormat="1" ht="30.75" customHeight="1">
      <c r="A10" s="172">
        <v>8</v>
      </c>
      <c r="B10" s="98" t="s">
        <v>1067</v>
      </c>
      <c r="C10" s="180"/>
      <c r="D10" s="180"/>
      <c r="E10" s="182" t="s">
        <v>1075</v>
      </c>
      <c r="F10" s="188">
        <v>318</v>
      </c>
      <c r="G10" s="178">
        <v>2015</v>
      </c>
    </row>
    <row r="11" spans="1:7" s="175" customFormat="1" ht="28.5" customHeight="1">
      <c r="A11" s="172">
        <v>9</v>
      </c>
      <c r="B11" s="98" t="s">
        <v>1081</v>
      </c>
      <c r="C11" s="180"/>
      <c r="D11" s="180"/>
      <c r="E11" s="182" t="s">
        <v>1075</v>
      </c>
      <c r="F11" s="188">
        <v>5000</v>
      </c>
      <c r="G11" s="178">
        <v>2015</v>
      </c>
    </row>
    <row r="12" spans="1:7" s="175" customFormat="1" ht="28.5" customHeight="1">
      <c r="A12" s="172">
        <v>10</v>
      </c>
      <c r="B12" s="98" t="s">
        <v>1082</v>
      </c>
      <c r="C12" s="180"/>
      <c r="D12" s="180"/>
      <c r="E12" s="182" t="s">
        <v>1075</v>
      </c>
      <c r="F12" s="188">
        <v>787</v>
      </c>
      <c r="G12" s="178">
        <v>2015</v>
      </c>
    </row>
    <row r="13" spans="1:7" s="175" customFormat="1" ht="28.5" customHeight="1">
      <c r="A13" s="172">
        <v>11</v>
      </c>
      <c r="B13" s="98" t="s">
        <v>1083</v>
      </c>
      <c r="C13" s="180"/>
      <c r="D13" s="180"/>
      <c r="E13" s="182" t="s">
        <v>1075</v>
      </c>
      <c r="F13" s="188">
        <v>213</v>
      </c>
      <c r="G13" s="178">
        <v>2015</v>
      </c>
    </row>
    <row r="14" spans="1:7" s="175" customFormat="1" ht="28.5" customHeight="1">
      <c r="A14" s="172">
        <v>12</v>
      </c>
      <c r="B14" s="52" t="s">
        <v>162</v>
      </c>
      <c r="C14" s="180"/>
      <c r="D14" s="180"/>
      <c r="E14" s="182" t="s">
        <v>392</v>
      </c>
      <c r="F14" s="188">
        <v>300</v>
      </c>
      <c r="G14" s="178">
        <v>2015</v>
      </c>
    </row>
    <row r="15" spans="1:7" s="175" customFormat="1" ht="28.5" customHeight="1">
      <c r="A15" s="172">
        <v>13</v>
      </c>
      <c r="B15" s="52" t="s">
        <v>163</v>
      </c>
      <c r="C15" s="180"/>
      <c r="D15" s="180"/>
      <c r="E15" s="182" t="s">
        <v>392</v>
      </c>
      <c r="F15" s="188">
        <v>12000</v>
      </c>
      <c r="G15" s="178">
        <v>2015</v>
      </c>
    </row>
    <row r="16" spans="1:7" s="175" customFormat="1" ht="28.5" customHeight="1">
      <c r="A16" s="172">
        <v>14</v>
      </c>
      <c r="B16" s="52" t="s">
        <v>164</v>
      </c>
      <c r="C16" s="180"/>
      <c r="D16" s="180"/>
      <c r="E16" s="182" t="s">
        <v>392</v>
      </c>
      <c r="F16" s="188">
        <v>2000</v>
      </c>
      <c r="G16" s="178">
        <v>2015</v>
      </c>
    </row>
    <row r="17" spans="1:7" s="175" customFormat="1" ht="28.5" customHeight="1">
      <c r="A17" s="172">
        <v>15</v>
      </c>
      <c r="B17" s="52" t="s">
        <v>165</v>
      </c>
      <c r="C17" s="183"/>
      <c r="D17" s="172"/>
      <c r="E17" s="182" t="s">
        <v>392</v>
      </c>
      <c r="F17" s="188">
        <v>1000</v>
      </c>
      <c r="G17" s="178">
        <v>2015</v>
      </c>
    </row>
    <row r="18" spans="1:7" s="175" customFormat="1" ht="32.25" customHeight="1">
      <c r="A18" s="172">
        <v>16</v>
      </c>
      <c r="B18" s="52" t="s">
        <v>166</v>
      </c>
      <c r="C18" s="184"/>
      <c r="D18" s="185"/>
      <c r="E18" s="182" t="s">
        <v>392</v>
      </c>
      <c r="F18" s="188">
        <v>4131</v>
      </c>
      <c r="G18" s="178">
        <v>2015</v>
      </c>
    </row>
    <row r="19" spans="1:7" s="175" customFormat="1" ht="32.25" customHeight="1">
      <c r="A19" s="172">
        <v>17</v>
      </c>
      <c r="B19" s="52" t="s">
        <v>832</v>
      </c>
      <c r="C19" s="184"/>
      <c r="D19" s="185"/>
      <c r="E19" s="182" t="s">
        <v>395</v>
      </c>
      <c r="F19" s="188">
        <v>185</v>
      </c>
      <c r="G19" s="178">
        <v>2015</v>
      </c>
    </row>
    <row r="20" spans="1:7" s="175" customFormat="1" ht="32.25" customHeight="1">
      <c r="A20" s="172">
        <v>18</v>
      </c>
      <c r="B20" s="52" t="s">
        <v>166</v>
      </c>
      <c r="C20" s="184"/>
      <c r="D20" s="185"/>
      <c r="E20" s="182" t="s">
        <v>395</v>
      </c>
      <c r="F20" s="188">
        <v>50</v>
      </c>
      <c r="G20" s="178">
        <v>2015</v>
      </c>
    </row>
    <row r="21" spans="1:7" s="175" customFormat="1" ht="32.25" customHeight="1">
      <c r="A21" s="172">
        <v>19</v>
      </c>
      <c r="B21" s="191" t="s">
        <v>831</v>
      </c>
      <c r="C21" s="180"/>
      <c r="D21" s="180"/>
      <c r="E21" s="180"/>
      <c r="F21" s="186">
        <f>SUM(F7:F20)</f>
        <v>27666</v>
      </c>
      <c r="G21" s="185"/>
    </row>
    <row r="22" spans="1:2" s="175" customFormat="1" ht="15.75">
      <c r="A22" s="187"/>
      <c r="B22" s="192"/>
    </row>
    <row r="23" spans="1:2" s="175" customFormat="1" ht="15.75">
      <c r="A23" s="187"/>
      <c r="B23" s="192"/>
    </row>
    <row r="24" spans="1:2" s="175" customFormat="1" ht="15.75">
      <c r="A24" s="187"/>
      <c r="B24" s="192"/>
    </row>
    <row r="25" spans="1:2" s="175" customFormat="1" ht="15.75">
      <c r="A25" s="187"/>
      <c r="B25" s="192"/>
    </row>
    <row r="26" spans="1:2" s="175" customFormat="1" ht="15.75">
      <c r="A26" s="187"/>
      <c r="B26" s="192"/>
    </row>
    <row r="27" spans="1:2" s="175" customFormat="1" ht="15.75">
      <c r="A27" s="187"/>
      <c r="B27" s="192"/>
    </row>
    <row r="28" spans="1:2" s="175" customFormat="1" ht="15.75">
      <c r="A28" s="187"/>
      <c r="B28" s="192"/>
    </row>
    <row r="29" spans="1:2" s="175" customFormat="1" ht="15.75">
      <c r="A29" s="187"/>
      <c r="B29" s="192"/>
    </row>
    <row r="30" spans="1:2" s="175" customFormat="1" ht="15.75">
      <c r="A30" s="187"/>
      <c r="B30" s="192"/>
    </row>
    <row r="31" spans="1:2" s="175" customFormat="1" ht="15.75">
      <c r="A31" s="187"/>
      <c r="B31" s="192"/>
    </row>
    <row r="32" spans="1:2" s="175" customFormat="1" ht="15.75">
      <c r="A32" s="187"/>
      <c r="B32" s="192"/>
    </row>
    <row r="33" spans="1:2" s="175" customFormat="1" ht="15.75">
      <c r="A33" s="187"/>
      <c r="B33" s="192"/>
    </row>
    <row r="34" spans="1:2" s="175" customFormat="1" ht="15.75">
      <c r="A34" s="187"/>
      <c r="B34" s="192"/>
    </row>
    <row r="35" spans="1:2" s="175" customFormat="1" ht="15.75">
      <c r="A35" s="187"/>
      <c r="B35" s="192"/>
    </row>
    <row r="36" spans="1:2" s="175" customFormat="1" ht="15.75">
      <c r="A36" s="187"/>
      <c r="B36" s="192"/>
    </row>
    <row r="37" spans="1:2" s="175" customFormat="1" ht="15.75">
      <c r="A37" s="187"/>
      <c r="B37" s="192"/>
    </row>
    <row r="38" spans="1:2" s="175" customFormat="1" ht="15.75">
      <c r="A38" s="187"/>
      <c r="B38" s="192"/>
    </row>
    <row r="39" spans="1:2" s="175" customFormat="1" ht="15.75">
      <c r="A39" s="187"/>
      <c r="B39" s="192"/>
    </row>
    <row r="40" spans="1:2" s="175" customFormat="1" ht="15.75">
      <c r="A40" s="187"/>
      <c r="B40" s="192"/>
    </row>
    <row r="41" spans="1:2" s="175" customFormat="1" ht="15.75">
      <c r="A41" s="187"/>
      <c r="B41" s="192"/>
    </row>
    <row r="42" spans="1:2" s="175" customFormat="1" ht="15.75">
      <c r="A42" s="187"/>
      <c r="B42" s="192"/>
    </row>
    <row r="43" spans="1:2" s="175" customFormat="1" ht="15.75">
      <c r="A43" s="187"/>
      <c r="B43" s="192"/>
    </row>
    <row r="44" spans="1:2" s="175" customFormat="1" ht="15.75">
      <c r="A44" s="187"/>
      <c r="B44" s="192"/>
    </row>
    <row r="45" spans="1:2" s="175" customFormat="1" ht="15.75">
      <c r="A45" s="187"/>
      <c r="B45" s="192"/>
    </row>
    <row r="46" spans="1:2" s="175" customFormat="1" ht="15.75">
      <c r="A46" s="187"/>
      <c r="B46" s="192"/>
    </row>
    <row r="47" spans="1:2" s="175" customFormat="1" ht="15.75">
      <c r="A47" s="187"/>
      <c r="B47" s="192"/>
    </row>
    <row r="48" spans="1:2" s="175" customFormat="1" ht="15.75">
      <c r="A48" s="187"/>
      <c r="B48" s="192"/>
    </row>
    <row r="49" spans="1:2" s="175" customFormat="1" ht="15.75">
      <c r="A49" s="187"/>
      <c r="B49" s="192"/>
    </row>
    <row r="50" spans="1:2" s="175" customFormat="1" ht="15.75">
      <c r="A50" s="187"/>
      <c r="B50" s="192"/>
    </row>
    <row r="51" spans="1:2" s="175" customFormat="1" ht="15.75">
      <c r="A51" s="187"/>
      <c r="B51" s="192"/>
    </row>
    <row r="52" spans="1:2" s="175" customFormat="1" ht="15.75">
      <c r="A52" s="187"/>
      <c r="B52" s="192"/>
    </row>
    <row r="53" spans="1:2" s="175" customFormat="1" ht="15.75">
      <c r="A53" s="187"/>
      <c r="B53" s="192"/>
    </row>
    <row r="54" spans="1:2" s="175" customFormat="1" ht="15.75">
      <c r="A54" s="187"/>
      <c r="B54" s="192"/>
    </row>
    <row r="55" spans="1:2" s="175" customFormat="1" ht="15.75">
      <c r="A55" s="187"/>
      <c r="B55" s="192"/>
    </row>
    <row r="56" spans="1:2" s="175" customFormat="1" ht="15.75">
      <c r="A56" s="187"/>
      <c r="B56" s="192"/>
    </row>
    <row r="57" spans="1:2" s="175" customFormat="1" ht="15.75">
      <c r="A57" s="187"/>
      <c r="B57" s="192"/>
    </row>
    <row r="58" spans="1:2" s="175" customFormat="1" ht="15.75">
      <c r="A58" s="187"/>
      <c r="B58" s="192"/>
    </row>
    <row r="59" spans="1:2" s="175" customFormat="1" ht="15.75">
      <c r="A59" s="187"/>
      <c r="B59" s="192"/>
    </row>
    <row r="60" spans="1:2" s="175" customFormat="1" ht="15.75">
      <c r="A60" s="187"/>
      <c r="B60" s="192"/>
    </row>
    <row r="61" spans="1:2" s="175" customFormat="1" ht="15.75">
      <c r="A61" s="187"/>
      <c r="B61" s="192"/>
    </row>
    <row r="62" spans="1:2" s="175" customFormat="1" ht="15.75">
      <c r="A62" s="187"/>
      <c r="B62" s="192"/>
    </row>
    <row r="63" spans="1:2" s="175" customFormat="1" ht="15.75">
      <c r="A63" s="187"/>
      <c r="B63" s="192"/>
    </row>
    <row r="64" spans="1:2" s="175" customFormat="1" ht="15.75">
      <c r="A64" s="187"/>
      <c r="B64" s="192"/>
    </row>
    <row r="65" spans="1:2" s="175" customFormat="1" ht="15.75">
      <c r="A65" s="187"/>
      <c r="B65" s="192"/>
    </row>
    <row r="66" spans="1:2" s="175" customFormat="1" ht="15.75">
      <c r="A66" s="187"/>
      <c r="B66" s="192"/>
    </row>
    <row r="67" spans="1:2" s="175" customFormat="1" ht="15.75">
      <c r="A67" s="187"/>
      <c r="B67" s="192"/>
    </row>
    <row r="68" spans="1:2" s="175" customFormat="1" ht="15.75">
      <c r="A68" s="187"/>
      <c r="B68" s="192"/>
    </row>
    <row r="69" spans="1:2" s="175" customFormat="1" ht="15.75">
      <c r="A69" s="187"/>
      <c r="B69" s="192"/>
    </row>
    <row r="70" spans="1:2" s="175" customFormat="1" ht="15.75">
      <c r="A70" s="187"/>
      <c r="B70" s="192"/>
    </row>
    <row r="71" spans="1:2" s="175" customFormat="1" ht="15.75">
      <c r="A71" s="187"/>
      <c r="B71" s="192"/>
    </row>
    <row r="72" spans="1:2" s="175" customFormat="1" ht="15.75">
      <c r="A72" s="187"/>
      <c r="B72" s="192"/>
    </row>
    <row r="73" spans="1:2" s="175" customFormat="1" ht="15.75">
      <c r="A73" s="187"/>
      <c r="B73" s="192"/>
    </row>
    <row r="74" spans="1:2" s="175" customFormat="1" ht="15.75">
      <c r="A74" s="187"/>
      <c r="B74" s="192"/>
    </row>
    <row r="75" spans="1:2" s="175" customFormat="1" ht="15.75">
      <c r="A75" s="187"/>
      <c r="B75" s="192"/>
    </row>
    <row r="76" spans="1:2" s="175" customFormat="1" ht="15.75">
      <c r="A76" s="187"/>
      <c r="B76" s="192"/>
    </row>
    <row r="77" spans="1:2" s="175" customFormat="1" ht="15.75">
      <c r="A77" s="187"/>
      <c r="B77" s="192"/>
    </row>
    <row r="78" spans="1:2" s="175" customFormat="1" ht="15.75">
      <c r="A78" s="187"/>
      <c r="B78" s="192"/>
    </row>
    <row r="79" spans="1:2" s="175" customFormat="1" ht="15.75">
      <c r="A79" s="187"/>
      <c r="B79" s="192"/>
    </row>
    <row r="80" spans="1:2" s="175" customFormat="1" ht="15.75">
      <c r="A80" s="187"/>
      <c r="B80" s="192"/>
    </row>
    <row r="81" spans="1:2" s="175" customFormat="1" ht="15.75">
      <c r="A81" s="187"/>
      <c r="B81" s="192"/>
    </row>
    <row r="82" spans="1:2" s="175" customFormat="1" ht="15.75">
      <c r="A82" s="187"/>
      <c r="B82" s="192"/>
    </row>
    <row r="83" spans="1:2" s="175" customFormat="1" ht="15.75">
      <c r="A83" s="187"/>
      <c r="B83" s="192"/>
    </row>
    <row r="84" spans="1:2" s="175" customFormat="1" ht="15.75">
      <c r="A84" s="187"/>
      <c r="B84" s="192"/>
    </row>
    <row r="85" spans="1:2" s="175" customFormat="1" ht="15.75">
      <c r="A85" s="187"/>
      <c r="B85" s="192"/>
    </row>
    <row r="86" spans="1:2" s="175" customFormat="1" ht="15.75">
      <c r="A86" s="187"/>
      <c r="B86" s="192"/>
    </row>
    <row r="87" spans="1:2" s="175" customFormat="1" ht="15.75">
      <c r="A87" s="187"/>
      <c r="B87" s="192"/>
    </row>
    <row r="88" spans="1:2" s="175" customFormat="1" ht="15.75">
      <c r="A88" s="187"/>
      <c r="B88" s="192"/>
    </row>
    <row r="89" spans="1:2" s="175" customFormat="1" ht="15.75">
      <c r="A89" s="187"/>
      <c r="B89" s="192"/>
    </row>
    <row r="90" spans="1:2" s="175" customFormat="1" ht="15.75">
      <c r="A90" s="187"/>
      <c r="B90" s="192"/>
    </row>
    <row r="91" spans="1:2" s="175" customFormat="1" ht="15.75">
      <c r="A91" s="187"/>
      <c r="B91" s="192"/>
    </row>
    <row r="92" spans="1:2" s="175" customFormat="1" ht="15.75">
      <c r="A92" s="187"/>
      <c r="B92" s="192"/>
    </row>
    <row r="93" spans="1:2" s="175" customFormat="1" ht="15.75">
      <c r="A93" s="187"/>
      <c r="B93" s="192"/>
    </row>
    <row r="94" spans="1:2" s="175" customFormat="1" ht="15.75">
      <c r="A94" s="187"/>
      <c r="B94" s="192"/>
    </row>
    <row r="95" spans="1:2" s="175" customFormat="1" ht="15.75">
      <c r="A95" s="187"/>
      <c r="B95" s="192"/>
    </row>
    <row r="96" spans="1:2" s="175" customFormat="1" ht="15.75">
      <c r="A96" s="187"/>
      <c r="B96" s="192"/>
    </row>
    <row r="97" spans="1:2" s="175" customFormat="1" ht="15.75">
      <c r="A97" s="187"/>
      <c r="B97" s="192"/>
    </row>
    <row r="98" spans="1:2" s="175" customFormat="1" ht="15.75">
      <c r="A98" s="187"/>
      <c r="B98" s="192"/>
    </row>
    <row r="99" spans="1:2" s="175" customFormat="1" ht="15.75">
      <c r="A99" s="187"/>
      <c r="B99" s="192"/>
    </row>
    <row r="100" spans="1:2" s="175" customFormat="1" ht="15.75">
      <c r="A100" s="187"/>
      <c r="B100" s="192"/>
    </row>
    <row r="101" spans="1:2" s="175" customFormat="1" ht="15.75">
      <c r="A101" s="187"/>
      <c r="B101" s="192"/>
    </row>
    <row r="102" spans="1:2" s="175" customFormat="1" ht="15.75">
      <c r="A102" s="187"/>
      <c r="B102" s="192"/>
    </row>
    <row r="103" spans="1:2" s="175" customFormat="1" ht="15.75">
      <c r="A103" s="187"/>
      <c r="B103" s="192"/>
    </row>
    <row r="104" spans="1:2" s="175" customFormat="1" ht="15.75">
      <c r="A104" s="187"/>
      <c r="B104" s="192"/>
    </row>
    <row r="105" spans="1:2" s="175" customFormat="1" ht="15.75">
      <c r="A105" s="187"/>
      <c r="B105" s="192"/>
    </row>
    <row r="106" spans="1:2" s="175" customFormat="1" ht="15.75">
      <c r="A106" s="187"/>
      <c r="B106" s="192"/>
    </row>
    <row r="107" spans="1:2" s="175" customFormat="1" ht="15.75">
      <c r="A107" s="187"/>
      <c r="B107" s="192"/>
    </row>
    <row r="108" spans="1:2" s="175" customFormat="1" ht="15.75">
      <c r="A108" s="187"/>
      <c r="B108" s="192"/>
    </row>
    <row r="109" spans="1:2" s="175" customFormat="1" ht="15.75">
      <c r="A109" s="187"/>
      <c r="B109" s="192"/>
    </row>
    <row r="110" spans="1:2" s="175" customFormat="1" ht="15.75">
      <c r="A110" s="187"/>
      <c r="B110" s="192"/>
    </row>
    <row r="111" spans="1:2" s="175" customFormat="1" ht="15.75">
      <c r="A111" s="187"/>
      <c r="B111" s="192"/>
    </row>
    <row r="112" spans="1:2" s="175" customFormat="1" ht="15.75">
      <c r="A112" s="187"/>
      <c r="B112" s="192"/>
    </row>
    <row r="113" spans="1:2" s="175" customFormat="1" ht="15.75">
      <c r="A113" s="187"/>
      <c r="B113" s="192"/>
    </row>
    <row r="114" spans="1:2" s="175" customFormat="1" ht="15.75">
      <c r="A114" s="187"/>
      <c r="B114" s="192"/>
    </row>
    <row r="115" spans="1:2" s="175" customFormat="1" ht="15.75">
      <c r="A115" s="187"/>
      <c r="B115" s="192"/>
    </row>
    <row r="116" spans="1:2" s="175" customFormat="1" ht="15.75">
      <c r="A116" s="187"/>
      <c r="B116" s="192"/>
    </row>
    <row r="117" spans="1:2" s="175" customFormat="1" ht="15.75">
      <c r="A117" s="187"/>
      <c r="B117" s="192"/>
    </row>
    <row r="118" spans="1:2" s="175" customFormat="1" ht="15.75">
      <c r="A118" s="187"/>
      <c r="B118" s="192"/>
    </row>
    <row r="119" spans="1:2" s="175" customFormat="1" ht="15.75">
      <c r="A119" s="187"/>
      <c r="B119" s="192"/>
    </row>
    <row r="120" spans="1:2" s="175" customFormat="1" ht="15.75">
      <c r="A120" s="187"/>
      <c r="B120" s="192"/>
    </row>
    <row r="121" spans="1:2" s="175" customFormat="1" ht="15.75">
      <c r="A121" s="187"/>
      <c r="B121" s="192"/>
    </row>
    <row r="122" spans="1:2" s="175" customFormat="1" ht="15.75">
      <c r="A122" s="187"/>
      <c r="B122" s="192"/>
    </row>
    <row r="123" spans="1:2" s="175" customFormat="1" ht="15.75">
      <c r="A123" s="187"/>
      <c r="B123" s="192"/>
    </row>
    <row r="124" spans="1:2" s="175" customFormat="1" ht="15.75">
      <c r="A124" s="187"/>
      <c r="B124" s="192"/>
    </row>
    <row r="125" spans="1:2" s="175" customFormat="1" ht="15.75">
      <c r="A125" s="187"/>
      <c r="B125" s="192"/>
    </row>
    <row r="126" spans="1:2" s="175" customFormat="1" ht="15.75">
      <c r="A126" s="187"/>
      <c r="B126" s="192"/>
    </row>
    <row r="127" spans="1:2" s="175" customFormat="1" ht="15.75">
      <c r="A127" s="187"/>
      <c r="B127" s="192"/>
    </row>
    <row r="128" spans="1:2" s="175" customFormat="1" ht="15.75">
      <c r="A128" s="187"/>
      <c r="B128" s="192"/>
    </row>
    <row r="129" spans="1:2" s="175" customFormat="1" ht="15.75">
      <c r="A129" s="187"/>
      <c r="B129" s="192"/>
    </row>
    <row r="130" spans="1:2" s="175" customFormat="1" ht="15.75">
      <c r="A130" s="187"/>
      <c r="B130" s="192"/>
    </row>
    <row r="131" spans="1:2" s="175" customFormat="1" ht="15.75">
      <c r="A131" s="187"/>
      <c r="B131" s="192"/>
    </row>
    <row r="132" spans="1:2" s="175" customFormat="1" ht="15.75">
      <c r="A132" s="187"/>
      <c r="B132" s="192"/>
    </row>
    <row r="133" spans="1:2" s="175" customFormat="1" ht="15.75">
      <c r="A133" s="187"/>
      <c r="B133" s="192"/>
    </row>
    <row r="134" spans="1:2" s="175" customFormat="1" ht="15.75">
      <c r="A134" s="187"/>
      <c r="B134" s="192"/>
    </row>
    <row r="135" spans="1:2" s="175" customFormat="1" ht="15.75">
      <c r="A135" s="187"/>
      <c r="B135" s="192"/>
    </row>
    <row r="136" spans="1:2" s="175" customFormat="1" ht="15.75">
      <c r="A136" s="187"/>
      <c r="B136" s="192"/>
    </row>
    <row r="137" spans="1:2" s="175" customFormat="1" ht="15.75">
      <c r="A137" s="187"/>
      <c r="B137" s="192"/>
    </row>
    <row r="138" spans="1:2" s="175" customFormat="1" ht="15.75">
      <c r="A138" s="187"/>
      <c r="B138" s="192"/>
    </row>
    <row r="139" spans="1:2" s="175" customFormat="1" ht="15.75">
      <c r="A139" s="187"/>
      <c r="B139" s="192"/>
    </row>
    <row r="140" spans="1:2" s="175" customFormat="1" ht="15.75">
      <c r="A140" s="187"/>
      <c r="B140" s="192"/>
    </row>
    <row r="141" spans="1:2" s="175" customFormat="1" ht="15.75">
      <c r="A141" s="187"/>
      <c r="B141" s="192"/>
    </row>
    <row r="142" spans="1:2" s="175" customFormat="1" ht="15.75">
      <c r="A142" s="187"/>
      <c r="B142" s="192"/>
    </row>
    <row r="143" spans="1:2" s="175" customFormat="1" ht="15.75">
      <c r="A143" s="187"/>
      <c r="B143" s="192"/>
    </row>
    <row r="144" spans="1:2" s="175" customFormat="1" ht="15.75">
      <c r="A144" s="187"/>
      <c r="B144" s="192"/>
    </row>
    <row r="145" spans="1:2" s="175" customFormat="1" ht="15.75">
      <c r="A145" s="187"/>
      <c r="B145" s="192"/>
    </row>
    <row r="146" spans="1:2" s="175" customFormat="1" ht="15.75">
      <c r="A146" s="187"/>
      <c r="B146" s="192"/>
    </row>
    <row r="147" spans="1:2" s="175" customFormat="1" ht="15.75">
      <c r="A147" s="187"/>
      <c r="B147" s="192"/>
    </row>
    <row r="148" spans="1:2" s="175" customFormat="1" ht="15.75">
      <c r="A148" s="187"/>
      <c r="B148" s="192"/>
    </row>
    <row r="149" spans="1:2" s="175" customFormat="1" ht="15.75">
      <c r="A149" s="187"/>
      <c r="B149" s="192"/>
    </row>
    <row r="150" spans="1:2" s="175" customFormat="1" ht="15.75">
      <c r="A150" s="187"/>
      <c r="B150" s="192"/>
    </row>
    <row r="151" spans="1:2" s="175" customFormat="1" ht="15.75">
      <c r="A151" s="187"/>
      <c r="B151" s="192"/>
    </row>
    <row r="152" spans="1:2" s="175" customFormat="1" ht="15.75">
      <c r="A152" s="187"/>
      <c r="B152" s="192"/>
    </row>
    <row r="153" spans="1:2" s="175" customFormat="1" ht="15.75">
      <c r="A153" s="187"/>
      <c r="B153" s="192"/>
    </row>
    <row r="154" spans="1:2" s="175" customFormat="1" ht="15.75">
      <c r="A154" s="187"/>
      <c r="B154" s="192"/>
    </row>
    <row r="155" spans="1:2" s="175" customFormat="1" ht="15.75">
      <c r="A155" s="187"/>
      <c r="B155" s="192"/>
    </row>
    <row r="156" spans="1:2" s="175" customFormat="1" ht="15.75">
      <c r="A156" s="187"/>
      <c r="B156" s="192"/>
    </row>
    <row r="157" spans="1:2" s="175" customFormat="1" ht="15.75">
      <c r="A157" s="187"/>
      <c r="B157" s="192"/>
    </row>
    <row r="158" spans="1:2" s="175" customFormat="1" ht="15.75">
      <c r="A158" s="187"/>
      <c r="B158" s="192"/>
    </row>
    <row r="159" spans="1:2" s="175" customFormat="1" ht="15.75">
      <c r="A159" s="187"/>
      <c r="B159" s="192"/>
    </row>
    <row r="160" spans="1:2" s="175" customFormat="1" ht="15.75">
      <c r="A160" s="187"/>
      <c r="B160" s="192"/>
    </row>
    <row r="161" spans="1:2" s="175" customFormat="1" ht="15.75">
      <c r="A161" s="187"/>
      <c r="B161" s="192"/>
    </row>
    <row r="162" spans="1:2" s="175" customFormat="1" ht="15.75">
      <c r="A162" s="187"/>
      <c r="B162" s="192"/>
    </row>
    <row r="163" spans="1:2" s="175" customFormat="1" ht="15.75">
      <c r="A163" s="187"/>
      <c r="B163" s="192"/>
    </row>
    <row r="164" spans="1:2" s="175" customFormat="1" ht="15.75">
      <c r="A164" s="187"/>
      <c r="B164" s="192"/>
    </row>
    <row r="165" spans="1:2" s="175" customFormat="1" ht="15.75">
      <c r="A165" s="187"/>
      <c r="B165" s="192"/>
    </row>
    <row r="166" spans="1:2" s="175" customFormat="1" ht="15.75">
      <c r="A166" s="187"/>
      <c r="B166" s="192"/>
    </row>
    <row r="167" spans="1:2" s="175" customFormat="1" ht="15.75">
      <c r="A167" s="187"/>
      <c r="B167" s="192"/>
    </row>
    <row r="168" spans="1:2" s="175" customFormat="1" ht="15.75">
      <c r="A168" s="187"/>
      <c r="B168" s="192"/>
    </row>
    <row r="169" spans="1:2" s="175" customFormat="1" ht="15.75">
      <c r="A169" s="187"/>
      <c r="B169" s="192"/>
    </row>
    <row r="170" spans="1:2" s="175" customFormat="1" ht="15.75">
      <c r="A170" s="187"/>
      <c r="B170" s="192"/>
    </row>
    <row r="171" spans="1:2" s="175" customFormat="1" ht="15.75">
      <c r="A171" s="187"/>
      <c r="B171" s="192"/>
    </row>
    <row r="172" spans="1:2" s="175" customFormat="1" ht="15.75">
      <c r="A172" s="187"/>
      <c r="B172" s="192"/>
    </row>
    <row r="173" spans="1:2" s="175" customFormat="1" ht="15.75">
      <c r="A173" s="187"/>
      <c r="B173" s="192"/>
    </row>
    <row r="174" spans="1:2" s="175" customFormat="1" ht="15.75">
      <c r="A174" s="187"/>
      <c r="B174" s="192"/>
    </row>
    <row r="175" spans="1:2" s="175" customFormat="1" ht="15.75">
      <c r="A175" s="187"/>
      <c r="B175" s="192"/>
    </row>
    <row r="176" spans="1:2" s="175" customFormat="1" ht="15.75">
      <c r="A176" s="187"/>
      <c r="B176" s="192"/>
    </row>
    <row r="177" spans="1:2" s="175" customFormat="1" ht="15.75">
      <c r="A177" s="187"/>
      <c r="B177" s="192"/>
    </row>
    <row r="178" spans="1:2" s="175" customFormat="1" ht="15.75">
      <c r="A178" s="187"/>
      <c r="B178" s="192"/>
    </row>
    <row r="179" spans="1:2" s="175" customFormat="1" ht="15.75">
      <c r="A179" s="187"/>
      <c r="B179" s="192"/>
    </row>
    <row r="180" spans="1:2" s="175" customFormat="1" ht="15.75">
      <c r="A180" s="187"/>
      <c r="B180" s="192"/>
    </row>
    <row r="181" spans="1:2" s="175" customFormat="1" ht="15.75">
      <c r="A181" s="187"/>
      <c r="B181" s="192"/>
    </row>
    <row r="182" spans="1:2" s="175" customFormat="1" ht="15.75">
      <c r="A182" s="187"/>
      <c r="B182" s="192"/>
    </row>
    <row r="183" spans="1:2" s="175" customFormat="1" ht="15.75">
      <c r="A183" s="187"/>
      <c r="B183" s="192"/>
    </row>
    <row r="184" spans="1:2" s="175" customFormat="1" ht="15.75">
      <c r="A184" s="187"/>
      <c r="B184" s="192"/>
    </row>
    <row r="185" spans="1:2" s="175" customFormat="1" ht="15.75">
      <c r="A185" s="187"/>
      <c r="B185" s="192"/>
    </row>
    <row r="186" spans="1:2" s="175" customFormat="1" ht="15.75">
      <c r="A186" s="187"/>
      <c r="B186" s="192"/>
    </row>
    <row r="187" spans="1:2" s="175" customFormat="1" ht="15.75">
      <c r="A187" s="187"/>
      <c r="B187" s="192"/>
    </row>
    <row r="188" spans="1:2" s="175" customFormat="1" ht="15.75">
      <c r="A188" s="187"/>
      <c r="B188" s="192"/>
    </row>
    <row r="189" spans="1:2" s="175" customFormat="1" ht="15.75">
      <c r="A189" s="187"/>
      <c r="B189" s="192"/>
    </row>
    <row r="190" spans="1:2" s="175" customFormat="1" ht="15.75">
      <c r="A190" s="187"/>
      <c r="B190" s="192"/>
    </row>
    <row r="191" spans="1:2" s="175" customFormat="1" ht="15.75">
      <c r="A191" s="187"/>
      <c r="B191" s="192"/>
    </row>
    <row r="192" spans="1:2" s="175" customFormat="1" ht="15.75">
      <c r="A192" s="187"/>
      <c r="B192" s="192"/>
    </row>
    <row r="193" spans="1:2" s="175" customFormat="1" ht="15.75">
      <c r="A193" s="187"/>
      <c r="B193" s="192"/>
    </row>
    <row r="194" spans="1:2" s="175" customFormat="1" ht="15.75">
      <c r="A194" s="187"/>
      <c r="B194" s="192"/>
    </row>
    <row r="195" spans="1:2" s="175" customFormat="1" ht="15.75">
      <c r="A195" s="187"/>
      <c r="B195" s="192"/>
    </row>
    <row r="196" spans="1:2" s="175" customFormat="1" ht="15.75">
      <c r="A196" s="187"/>
      <c r="B196" s="192"/>
    </row>
    <row r="197" spans="1:2" s="175" customFormat="1" ht="15.75">
      <c r="A197" s="187"/>
      <c r="B197" s="192"/>
    </row>
    <row r="198" spans="1:2" s="175" customFormat="1" ht="15.75">
      <c r="A198" s="187"/>
      <c r="B198" s="192"/>
    </row>
    <row r="199" spans="1:2" s="175" customFormat="1" ht="15.75">
      <c r="A199" s="187"/>
      <c r="B199" s="192"/>
    </row>
    <row r="200" spans="1:2" s="175" customFormat="1" ht="15.75">
      <c r="A200" s="187"/>
      <c r="B200" s="192"/>
    </row>
    <row r="201" spans="1:2" s="175" customFormat="1" ht="15.75">
      <c r="A201" s="187"/>
      <c r="B201" s="192"/>
    </row>
    <row r="202" spans="1:2" s="175" customFormat="1" ht="15.75">
      <c r="A202" s="187"/>
      <c r="B202" s="192"/>
    </row>
    <row r="203" spans="1:2" s="175" customFormat="1" ht="15.75">
      <c r="A203" s="187"/>
      <c r="B203" s="192"/>
    </row>
    <row r="204" spans="1:2" s="175" customFormat="1" ht="15.75">
      <c r="A204" s="187"/>
      <c r="B204" s="192"/>
    </row>
    <row r="205" spans="1:2" s="175" customFormat="1" ht="15.75">
      <c r="A205" s="187"/>
      <c r="B205" s="192"/>
    </row>
    <row r="206" spans="1:2" s="175" customFormat="1" ht="15.75">
      <c r="A206" s="187"/>
      <c r="B206" s="192"/>
    </row>
    <row r="207" spans="1:2" s="175" customFormat="1" ht="15.75">
      <c r="A207" s="187"/>
      <c r="B207" s="192"/>
    </row>
    <row r="208" spans="1:2" s="175" customFormat="1" ht="15.75">
      <c r="A208" s="187"/>
      <c r="B208" s="192"/>
    </row>
    <row r="209" spans="1:2" s="175" customFormat="1" ht="15.75">
      <c r="A209" s="187"/>
      <c r="B209" s="192"/>
    </row>
    <row r="210" spans="1:2" s="175" customFormat="1" ht="15.75">
      <c r="A210" s="187"/>
      <c r="B210" s="192"/>
    </row>
    <row r="211" spans="1:2" s="175" customFormat="1" ht="15.75">
      <c r="A211" s="187"/>
      <c r="B211" s="192"/>
    </row>
    <row r="212" spans="1:2" s="175" customFormat="1" ht="15.75">
      <c r="A212" s="187"/>
      <c r="B212" s="192"/>
    </row>
    <row r="213" spans="1:2" s="175" customFormat="1" ht="15.75">
      <c r="A213" s="187"/>
      <c r="B213" s="192"/>
    </row>
    <row r="214" spans="1:2" s="175" customFormat="1" ht="15.75">
      <c r="A214" s="187"/>
      <c r="B214" s="192"/>
    </row>
    <row r="215" spans="1:2" s="175" customFormat="1" ht="15.75">
      <c r="A215" s="187"/>
      <c r="B215" s="192"/>
    </row>
    <row r="216" spans="1:2" s="175" customFormat="1" ht="15.75">
      <c r="A216" s="187"/>
      <c r="B216" s="192"/>
    </row>
    <row r="217" spans="1:2" s="175" customFormat="1" ht="15.75">
      <c r="A217" s="187"/>
      <c r="B217" s="192"/>
    </row>
    <row r="218" spans="1:2" s="175" customFormat="1" ht="15.75">
      <c r="A218" s="187"/>
      <c r="B218" s="192"/>
    </row>
    <row r="219" spans="1:2" s="175" customFormat="1" ht="15.75">
      <c r="A219" s="187"/>
      <c r="B219" s="192"/>
    </row>
    <row r="220" spans="1:2" s="175" customFormat="1" ht="15.75">
      <c r="A220" s="187"/>
      <c r="B220" s="192"/>
    </row>
    <row r="221" spans="1:2" s="175" customFormat="1" ht="15.75">
      <c r="A221" s="187"/>
      <c r="B221" s="192"/>
    </row>
    <row r="222" spans="1:2" s="175" customFormat="1" ht="15.75">
      <c r="A222" s="187"/>
      <c r="B222" s="192"/>
    </row>
    <row r="223" spans="1:2" s="175" customFormat="1" ht="15.75">
      <c r="A223" s="187"/>
      <c r="B223" s="192"/>
    </row>
    <row r="224" spans="1:2" s="175" customFormat="1" ht="15.75">
      <c r="A224" s="187"/>
      <c r="B224" s="192"/>
    </row>
    <row r="225" spans="1:2" s="175" customFormat="1" ht="15.75">
      <c r="A225" s="187"/>
      <c r="B225" s="192"/>
    </row>
    <row r="226" spans="1:2" s="175" customFormat="1" ht="15.75">
      <c r="A226" s="187"/>
      <c r="B226" s="192"/>
    </row>
    <row r="227" spans="1:2" s="175" customFormat="1" ht="15.75">
      <c r="A227" s="187"/>
      <c r="B227" s="192"/>
    </row>
    <row r="228" spans="1:2" s="175" customFormat="1" ht="15.75">
      <c r="A228" s="187"/>
      <c r="B228" s="192"/>
    </row>
    <row r="229" spans="1:2" s="175" customFormat="1" ht="15.75">
      <c r="A229" s="187"/>
      <c r="B229" s="192"/>
    </row>
    <row r="230" spans="1:2" s="175" customFormat="1" ht="15.75">
      <c r="A230" s="187"/>
      <c r="B230" s="192"/>
    </row>
    <row r="231" spans="1:2" s="175" customFormat="1" ht="15.75">
      <c r="A231" s="187"/>
      <c r="B231" s="192"/>
    </row>
    <row r="232" spans="1:2" s="175" customFormat="1" ht="15.75">
      <c r="A232" s="187"/>
      <c r="B232" s="192"/>
    </row>
    <row r="233" spans="1:2" s="175" customFormat="1" ht="15.75">
      <c r="A233" s="187"/>
      <c r="B233" s="192"/>
    </row>
    <row r="234" spans="1:2" s="175" customFormat="1" ht="15.75">
      <c r="A234" s="187"/>
      <c r="B234" s="192"/>
    </row>
    <row r="235" spans="1:2" s="175" customFormat="1" ht="15.75">
      <c r="A235" s="187"/>
      <c r="B235" s="192"/>
    </row>
    <row r="236" spans="1:2" s="175" customFormat="1" ht="15.75">
      <c r="A236" s="187"/>
      <c r="B236" s="192"/>
    </row>
    <row r="237" spans="1:2" s="175" customFormat="1" ht="15.75">
      <c r="A237" s="187"/>
      <c r="B237" s="192"/>
    </row>
    <row r="238" spans="1:2" s="175" customFormat="1" ht="15.75">
      <c r="A238" s="187"/>
      <c r="B238" s="192"/>
    </row>
    <row r="239" spans="1:2" s="175" customFormat="1" ht="15.75">
      <c r="A239" s="187"/>
      <c r="B239" s="192"/>
    </row>
    <row r="240" spans="1:2" s="175" customFormat="1" ht="15.75">
      <c r="A240" s="187"/>
      <c r="B240" s="192"/>
    </row>
    <row r="241" spans="1:2" s="175" customFormat="1" ht="15.75">
      <c r="A241" s="187"/>
      <c r="B241" s="192"/>
    </row>
    <row r="242" spans="1:2" s="175" customFormat="1" ht="15.75">
      <c r="A242" s="187"/>
      <c r="B242" s="192"/>
    </row>
    <row r="243" spans="1:2" s="175" customFormat="1" ht="15.75">
      <c r="A243" s="187"/>
      <c r="B243" s="192"/>
    </row>
    <row r="244" spans="1:2" s="175" customFormat="1" ht="15.75">
      <c r="A244" s="187"/>
      <c r="B244" s="192"/>
    </row>
    <row r="245" spans="1:2" s="175" customFormat="1" ht="15.75">
      <c r="A245" s="187"/>
      <c r="B245" s="192"/>
    </row>
    <row r="246" spans="1:2" s="175" customFormat="1" ht="15.75">
      <c r="A246" s="187"/>
      <c r="B246" s="192"/>
    </row>
    <row r="247" spans="1:2" s="175" customFormat="1" ht="15.75">
      <c r="A247" s="187"/>
      <c r="B247" s="192"/>
    </row>
    <row r="248" spans="1:2" s="175" customFormat="1" ht="15.75">
      <c r="A248" s="187"/>
      <c r="B248" s="192"/>
    </row>
    <row r="249" spans="1:2" s="175" customFormat="1" ht="15.75">
      <c r="A249" s="187"/>
      <c r="B249" s="192"/>
    </row>
    <row r="250" spans="1:2" s="175" customFormat="1" ht="15.75">
      <c r="A250" s="187"/>
      <c r="B250" s="192"/>
    </row>
    <row r="251" spans="1:2" s="175" customFormat="1" ht="15.75">
      <c r="A251" s="187"/>
      <c r="B251" s="192"/>
    </row>
    <row r="252" spans="1:2" s="175" customFormat="1" ht="15.75">
      <c r="A252" s="187"/>
      <c r="B252" s="192"/>
    </row>
    <row r="253" spans="1:2" s="175" customFormat="1" ht="15.75">
      <c r="A253" s="187"/>
      <c r="B253" s="192"/>
    </row>
    <row r="254" spans="1:2" s="175" customFormat="1" ht="15.75">
      <c r="A254" s="187"/>
      <c r="B254" s="192"/>
    </row>
    <row r="255" spans="1:2" s="175" customFormat="1" ht="15.75">
      <c r="A255" s="187"/>
      <c r="B255" s="192"/>
    </row>
    <row r="256" spans="1:2" s="175" customFormat="1" ht="15.75">
      <c r="A256" s="187"/>
      <c r="B256" s="192"/>
    </row>
    <row r="257" spans="1:2" s="175" customFormat="1" ht="15.75">
      <c r="A257" s="187"/>
      <c r="B257" s="192"/>
    </row>
    <row r="258" spans="1:2" s="175" customFormat="1" ht="15.75">
      <c r="A258" s="187"/>
      <c r="B258" s="192"/>
    </row>
    <row r="259" spans="1:2" s="175" customFormat="1" ht="15.75">
      <c r="A259" s="187"/>
      <c r="B259" s="192"/>
    </row>
    <row r="260" spans="1:2" s="175" customFormat="1" ht="15.75">
      <c r="A260" s="187"/>
      <c r="B260" s="192"/>
    </row>
    <row r="261" spans="1:2" s="175" customFormat="1" ht="15.75">
      <c r="A261" s="187"/>
      <c r="B261" s="192"/>
    </row>
    <row r="262" spans="1:2" s="175" customFormat="1" ht="15.75">
      <c r="A262" s="187"/>
      <c r="B262" s="192"/>
    </row>
    <row r="263" spans="1:2" s="175" customFormat="1" ht="15.75">
      <c r="A263" s="187"/>
      <c r="B263" s="192"/>
    </row>
    <row r="264" spans="1:2" s="175" customFormat="1" ht="15.75">
      <c r="A264" s="187"/>
      <c r="B264" s="192"/>
    </row>
    <row r="265" spans="1:2" s="175" customFormat="1" ht="15.75">
      <c r="A265" s="187"/>
      <c r="B265" s="192"/>
    </row>
    <row r="266" spans="1:2" s="175" customFormat="1" ht="15.75">
      <c r="A266" s="187"/>
      <c r="B266" s="192"/>
    </row>
    <row r="267" spans="1:2" s="175" customFormat="1" ht="15.75">
      <c r="A267" s="187"/>
      <c r="B267" s="192"/>
    </row>
    <row r="268" spans="1:2" s="175" customFormat="1" ht="15.75">
      <c r="A268" s="187"/>
      <c r="B268" s="192"/>
    </row>
    <row r="269" spans="1:2" s="175" customFormat="1" ht="15.75">
      <c r="A269" s="187"/>
      <c r="B269" s="192"/>
    </row>
    <row r="270" spans="1:2" s="175" customFormat="1" ht="15.75">
      <c r="A270" s="187"/>
      <c r="B270" s="192"/>
    </row>
    <row r="271" spans="1:2" s="175" customFormat="1" ht="15.75">
      <c r="A271" s="187"/>
      <c r="B271" s="192"/>
    </row>
    <row r="272" spans="1:2" s="175" customFormat="1" ht="15.75">
      <c r="A272" s="187"/>
      <c r="B272" s="192"/>
    </row>
    <row r="273" spans="1:2" s="175" customFormat="1" ht="15.75">
      <c r="A273" s="187"/>
      <c r="B273" s="192"/>
    </row>
    <row r="274" spans="1:2" s="175" customFormat="1" ht="15.75">
      <c r="A274" s="187"/>
      <c r="B274" s="192"/>
    </row>
    <row r="275" spans="1:2" s="175" customFormat="1" ht="15.75">
      <c r="A275" s="187"/>
      <c r="B275" s="192"/>
    </row>
    <row r="276" spans="1:2" s="175" customFormat="1" ht="15.75">
      <c r="A276" s="187"/>
      <c r="B276" s="192"/>
    </row>
    <row r="277" spans="1:2" s="175" customFormat="1" ht="15.75">
      <c r="A277" s="187"/>
      <c r="B277" s="192"/>
    </row>
    <row r="278" spans="1:2" s="175" customFormat="1" ht="15.75">
      <c r="A278" s="187"/>
      <c r="B278" s="192"/>
    </row>
    <row r="279" spans="1:2" s="175" customFormat="1" ht="15.75">
      <c r="A279" s="187"/>
      <c r="B279" s="192"/>
    </row>
    <row r="280" spans="1:2" s="175" customFormat="1" ht="15.75">
      <c r="A280" s="187"/>
      <c r="B280" s="192"/>
    </row>
    <row r="281" spans="1:2" s="175" customFormat="1" ht="15.75">
      <c r="A281" s="187"/>
      <c r="B281" s="192"/>
    </row>
    <row r="282" spans="1:2" s="175" customFormat="1" ht="15.75">
      <c r="A282" s="187"/>
      <c r="B282" s="192"/>
    </row>
    <row r="283" spans="1:2" s="175" customFormat="1" ht="15.75">
      <c r="A283" s="187"/>
      <c r="B283" s="192"/>
    </row>
    <row r="284" spans="1:2" s="175" customFormat="1" ht="15.75">
      <c r="A284" s="187"/>
      <c r="B284" s="192"/>
    </row>
    <row r="285" spans="1:2" s="175" customFormat="1" ht="15.75">
      <c r="A285" s="187"/>
      <c r="B285" s="192"/>
    </row>
    <row r="286" spans="1:2" s="175" customFormat="1" ht="15.75">
      <c r="A286" s="187"/>
      <c r="B286" s="192"/>
    </row>
    <row r="287" spans="1:2" s="175" customFormat="1" ht="15.75">
      <c r="A287" s="187"/>
      <c r="B287" s="192"/>
    </row>
    <row r="288" spans="1:2" s="175" customFormat="1" ht="15.75">
      <c r="A288" s="187"/>
      <c r="B288" s="192"/>
    </row>
    <row r="289" spans="1:2" s="175" customFormat="1" ht="15.75">
      <c r="A289" s="187"/>
      <c r="B289" s="192"/>
    </row>
    <row r="290" spans="1:2" s="175" customFormat="1" ht="15.75">
      <c r="A290" s="187"/>
      <c r="B290" s="192"/>
    </row>
    <row r="291" spans="1:2" s="175" customFormat="1" ht="15.75">
      <c r="A291" s="187"/>
      <c r="B291" s="192"/>
    </row>
    <row r="292" spans="1:2" s="175" customFormat="1" ht="15.75">
      <c r="A292" s="187"/>
      <c r="B292" s="192"/>
    </row>
    <row r="293" spans="1:2" s="175" customFormat="1" ht="15.75">
      <c r="A293" s="187"/>
      <c r="B293" s="192"/>
    </row>
    <row r="294" spans="1:2" s="175" customFormat="1" ht="15.75">
      <c r="A294" s="187"/>
      <c r="B294" s="192"/>
    </row>
    <row r="295" spans="1:2" s="175" customFormat="1" ht="15.75">
      <c r="A295" s="187"/>
      <c r="B295" s="192"/>
    </row>
    <row r="296" spans="1:2" s="175" customFormat="1" ht="15.75">
      <c r="A296" s="187"/>
      <c r="B296" s="192"/>
    </row>
    <row r="297" spans="1:2" s="175" customFormat="1" ht="15.75">
      <c r="A297" s="187"/>
      <c r="B297" s="192"/>
    </row>
    <row r="298" spans="1:2" s="175" customFormat="1" ht="15.75">
      <c r="A298" s="187"/>
      <c r="B298" s="192"/>
    </row>
    <row r="299" spans="1:2" s="175" customFormat="1" ht="15.75">
      <c r="A299" s="187"/>
      <c r="B299" s="192"/>
    </row>
    <row r="300" spans="1:2" s="175" customFormat="1" ht="15.75">
      <c r="A300" s="187"/>
      <c r="B300" s="192"/>
    </row>
    <row r="301" spans="1:2" s="175" customFormat="1" ht="15.75">
      <c r="A301" s="187"/>
      <c r="B301" s="192"/>
    </row>
    <row r="302" spans="1:2" s="175" customFormat="1" ht="15.75">
      <c r="A302" s="187"/>
      <c r="B302" s="192"/>
    </row>
    <row r="303" spans="1:2" s="175" customFormat="1" ht="15.75">
      <c r="A303" s="187"/>
      <c r="B303" s="192"/>
    </row>
    <row r="304" spans="1:2" s="175" customFormat="1" ht="15.75">
      <c r="A304" s="187"/>
      <c r="B304" s="192"/>
    </row>
    <row r="305" spans="1:2" s="175" customFormat="1" ht="15.75">
      <c r="A305" s="187"/>
      <c r="B305" s="192"/>
    </row>
    <row r="306" spans="1:2" s="175" customFormat="1" ht="15.75">
      <c r="A306" s="187"/>
      <c r="B306" s="192"/>
    </row>
    <row r="307" spans="1:2" s="175" customFormat="1" ht="15.75">
      <c r="A307" s="187"/>
      <c r="B307" s="192"/>
    </row>
    <row r="308" spans="1:2" s="175" customFormat="1" ht="15.75">
      <c r="A308" s="187"/>
      <c r="B308" s="192"/>
    </row>
    <row r="309" spans="1:2" s="175" customFormat="1" ht="15.75">
      <c r="A309" s="187"/>
      <c r="B309" s="192"/>
    </row>
    <row r="310" spans="1:2" s="175" customFormat="1" ht="15.75">
      <c r="A310" s="187"/>
      <c r="B310" s="192"/>
    </row>
    <row r="311" spans="1:2" s="175" customFormat="1" ht="15.75">
      <c r="A311" s="187"/>
      <c r="B311" s="192"/>
    </row>
    <row r="312" spans="1:2" s="175" customFormat="1" ht="15.75">
      <c r="A312" s="187"/>
      <c r="B312" s="192"/>
    </row>
    <row r="313" spans="1:2" s="175" customFormat="1" ht="15.75">
      <c r="A313" s="187"/>
      <c r="B313" s="192"/>
    </row>
    <row r="314" spans="1:2" s="175" customFormat="1" ht="15.75">
      <c r="A314" s="187"/>
      <c r="B314" s="192"/>
    </row>
    <row r="315" spans="1:2" s="175" customFormat="1" ht="15.75">
      <c r="A315" s="187"/>
      <c r="B315" s="192"/>
    </row>
    <row r="316" spans="1:2" s="175" customFormat="1" ht="15.75">
      <c r="A316" s="187"/>
      <c r="B316" s="192"/>
    </row>
    <row r="317" spans="1:2" s="175" customFormat="1" ht="15.75">
      <c r="A317" s="187"/>
      <c r="B317" s="192"/>
    </row>
    <row r="318" spans="1:2" s="175" customFormat="1" ht="15.75">
      <c r="A318" s="187"/>
      <c r="B318" s="192"/>
    </row>
    <row r="319" spans="1:2" s="175" customFormat="1" ht="15.75">
      <c r="A319" s="187"/>
      <c r="B319" s="192"/>
    </row>
    <row r="320" spans="1:2" s="175" customFormat="1" ht="15.75">
      <c r="A320" s="187"/>
      <c r="B320" s="192"/>
    </row>
    <row r="321" spans="1:2" s="175" customFormat="1" ht="15.75">
      <c r="A321" s="187"/>
      <c r="B321" s="192"/>
    </row>
    <row r="322" spans="1:2" s="175" customFormat="1" ht="15.75">
      <c r="A322" s="187"/>
      <c r="B322" s="192"/>
    </row>
    <row r="323" spans="1:2" s="175" customFormat="1" ht="15.75">
      <c r="A323" s="187"/>
      <c r="B323" s="192"/>
    </row>
    <row r="324" spans="1:2" s="175" customFormat="1" ht="15.75">
      <c r="A324" s="187"/>
      <c r="B324" s="192"/>
    </row>
    <row r="325" spans="1:2" s="175" customFormat="1" ht="15.75">
      <c r="A325" s="187"/>
      <c r="B325" s="192"/>
    </row>
    <row r="326" spans="1:2" s="175" customFormat="1" ht="15.75">
      <c r="A326" s="187"/>
      <c r="B326" s="192"/>
    </row>
    <row r="327" spans="1:2" s="175" customFormat="1" ht="15.75">
      <c r="A327" s="187"/>
      <c r="B327" s="192"/>
    </row>
    <row r="328" spans="1:2" s="175" customFormat="1" ht="15.75">
      <c r="A328" s="187"/>
      <c r="B328" s="192"/>
    </row>
    <row r="329" spans="1:2" s="175" customFormat="1" ht="15.75">
      <c r="A329" s="187"/>
      <c r="B329" s="192"/>
    </row>
    <row r="330" spans="1:2" s="175" customFormat="1" ht="15.75">
      <c r="A330" s="187"/>
      <c r="B330" s="192"/>
    </row>
    <row r="331" spans="1:2" s="175" customFormat="1" ht="15.75">
      <c r="A331" s="187"/>
      <c r="B331" s="192"/>
    </row>
    <row r="332" spans="1:2" s="175" customFormat="1" ht="15.75">
      <c r="A332" s="187"/>
      <c r="B332" s="192"/>
    </row>
    <row r="333" spans="1:2" s="175" customFormat="1" ht="15.75">
      <c r="A333" s="187"/>
      <c r="B333" s="192"/>
    </row>
    <row r="334" spans="1:2" s="175" customFormat="1" ht="15.75">
      <c r="A334" s="187"/>
      <c r="B334" s="192"/>
    </row>
    <row r="335" spans="1:2" s="175" customFormat="1" ht="15.75">
      <c r="A335" s="187"/>
      <c r="B335" s="192"/>
    </row>
    <row r="336" spans="1:2" s="175" customFormat="1" ht="15.75">
      <c r="A336" s="187"/>
      <c r="B336" s="192"/>
    </row>
    <row r="337" spans="1:2" s="175" customFormat="1" ht="15.75">
      <c r="A337" s="187"/>
      <c r="B337" s="192"/>
    </row>
    <row r="338" spans="1:2" s="175" customFormat="1" ht="15.75">
      <c r="A338" s="187"/>
      <c r="B338" s="192"/>
    </row>
    <row r="339" spans="1:2" s="175" customFormat="1" ht="15.75">
      <c r="A339" s="187"/>
      <c r="B339" s="192"/>
    </row>
    <row r="340" spans="1:2" s="175" customFormat="1" ht="15.75">
      <c r="A340" s="187"/>
      <c r="B340" s="192"/>
    </row>
    <row r="341" spans="1:2" s="175" customFormat="1" ht="15.75">
      <c r="A341" s="187"/>
      <c r="B341" s="192"/>
    </row>
    <row r="342" spans="1:2" s="175" customFormat="1" ht="15.75">
      <c r="A342" s="187"/>
      <c r="B342" s="192"/>
    </row>
    <row r="343" spans="1:2" s="175" customFormat="1" ht="15.75">
      <c r="A343" s="187"/>
      <c r="B343" s="192"/>
    </row>
    <row r="344" spans="1:2" s="175" customFormat="1" ht="15.75">
      <c r="A344" s="187"/>
      <c r="B344" s="192"/>
    </row>
    <row r="345" spans="1:2" s="175" customFormat="1" ht="15.75">
      <c r="A345" s="187"/>
      <c r="B345" s="192"/>
    </row>
    <row r="346" spans="1:2" s="175" customFormat="1" ht="15.75">
      <c r="A346" s="187"/>
      <c r="B346" s="192"/>
    </row>
    <row r="347" spans="1:2" s="175" customFormat="1" ht="15.75">
      <c r="A347" s="187"/>
      <c r="B347" s="192"/>
    </row>
    <row r="348" spans="1:2" s="175" customFormat="1" ht="15.75">
      <c r="A348" s="187"/>
      <c r="B348" s="192"/>
    </row>
    <row r="349" spans="1:2" s="175" customFormat="1" ht="15.75">
      <c r="A349" s="187"/>
      <c r="B349" s="192"/>
    </row>
    <row r="350" spans="1:2" s="175" customFormat="1" ht="15.75">
      <c r="A350" s="187"/>
      <c r="B350" s="192"/>
    </row>
    <row r="351" spans="1:2" s="175" customFormat="1" ht="15.75">
      <c r="A351" s="187"/>
      <c r="B351" s="192"/>
    </row>
    <row r="352" spans="1:2" s="175" customFormat="1" ht="15.75">
      <c r="A352" s="187"/>
      <c r="B352" s="192"/>
    </row>
    <row r="353" spans="1:2" s="175" customFormat="1" ht="15.75">
      <c r="A353" s="187"/>
      <c r="B353" s="192"/>
    </row>
    <row r="354" spans="1:2" s="175" customFormat="1" ht="15.75">
      <c r="A354" s="187"/>
      <c r="B354" s="192"/>
    </row>
    <row r="355" spans="1:2" s="175" customFormat="1" ht="15.75">
      <c r="A355" s="187"/>
      <c r="B355" s="192"/>
    </row>
    <row r="356" spans="1:2" s="175" customFormat="1" ht="15.75">
      <c r="A356" s="187"/>
      <c r="B356" s="192"/>
    </row>
    <row r="357" spans="1:2" s="175" customFormat="1" ht="15.75">
      <c r="A357" s="187"/>
      <c r="B357" s="192"/>
    </row>
    <row r="358" spans="1:2" s="175" customFormat="1" ht="15.75">
      <c r="A358" s="187"/>
      <c r="B358" s="192"/>
    </row>
    <row r="359" spans="1:2" s="175" customFormat="1" ht="15.75">
      <c r="A359" s="187"/>
      <c r="B359" s="192"/>
    </row>
    <row r="360" spans="1:2" s="175" customFormat="1" ht="15.75">
      <c r="A360" s="187"/>
      <c r="B360" s="192"/>
    </row>
    <row r="361" spans="1:2" s="175" customFormat="1" ht="15.75">
      <c r="A361" s="187"/>
      <c r="B361" s="192"/>
    </row>
    <row r="362" spans="1:2" s="175" customFormat="1" ht="15.75">
      <c r="A362" s="187"/>
      <c r="B362" s="192"/>
    </row>
    <row r="363" spans="1:2" s="175" customFormat="1" ht="15.75">
      <c r="A363" s="187"/>
      <c r="B363" s="192"/>
    </row>
    <row r="364" spans="1:2" s="175" customFormat="1" ht="15.75">
      <c r="A364" s="187"/>
      <c r="B364" s="192"/>
    </row>
    <row r="365" spans="1:2" s="175" customFormat="1" ht="15.75">
      <c r="A365" s="187"/>
      <c r="B365" s="192"/>
    </row>
    <row r="366" spans="1:2" s="175" customFormat="1" ht="15.75">
      <c r="A366" s="187"/>
      <c r="B366" s="192"/>
    </row>
    <row r="367" spans="1:2" s="175" customFormat="1" ht="15.75">
      <c r="A367" s="187"/>
      <c r="B367" s="192"/>
    </row>
    <row r="368" spans="1:2" s="175" customFormat="1" ht="15.75">
      <c r="A368" s="187"/>
      <c r="B368" s="192"/>
    </row>
    <row r="369" spans="1:2" s="175" customFormat="1" ht="15.75">
      <c r="A369" s="187"/>
      <c r="B369" s="192"/>
    </row>
    <row r="370" spans="1:2" s="175" customFormat="1" ht="15.75">
      <c r="A370" s="187"/>
      <c r="B370" s="192"/>
    </row>
    <row r="371" spans="1:2" s="175" customFormat="1" ht="15.75">
      <c r="A371" s="187"/>
      <c r="B371" s="192"/>
    </row>
    <row r="372" spans="1:2" s="175" customFormat="1" ht="15.75">
      <c r="A372" s="187"/>
      <c r="B372" s="192"/>
    </row>
    <row r="373" spans="1:2" s="175" customFormat="1" ht="15.75">
      <c r="A373" s="187"/>
      <c r="B373" s="192"/>
    </row>
    <row r="374" spans="1:2" s="175" customFormat="1" ht="15.75">
      <c r="A374" s="187"/>
      <c r="B374" s="192"/>
    </row>
    <row r="375" spans="1:2" s="175" customFormat="1" ht="15.75">
      <c r="A375" s="187"/>
      <c r="B375" s="192"/>
    </row>
    <row r="376" spans="1:2" s="175" customFormat="1" ht="15.75">
      <c r="A376" s="187"/>
      <c r="B376" s="192"/>
    </row>
    <row r="377" spans="1:2" s="175" customFormat="1" ht="15.75">
      <c r="A377" s="187"/>
      <c r="B377" s="192"/>
    </row>
    <row r="378" spans="1:2" s="175" customFormat="1" ht="15.75">
      <c r="A378" s="187"/>
      <c r="B378" s="192"/>
    </row>
    <row r="379" spans="1:2" s="175" customFormat="1" ht="15.75">
      <c r="A379" s="187"/>
      <c r="B379" s="192"/>
    </row>
    <row r="380" spans="1:2" s="175" customFormat="1" ht="15.75">
      <c r="A380" s="187"/>
      <c r="B380" s="192"/>
    </row>
    <row r="381" spans="1:2" s="175" customFormat="1" ht="15.75">
      <c r="A381" s="187"/>
      <c r="B381" s="192"/>
    </row>
    <row r="382" spans="1:2" s="175" customFormat="1" ht="15.75">
      <c r="A382" s="187"/>
      <c r="B382" s="192"/>
    </row>
    <row r="383" spans="1:2" s="175" customFormat="1" ht="15.75">
      <c r="A383" s="187"/>
      <c r="B383" s="192"/>
    </row>
    <row r="384" spans="1:2" s="175" customFormat="1" ht="15.75">
      <c r="A384" s="187"/>
      <c r="B384" s="192"/>
    </row>
    <row r="385" spans="1:2" s="175" customFormat="1" ht="15.75">
      <c r="A385" s="187"/>
      <c r="B385" s="192"/>
    </row>
    <row r="386" spans="1:2" s="175" customFormat="1" ht="15.75">
      <c r="A386" s="187"/>
      <c r="B386" s="192"/>
    </row>
    <row r="387" spans="1:2" s="175" customFormat="1" ht="15.75">
      <c r="A387" s="187"/>
      <c r="B387" s="192"/>
    </row>
    <row r="388" spans="1:2" s="175" customFormat="1" ht="15.75">
      <c r="A388" s="187"/>
      <c r="B388" s="192"/>
    </row>
    <row r="389" spans="1:2" s="175" customFormat="1" ht="15.75">
      <c r="A389" s="187"/>
      <c r="B389" s="192"/>
    </row>
    <row r="390" spans="1:2" s="175" customFormat="1" ht="15.75">
      <c r="A390" s="187"/>
      <c r="B390" s="192"/>
    </row>
    <row r="391" spans="1:2" s="175" customFormat="1" ht="15.75">
      <c r="A391" s="187"/>
      <c r="B391" s="192"/>
    </row>
    <row r="392" spans="1:2" s="175" customFormat="1" ht="15.75">
      <c r="A392" s="187"/>
      <c r="B392" s="192"/>
    </row>
    <row r="393" spans="1:2" s="175" customFormat="1" ht="15.75">
      <c r="A393" s="187"/>
      <c r="B393" s="192"/>
    </row>
    <row r="394" spans="1:2" s="175" customFormat="1" ht="15.75">
      <c r="A394" s="187"/>
      <c r="B394" s="192"/>
    </row>
    <row r="395" spans="1:2" s="175" customFormat="1" ht="15.75">
      <c r="A395" s="187"/>
      <c r="B395" s="192"/>
    </row>
    <row r="396" spans="1:2" s="175" customFormat="1" ht="15.75">
      <c r="A396" s="187"/>
      <c r="B396" s="192"/>
    </row>
    <row r="397" spans="1:2" s="175" customFormat="1" ht="15.75">
      <c r="A397" s="187"/>
      <c r="B397" s="192"/>
    </row>
    <row r="398" spans="1:2" s="175" customFormat="1" ht="15.75">
      <c r="A398" s="187"/>
      <c r="B398" s="192"/>
    </row>
    <row r="399" spans="1:2" s="175" customFormat="1" ht="15.75">
      <c r="A399" s="187"/>
      <c r="B399" s="192"/>
    </row>
    <row r="400" spans="1:2" s="175" customFormat="1" ht="15.75">
      <c r="A400" s="187"/>
      <c r="B400" s="192"/>
    </row>
    <row r="401" spans="1:2" s="175" customFormat="1" ht="15.75">
      <c r="A401" s="187"/>
      <c r="B401" s="192"/>
    </row>
    <row r="402" spans="1:2" s="175" customFormat="1" ht="15.75">
      <c r="A402" s="187"/>
      <c r="B402" s="192"/>
    </row>
    <row r="403" spans="1:2" s="175" customFormat="1" ht="15.75">
      <c r="A403" s="187"/>
      <c r="B403" s="192"/>
    </row>
    <row r="404" spans="1:2" s="175" customFormat="1" ht="15.75">
      <c r="A404" s="187"/>
      <c r="B404" s="192"/>
    </row>
    <row r="405" spans="1:2" s="175" customFormat="1" ht="15.75">
      <c r="A405" s="187"/>
      <c r="B405" s="192"/>
    </row>
    <row r="406" spans="1:2" s="175" customFormat="1" ht="15.75">
      <c r="A406" s="187"/>
      <c r="B406" s="192"/>
    </row>
    <row r="407" spans="1:2" s="175" customFormat="1" ht="15.75">
      <c r="A407" s="187"/>
      <c r="B407" s="192"/>
    </row>
    <row r="408" spans="1:2" s="175" customFormat="1" ht="15.75">
      <c r="A408" s="187"/>
      <c r="B408" s="192"/>
    </row>
    <row r="409" spans="1:2" s="175" customFormat="1" ht="15.75">
      <c r="A409" s="187"/>
      <c r="B409" s="192"/>
    </row>
    <row r="410" spans="1:2" s="175" customFormat="1" ht="15.75">
      <c r="A410" s="187"/>
      <c r="B410" s="192"/>
    </row>
    <row r="411" spans="1:2" s="175" customFormat="1" ht="15.75">
      <c r="A411" s="187"/>
      <c r="B411" s="192"/>
    </row>
    <row r="412" spans="1:2" s="175" customFormat="1" ht="15.75">
      <c r="A412" s="187"/>
      <c r="B412" s="192"/>
    </row>
    <row r="413" spans="1:2" s="175" customFormat="1" ht="15.75">
      <c r="A413" s="187"/>
      <c r="B413" s="192"/>
    </row>
    <row r="414" spans="1:2" s="175" customFormat="1" ht="15.75">
      <c r="A414" s="187"/>
      <c r="B414" s="192"/>
    </row>
    <row r="415" spans="1:2" s="175" customFormat="1" ht="15.75">
      <c r="A415" s="187"/>
      <c r="B415" s="192"/>
    </row>
    <row r="416" spans="1:2" s="175" customFormat="1" ht="15.75">
      <c r="A416" s="187"/>
      <c r="B416" s="192"/>
    </row>
    <row r="417" spans="1:2" s="175" customFormat="1" ht="15.75">
      <c r="A417" s="187"/>
      <c r="B417" s="192"/>
    </row>
    <row r="418" spans="1:2" s="175" customFormat="1" ht="15.75">
      <c r="A418" s="187"/>
      <c r="B418" s="192"/>
    </row>
    <row r="419" spans="1:2" s="175" customFormat="1" ht="15.75">
      <c r="A419" s="187"/>
      <c r="B419" s="192"/>
    </row>
    <row r="420" spans="1:2" s="175" customFormat="1" ht="15.75">
      <c r="A420" s="187"/>
      <c r="B420" s="192"/>
    </row>
    <row r="421" spans="1:2" s="175" customFormat="1" ht="15.75">
      <c r="A421" s="187"/>
      <c r="B421" s="192"/>
    </row>
    <row r="422" spans="1:2" s="175" customFormat="1" ht="15.75">
      <c r="A422" s="187"/>
      <c r="B422" s="192"/>
    </row>
    <row r="423" spans="1:2" s="175" customFormat="1" ht="15.75">
      <c r="A423" s="187"/>
      <c r="B423" s="192"/>
    </row>
    <row r="424" spans="1:2" s="175" customFormat="1" ht="15.75">
      <c r="A424" s="187"/>
      <c r="B424" s="192"/>
    </row>
    <row r="425" spans="1:2" s="175" customFormat="1" ht="15.75">
      <c r="A425" s="187"/>
      <c r="B425" s="192"/>
    </row>
    <row r="426" spans="1:2" s="175" customFormat="1" ht="15.75">
      <c r="A426" s="187"/>
      <c r="B426" s="192"/>
    </row>
    <row r="427" spans="1:2" s="175" customFormat="1" ht="15.75">
      <c r="A427" s="187"/>
      <c r="B427" s="192"/>
    </row>
    <row r="428" spans="1:2" s="175" customFormat="1" ht="15.75">
      <c r="A428" s="187"/>
      <c r="B428" s="192"/>
    </row>
    <row r="429" spans="1:2" s="175" customFormat="1" ht="15.75">
      <c r="A429" s="187"/>
      <c r="B429" s="192"/>
    </row>
    <row r="430" spans="1:2" s="175" customFormat="1" ht="15.75">
      <c r="A430" s="187"/>
      <c r="B430" s="192"/>
    </row>
    <row r="431" spans="1:2" s="175" customFormat="1" ht="15.75">
      <c r="A431" s="187"/>
      <c r="B431" s="192"/>
    </row>
    <row r="432" spans="1:2" s="175" customFormat="1" ht="15.75">
      <c r="A432" s="187"/>
      <c r="B432" s="192"/>
    </row>
    <row r="433" spans="1:2" s="175" customFormat="1" ht="15.75">
      <c r="A433" s="187"/>
      <c r="B433" s="192"/>
    </row>
    <row r="434" spans="1:2" s="175" customFormat="1" ht="15.75">
      <c r="A434" s="187"/>
      <c r="B434" s="192"/>
    </row>
    <row r="435" spans="1:2" s="175" customFormat="1" ht="15.75">
      <c r="A435" s="187"/>
      <c r="B435" s="192"/>
    </row>
    <row r="436" spans="1:2" s="175" customFormat="1" ht="15.75">
      <c r="A436" s="187"/>
      <c r="B436" s="192"/>
    </row>
    <row r="437" spans="1:2" s="175" customFormat="1" ht="15.75">
      <c r="A437" s="187"/>
      <c r="B437" s="192"/>
    </row>
    <row r="438" spans="1:2" s="175" customFormat="1" ht="15.75">
      <c r="A438" s="187"/>
      <c r="B438" s="192"/>
    </row>
    <row r="439" spans="1:2" s="175" customFormat="1" ht="15.75">
      <c r="A439" s="187"/>
      <c r="B439" s="192"/>
    </row>
    <row r="440" spans="1:2" s="175" customFormat="1" ht="15.75">
      <c r="A440" s="187"/>
      <c r="B440" s="192"/>
    </row>
    <row r="441" spans="1:2" s="175" customFormat="1" ht="15.75">
      <c r="A441" s="187"/>
      <c r="B441" s="192"/>
    </row>
    <row r="442" spans="1:2" s="175" customFormat="1" ht="15.75">
      <c r="A442" s="187"/>
      <c r="B442" s="192"/>
    </row>
    <row r="443" spans="1:2" s="175" customFormat="1" ht="15.75">
      <c r="A443" s="187"/>
      <c r="B443" s="192"/>
    </row>
    <row r="444" spans="1:2" s="175" customFormat="1" ht="15.75">
      <c r="A444" s="187"/>
      <c r="B444" s="192"/>
    </row>
    <row r="445" spans="1:2" s="175" customFormat="1" ht="15.75">
      <c r="A445" s="187"/>
      <c r="B445" s="192"/>
    </row>
    <row r="446" spans="1:2" s="175" customFormat="1" ht="15.75">
      <c r="A446" s="187"/>
      <c r="B446" s="192"/>
    </row>
    <row r="447" spans="1:2" s="175" customFormat="1" ht="15.75">
      <c r="A447" s="187"/>
      <c r="B447" s="192"/>
    </row>
    <row r="448" spans="1:2" s="175" customFormat="1" ht="15.75">
      <c r="A448" s="187"/>
      <c r="B448" s="192"/>
    </row>
    <row r="449" spans="1:2" s="175" customFormat="1" ht="15.75">
      <c r="A449" s="187"/>
      <c r="B449" s="192"/>
    </row>
    <row r="450" spans="1:2" s="175" customFormat="1" ht="15.75">
      <c r="A450" s="187"/>
      <c r="B450" s="192"/>
    </row>
    <row r="451" spans="1:2" s="175" customFormat="1" ht="15.75">
      <c r="A451" s="187"/>
      <c r="B451" s="192"/>
    </row>
    <row r="452" spans="1:2" s="175" customFormat="1" ht="15.75">
      <c r="A452" s="187"/>
      <c r="B452" s="192"/>
    </row>
    <row r="453" spans="1:2" s="175" customFormat="1" ht="15.75">
      <c r="A453" s="187"/>
      <c r="B453" s="192"/>
    </row>
    <row r="454" spans="1:2" s="175" customFormat="1" ht="15.75">
      <c r="A454" s="187"/>
      <c r="B454" s="192"/>
    </row>
    <row r="455" spans="1:2" s="175" customFormat="1" ht="15.75">
      <c r="A455" s="187"/>
      <c r="B455" s="192"/>
    </row>
    <row r="456" spans="1:2" s="175" customFormat="1" ht="15.75">
      <c r="A456" s="187"/>
      <c r="B456" s="192"/>
    </row>
    <row r="457" spans="1:2" s="175" customFormat="1" ht="15.75">
      <c r="A457" s="187"/>
      <c r="B457" s="192"/>
    </row>
    <row r="458" spans="1:2" s="175" customFormat="1" ht="15.75">
      <c r="A458" s="187"/>
      <c r="B458" s="192"/>
    </row>
    <row r="459" spans="1:2" s="175" customFormat="1" ht="15.75">
      <c r="A459" s="187"/>
      <c r="B459" s="192"/>
    </row>
    <row r="460" spans="1:2" s="175" customFormat="1" ht="15.75">
      <c r="A460" s="187"/>
      <c r="B460" s="192"/>
    </row>
    <row r="461" spans="1:2" s="175" customFormat="1" ht="15.75">
      <c r="A461" s="187"/>
      <c r="B461" s="192"/>
    </row>
    <row r="462" spans="1:2" s="175" customFormat="1" ht="15.75">
      <c r="A462" s="187"/>
      <c r="B462" s="192"/>
    </row>
    <row r="463" spans="1:2" s="175" customFormat="1" ht="15.75">
      <c r="A463" s="187"/>
      <c r="B463" s="192"/>
    </row>
    <row r="464" spans="1:2" s="175" customFormat="1" ht="15.75">
      <c r="A464" s="187"/>
      <c r="B464" s="192"/>
    </row>
    <row r="465" spans="1:2" s="175" customFormat="1" ht="15.75">
      <c r="A465" s="187"/>
      <c r="B465" s="192"/>
    </row>
    <row r="466" spans="1:2" s="175" customFormat="1" ht="15.75">
      <c r="A466" s="187"/>
      <c r="B466" s="192"/>
    </row>
    <row r="467" spans="1:2" s="175" customFormat="1" ht="15.75">
      <c r="A467" s="187"/>
      <c r="B467" s="192"/>
    </row>
    <row r="468" spans="1:2" s="175" customFormat="1" ht="15.75">
      <c r="A468" s="187"/>
      <c r="B468" s="192"/>
    </row>
    <row r="469" spans="1:2" s="175" customFormat="1" ht="15.75">
      <c r="A469" s="187"/>
      <c r="B469" s="192"/>
    </row>
    <row r="470" spans="1:2" s="175" customFormat="1" ht="15.75">
      <c r="A470" s="187"/>
      <c r="B470" s="192"/>
    </row>
    <row r="471" spans="1:2" s="175" customFormat="1" ht="15.75">
      <c r="A471" s="187"/>
      <c r="B471" s="192"/>
    </row>
    <row r="472" spans="1:2" s="175" customFormat="1" ht="15.75">
      <c r="A472" s="187"/>
      <c r="B472" s="192"/>
    </row>
    <row r="473" spans="1:2" s="175" customFormat="1" ht="15.75">
      <c r="A473" s="187"/>
      <c r="B473" s="192"/>
    </row>
    <row r="474" spans="1:2" s="175" customFormat="1" ht="15.75">
      <c r="A474" s="187"/>
      <c r="B474" s="192"/>
    </row>
    <row r="475" spans="1:2" s="175" customFormat="1" ht="15.75">
      <c r="A475" s="187"/>
      <c r="B475" s="192"/>
    </row>
    <row r="476" spans="1:2" s="175" customFormat="1" ht="15.75">
      <c r="A476" s="187"/>
      <c r="B476" s="192"/>
    </row>
    <row r="477" spans="1:2" s="175" customFormat="1" ht="15.75">
      <c r="A477" s="187"/>
      <c r="B477" s="192"/>
    </row>
    <row r="478" spans="1:2" s="175" customFormat="1" ht="15.75">
      <c r="A478" s="187"/>
      <c r="B478" s="192"/>
    </row>
    <row r="479" spans="1:2" s="175" customFormat="1" ht="15.75">
      <c r="A479" s="187"/>
      <c r="B479" s="192"/>
    </row>
    <row r="480" spans="1:2" s="175" customFormat="1" ht="15.75">
      <c r="A480" s="187"/>
      <c r="B480" s="192"/>
    </row>
    <row r="481" spans="1:2" s="175" customFormat="1" ht="15.75">
      <c r="A481" s="187"/>
      <c r="B481" s="192"/>
    </row>
    <row r="482" spans="1:2" s="175" customFormat="1" ht="15.75">
      <c r="A482" s="187"/>
      <c r="B482" s="192"/>
    </row>
    <row r="483" spans="1:2" s="175" customFormat="1" ht="15.75">
      <c r="A483" s="187"/>
      <c r="B483" s="192"/>
    </row>
    <row r="484" spans="1:2" s="175" customFormat="1" ht="15.75">
      <c r="A484" s="187"/>
      <c r="B484" s="192"/>
    </row>
    <row r="485" spans="1:2" s="175" customFormat="1" ht="15.75">
      <c r="A485" s="187"/>
      <c r="B485" s="192"/>
    </row>
    <row r="486" spans="1:2" s="175" customFormat="1" ht="15.75">
      <c r="A486" s="187"/>
      <c r="B486" s="192"/>
    </row>
    <row r="487" spans="1:2" s="175" customFormat="1" ht="15.75">
      <c r="A487" s="187"/>
      <c r="B487" s="192"/>
    </row>
    <row r="488" spans="1:2" s="175" customFormat="1" ht="15.75">
      <c r="A488" s="187"/>
      <c r="B488" s="192"/>
    </row>
    <row r="489" spans="1:2" s="175" customFormat="1" ht="15.75">
      <c r="A489" s="187"/>
      <c r="B489" s="192"/>
    </row>
    <row r="490" spans="1:2" s="175" customFormat="1" ht="15.75">
      <c r="A490" s="187"/>
      <c r="B490" s="192"/>
    </row>
    <row r="491" spans="1:2" s="175" customFormat="1" ht="15.75">
      <c r="A491" s="187"/>
      <c r="B491" s="192"/>
    </row>
    <row r="492" spans="1:2" s="175" customFormat="1" ht="15.75">
      <c r="A492" s="187"/>
      <c r="B492" s="192"/>
    </row>
    <row r="493" spans="1:2" s="175" customFormat="1" ht="15.75">
      <c r="A493" s="187"/>
      <c r="B493" s="192"/>
    </row>
    <row r="494" spans="1:2" s="175" customFormat="1" ht="15.75">
      <c r="A494" s="187"/>
      <c r="B494" s="192"/>
    </row>
    <row r="495" spans="1:2" s="175" customFormat="1" ht="15.75">
      <c r="A495" s="187"/>
      <c r="B495" s="192"/>
    </row>
    <row r="496" spans="1:2" s="175" customFormat="1" ht="15.75">
      <c r="A496" s="187"/>
      <c r="B496" s="192"/>
    </row>
    <row r="497" spans="1:2" s="175" customFormat="1" ht="15.75">
      <c r="A497" s="187"/>
      <c r="B497" s="192"/>
    </row>
    <row r="498" spans="1:2" s="175" customFormat="1" ht="15.75">
      <c r="A498" s="187"/>
      <c r="B498" s="192"/>
    </row>
    <row r="499" spans="1:2" s="175" customFormat="1" ht="15.75">
      <c r="A499" s="187"/>
      <c r="B499" s="192"/>
    </row>
    <row r="500" spans="1:2" s="175" customFormat="1" ht="15.75">
      <c r="A500" s="187"/>
      <c r="B500" s="192"/>
    </row>
    <row r="501" spans="1:2" s="175" customFormat="1" ht="15.75">
      <c r="A501" s="187"/>
      <c r="B501" s="192"/>
    </row>
    <row r="502" spans="1:2" s="175" customFormat="1" ht="15.75">
      <c r="A502" s="187"/>
      <c r="B502" s="192"/>
    </row>
    <row r="503" spans="1:2" s="175" customFormat="1" ht="15.75">
      <c r="A503" s="187"/>
      <c r="B503" s="192"/>
    </row>
    <row r="504" spans="1:2" s="175" customFormat="1" ht="15.75">
      <c r="A504" s="187"/>
      <c r="B504" s="192"/>
    </row>
    <row r="505" spans="1:2" s="175" customFormat="1" ht="15.75">
      <c r="A505" s="187"/>
      <c r="B505" s="192"/>
    </row>
    <row r="506" spans="1:2" s="175" customFormat="1" ht="15.75">
      <c r="A506" s="187"/>
      <c r="B506" s="192"/>
    </row>
    <row r="507" spans="1:2" s="175" customFormat="1" ht="15.75">
      <c r="A507" s="187"/>
      <c r="B507" s="192"/>
    </row>
    <row r="508" spans="1:2" s="175" customFormat="1" ht="15.75">
      <c r="A508" s="187"/>
      <c r="B508" s="192"/>
    </row>
    <row r="509" spans="1:2" s="175" customFormat="1" ht="15.75">
      <c r="A509" s="187"/>
      <c r="B509" s="192"/>
    </row>
    <row r="510" spans="1:2" s="175" customFormat="1" ht="15.75">
      <c r="A510" s="187"/>
      <c r="B510" s="192"/>
    </row>
    <row r="511" spans="1:2" s="175" customFormat="1" ht="15.75">
      <c r="A511" s="187"/>
      <c r="B511" s="192"/>
    </row>
    <row r="512" spans="1:2" s="175" customFormat="1" ht="15.75">
      <c r="A512" s="187"/>
      <c r="B512" s="192"/>
    </row>
    <row r="513" spans="1:2" s="175" customFormat="1" ht="15.75">
      <c r="A513" s="187"/>
      <c r="B513" s="192"/>
    </row>
    <row r="514" spans="1:2" s="175" customFormat="1" ht="15.75">
      <c r="A514" s="187"/>
      <c r="B514" s="192"/>
    </row>
    <row r="515" spans="1:2" s="175" customFormat="1" ht="15.75">
      <c r="A515" s="187"/>
      <c r="B515" s="192"/>
    </row>
    <row r="516" spans="1:2" s="175" customFormat="1" ht="15.75">
      <c r="A516" s="187"/>
      <c r="B516" s="192"/>
    </row>
    <row r="517" spans="1:2" s="175" customFormat="1" ht="15.75">
      <c r="A517" s="187"/>
      <c r="B517" s="192"/>
    </row>
    <row r="518" spans="1:2" s="175" customFormat="1" ht="15.75">
      <c r="A518" s="187"/>
      <c r="B518" s="192"/>
    </row>
    <row r="519" spans="1:2" s="175" customFormat="1" ht="15.75">
      <c r="A519" s="187"/>
      <c r="B519" s="192"/>
    </row>
    <row r="520" spans="1:2" s="175" customFormat="1" ht="15.75">
      <c r="A520" s="187"/>
      <c r="B520" s="192"/>
    </row>
    <row r="521" spans="1:2" s="175" customFormat="1" ht="15.75">
      <c r="A521" s="187"/>
      <c r="B521" s="192"/>
    </row>
    <row r="522" spans="1:2" s="175" customFormat="1" ht="15.75">
      <c r="A522" s="187"/>
      <c r="B522" s="192"/>
    </row>
    <row r="523" spans="1:2" s="175" customFormat="1" ht="15.75">
      <c r="A523" s="187"/>
      <c r="B523" s="192"/>
    </row>
    <row r="524" spans="1:2" s="175" customFormat="1" ht="15.75">
      <c r="A524" s="187"/>
      <c r="B524" s="192"/>
    </row>
    <row r="525" spans="1:2" s="175" customFormat="1" ht="15.75">
      <c r="A525" s="187"/>
      <c r="B525" s="192"/>
    </row>
    <row r="526" spans="1:2" s="175" customFormat="1" ht="15.75">
      <c r="A526" s="187"/>
      <c r="B526" s="192"/>
    </row>
    <row r="527" spans="1:2" s="175" customFormat="1" ht="15.75">
      <c r="A527" s="187"/>
      <c r="B527" s="192"/>
    </row>
    <row r="528" spans="1:2" s="175" customFormat="1" ht="15.75">
      <c r="A528" s="187"/>
      <c r="B528" s="192"/>
    </row>
    <row r="529" spans="1:2" s="175" customFormat="1" ht="15.75">
      <c r="A529" s="187"/>
      <c r="B529" s="192"/>
    </row>
    <row r="530" spans="1:2" s="175" customFormat="1" ht="15.75">
      <c r="A530" s="187"/>
      <c r="B530" s="192"/>
    </row>
    <row r="531" spans="1:2" s="175" customFormat="1" ht="15.75">
      <c r="A531" s="187"/>
      <c r="B531" s="192"/>
    </row>
    <row r="532" spans="1:2" s="175" customFormat="1" ht="15.75">
      <c r="A532" s="187"/>
      <c r="B532" s="192"/>
    </row>
    <row r="533" spans="1:2" s="175" customFormat="1" ht="15.75">
      <c r="A533" s="187"/>
      <c r="B533" s="192"/>
    </row>
    <row r="534" spans="1:2" s="175" customFormat="1" ht="15.75">
      <c r="A534" s="187"/>
      <c r="B534" s="192"/>
    </row>
    <row r="535" spans="1:2" s="175" customFormat="1" ht="15.75">
      <c r="A535" s="187"/>
      <c r="B535" s="192"/>
    </row>
    <row r="536" spans="1:2" s="175" customFormat="1" ht="15.75">
      <c r="A536" s="187"/>
      <c r="B536" s="192"/>
    </row>
    <row r="537" spans="1:2" s="175" customFormat="1" ht="15.75">
      <c r="A537" s="187"/>
      <c r="B537" s="192"/>
    </row>
    <row r="538" spans="1:2" s="175" customFormat="1" ht="15.75">
      <c r="A538" s="187"/>
      <c r="B538" s="192"/>
    </row>
    <row r="539" spans="1:2" s="175" customFormat="1" ht="15.75">
      <c r="A539" s="187"/>
      <c r="B539" s="192"/>
    </row>
    <row r="540" spans="1:2" s="175" customFormat="1" ht="15.75">
      <c r="A540" s="187"/>
      <c r="B540" s="192"/>
    </row>
    <row r="541" spans="1:2" s="175" customFormat="1" ht="15.75">
      <c r="A541" s="187"/>
      <c r="B541" s="192"/>
    </row>
    <row r="542" spans="1:2" s="175" customFormat="1" ht="15.75">
      <c r="A542" s="187"/>
      <c r="B542" s="192"/>
    </row>
    <row r="543" spans="1:2" s="175" customFormat="1" ht="15.75">
      <c r="A543" s="187"/>
      <c r="B543" s="192"/>
    </row>
    <row r="544" spans="1:2" s="175" customFormat="1" ht="15.75">
      <c r="A544" s="187"/>
      <c r="B544" s="192"/>
    </row>
    <row r="545" spans="1:2" s="175" customFormat="1" ht="15.75">
      <c r="A545" s="187"/>
      <c r="B545" s="192"/>
    </row>
    <row r="546" spans="1:2" s="175" customFormat="1" ht="15.75">
      <c r="A546" s="187"/>
      <c r="B546" s="192"/>
    </row>
    <row r="547" spans="1:2" s="175" customFormat="1" ht="15.75">
      <c r="A547" s="187"/>
      <c r="B547" s="192"/>
    </row>
    <row r="548" spans="1:2" s="175" customFormat="1" ht="15.75">
      <c r="A548" s="187"/>
      <c r="B548" s="192"/>
    </row>
    <row r="549" spans="1:2" s="175" customFormat="1" ht="15.75">
      <c r="A549" s="187"/>
      <c r="B549" s="192"/>
    </row>
    <row r="550" spans="1:2" s="175" customFormat="1" ht="15.75">
      <c r="A550" s="187"/>
      <c r="B550" s="192"/>
    </row>
    <row r="551" spans="1:2" s="175" customFormat="1" ht="15.75">
      <c r="A551" s="187"/>
      <c r="B551" s="192"/>
    </row>
    <row r="552" spans="1:2" s="175" customFormat="1" ht="15.75">
      <c r="A552" s="187"/>
      <c r="B552" s="192"/>
    </row>
    <row r="553" spans="1:2" s="175" customFormat="1" ht="15.75">
      <c r="A553" s="187"/>
      <c r="B553" s="192"/>
    </row>
    <row r="554" spans="1:2" s="175" customFormat="1" ht="15.75">
      <c r="A554" s="187"/>
      <c r="B554" s="192"/>
    </row>
    <row r="555" spans="1:2" s="175" customFormat="1" ht="15.75">
      <c r="A555" s="187"/>
      <c r="B555" s="192"/>
    </row>
    <row r="556" spans="1:2" s="175" customFormat="1" ht="15.75">
      <c r="A556" s="187"/>
      <c r="B556" s="192"/>
    </row>
    <row r="557" spans="1:2" s="175" customFormat="1" ht="15.75">
      <c r="A557" s="187"/>
      <c r="B557" s="192"/>
    </row>
    <row r="558" spans="1:2" s="175" customFormat="1" ht="15.75">
      <c r="A558" s="187"/>
      <c r="B558" s="192"/>
    </row>
    <row r="559" spans="1:2" s="175" customFormat="1" ht="15.75">
      <c r="A559" s="187"/>
      <c r="B559" s="192"/>
    </row>
    <row r="560" spans="1:2" s="175" customFormat="1" ht="15.75">
      <c r="A560" s="187"/>
      <c r="B560" s="192"/>
    </row>
    <row r="561" spans="1:2" s="175" customFormat="1" ht="15.75">
      <c r="A561" s="187"/>
      <c r="B561" s="192"/>
    </row>
    <row r="562" spans="1:2" s="175" customFormat="1" ht="15.75">
      <c r="A562" s="187"/>
      <c r="B562" s="192"/>
    </row>
    <row r="563" spans="1:2" s="175" customFormat="1" ht="15.75">
      <c r="A563" s="187"/>
      <c r="B563" s="192"/>
    </row>
    <row r="564" spans="1:2" s="175" customFormat="1" ht="15.75">
      <c r="A564" s="187"/>
      <c r="B564" s="192"/>
    </row>
    <row r="565" spans="1:2" s="175" customFormat="1" ht="15.75">
      <c r="A565" s="187"/>
      <c r="B565" s="192"/>
    </row>
    <row r="566" spans="1:2" s="175" customFormat="1" ht="15.75">
      <c r="A566" s="187"/>
      <c r="B566" s="192"/>
    </row>
    <row r="567" spans="1:2" s="175" customFormat="1" ht="15.75">
      <c r="A567" s="187"/>
      <c r="B567" s="192"/>
    </row>
    <row r="568" spans="1:2" s="175" customFormat="1" ht="15.75">
      <c r="A568" s="187"/>
      <c r="B568" s="192"/>
    </row>
    <row r="569" spans="1:2" s="175" customFormat="1" ht="15.75">
      <c r="A569" s="187"/>
      <c r="B569" s="192"/>
    </row>
    <row r="570" spans="1:2" s="175" customFormat="1" ht="15.75">
      <c r="A570" s="187"/>
      <c r="B570" s="192"/>
    </row>
    <row r="571" spans="1:2" s="175" customFormat="1" ht="15.75">
      <c r="A571" s="187"/>
      <c r="B571" s="192"/>
    </row>
    <row r="572" spans="1:2" s="175" customFormat="1" ht="15.75">
      <c r="A572" s="187"/>
      <c r="B572" s="192"/>
    </row>
    <row r="573" spans="1:2" s="175" customFormat="1" ht="15.75">
      <c r="A573" s="187"/>
      <c r="B573" s="192"/>
    </row>
    <row r="574" spans="1:2" s="175" customFormat="1" ht="15.75">
      <c r="A574" s="187"/>
      <c r="B574" s="192"/>
    </row>
    <row r="575" spans="1:2" s="175" customFormat="1" ht="15.75">
      <c r="A575" s="187"/>
      <c r="B575" s="192"/>
    </row>
    <row r="576" spans="1:2" s="175" customFormat="1" ht="15.75">
      <c r="A576" s="187"/>
      <c r="B576" s="192"/>
    </row>
    <row r="577" spans="1:2" s="175" customFormat="1" ht="15.75">
      <c r="A577" s="187"/>
      <c r="B577" s="192"/>
    </row>
    <row r="578" spans="1:2" s="175" customFormat="1" ht="15.75">
      <c r="A578" s="187"/>
      <c r="B578" s="192"/>
    </row>
    <row r="579" spans="1:2" s="175" customFormat="1" ht="15.75">
      <c r="A579" s="187"/>
      <c r="B579" s="192"/>
    </row>
    <row r="580" spans="1:2" s="175" customFormat="1" ht="15.75">
      <c r="A580" s="187"/>
      <c r="B580" s="192"/>
    </row>
    <row r="581" spans="1:2" s="175" customFormat="1" ht="15.75">
      <c r="A581" s="187"/>
      <c r="B581" s="192"/>
    </row>
    <row r="582" spans="1:2" s="175" customFormat="1" ht="15.75">
      <c r="A582" s="187"/>
      <c r="B582" s="192"/>
    </row>
    <row r="583" spans="1:2" s="175" customFormat="1" ht="15.75">
      <c r="A583" s="187"/>
      <c r="B583" s="192"/>
    </row>
    <row r="584" spans="1:2" s="175" customFormat="1" ht="15.75">
      <c r="A584" s="187"/>
      <c r="B584" s="192"/>
    </row>
    <row r="585" spans="1:2" s="175" customFormat="1" ht="15.75">
      <c r="A585" s="187"/>
      <c r="B585" s="192"/>
    </row>
    <row r="586" spans="1:2" s="175" customFormat="1" ht="15.75">
      <c r="A586" s="187"/>
      <c r="B586" s="192"/>
    </row>
    <row r="587" spans="1:2" s="175" customFormat="1" ht="15.75">
      <c r="A587" s="187"/>
      <c r="B587" s="192"/>
    </row>
    <row r="588" spans="1:2" s="175" customFormat="1" ht="15.75">
      <c r="A588" s="187"/>
      <c r="B588" s="192"/>
    </row>
    <row r="589" spans="1:2" s="175" customFormat="1" ht="15.75">
      <c r="A589" s="187"/>
      <c r="B589" s="192"/>
    </row>
    <row r="590" spans="1:2" s="175" customFormat="1" ht="15.75">
      <c r="A590" s="187"/>
      <c r="B590" s="192"/>
    </row>
    <row r="591" spans="1:2" s="175" customFormat="1" ht="15.75">
      <c r="A591" s="187"/>
      <c r="B591" s="192"/>
    </row>
    <row r="592" spans="1:2" s="175" customFormat="1" ht="15.75">
      <c r="A592" s="187"/>
      <c r="B592" s="192"/>
    </row>
    <row r="593" spans="1:2" s="175" customFormat="1" ht="15.75">
      <c r="A593" s="187"/>
      <c r="B593" s="192"/>
    </row>
    <row r="594" spans="1:2" s="175" customFormat="1" ht="15.75">
      <c r="A594" s="187"/>
      <c r="B594" s="192"/>
    </row>
    <row r="595" spans="1:2" s="175" customFormat="1" ht="15.75">
      <c r="A595" s="187"/>
      <c r="B595" s="192"/>
    </row>
    <row r="596" spans="1:2" s="175" customFormat="1" ht="15.75">
      <c r="A596" s="187"/>
      <c r="B596" s="192"/>
    </row>
    <row r="597" spans="1:2" s="175" customFormat="1" ht="15.75">
      <c r="A597" s="187"/>
      <c r="B597" s="192"/>
    </row>
    <row r="598" spans="1:2" s="175" customFormat="1" ht="15.75">
      <c r="A598" s="187"/>
      <c r="B598" s="192"/>
    </row>
    <row r="599" spans="1:2" s="175" customFormat="1" ht="15.75">
      <c r="A599" s="187"/>
      <c r="B599" s="192"/>
    </row>
    <row r="600" spans="1:2" s="175" customFormat="1" ht="15.75">
      <c r="A600" s="187"/>
      <c r="B600" s="192"/>
    </row>
    <row r="601" spans="1:2" s="175" customFormat="1" ht="15.75">
      <c r="A601" s="187"/>
      <c r="B601" s="192"/>
    </row>
    <row r="602" spans="1:2" s="175" customFormat="1" ht="15.75">
      <c r="A602" s="187"/>
      <c r="B602" s="192"/>
    </row>
    <row r="603" spans="1:2" s="175" customFormat="1" ht="15.75">
      <c r="A603" s="187"/>
      <c r="B603" s="192"/>
    </row>
    <row r="604" spans="1:2" s="175" customFormat="1" ht="15.75">
      <c r="A604" s="187"/>
      <c r="B604" s="192"/>
    </row>
    <row r="605" spans="1:2" s="175" customFormat="1" ht="15.75">
      <c r="A605" s="187"/>
      <c r="B605" s="192"/>
    </row>
    <row r="606" spans="1:2" s="175" customFormat="1" ht="15.75">
      <c r="A606" s="187"/>
      <c r="B606" s="192"/>
    </row>
    <row r="607" spans="1:2" s="175" customFormat="1" ht="15.75">
      <c r="A607" s="187"/>
      <c r="B607" s="192"/>
    </row>
    <row r="608" spans="1:2" s="175" customFormat="1" ht="15.75">
      <c r="A608" s="187"/>
      <c r="B608" s="192"/>
    </row>
    <row r="609" spans="1:2" s="175" customFormat="1" ht="15.75">
      <c r="A609" s="187"/>
      <c r="B609" s="192"/>
    </row>
    <row r="610" spans="1:2" s="175" customFormat="1" ht="15.75">
      <c r="A610" s="187"/>
      <c r="B610" s="192"/>
    </row>
    <row r="611" spans="1:2" s="175" customFormat="1" ht="15.75">
      <c r="A611" s="187"/>
      <c r="B611" s="192"/>
    </row>
    <row r="612" spans="1:2" s="175" customFormat="1" ht="15.75">
      <c r="A612" s="187"/>
      <c r="B612" s="192"/>
    </row>
    <row r="613" spans="1:2" s="175" customFormat="1" ht="15.75">
      <c r="A613" s="187"/>
      <c r="B613" s="192"/>
    </row>
    <row r="614" spans="1:2" s="175" customFormat="1" ht="15.75">
      <c r="A614" s="187"/>
      <c r="B614" s="192"/>
    </row>
    <row r="615" spans="1:2" s="175" customFormat="1" ht="15.75">
      <c r="A615" s="187"/>
      <c r="B615" s="192"/>
    </row>
    <row r="616" spans="1:2" s="175" customFormat="1" ht="15.75">
      <c r="A616" s="187"/>
      <c r="B616" s="192"/>
    </row>
    <row r="617" spans="1:2" s="175" customFormat="1" ht="15.75">
      <c r="A617" s="187"/>
      <c r="B617" s="192"/>
    </row>
    <row r="618" spans="1:2" s="175" customFormat="1" ht="15.75">
      <c r="A618" s="187"/>
      <c r="B618" s="192"/>
    </row>
    <row r="619" spans="1:2" s="175" customFormat="1" ht="15.75">
      <c r="A619" s="187"/>
      <c r="B619" s="192"/>
    </row>
    <row r="620" spans="1:2" s="175" customFormat="1" ht="15.75">
      <c r="A620" s="187"/>
      <c r="B620" s="192"/>
    </row>
    <row r="621" spans="1:2" s="175" customFormat="1" ht="15.75">
      <c r="A621" s="187"/>
      <c r="B621" s="192"/>
    </row>
    <row r="622" spans="1:2" s="175" customFormat="1" ht="15.75">
      <c r="A622" s="187"/>
      <c r="B622" s="192"/>
    </row>
    <row r="623" spans="1:2" s="175" customFormat="1" ht="15.75">
      <c r="A623" s="187"/>
      <c r="B623" s="192"/>
    </row>
    <row r="624" spans="1:2" s="175" customFormat="1" ht="15.75">
      <c r="A624" s="187"/>
      <c r="B624" s="192"/>
    </row>
    <row r="625" spans="1:2" s="175" customFormat="1" ht="15.75">
      <c r="A625" s="187"/>
      <c r="B625" s="192"/>
    </row>
    <row r="626" spans="1:2" s="175" customFormat="1" ht="15.75">
      <c r="A626" s="187"/>
      <c r="B626" s="192"/>
    </row>
    <row r="627" spans="1:2" s="175" customFormat="1" ht="15.75">
      <c r="A627" s="187"/>
      <c r="B627" s="192"/>
    </row>
    <row r="628" spans="1:2" s="175" customFormat="1" ht="15.75">
      <c r="A628" s="187"/>
      <c r="B628" s="192"/>
    </row>
    <row r="629" spans="1:2" s="175" customFormat="1" ht="15.75">
      <c r="A629" s="187"/>
      <c r="B629" s="192"/>
    </row>
    <row r="630" spans="1:2" s="175" customFormat="1" ht="15.75">
      <c r="A630" s="187"/>
      <c r="B630" s="192"/>
    </row>
    <row r="631" spans="1:2" s="175" customFormat="1" ht="15.75">
      <c r="A631" s="187"/>
      <c r="B631" s="192"/>
    </row>
    <row r="632" spans="1:2" s="175" customFormat="1" ht="15.75">
      <c r="A632" s="187"/>
      <c r="B632" s="192"/>
    </row>
    <row r="633" spans="1:2" s="175" customFormat="1" ht="15.75">
      <c r="A633" s="187"/>
      <c r="B633" s="192"/>
    </row>
    <row r="634" spans="1:2" s="175" customFormat="1" ht="15.75">
      <c r="A634" s="187"/>
      <c r="B634" s="192"/>
    </row>
    <row r="635" spans="1:2" s="175" customFormat="1" ht="15.75">
      <c r="A635" s="187"/>
      <c r="B635" s="192"/>
    </row>
    <row r="636" spans="1:2" s="175" customFormat="1" ht="15.75">
      <c r="A636" s="187"/>
      <c r="B636" s="192"/>
    </row>
    <row r="637" spans="1:2" s="175" customFormat="1" ht="15.75">
      <c r="A637" s="187"/>
      <c r="B637" s="192"/>
    </row>
    <row r="638" spans="1:2" s="175" customFormat="1" ht="15.75">
      <c r="A638" s="187"/>
      <c r="B638" s="192"/>
    </row>
    <row r="639" spans="1:2" s="175" customFormat="1" ht="15.75">
      <c r="A639" s="187"/>
      <c r="B639" s="192"/>
    </row>
    <row r="640" spans="1:2" s="175" customFormat="1" ht="15.75">
      <c r="A640" s="187"/>
      <c r="B640" s="192"/>
    </row>
    <row r="641" spans="1:2" s="175" customFormat="1" ht="15.75">
      <c r="A641" s="187"/>
      <c r="B641" s="192"/>
    </row>
    <row r="642" spans="1:2" s="175" customFormat="1" ht="15.75">
      <c r="A642" s="187"/>
      <c r="B642" s="192"/>
    </row>
    <row r="643" spans="1:2" s="175" customFormat="1" ht="15.75">
      <c r="A643" s="187"/>
      <c r="B643" s="192"/>
    </row>
    <row r="644" spans="1:2" s="175" customFormat="1" ht="15.75">
      <c r="A644" s="187"/>
      <c r="B644" s="192"/>
    </row>
    <row r="645" spans="1:2" s="175" customFormat="1" ht="15.75">
      <c r="A645" s="187"/>
      <c r="B645" s="192"/>
    </row>
    <row r="646" spans="1:2" s="175" customFormat="1" ht="15.75">
      <c r="A646" s="187"/>
      <c r="B646" s="192"/>
    </row>
    <row r="647" spans="1:2" s="175" customFormat="1" ht="15.75">
      <c r="A647" s="187"/>
      <c r="B647" s="192"/>
    </row>
    <row r="648" spans="1:2" s="175" customFormat="1" ht="15.75">
      <c r="A648" s="187"/>
      <c r="B648" s="192"/>
    </row>
    <row r="649" spans="1:2" s="175" customFormat="1" ht="15.75">
      <c r="A649" s="187"/>
      <c r="B649" s="192"/>
    </row>
    <row r="650" spans="1:2" s="175" customFormat="1" ht="15.75">
      <c r="A650" s="187"/>
      <c r="B650" s="192"/>
    </row>
    <row r="651" spans="1:2" s="175" customFormat="1" ht="15.75">
      <c r="A651" s="187"/>
      <c r="B651" s="192"/>
    </row>
    <row r="652" spans="1:2" s="175" customFormat="1" ht="15.75">
      <c r="A652" s="187"/>
      <c r="B652" s="192"/>
    </row>
    <row r="653" spans="1:2" s="175" customFormat="1" ht="15.75">
      <c r="A653" s="187"/>
      <c r="B653" s="192"/>
    </row>
    <row r="654" spans="1:2" s="175" customFormat="1" ht="15.75">
      <c r="A654" s="187"/>
      <c r="B654" s="192"/>
    </row>
    <row r="655" spans="1:2" s="175" customFormat="1" ht="15.75">
      <c r="A655" s="187"/>
      <c r="B655" s="192"/>
    </row>
    <row r="656" spans="1:2" s="175" customFormat="1" ht="15.75">
      <c r="A656" s="187"/>
      <c r="B656" s="192"/>
    </row>
    <row r="657" spans="1:2" s="175" customFormat="1" ht="15.75">
      <c r="A657" s="187"/>
      <c r="B657" s="192"/>
    </row>
    <row r="658" spans="1:2" s="175" customFormat="1" ht="15.75">
      <c r="A658" s="187"/>
      <c r="B658" s="192"/>
    </row>
    <row r="659" spans="1:2" s="175" customFormat="1" ht="15.75">
      <c r="A659" s="187"/>
      <c r="B659" s="192"/>
    </row>
    <row r="660" spans="1:2" s="175" customFormat="1" ht="15.75">
      <c r="A660" s="187"/>
      <c r="B660" s="192"/>
    </row>
    <row r="661" spans="1:2" s="175" customFormat="1" ht="15.75">
      <c r="A661" s="187"/>
      <c r="B661" s="192"/>
    </row>
    <row r="662" spans="1:2" s="175" customFormat="1" ht="15.75">
      <c r="A662" s="187"/>
      <c r="B662" s="192"/>
    </row>
    <row r="663" spans="1:2" s="175" customFormat="1" ht="15.75">
      <c r="A663" s="187"/>
      <c r="B663" s="192"/>
    </row>
    <row r="664" spans="1:2" s="175" customFormat="1" ht="15.75">
      <c r="A664" s="187"/>
      <c r="B664" s="192"/>
    </row>
    <row r="665" spans="1:2" s="175" customFormat="1" ht="15.75">
      <c r="A665" s="187"/>
      <c r="B665" s="192"/>
    </row>
    <row r="666" spans="1:2" s="175" customFormat="1" ht="15.75">
      <c r="A666" s="187"/>
      <c r="B666" s="192"/>
    </row>
    <row r="667" spans="1:2" s="175" customFormat="1" ht="15.75">
      <c r="A667" s="187"/>
      <c r="B667" s="192"/>
    </row>
    <row r="668" spans="1:2" s="175" customFormat="1" ht="15.75">
      <c r="A668" s="187"/>
      <c r="B668" s="192"/>
    </row>
    <row r="669" spans="1:2" s="175" customFormat="1" ht="15.75">
      <c r="A669" s="187"/>
      <c r="B669" s="192"/>
    </row>
    <row r="670" spans="1:2" s="175" customFormat="1" ht="15.75">
      <c r="A670" s="187"/>
      <c r="B670" s="192"/>
    </row>
    <row r="671" spans="1:2" s="175" customFormat="1" ht="15.75">
      <c r="A671" s="187"/>
      <c r="B671" s="192"/>
    </row>
    <row r="672" spans="1:2" s="175" customFormat="1" ht="15.75">
      <c r="A672" s="187"/>
      <c r="B672" s="192"/>
    </row>
    <row r="673" spans="1:2" s="175" customFormat="1" ht="15.75">
      <c r="A673" s="187"/>
      <c r="B673" s="192"/>
    </row>
    <row r="674" spans="1:2" s="175" customFormat="1" ht="15.75">
      <c r="A674" s="187"/>
      <c r="B674" s="192"/>
    </row>
    <row r="675" spans="1:2" s="175" customFormat="1" ht="15.75">
      <c r="A675" s="187"/>
      <c r="B675" s="192"/>
    </row>
    <row r="676" spans="1:2" s="175" customFormat="1" ht="15.75">
      <c r="A676" s="187"/>
      <c r="B676" s="192"/>
    </row>
    <row r="677" spans="1:2" s="175" customFormat="1" ht="15.75">
      <c r="A677" s="187"/>
      <c r="B677" s="192"/>
    </row>
    <row r="678" spans="1:2" s="175" customFormat="1" ht="15.75">
      <c r="A678" s="187"/>
      <c r="B678" s="192"/>
    </row>
    <row r="679" spans="1:2" s="175" customFormat="1" ht="15.75">
      <c r="A679" s="187"/>
      <c r="B679" s="192"/>
    </row>
    <row r="680" spans="1:2" s="175" customFormat="1" ht="15.75">
      <c r="A680" s="187"/>
      <c r="B680" s="192"/>
    </row>
    <row r="681" spans="1:2" s="175" customFormat="1" ht="15.75">
      <c r="A681" s="187"/>
      <c r="B681" s="192"/>
    </row>
    <row r="682" spans="1:2" s="175" customFormat="1" ht="15.75">
      <c r="A682" s="187"/>
      <c r="B682" s="192"/>
    </row>
    <row r="683" spans="1:2" s="175" customFormat="1" ht="15.75">
      <c r="A683" s="187"/>
      <c r="B683" s="192"/>
    </row>
    <row r="684" spans="1:2" s="175" customFormat="1" ht="15.75">
      <c r="A684" s="187"/>
      <c r="B684" s="192"/>
    </row>
    <row r="685" spans="1:2" s="175" customFormat="1" ht="15.75">
      <c r="A685" s="187"/>
      <c r="B685" s="192"/>
    </row>
    <row r="686" spans="1:2" s="175" customFormat="1" ht="15.75">
      <c r="A686" s="187"/>
      <c r="B686" s="192"/>
    </row>
    <row r="687" spans="1:2" s="175" customFormat="1" ht="15.75">
      <c r="A687" s="187"/>
      <c r="B687" s="192"/>
    </row>
    <row r="688" spans="1:2" s="175" customFormat="1" ht="15.75">
      <c r="A688" s="187"/>
      <c r="B688" s="192"/>
    </row>
    <row r="689" spans="1:2" s="175" customFormat="1" ht="15.75">
      <c r="A689" s="187"/>
      <c r="B689" s="192"/>
    </row>
    <row r="690" spans="1:2" s="175" customFormat="1" ht="15.75">
      <c r="A690" s="187"/>
      <c r="B690" s="192"/>
    </row>
    <row r="691" spans="1:2" s="175" customFormat="1" ht="15.75">
      <c r="A691" s="187"/>
      <c r="B691" s="192"/>
    </row>
    <row r="692" spans="1:2" s="175" customFormat="1" ht="15.75">
      <c r="A692" s="187"/>
      <c r="B692" s="192"/>
    </row>
    <row r="693" spans="1:2" s="175" customFormat="1" ht="15.75">
      <c r="A693" s="187"/>
      <c r="B693" s="192"/>
    </row>
    <row r="694" spans="1:2" s="175" customFormat="1" ht="15.75">
      <c r="A694" s="187"/>
      <c r="B694" s="192"/>
    </row>
    <row r="695" spans="1:2" s="175" customFormat="1" ht="15.75">
      <c r="A695" s="187"/>
      <c r="B695" s="192"/>
    </row>
    <row r="696" spans="1:2" s="175" customFormat="1" ht="15.75">
      <c r="A696" s="187"/>
      <c r="B696" s="192"/>
    </row>
    <row r="697" spans="1:2" s="175" customFormat="1" ht="15.75">
      <c r="A697" s="187"/>
      <c r="B697" s="192"/>
    </row>
    <row r="698" spans="1:2" s="175" customFormat="1" ht="15.75">
      <c r="A698" s="187"/>
      <c r="B698" s="192"/>
    </row>
    <row r="699" spans="1:2" s="175" customFormat="1" ht="15.75">
      <c r="A699" s="187"/>
      <c r="B699" s="192"/>
    </row>
    <row r="700" spans="1:2" s="175" customFormat="1" ht="15.75">
      <c r="A700" s="187"/>
      <c r="B700" s="192"/>
    </row>
    <row r="701" spans="1:2" s="175" customFormat="1" ht="15.75">
      <c r="A701" s="187"/>
      <c r="B701" s="192"/>
    </row>
    <row r="702" spans="1:2" s="175" customFormat="1" ht="15.75">
      <c r="A702" s="187"/>
      <c r="B702" s="192"/>
    </row>
    <row r="703" spans="1:2" s="175" customFormat="1" ht="15.75">
      <c r="A703" s="187"/>
      <c r="B703" s="192"/>
    </row>
    <row r="704" spans="1:2" s="175" customFormat="1" ht="15.75">
      <c r="A704" s="187"/>
      <c r="B704" s="192"/>
    </row>
    <row r="705" spans="1:2" s="175" customFormat="1" ht="15.75">
      <c r="A705" s="187"/>
      <c r="B705" s="192"/>
    </row>
    <row r="706" spans="1:2" s="175" customFormat="1" ht="15.75">
      <c r="A706" s="187"/>
      <c r="B706" s="192"/>
    </row>
    <row r="707" spans="1:2" s="175" customFormat="1" ht="15.75">
      <c r="A707" s="187"/>
      <c r="B707" s="192"/>
    </row>
    <row r="708" spans="1:2" s="175" customFormat="1" ht="15.75">
      <c r="A708" s="187"/>
      <c r="B708" s="192"/>
    </row>
    <row r="709" spans="1:2" s="175" customFormat="1" ht="15.75">
      <c r="A709" s="187"/>
      <c r="B709" s="192"/>
    </row>
    <row r="710" spans="1:2" s="175" customFormat="1" ht="15.75">
      <c r="A710" s="187"/>
      <c r="B710" s="192"/>
    </row>
    <row r="711" spans="1:2" s="175" customFormat="1" ht="15.75">
      <c r="A711" s="187"/>
      <c r="B711" s="192"/>
    </row>
    <row r="712" spans="1:2" s="175" customFormat="1" ht="15.75">
      <c r="A712" s="187"/>
      <c r="B712" s="192"/>
    </row>
    <row r="713" spans="1:2" s="175" customFormat="1" ht="15.75">
      <c r="A713" s="187"/>
      <c r="B713" s="192"/>
    </row>
    <row r="714" spans="1:2" s="175" customFormat="1" ht="15.75">
      <c r="A714" s="187"/>
      <c r="B714" s="192"/>
    </row>
    <row r="715" spans="1:2" s="175" customFormat="1" ht="15.75">
      <c r="A715" s="187"/>
      <c r="B715" s="192"/>
    </row>
    <row r="716" spans="1:2" s="175" customFormat="1" ht="15.75">
      <c r="A716" s="187"/>
      <c r="B716" s="192"/>
    </row>
    <row r="717" spans="1:2" s="175" customFormat="1" ht="15.75">
      <c r="A717" s="187"/>
      <c r="B717" s="192"/>
    </row>
    <row r="718" spans="1:2" s="175" customFormat="1" ht="15.75">
      <c r="A718" s="187"/>
      <c r="B718" s="192"/>
    </row>
    <row r="719" spans="1:2" s="175" customFormat="1" ht="15.75">
      <c r="A719" s="187"/>
      <c r="B719" s="192"/>
    </row>
    <row r="720" spans="1:2" s="175" customFormat="1" ht="15.75">
      <c r="A720" s="187"/>
      <c r="B720" s="192"/>
    </row>
    <row r="721" spans="1:2" s="175" customFormat="1" ht="15.75">
      <c r="A721" s="187"/>
      <c r="B721" s="192"/>
    </row>
    <row r="722" spans="1:2" s="175" customFormat="1" ht="15.75">
      <c r="A722" s="187"/>
      <c r="B722" s="192"/>
    </row>
    <row r="723" spans="1:2" s="175" customFormat="1" ht="15.75">
      <c r="A723" s="187"/>
      <c r="B723" s="192"/>
    </row>
    <row r="724" spans="1:2" s="175" customFormat="1" ht="15.75">
      <c r="A724" s="187"/>
      <c r="B724" s="192"/>
    </row>
    <row r="725" spans="1:2" s="175" customFormat="1" ht="15.75">
      <c r="A725" s="187"/>
      <c r="B725" s="192"/>
    </row>
    <row r="726" spans="1:2" s="175" customFormat="1" ht="15.75">
      <c r="A726" s="187"/>
      <c r="B726" s="192"/>
    </row>
    <row r="727" spans="1:2" s="175" customFormat="1" ht="15.75">
      <c r="A727" s="187"/>
      <c r="B727" s="192"/>
    </row>
    <row r="728" spans="1:2" s="175" customFormat="1" ht="15.75">
      <c r="A728" s="187"/>
      <c r="B728" s="192"/>
    </row>
    <row r="729" spans="1:2" s="175" customFormat="1" ht="15.75">
      <c r="A729" s="187"/>
      <c r="B729" s="192"/>
    </row>
    <row r="730" spans="1:2" s="175" customFormat="1" ht="15.75">
      <c r="A730" s="187"/>
      <c r="B730" s="192"/>
    </row>
    <row r="731" spans="1:2" s="175" customFormat="1" ht="15.75">
      <c r="A731" s="187"/>
      <c r="B731" s="192"/>
    </row>
    <row r="732" spans="1:2" s="175" customFormat="1" ht="15.75">
      <c r="A732" s="187"/>
      <c r="B732" s="192"/>
    </row>
    <row r="733" spans="1:2" s="175" customFormat="1" ht="15.75">
      <c r="A733" s="187"/>
      <c r="B733" s="192"/>
    </row>
    <row r="734" spans="1:2" s="175" customFormat="1" ht="15.75">
      <c r="A734" s="187"/>
      <c r="B734" s="192"/>
    </row>
    <row r="735" spans="1:2" s="175" customFormat="1" ht="15.75">
      <c r="A735" s="187"/>
      <c r="B735" s="192"/>
    </row>
    <row r="736" spans="1:2" s="175" customFormat="1" ht="15.75">
      <c r="A736" s="187"/>
      <c r="B736" s="192"/>
    </row>
    <row r="737" spans="1:2" s="175" customFormat="1" ht="15.75">
      <c r="A737" s="187"/>
      <c r="B737" s="192"/>
    </row>
    <row r="738" spans="1:2" s="175" customFormat="1" ht="15.75">
      <c r="A738" s="187"/>
      <c r="B738" s="192"/>
    </row>
    <row r="739" spans="1:2" s="175" customFormat="1" ht="15.75">
      <c r="A739" s="187"/>
      <c r="B739" s="192"/>
    </row>
    <row r="740" spans="1:2" s="175" customFormat="1" ht="15.75">
      <c r="A740" s="187"/>
      <c r="B740" s="192"/>
    </row>
    <row r="741" spans="1:2" s="175" customFormat="1" ht="15.75">
      <c r="A741" s="187"/>
      <c r="B741" s="192"/>
    </row>
    <row r="742" spans="1:2" s="175" customFormat="1" ht="15.75">
      <c r="A742" s="187"/>
      <c r="B742" s="192"/>
    </row>
    <row r="743" spans="1:2" s="175" customFormat="1" ht="15.75">
      <c r="A743" s="187"/>
      <c r="B743" s="192"/>
    </row>
    <row r="744" spans="1:2" s="175" customFormat="1" ht="15.75">
      <c r="A744" s="187"/>
      <c r="B744" s="192"/>
    </row>
    <row r="745" spans="1:2" s="175" customFormat="1" ht="15.75">
      <c r="A745" s="187"/>
      <c r="B745" s="192"/>
    </row>
    <row r="746" spans="1:2" s="175" customFormat="1" ht="15.75">
      <c r="A746" s="187"/>
      <c r="B746" s="192"/>
    </row>
    <row r="747" spans="1:2" s="175" customFormat="1" ht="15.75">
      <c r="A747" s="187"/>
      <c r="B747" s="192"/>
    </row>
    <row r="748" spans="1:2" s="175" customFormat="1" ht="15.75">
      <c r="A748" s="187"/>
      <c r="B748" s="192"/>
    </row>
    <row r="749" spans="1:2" s="175" customFormat="1" ht="15.75">
      <c r="A749" s="187"/>
      <c r="B749" s="192"/>
    </row>
    <row r="750" spans="1:2" s="175" customFormat="1" ht="15.75">
      <c r="A750" s="187"/>
      <c r="B750" s="192"/>
    </row>
    <row r="751" spans="1:2" s="175" customFormat="1" ht="15.75">
      <c r="A751" s="187"/>
      <c r="B751" s="192"/>
    </row>
    <row r="752" spans="1:2" s="175" customFormat="1" ht="15.75">
      <c r="A752" s="187"/>
      <c r="B752" s="192"/>
    </row>
    <row r="753" spans="1:2" s="175" customFormat="1" ht="15.75">
      <c r="A753" s="187"/>
      <c r="B753" s="192"/>
    </row>
    <row r="754" spans="1:2" s="175" customFormat="1" ht="15.75">
      <c r="A754" s="187"/>
      <c r="B754" s="192"/>
    </row>
    <row r="755" spans="1:2" s="175" customFormat="1" ht="15.75">
      <c r="A755" s="187"/>
      <c r="B755" s="192"/>
    </row>
    <row r="756" spans="1:2" s="175" customFormat="1" ht="15.75">
      <c r="A756" s="187"/>
      <c r="B756" s="192"/>
    </row>
    <row r="757" spans="1:2" s="175" customFormat="1" ht="15.75">
      <c r="A757" s="187"/>
      <c r="B757" s="192"/>
    </row>
    <row r="758" spans="1:2" s="175" customFormat="1" ht="15.75">
      <c r="A758" s="187"/>
      <c r="B758" s="192"/>
    </row>
    <row r="759" spans="1:2" s="175" customFormat="1" ht="15.75">
      <c r="A759" s="187"/>
      <c r="B759" s="192"/>
    </row>
    <row r="760" spans="1:2" s="175" customFormat="1" ht="15.75">
      <c r="A760" s="187"/>
      <c r="B760" s="192"/>
    </row>
    <row r="761" spans="1:2" s="175" customFormat="1" ht="15.75">
      <c r="A761" s="187"/>
      <c r="B761" s="192"/>
    </row>
    <row r="762" spans="1:2" s="175" customFormat="1" ht="15.75">
      <c r="A762" s="187"/>
      <c r="B762" s="192"/>
    </row>
    <row r="763" spans="1:2" s="175" customFormat="1" ht="15.75">
      <c r="A763" s="187"/>
      <c r="B763" s="192"/>
    </row>
    <row r="764" spans="1:2" s="175" customFormat="1" ht="15.75">
      <c r="A764" s="187"/>
      <c r="B764" s="192"/>
    </row>
    <row r="765" spans="1:2" s="175" customFormat="1" ht="15.75">
      <c r="A765" s="187"/>
      <c r="B765" s="192"/>
    </row>
    <row r="766" spans="1:2" s="175" customFormat="1" ht="15.75">
      <c r="A766" s="187"/>
      <c r="B766" s="192"/>
    </row>
    <row r="767" spans="1:2" s="175" customFormat="1" ht="15.75">
      <c r="A767" s="187"/>
      <c r="B767" s="192"/>
    </row>
    <row r="768" spans="1:2" s="175" customFormat="1" ht="15.75">
      <c r="A768" s="187"/>
      <c r="B768" s="192"/>
    </row>
    <row r="769" spans="1:2" s="175" customFormat="1" ht="15.75">
      <c r="A769" s="187"/>
      <c r="B769" s="192"/>
    </row>
    <row r="770" spans="1:2" s="175" customFormat="1" ht="15.75">
      <c r="A770" s="187"/>
      <c r="B770" s="192"/>
    </row>
    <row r="771" spans="1:2" s="175" customFormat="1" ht="15.75">
      <c r="A771" s="187"/>
      <c r="B771" s="192"/>
    </row>
    <row r="772" spans="1:2" s="175" customFormat="1" ht="15.75">
      <c r="A772" s="187"/>
      <c r="B772" s="192"/>
    </row>
    <row r="773" spans="1:2" s="175" customFormat="1" ht="15.75">
      <c r="A773" s="187"/>
      <c r="B773" s="192"/>
    </row>
    <row r="774" spans="1:2" s="175" customFormat="1" ht="15.75">
      <c r="A774" s="187"/>
      <c r="B774" s="192"/>
    </row>
    <row r="775" spans="1:2" s="175" customFormat="1" ht="15.75">
      <c r="A775" s="187"/>
      <c r="B775" s="192"/>
    </row>
    <row r="776" spans="1:2" s="175" customFormat="1" ht="15.75">
      <c r="A776" s="187"/>
      <c r="B776" s="192"/>
    </row>
    <row r="777" spans="1:2" s="175" customFormat="1" ht="15.75">
      <c r="A777" s="187"/>
      <c r="B777" s="192"/>
    </row>
    <row r="778" spans="1:2" s="175" customFormat="1" ht="15.75">
      <c r="A778" s="187"/>
      <c r="B778" s="192"/>
    </row>
    <row r="779" spans="1:2" s="175" customFormat="1" ht="15.75">
      <c r="A779" s="187"/>
      <c r="B779" s="192"/>
    </row>
    <row r="780" spans="1:2" s="175" customFormat="1" ht="15.75">
      <c r="A780" s="187"/>
      <c r="B780" s="192"/>
    </row>
    <row r="781" spans="1:2" s="175" customFormat="1" ht="15.75">
      <c r="A781" s="187"/>
      <c r="B781" s="192"/>
    </row>
    <row r="782" spans="1:2" s="175" customFormat="1" ht="15.75">
      <c r="A782" s="187"/>
      <c r="B782" s="192"/>
    </row>
    <row r="783" spans="1:2" s="175" customFormat="1" ht="15.75">
      <c r="A783" s="187"/>
      <c r="B783" s="192"/>
    </row>
    <row r="784" spans="1:2" s="175" customFormat="1" ht="15.75">
      <c r="A784" s="187"/>
      <c r="B784" s="192"/>
    </row>
    <row r="785" spans="1:2" s="175" customFormat="1" ht="15.75">
      <c r="A785" s="187"/>
      <c r="B785" s="192"/>
    </row>
    <row r="786" spans="1:2" s="175" customFormat="1" ht="15.75">
      <c r="A786" s="187"/>
      <c r="B786" s="192"/>
    </row>
    <row r="787" spans="1:2" s="175" customFormat="1" ht="15.75">
      <c r="A787" s="187"/>
      <c r="B787" s="192"/>
    </row>
    <row r="788" spans="1:2" s="175" customFormat="1" ht="15.75">
      <c r="A788" s="187"/>
      <c r="B788" s="192"/>
    </row>
    <row r="789" spans="1:2" s="175" customFormat="1" ht="15.75">
      <c r="A789" s="187"/>
      <c r="B789" s="192"/>
    </row>
    <row r="790" spans="1:2" s="175" customFormat="1" ht="15.75">
      <c r="A790" s="187"/>
      <c r="B790" s="192"/>
    </row>
    <row r="791" spans="1:2" s="175" customFormat="1" ht="15.75">
      <c r="A791" s="187"/>
      <c r="B791" s="192"/>
    </row>
    <row r="792" spans="1:2" s="175" customFormat="1" ht="15.75">
      <c r="A792" s="187"/>
      <c r="B792" s="192"/>
    </row>
    <row r="793" spans="1:2" s="175" customFormat="1" ht="15.75">
      <c r="A793" s="187"/>
      <c r="B793" s="192"/>
    </row>
    <row r="794" spans="1:2" s="175" customFormat="1" ht="15.75">
      <c r="A794" s="187"/>
      <c r="B794" s="192"/>
    </row>
    <row r="795" spans="1:2" s="175" customFormat="1" ht="15.75">
      <c r="A795" s="187"/>
      <c r="B795" s="192"/>
    </row>
    <row r="796" spans="1:2" s="175" customFormat="1" ht="15.75">
      <c r="A796" s="187"/>
      <c r="B796" s="192"/>
    </row>
    <row r="797" spans="1:2" s="175" customFormat="1" ht="15.75">
      <c r="A797" s="187"/>
      <c r="B797" s="192"/>
    </row>
    <row r="798" spans="1:2" s="175" customFormat="1" ht="15.75">
      <c r="A798" s="187"/>
      <c r="B798" s="192"/>
    </row>
    <row r="799" spans="1:2" s="175" customFormat="1" ht="15.75">
      <c r="A799" s="187"/>
      <c r="B799" s="192"/>
    </row>
    <row r="800" spans="1:2" s="175" customFormat="1" ht="15.75">
      <c r="A800" s="187"/>
      <c r="B800" s="192"/>
    </row>
    <row r="801" spans="1:2" s="175" customFormat="1" ht="15.75">
      <c r="A801" s="187"/>
      <c r="B801" s="192"/>
    </row>
    <row r="802" spans="1:2" s="175" customFormat="1" ht="15.75">
      <c r="A802" s="187"/>
      <c r="B802" s="192"/>
    </row>
    <row r="803" spans="1:2" s="175" customFormat="1" ht="15.75">
      <c r="A803" s="187"/>
      <c r="B803" s="192"/>
    </row>
    <row r="804" spans="1:2" s="175" customFormat="1" ht="15.75">
      <c r="A804" s="187"/>
      <c r="B804" s="192"/>
    </row>
    <row r="805" spans="1:2" s="175" customFormat="1" ht="15.75">
      <c r="A805" s="187"/>
      <c r="B805" s="192"/>
    </row>
    <row r="806" spans="1:2" s="175" customFormat="1" ht="15.75">
      <c r="A806" s="187"/>
      <c r="B806" s="192"/>
    </row>
    <row r="807" spans="1:2" s="175" customFormat="1" ht="15.75">
      <c r="A807" s="187"/>
      <c r="B807" s="192"/>
    </row>
    <row r="808" spans="1:2" s="175" customFormat="1" ht="15.75">
      <c r="A808" s="187"/>
      <c r="B808" s="192"/>
    </row>
    <row r="809" spans="1:2" s="175" customFormat="1" ht="15.75">
      <c r="A809" s="187"/>
      <c r="B809" s="192"/>
    </row>
    <row r="810" spans="1:2" s="175" customFormat="1" ht="15.75">
      <c r="A810" s="187"/>
      <c r="B810" s="192"/>
    </row>
    <row r="811" spans="1:2" s="175" customFormat="1" ht="15.75">
      <c r="A811" s="187"/>
      <c r="B811" s="192"/>
    </row>
    <row r="812" spans="1:2" s="175" customFormat="1" ht="15.75">
      <c r="A812" s="187"/>
      <c r="B812" s="192"/>
    </row>
    <row r="813" spans="1:2" s="175" customFormat="1" ht="15.75">
      <c r="A813" s="187"/>
      <c r="B813" s="192"/>
    </row>
    <row r="814" spans="1:2" s="175" customFormat="1" ht="15.75">
      <c r="A814" s="187"/>
      <c r="B814" s="192"/>
    </row>
    <row r="815" spans="1:2" s="175" customFormat="1" ht="15.75">
      <c r="A815" s="187"/>
      <c r="B815" s="192"/>
    </row>
    <row r="816" spans="1:2" s="175" customFormat="1" ht="15.75">
      <c r="A816" s="187"/>
      <c r="B816" s="192"/>
    </row>
    <row r="817" spans="1:2" s="175" customFormat="1" ht="15.75">
      <c r="A817" s="187"/>
      <c r="B817" s="192"/>
    </row>
    <row r="818" spans="1:2" s="175" customFormat="1" ht="15.75">
      <c r="A818" s="187"/>
      <c r="B818" s="192"/>
    </row>
    <row r="819" spans="1:2" s="175" customFormat="1" ht="15.75">
      <c r="A819" s="187"/>
      <c r="B819" s="192"/>
    </row>
    <row r="820" spans="1:2" s="175" customFormat="1" ht="15.75">
      <c r="A820" s="187"/>
      <c r="B820" s="192"/>
    </row>
    <row r="821" spans="1:2" s="175" customFormat="1" ht="15.75">
      <c r="A821" s="187"/>
      <c r="B821" s="192"/>
    </row>
    <row r="822" spans="1:2" s="175" customFormat="1" ht="15.75">
      <c r="A822" s="187"/>
      <c r="B822" s="192"/>
    </row>
    <row r="823" spans="1:2" s="175" customFormat="1" ht="15.75">
      <c r="A823" s="187"/>
      <c r="B823" s="192"/>
    </row>
    <row r="824" spans="1:2" s="175" customFormat="1" ht="15.75">
      <c r="A824" s="187"/>
      <c r="B824" s="192"/>
    </row>
    <row r="825" spans="1:2" s="175" customFormat="1" ht="15.75">
      <c r="A825" s="187"/>
      <c r="B825" s="192"/>
    </row>
    <row r="826" spans="1:2" s="175" customFormat="1" ht="15.75">
      <c r="A826" s="187"/>
      <c r="B826" s="192"/>
    </row>
    <row r="827" spans="1:2" s="175" customFormat="1" ht="15.75">
      <c r="A827" s="187"/>
      <c r="B827" s="192"/>
    </row>
    <row r="828" spans="1:2" s="175" customFormat="1" ht="15.75">
      <c r="A828" s="187"/>
      <c r="B828" s="192"/>
    </row>
    <row r="829" spans="1:2" s="175" customFormat="1" ht="15.75">
      <c r="A829" s="187"/>
      <c r="B829" s="192"/>
    </row>
    <row r="830" spans="1:2" s="175" customFormat="1" ht="15.75">
      <c r="A830" s="187"/>
      <c r="B830" s="192"/>
    </row>
    <row r="831" spans="1:2" s="175" customFormat="1" ht="15.75">
      <c r="A831" s="187"/>
      <c r="B831" s="192"/>
    </row>
    <row r="832" spans="1:2" s="175" customFormat="1" ht="15.75">
      <c r="A832" s="187"/>
      <c r="B832" s="192"/>
    </row>
    <row r="833" spans="1:2" s="175" customFormat="1" ht="15.75">
      <c r="A833" s="187"/>
      <c r="B833" s="192"/>
    </row>
    <row r="834" spans="1:2" s="175" customFormat="1" ht="15.75">
      <c r="A834" s="187"/>
      <c r="B834" s="192"/>
    </row>
    <row r="835" spans="1:2" s="175" customFormat="1" ht="15.75">
      <c r="A835" s="187"/>
      <c r="B835" s="192"/>
    </row>
    <row r="836" spans="1:2" s="175" customFormat="1" ht="15.75">
      <c r="A836" s="187"/>
      <c r="B836" s="192"/>
    </row>
    <row r="837" spans="1:2" s="175" customFormat="1" ht="15.75">
      <c r="A837" s="187"/>
      <c r="B837" s="192"/>
    </row>
    <row r="838" spans="1:2" s="175" customFormat="1" ht="15.75">
      <c r="A838" s="187"/>
      <c r="B838" s="192"/>
    </row>
    <row r="839" spans="1:2" s="175" customFormat="1" ht="15.75">
      <c r="A839" s="187"/>
      <c r="B839" s="192"/>
    </row>
    <row r="840" spans="1:2" s="175" customFormat="1" ht="15.75">
      <c r="A840" s="187"/>
      <c r="B840" s="192"/>
    </row>
    <row r="841" spans="1:2" s="175" customFormat="1" ht="15.75">
      <c r="A841" s="187"/>
      <c r="B841" s="192"/>
    </row>
    <row r="842" spans="1:2" s="175" customFormat="1" ht="15.75">
      <c r="A842" s="187"/>
      <c r="B842" s="192"/>
    </row>
    <row r="843" spans="1:2" s="175" customFormat="1" ht="15.75">
      <c r="A843" s="187"/>
      <c r="B843" s="192"/>
    </row>
    <row r="844" spans="1:2" s="175" customFormat="1" ht="15.75">
      <c r="A844" s="187"/>
      <c r="B844" s="192"/>
    </row>
    <row r="845" spans="1:2" s="175" customFormat="1" ht="15.75">
      <c r="A845" s="187"/>
      <c r="B845" s="192"/>
    </row>
    <row r="846" spans="1:2" s="175" customFormat="1" ht="15.75">
      <c r="A846" s="187"/>
      <c r="B846" s="192"/>
    </row>
    <row r="847" spans="1:2" s="175" customFormat="1" ht="15.75">
      <c r="A847" s="187"/>
      <c r="B847" s="192"/>
    </row>
    <row r="848" spans="1:2" s="175" customFormat="1" ht="15.75">
      <c r="A848" s="187"/>
      <c r="B848" s="192"/>
    </row>
    <row r="849" spans="1:2" s="175" customFormat="1" ht="15.75">
      <c r="A849" s="187"/>
      <c r="B849" s="192"/>
    </row>
    <row r="850" spans="1:2" s="175" customFormat="1" ht="15.75">
      <c r="A850" s="187"/>
      <c r="B850" s="192"/>
    </row>
    <row r="851" spans="1:2" s="175" customFormat="1" ht="15.75">
      <c r="A851" s="187"/>
      <c r="B851" s="192"/>
    </row>
    <row r="852" spans="1:2" s="175" customFormat="1" ht="15.75">
      <c r="A852" s="187"/>
      <c r="B852" s="192"/>
    </row>
    <row r="853" spans="1:2" s="175" customFormat="1" ht="15.75">
      <c r="A853" s="187"/>
      <c r="B853" s="192"/>
    </row>
    <row r="854" spans="1:2" s="175" customFormat="1" ht="15.75">
      <c r="A854" s="187"/>
      <c r="B854" s="192"/>
    </row>
    <row r="855" spans="1:2" s="175" customFormat="1" ht="15.75">
      <c r="A855" s="187"/>
      <c r="B855" s="192"/>
    </row>
    <row r="856" spans="1:2" s="175" customFormat="1" ht="15.75">
      <c r="A856" s="187"/>
      <c r="B856" s="192"/>
    </row>
    <row r="857" spans="1:2" s="175" customFormat="1" ht="15.75">
      <c r="A857" s="187"/>
      <c r="B857" s="192"/>
    </row>
    <row r="858" spans="1:2" s="175" customFormat="1" ht="15.75">
      <c r="A858" s="187"/>
      <c r="B858" s="192"/>
    </row>
    <row r="859" spans="1:2" s="175" customFormat="1" ht="15.75">
      <c r="A859" s="187"/>
      <c r="B859" s="192"/>
    </row>
    <row r="860" spans="1:2" s="175" customFormat="1" ht="15.75">
      <c r="A860" s="187"/>
      <c r="B860" s="192"/>
    </row>
    <row r="861" spans="1:2" s="175" customFormat="1" ht="15.75">
      <c r="A861" s="187"/>
      <c r="B861" s="192"/>
    </row>
    <row r="862" spans="1:2" s="175" customFormat="1" ht="15.75">
      <c r="A862" s="187"/>
      <c r="B862" s="192"/>
    </row>
    <row r="863" spans="1:2" s="175" customFormat="1" ht="15.75">
      <c r="A863" s="187"/>
      <c r="B863" s="192"/>
    </row>
    <row r="864" spans="1:2" s="175" customFormat="1" ht="15.75">
      <c r="A864" s="187"/>
      <c r="B864" s="192"/>
    </row>
    <row r="865" spans="1:2" s="175" customFormat="1" ht="15.75">
      <c r="A865" s="187"/>
      <c r="B865" s="192"/>
    </row>
    <row r="866" spans="1:2" s="175" customFormat="1" ht="15.75">
      <c r="A866" s="187"/>
      <c r="B866" s="192"/>
    </row>
    <row r="867" spans="1:2" s="175" customFormat="1" ht="15.75">
      <c r="A867" s="187"/>
      <c r="B867" s="192"/>
    </row>
    <row r="868" spans="1:2" s="175" customFormat="1" ht="15.75">
      <c r="A868" s="187"/>
      <c r="B868" s="192"/>
    </row>
    <row r="869" spans="1:2" s="175" customFormat="1" ht="15.75">
      <c r="A869" s="187"/>
      <c r="B869" s="192"/>
    </row>
    <row r="870" spans="1:2" s="175" customFormat="1" ht="15.75">
      <c r="A870" s="187"/>
      <c r="B870" s="192"/>
    </row>
    <row r="871" spans="1:2" s="175" customFormat="1" ht="15.75">
      <c r="A871" s="187"/>
      <c r="B871" s="192"/>
    </row>
    <row r="872" spans="1:2" s="175" customFormat="1" ht="15.75">
      <c r="A872" s="187"/>
      <c r="B872" s="192"/>
    </row>
    <row r="873" spans="1:2" s="175" customFormat="1" ht="15.75">
      <c r="A873" s="187"/>
      <c r="B873" s="192"/>
    </row>
    <row r="874" spans="1:2" s="175" customFormat="1" ht="15.75">
      <c r="A874" s="187"/>
      <c r="B874" s="192"/>
    </row>
    <row r="875" spans="1:2" s="175" customFormat="1" ht="15.75">
      <c r="A875" s="187"/>
      <c r="B875" s="192"/>
    </row>
    <row r="876" spans="1:2" s="175" customFormat="1" ht="15.75">
      <c r="A876" s="187"/>
      <c r="B876" s="192"/>
    </row>
    <row r="877" spans="1:2" s="175" customFormat="1" ht="15.75">
      <c r="A877" s="187"/>
      <c r="B877" s="192"/>
    </row>
    <row r="878" spans="1:2" s="175" customFormat="1" ht="15.75">
      <c r="A878" s="187"/>
      <c r="B878" s="192"/>
    </row>
    <row r="879" spans="1:2" s="175" customFormat="1" ht="15.75">
      <c r="A879" s="187"/>
      <c r="B879" s="192"/>
    </row>
    <row r="880" spans="1:2" s="175" customFormat="1" ht="15.75">
      <c r="A880" s="187"/>
      <c r="B880" s="192"/>
    </row>
    <row r="881" spans="1:2" s="175" customFormat="1" ht="15.75">
      <c r="A881" s="187"/>
      <c r="B881" s="192"/>
    </row>
    <row r="882" spans="1:2" s="175" customFormat="1" ht="15.75">
      <c r="A882" s="187"/>
      <c r="B882" s="192"/>
    </row>
    <row r="883" spans="1:2" s="175" customFormat="1" ht="15.75">
      <c r="A883" s="187"/>
      <c r="B883" s="192"/>
    </row>
    <row r="884" spans="1:2" s="175" customFormat="1" ht="15.75">
      <c r="A884" s="187"/>
      <c r="B884" s="192"/>
    </row>
    <row r="885" spans="1:2" s="175" customFormat="1" ht="15.75">
      <c r="A885" s="187"/>
      <c r="B885" s="192"/>
    </row>
    <row r="886" spans="1:2" s="175" customFormat="1" ht="15.75">
      <c r="A886" s="187"/>
      <c r="B886" s="192"/>
    </row>
    <row r="887" spans="1:2" s="175" customFormat="1" ht="15.75">
      <c r="A887" s="187"/>
      <c r="B887" s="192"/>
    </row>
    <row r="888" spans="1:2" s="175" customFormat="1" ht="15.75">
      <c r="A888" s="187"/>
      <c r="B888" s="192"/>
    </row>
    <row r="889" spans="1:2" s="175" customFormat="1" ht="15.75">
      <c r="A889" s="187"/>
      <c r="B889" s="192"/>
    </row>
    <row r="890" spans="1:2" s="175" customFormat="1" ht="15.75">
      <c r="A890" s="187"/>
      <c r="B890" s="192"/>
    </row>
    <row r="891" spans="1:2" s="175" customFormat="1" ht="15.75">
      <c r="A891" s="187"/>
      <c r="B891" s="192"/>
    </row>
    <row r="892" spans="1:2" s="175" customFormat="1" ht="15.75">
      <c r="A892" s="187"/>
      <c r="B892" s="192"/>
    </row>
    <row r="893" spans="1:2" s="175" customFormat="1" ht="15.75">
      <c r="A893" s="187"/>
      <c r="B893" s="192"/>
    </row>
    <row r="894" spans="1:2" s="175" customFormat="1" ht="15.75">
      <c r="A894" s="187"/>
      <c r="B894" s="192"/>
    </row>
    <row r="895" spans="1:2" s="175" customFormat="1" ht="15.75">
      <c r="A895" s="187"/>
      <c r="B895" s="192"/>
    </row>
    <row r="896" spans="1:2" s="175" customFormat="1" ht="15.75">
      <c r="A896" s="187"/>
      <c r="B896" s="192"/>
    </row>
    <row r="897" spans="1:2" s="175" customFormat="1" ht="15.75">
      <c r="A897" s="187"/>
      <c r="B897" s="192"/>
    </row>
    <row r="898" spans="1:2" s="175" customFormat="1" ht="15.75">
      <c r="A898" s="187"/>
      <c r="B898" s="192"/>
    </row>
    <row r="899" spans="1:2" s="175" customFormat="1" ht="15.75">
      <c r="A899" s="187"/>
      <c r="B899" s="192"/>
    </row>
    <row r="900" spans="1:2" s="175" customFormat="1" ht="15.75">
      <c r="A900" s="187"/>
      <c r="B900" s="192"/>
    </row>
    <row r="901" spans="1:2" s="175" customFormat="1" ht="15.75">
      <c r="A901" s="187"/>
      <c r="B901" s="192"/>
    </row>
    <row r="902" spans="1:2" s="175" customFormat="1" ht="15.75">
      <c r="A902" s="187"/>
      <c r="B902" s="192"/>
    </row>
    <row r="903" spans="1:2" s="175" customFormat="1" ht="15.75">
      <c r="A903" s="187"/>
      <c r="B903" s="192"/>
    </row>
    <row r="904" spans="1:2" s="175" customFormat="1" ht="15.75">
      <c r="A904" s="187"/>
      <c r="B904" s="192"/>
    </row>
    <row r="905" spans="1:2" s="175" customFormat="1" ht="15.75">
      <c r="A905" s="187"/>
      <c r="B905" s="192"/>
    </row>
    <row r="906" spans="1:2" s="175" customFormat="1" ht="15.75">
      <c r="A906" s="187"/>
      <c r="B906" s="192"/>
    </row>
    <row r="907" spans="1:2" s="175" customFormat="1" ht="15.75">
      <c r="A907" s="187"/>
      <c r="B907" s="192"/>
    </row>
    <row r="908" spans="1:2" s="175" customFormat="1" ht="15.75">
      <c r="A908" s="187"/>
      <c r="B908" s="192"/>
    </row>
    <row r="909" spans="1:2" s="175" customFormat="1" ht="15.75">
      <c r="A909" s="187"/>
      <c r="B909" s="192"/>
    </row>
    <row r="910" spans="1:2" s="175" customFormat="1" ht="15.75">
      <c r="A910" s="187"/>
      <c r="B910" s="192"/>
    </row>
    <row r="911" spans="1:2" s="175" customFormat="1" ht="15.75">
      <c r="A911" s="187"/>
      <c r="B911" s="192"/>
    </row>
    <row r="912" spans="1:2" s="175" customFormat="1" ht="15.75">
      <c r="A912" s="187"/>
      <c r="B912" s="192"/>
    </row>
    <row r="913" spans="1:2" s="175" customFormat="1" ht="15.75">
      <c r="A913" s="187"/>
      <c r="B913" s="192"/>
    </row>
    <row r="914" spans="1:2" s="175" customFormat="1" ht="15.75">
      <c r="A914" s="187"/>
      <c r="B914" s="192"/>
    </row>
    <row r="915" spans="1:2" s="175" customFormat="1" ht="15.75">
      <c r="A915" s="187"/>
      <c r="B915" s="192"/>
    </row>
    <row r="916" spans="1:2" s="175" customFormat="1" ht="15.75">
      <c r="A916" s="187"/>
      <c r="B916" s="192"/>
    </row>
    <row r="917" spans="1:2" s="175" customFormat="1" ht="15.75">
      <c r="A917" s="187"/>
      <c r="B917" s="192"/>
    </row>
    <row r="918" spans="1:2" s="175" customFormat="1" ht="15.75">
      <c r="A918" s="187"/>
      <c r="B918" s="192"/>
    </row>
    <row r="919" spans="1:2" s="175" customFormat="1" ht="15.75">
      <c r="A919" s="187"/>
      <c r="B919" s="192"/>
    </row>
    <row r="920" spans="1:2" s="175" customFormat="1" ht="15.75">
      <c r="A920" s="187"/>
      <c r="B920" s="192"/>
    </row>
    <row r="921" spans="1:2" s="175" customFormat="1" ht="15.75">
      <c r="A921" s="187"/>
      <c r="B921" s="192"/>
    </row>
    <row r="922" spans="1:2" s="175" customFormat="1" ht="15.75">
      <c r="A922" s="187"/>
      <c r="B922" s="192"/>
    </row>
    <row r="923" spans="1:2" s="175" customFormat="1" ht="15.75">
      <c r="A923" s="187"/>
      <c r="B923" s="192"/>
    </row>
    <row r="924" spans="1:2" s="175" customFormat="1" ht="15.75">
      <c r="A924" s="187"/>
      <c r="B924" s="192"/>
    </row>
    <row r="925" spans="1:2" s="175" customFormat="1" ht="15.75">
      <c r="A925" s="187"/>
      <c r="B925" s="192"/>
    </row>
    <row r="926" spans="1:2" s="175" customFormat="1" ht="15.75">
      <c r="A926" s="187"/>
      <c r="B926" s="192"/>
    </row>
    <row r="927" spans="1:2" s="175" customFormat="1" ht="15.75">
      <c r="A927" s="187"/>
      <c r="B927" s="192"/>
    </row>
    <row r="928" spans="1:2" s="175" customFormat="1" ht="15.75">
      <c r="A928" s="187"/>
      <c r="B928" s="192"/>
    </row>
    <row r="929" spans="1:2" s="175" customFormat="1" ht="15.75">
      <c r="A929" s="187"/>
      <c r="B929" s="192"/>
    </row>
    <row r="930" spans="1:2" s="175" customFormat="1" ht="15.75">
      <c r="A930" s="187"/>
      <c r="B930" s="192"/>
    </row>
    <row r="931" spans="1:2" s="175" customFormat="1" ht="15.75">
      <c r="A931" s="187"/>
      <c r="B931" s="192"/>
    </row>
    <row r="932" spans="1:2" s="175" customFormat="1" ht="15.75">
      <c r="A932" s="187"/>
      <c r="B932" s="192"/>
    </row>
    <row r="933" spans="1:2" s="175" customFormat="1" ht="15.75">
      <c r="A933" s="187"/>
      <c r="B933" s="192"/>
    </row>
    <row r="934" spans="1:2" s="175" customFormat="1" ht="15.75">
      <c r="A934" s="187"/>
      <c r="B934" s="192"/>
    </row>
    <row r="935" spans="1:2" s="175" customFormat="1" ht="15.75">
      <c r="A935" s="187"/>
      <c r="B935" s="192"/>
    </row>
    <row r="936" spans="1:2" s="175" customFormat="1" ht="15.75">
      <c r="A936" s="187"/>
      <c r="B936" s="192"/>
    </row>
    <row r="937" spans="1:2" s="175" customFormat="1" ht="15.75">
      <c r="A937" s="187"/>
      <c r="B937" s="192"/>
    </row>
    <row r="938" spans="1:2" s="175" customFormat="1" ht="15.75">
      <c r="A938" s="187"/>
      <c r="B938" s="192"/>
    </row>
    <row r="939" spans="1:2" s="175" customFormat="1" ht="15.75">
      <c r="A939" s="187"/>
      <c r="B939" s="192"/>
    </row>
    <row r="940" spans="1:2" s="175" customFormat="1" ht="15.75">
      <c r="A940" s="187"/>
      <c r="B940" s="192"/>
    </row>
    <row r="941" spans="1:2" s="175" customFormat="1" ht="15.75">
      <c r="A941" s="187"/>
      <c r="B941" s="192"/>
    </row>
    <row r="942" spans="1:2" s="175" customFormat="1" ht="15.75">
      <c r="A942" s="187"/>
      <c r="B942" s="192"/>
    </row>
    <row r="943" spans="1:2" s="175" customFormat="1" ht="15.75">
      <c r="A943" s="187"/>
      <c r="B943" s="192"/>
    </row>
    <row r="944" spans="1:2" s="175" customFormat="1" ht="15.75">
      <c r="A944" s="187"/>
      <c r="B944" s="192"/>
    </row>
    <row r="945" spans="1:2" s="175" customFormat="1" ht="15.75">
      <c r="A945" s="187"/>
      <c r="B945" s="192"/>
    </row>
    <row r="946" spans="1:2" s="175" customFormat="1" ht="15.75">
      <c r="A946" s="187"/>
      <c r="B946" s="192"/>
    </row>
    <row r="947" spans="1:2" s="175" customFormat="1" ht="15.75">
      <c r="A947" s="187"/>
      <c r="B947" s="192"/>
    </row>
    <row r="948" spans="1:2" s="175" customFormat="1" ht="15.75">
      <c r="A948" s="187"/>
      <c r="B948" s="192"/>
    </row>
    <row r="949" spans="1:2" s="175" customFormat="1" ht="15.75">
      <c r="A949" s="187"/>
      <c r="B949" s="192"/>
    </row>
    <row r="950" spans="1:2" s="175" customFormat="1" ht="15.75">
      <c r="A950" s="187"/>
      <c r="B950" s="192"/>
    </row>
    <row r="951" spans="1:2" s="175" customFormat="1" ht="15.75">
      <c r="A951" s="187"/>
      <c r="B951" s="192"/>
    </row>
    <row r="952" spans="1:2" s="175" customFormat="1" ht="15.75">
      <c r="A952" s="187"/>
      <c r="B952" s="192"/>
    </row>
    <row r="953" spans="1:2" s="175" customFormat="1" ht="15.75">
      <c r="A953" s="187"/>
      <c r="B953" s="192"/>
    </row>
    <row r="954" spans="1:2" s="175" customFormat="1" ht="15.75">
      <c r="A954" s="187"/>
      <c r="B954" s="192"/>
    </row>
    <row r="955" spans="1:2" s="175" customFormat="1" ht="15.75">
      <c r="A955" s="187"/>
      <c r="B955" s="192"/>
    </row>
    <row r="956" spans="1:2" s="175" customFormat="1" ht="15.75">
      <c r="A956" s="187"/>
      <c r="B956" s="192"/>
    </row>
    <row r="957" spans="1:2" s="175" customFormat="1" ht="15.75">
      <c r="A957" s="187"/>
      <c r="B957" s="192"/>
    </row>
    <row r="958" spans="1:2" s="175" customFormat="1" ht="15.75">
      <c r="A958" s="187"/>
      <c r="B958" s="192"/>
    </row>
    <row r="959" spans="1:2" s="175" customFormat="1" ht="15.75">
      <c r="A959" s="187"/>
      <c r="B959" s="192"/>
    </row>
    <row r="960" spans="1:2" s="175" customFormat="1" ht="15.75">
      <c r="A960" s="187"/>
      <c r="B960" s="192"/>
    </row>
    <row r="961" spans="1:2" s="175" customFormat="1" ht="15.75">
      <c r="A961" s="187"/>
      <c r="B961" s="192"/>
    </row>
    <row r="962" spans="1:2" s="175" customFormat="1" ht="15.75">
      <c r="A962" s="187"/>
      <c r="B962" s="192"/>
    </row>
    <row r="963" spans="1:2" s="175" customFormat="1" ht="15.75">
      <c r="A963" s="187"/>
      <c r="B963" s="192"/>
    </row>
    <row r="964" spans="1:2" s="175" customFormat="1" ht="15.75">
      <c r="A964" s="187"/>
      <c r="B964" s="192"/>
    </row>
    <row r="965" spans="1:2" s="175" customFormat="1" ht="15.75">
      <c r="A965" s="187"/>
      <c r="B965" s="192"/>
    </row>
    <row r="966" spans="1:2" s="175" customFormat="1" ht="15.75">
      <c r="A966" s="187"/>
      <c r="B966" s="192"/>
    </row>
    <row r="967" spans="1:2" s="175" customFormat="1" ht="15.75">
      <c r="A967" s="187"/>
      <c r="B967" s="192"/>
    </row>
    <row r="968" spans="1:2" s="175" customFormat="1" ht="15.75">
      <c r="A968" s="187"/>
      <c r="B968" s="192"/>
    </row>
    <row r="969" spans="1:2" s="175" customFormat="1" ht="15.75">
      <c r="A969" s="187"/>
      <c r="B969" s="192"/>
    </row>
    <row r="970" spans="1:2" s="175" customFormat="1" ht="15.75">
      <c r="A970" s="187"/>
      <c r="B970" s="192"/>
    </row>
    <row r="971" spans="1:2" s="175" customFormat="1" ht="15.75">
      <c r="A971" s="187"/>
      <c r="B971" s="192"/>
    </row>
    <row r="972" spans="1:2" s="175" customFormat="1" ht="15.75">
      <c r="A972" s="187"/>
      <c r="B972" s="192"/>
    </row>
    <row r="973" spans="1:2" s="175" customFormat="1" ht="15.75">
      <c r="A973" s="187"/>
      <c r="B973" s="192"/>
    </row>
    <row r="974" spans="1:2" s="175" customFormat="1" ht="15.75">
      <c r="A974" s="187"/>
      <c r="B974" s="192"/>
    </row>
    <row r="975" spans="1:2" s="175" customFormat="1" ht="15.75">
      <c r="A975" s="187"/>
      <c r="B975" s="192"/>
    </row>
    <row r="976" spans="1:2" s="175" customFormat="1" ht="15.75">
      <c r="A976" s="187"/>
      <c r="B976" s="192"/>
    </row>
    <row r="977" spans="1:2" s="175" customFormat="1" ht="15.75">
      <c r="A977" s="187"/>
      <c r="B977" s="192"/>
    </row>
    <row r="978" spans="1:2" s="175" customFormat="1" ht="15.75">
      <c r="A978" s="187"/>
      <c r="B978" s="192"/>
    </row>
    <row r="979" spans="1:2" s="175" customFormat="1" ht="15.75">
      <c r="A979" s="187"/>
      <c r="B979" s="192"/>
    </row>
    <row r="980" spans="1:2" s="175" customFormat="1" ht="15.75">
      <c r="A980" s="187"/>
      <c r="B980" s="192"/>
    </row>
    <row r="981" spans="1:2" s="175" customFormat="1" ht="15.75">
      <c r="A981" s="187"/>
      <c r="B981" s="192"/>
    </row>
    <row r="982" spans="1:2" s="175" customFormat="1" ht="15.75">
      <c r="A982" s="187"/>
      <c r="B982" s="192"/>
    </row>
    <row r="983" spans="1:2" s="175" customFormat="1" ht="15.75">
      <c r="A983" s="187"/>
      <c r="B983" s="192"/>
    </row>
    <row r="984" spans="1:2" s="175" customFormat="1" ht="15.75">
      <c r="A984" s="187"/>
      <c r="B984" s="192"/>
    </row>
    <row r="985" spans="1:2" s="175" customFormat="1" ht="15.75">
      <c r="A985" s="187"/>
      <c r="B985" s="192"/>
    </row>
    <row r="986" spans="1:2" s="175" customFormat="1" ht="15.75">
      <c r="A986" s="187"/>
      <c r="B986" s="192"/>
    </row>
    <row r="987" spans="1:2" s="175" customFormat="1" ht="15.75">
      <c r="A987" s="187"/>
      <c r="B987" s="192"/>
    </row>
    <row r="988" spans="1:2" s="175" customFormat="1" ht="15.75">
      <c r="A988" s="187"/>
      <c r="B988" s="192"/>
    </row>
    <row r="989" spans="1:2" s="175" customFormat="1" ht="15.75">
      <c r="A989" s="187"/>
      <c r="B989" s="192"/>
    </row>
    <row r="990" spans="1:2" s="175" customFormat="1" ht="15.75">
      <c r="A990" s="187"/>
      <c r="B990" s="192"/>
    </row>
    <row r="991" spans="1:2" s="175" customFormat="1" ht="15.75">
      <c r="A991" s="187"/>
      <c r="B991" s="192"/>
    </row>
    <row r="992" spans="1:2" s="175" customFormat="1" ht="15.75">
      <c r="A992" s="187"/>
      <c r="B992" s="192"/>
    </row>
    <row r="993" spans="1:2" s="175" customFormat="1" ht="15.75">
      <c r="A993" s="187"/>
      <c r="B993" s="192"/>
    </row>
    <row r="994" spans="1:2" s="175" customFormat="1" ht="15.75">
      <c r="A994" s="187"/>
      <c r="B994" s="192"/>
    </row>
    <row r="995" spans="1:2" s="175" customFormat="1" ht="15.75">
      <c r="A995" s="187"/>
      <c r="B995" s="192"/>
    </row>
    <row r="996" spans="1:2" s="175" customFormat="1" ht="15.75">
      <c r="A996" s="187"/>
      <c r="B996" s="192"/>
    </row>
    <row r="997" spans="1:2" s="175" customFormat="1" ht="15.75">
      <c r="A997" s="187"/>
      <c r="B997" s="192"/>
    </row>
    <row r="998" spans="1:2" s="175" customFormat="1" ht="15.75">
      <c r="A998" s="187"/>
      <c r="B998" s="192"/>
    </row>
    <row r="999" spans="1:2" s="175" customFormat="1" ht="15.75">
      <c r="A999" s="187"/>
      <c r="B999" s="192"/>
    </row>
    <row r="1000" spans="1:2" s="175" customFormat="1" ht="15.75">
      <c r="A1000" s="187"/>
      <c r="B1000" s="192"/>
    </row>
    <row r="1001" spans="1:2" s="175" customFormat="1" ht="15.75">
      <c r="A1001" s="187"/>
      <c r="B1001" s="192"/>
    </row>
    <row r="1002" spans="1:2" s="175" customFormat="1" ht="15.75">
      <c r="A1002" s="187"/>
      <c r="B1002" s="192"/>
    </row>
    <row r="1003" spans="1:2" s="175" customFormat="1" ht="15.75">
      <c r="A1003" s="187"/>
      <c r="B1003" s="192"/>
    </row>
    <row r="1004" spans="1:2" s="175" customFormat="1" ht="15.75">
      <c r="A1004" s="187"/>
      <c r="B1004" s="192"/>
    </row>
    <row r="1005" spans="1:2" s="175" customFormat="1" ht="15.75">
      <c r="A1005" s="187"/>
      <c r="B1005" s="192"/>
    </row>
    <row r="1006" spans="1:2" s="175" customFormat="1" ht="15.75">
      <c r="A1006" s="187"/>
      <c r="B1006" s="192"/>
    </row>
    <row r="1007" spans="1:2" s="175" customFormat="1" ht="15.75">
      <c r="A1007" s="187"/>
      <c r="B1007" s="192"/>
    </row>
    <row r="1008" spans="1:2" s="175" customFormat="1" ht="15.75">
      <c r="A1008" s="187"/>
      <c r="B1008" s="192"/>
    </row>
    <row r="1009" spans="1:2" s="175" customFormat="1" ht="15.75">
      <c r="A1009" s="187"/>
      <c r="B1009" s="192"/>
    </row>
    <row r="1010" spans="1:2" s="175" customFormat="1" ht="15.75">
      <c r="A1010" s="187"/>
      <c r="B1010" s="192"/>
    </row>
    <row r="1011" spans="1:2" s="175" customFormat="1" ht="15.75">
      <c r="A1011" s="187"/>
      <c r="B1011" s="192"/>
    </row>
    <row r="1012" spans="1:2" s="175" customFormat="1" ht="15.75">
      <c r="A1012" s="187"/>
      <c r="B1012" s="192"/>
    </row>
    <row r="1013" spans="1:2" s="175" customFormat="1" ht="15.75">
      <c r="A1013" s="187"/>
      <c r="B1013" s="192"/>
    </row>
    <row r="1014" spans="1:2" s="175" customFormat="1" ht="15.75">
      <c r="A1014" s="187"/>
      <c r="B1014" s="192"/>
    </row>
    <row r="1015" spans="1:2" s="175" customFormat="1" ht="15.75">
      <c r="A1015" s="187"/>
      <c r="B1015" s="192"/>
    </row>
    <row r="1016" spans="1:2" s="175" customFormat="1" ht="15.75">
      <c r="A1016" s="187"/>
      <c r="B1016" s="192"/>
    </row>
    <row r="1017" spans="1:2" s="175" customFormat="1" ht="15.75">
      <c r="A1017" s="187"/>
      <c r="B1017" s="192"/>
    </row>
    <row r="1018" spans="1:2" s="175" customFormat="1" ht="15.75">
      <c r="A1018" s="187"/>
      <c r="B1018" s="192"/>
    </row>
    <row r="1019" spans="1:2" s="175" customFormat="1" ht="15.75">
      <c r="A1019" s="187"/>
      <c r="B1019" s="192"/>
    </row>
    <row r="1020" spans="1:2" s="175" customFormat="1" ht="15.75">
      <c r="A1020" s="187"/>
      <c r="B1020" s="192"/>
    </row>
    <row r="1021" spans="1:2" s="175" customFormat="1" ht="15.75">
      <c r="A1021" s="187"/>
      <c r="B1021" s="192"/>
    </row>
    <row r="1022" spans="1:2" s="175" customFormat="1" ht="15.75">
      <c r="A1022" s="187"/>
      <c r="B1022" s="192"/>
    </row>
    <row r="1023" spans="1:2" s="175" customFormat="1" ht="15.75">
      <c r="A1023" s="187"/>
      <c r="B1023" s="192"/>
    </row>
    <row r="1024" spans="1:2" s="175" customFormat="1" ht="15.75">
      <c r="A1024" s="187"/>
      <c r="B1024" s="192"/>
    </row>
    <row r="1025" spans="1:2" s="175" customFormat="1" ht="15.75">
      <c r="A1025" s="187"/>
      <c r="B1025" s="192"/>
    </row>
    <row r="1026" spans="1:2" s="175" customFormat="1" ht="15.75">
      <c r="A1026" s="187"/>
      <c r="B1026" s="192"/>
    </row>
    <row r="1027" spans="1:2" s="175" customFormat="1" ht="15.75">
      <c r="A1027" s="187"/>
      <c r="B1027" s="192"/>
    </row>
    <row r="1028" spans="1:2" s="175" customFormat="1" ht="15.75">
      <c r="A1028" s="187"/>
      <c r="B1028" s="192"/>
    </row>
    <row r="1029" spans="1:2" s="175" customFormat="1" ht="15.75">
      <c r="A1029" s="187"/>
      <c r="B1029" s="192"/>
    </row>
    <row r="1030" spans="1:2" s="175" customFormat="1" ht="15.75">
      <c r="A1030" s="187"/>
      <c r="B1030" s="192"/>
    </row>
    <row r="1031" spans="1:2" s="175" customFormat="1" ht="15.75">
      <c r="A1031" s="187"/>
      <c r="B1031" s="192"/>
    </row>
    <row r="1032" spans="1:2" s="175" customFormat="1" ht="15.75">
      <c r="A1032" s="187"/>
      <c r="B1032" s="192"/>
    </row>
    <row r="1033" spans="1:2" s="175" customFormat="1" ht="15.75">
      <c r="A1033" s="187"/>
      <c r="B1033" s="192"/>
    </row>
    <row r="1034" spans="1:2" s="175" customFormat="1" ht="15.75">
      <c r="A1034" s="187"/>
      <c r="B1034" s="192"/>
    </row>
    <row r="1035" spans="1:2" s="175" customFormat="1" ht="15.75">
      <c r="A1035" s="187"/>
      <c r="B1035" s="192"/>
    </row>
    <row r="1036" spans="1:2" s="175" customFormat="1" ht="15.75">
      <c r="A1036" s="187"/>
      <c r="B1036" s="192"/>
    </row>
    <row r="1037" spans="1:2" s="175" customFormat="1" ht="15.75">
      <c r="A1037" s="187"/>
      <c r="B1037" s="192"/>
    </row>
    <row r="1038" spans="1:2" s="175" customFormat="1" ht="15.75">
      <c r="A1038" s="187"/>
      <c r="B1038" s="192"/>
    </row>
    <row r="1039" spans="1:2" s="175" customFormat="1" ht="15.75">
      <c r="A1039" s="187"/>
      <c r="B1039" s="192"/>
    </row>
    <row r="1040" spans="1:2" s="175" customFormat="1" ht="15.75">
      <c r="A1040" s="187"/>
      <c r="B1040" s="192"/>
    </row>
    <row r="1041" spans="1:2" s="175" customFormat="1" ht="15.75">
      <c r="A1041" s="187"/>
      <c r="B1041" s="192"/>
    </row>
    <row r="1042" spans="1:2" s="175" customFormat="1" ht="15.75">
      <c r="A1042" s="187"/>
      <c r="B1042" s="192"/>
    </row>
    <row r="1043" spans="1:2" s="175" customFormat="1" ht="15.75">
      <c r="A1043" s="187"/>
      <c r="B1043" s="192"/>
    </row>
    <row r="1044" spans="1:2" s="175" customFormat="1" ht="15.75">
      <c r="A1044" s="187"/>
      <c r="B1044" s="192"/>
    </row>
    <row r="1045" spans="1:2" s="175" customFormat="1" ht="15.75">
      <c r="A1045" s="187"/>
      <c r="B1045" s="192"/>
    </row>
    <row r="1046" spans="1:2" s="175" customFormat="1" ht="15.75">
      <c r="A1046" s="187"/>
      <c r="B1046" s="192"/>
    </row>
    <row r="1047" spans="1:2" s="175" customFormat="1" ht="15.75">
      <c r="A1047" s="187"/>
      <c r="B1047" s="192"/>
    </row>
    <row r="1048" spans="1:2" s="175" customFormat="1" ht="15.75">
      <c r="A1048" s="187"/>
      <c r="B1048" s="192"/>
    </row>
    <row r="1049" spans="1:2" s="175" customFormat="1" ht="15.75">
      <c r="A1049" s="187"/>
      <c r="B1049" s="192"/>
    </row>
    <row r="1050" spans="1:2" s="175" customFormat="1" ht="15.75">
      <c r="A1050" s="187"/>
      <c r="B1050" s="192"/>
    </row>
    <row r="1051" spans="1:2" s="175" customFormat="1" ht="15.75">
      <c r="A1051" s="187"/>
      <c r="B1051" s="192"/>
    </row>
    <row r="1052" spans="1:2" s="175" customFormat="1" ht="15.75">
      <c r="A1052" s="187"/>
      <c r="B1052" s="192"/>
    </row>
    <row r="1053" spans="1:2" s="175" customFormat="1" ht="15.75">
      <c r="A1053" s="187"/>
      <c r="B1053" s="192"/>
    </row>
    <row r="1054" spans="1:2" s="175" customFormat="1" ht="15.75">
      <c r="A1054" s="187"/>
      <c r="B1054" s="192"/>
    </row>
    <row r="1055" spans="1:2" s="175" customFormat="1" ht="15.75">
      <c r="A1055" s="187"/>
      <c r="B1055" s="192"/>
    </row>
    <row r="1056" spans="1:2" s="175" customFormat="1" ht="15.75">
      <c r="A1056" s="187"/>
      <c r="B1056" s="192"/>
    </row>
    <row r="1057" spans="1:2" s="175" customFormat="1" ht="15.75">
      <c r="A1057" s="187"/>
      <c r="B1057" s="192"/>
    </row>
    <row r="1058" spans="1:2" s="175" customFormat="1" ht="15.75">
      <c r="A1058" s="187"/>
      <c r="B1058" s="192"/>
    </row>
    <row r="1059" spans="1:2" s="175" customFormat="1" ht="15.75">
      <c r="A1059" s="187"/>
      <c r="B1059" s="192"/>
    </row>
    <row r="1060" spans="1:2" s="175" customFormat="1" ht="15.75">
      <c r="A1060" s="187"/>
      <c r="B1060" s="192"/>
    </row>
    <row r="1061" spans="1:2" s="175" customFormat="1" ht="15.75">
      <c r="A1061" s="187"/>
      <c r="B1061" s="192"/>
    </row>
    <row r="1062" spans="1:2" s="175" customFormat="1" ht="15.75">
      <c r="A1062" s="187"/>
      <c r="B1062" s="192"/>
    </row>
    <row r="1063" spans="1:2" s="175" customFormat="1" ht="15.75">
      <c r="A1063" s="187"/>
      <c r="B1063" s="192"/>
    </row>
    <row r="1064" spans="1:2" s="175" customFormat="1" ht="15.75">
      <c r="A1064" s="187"/>
      <c r="B1064" s="192"/>
    </row>
    <row r="1065" spans="1:2" s="175" customFormat="1" ht="15.75">
      <c r="A1065" s="187"/>
      <c r="B1065" s="192"/>
    </row>
    <row r="1066" spans="1:2" s="175" customFormat="1" ht="15.75">
      <c r="A1066" s="187"/>
      <c r="B1066" s="192"/>
    </row>
    <row r="1067" spans="1:2" s="175" customFormat="1" ht="15.75">
      <c r="A1067" s="187"/>
      <c r="B1067" s="192"/>
    </row>
    <row r="1068" spans="1:2" s="175" customFormat="1" ht="15.75">
      <c r="A1068" s="187"/>
      <c r="B1068" s="192"/>
    </row>
    <row r="1069" spans="1:2" s="175" customFormat="1" ht="15.75">
      <c r="A1069" s="187"/>
      <c r="B1069" s="192"/>
    </row>
    <row r="1070" spans="1:2" s="175" customFormat="1" ht="15.75">
      <c r="A1070" s="187"/>
      <c r="B1070" s="192"/>
    </row>
    <row r="1071" spans="1:2" s="175" customFormat="1" ht="15.75">
      <c r="A1071" s="187"/>
      <c r="B1071" s="192"/>
    </row>
    <row r="1072" spans="1:2" s="175" customFormat="1" ht="15.75">
      <c r="A1072" s="187"/>
      <c r="B1072" s="192"/>
    </row>
    <row r="1073" spans="1:2" s="175" customFormat="1" ht="15.75">
      <c r="A1073" s="187"/>
      <c r="B1073" s="192"/>
    </row>
    <row r="1074" spans="1:2" s="175" customFormat="1" ht="15.75">
      <c r="A1074" s="187"/>
      <c r="B1074" s="192"/>
    </row>
    <row r="1075" spans="1:2" s="175" customFormat="1" ht="15.75">
      <c r="A1075" s="187"/>
      <c r="B1075" s="192"/>
    </row>
    <row r="1076" spans="1:2" s="175" customFormat="1" ht="15.75">
      <c r="A1076" s="187"/>
      <c r="B1076" s="192"/>
    </row>
    <row r="1077" spans="1:2" s="175" customFormat="1" ht="15.75">
      <c r="A1077" s="187"/>
      <c r="B1077" s="192"/>
    </row>
    <row r="1078" spans="1:2" s="175" customFormat="1" ht="15.75">
      <c r="A1078" s="187"/>
      <c r="B1078" s="192"/>
    </row>
    <row r="1079" spans="1:2" s="175" customFormat="1" ht="15.75">
      <c r="A1079" s="187"/>
      <c r="B1079" s="192"/>
    </row>
    <row r="1080" spans="1:2" s="175" customFormat="1" ht="15.75">
      <c r="A1080" s="187"/>
      <c r="B1080" s="192"/>
    </row>
    <row r="1081" spans="1:2" s="175" customFormat="1" ht="15.75">
      <c r="A1081" s="187"/>
      <c r="B1081" s="192"/>
    </row>
    <row r="1082" spans="1:2" s="175" customFormat="1" ht="15.75">
      <c r="A1082" s="187"/>
      <c r="B1082" s="192"/>
    </row>
    <row r="1083" spans="1:2" s="175" customFormat="1" ht="15.75">
      <c r="A1083" s="187"/>
      <c r="B1083" s="192"/>
    </row>
    <row r="1084" spans="1:2" s="175" customFormat="1" ht="15.75">
      <c r="A1084" s="187"/>
      <c r="B1084" s="192"/>
    </row>
    <row r="1085" spans="1:2" s="175" customFormat="1" ht="15.75">
      <c r="A1085" s="187"/>
      <c r="B1085" s="192"/>
    </row>
    <row r="1086" spans="1:2" s="175" customFormat="1" ht="15.75">
      <c r="A1086" s="187"/>
      <c r="B1086" s="192"/>
    </row>
    <row r="1087" spans="1:2" s="175" customFormat="1" ht="15.75">
      <c r="A1087" s="187"/>
      <c r="B1087" s="192"/>
    </row>
    <row r="1088" spans="1:2" s="175" customFormat="1" ht="15.75">
      <c r="A1088" s="187"/>
      <c r="B1088" s="192"/>
    </row>
    <row r="1089" spans="1:2" s="175" customFormat="1" ht="15.75">
      <c r="A1089" s="187"/>
      <c r="B1089" s="192"/>
    </row>
    <row r="1090" spans="1:2" s="175" customFormat="1" ht="15.75">
      <c r="A1090" s="187"/>
      <c r="B1090" s="192"/>
    </row>
    <row r="1091" spans="1:2" s="175" customFormat="1" ht="15.75">
      <c r="A1091" s="187"/>
      <c r="B1091" s="192"/>
    </row>
    <row r="1092" spans="1:2" s="175" customFormat="1" ht="15.75">
      <c r="A1092" s="187"/>
      <c r="B1092" s="192"/>
    </row>
    <row r="1093" spans="1:2" s="175" customFormat="1" ht="15.75">
      <c r="A1093" s="187"/>
      <c r="B1093" s="192"/>
    </row>
    <row r="1094" spans="1:2" s="175" customFormat="1" ht="15.75">
      <c r="A1094" s="187"/>
      <c r="B1094" s="192"/>
    </row>
    <row r="1095" spans="1:2" s="175" customFormat="1" ht="15.75">
      <c r="A1095" s="187"/>
      <c r="B1095" s="192"/>
    </row>
    <row r="1096" spans="1:2" s="175" customFormat="1" ht="15.75">
      <c r="A1096" s="187"/>
      <c r="B1096" s="192"/>
    </row>
    <row r="1097" spans="1:2" s="175" customFormat="1" ht="15.75">
      <c r="A1097" s="187"/>
      <c r="B1097" s="192"/>
    </row>
    <row r="1098" spans="1:2" s="175" customFormat="1" ht="15.75">
      <c r="A1098" s="187"/>
      <c r="B1098" s="192"/>
    </row>
    <row r="1099" spans="1:2" s="175" customFormat="1" ht="15.75">
      <c r="A1099" s="187"/>
      <c r="B1099" s="192"/>
    </row>
    <row r="1100" spans="1:2" s="175" customFormat="1" ht="15.75">
      <c r="A1100" s="187"/>
      <c r="B1100" s="192"/>
    </row>
    <row r="1101" spans="1:2" s="175" customFormat="1" ht="15.75">
      <c r="A1101" s="187"/>
      <c r="B1101" s="192"/>
    </row>
    <row r="1102" spans="1:2" s="175" customFormat="1" ht="15.75">
      <c r="A1102" s="187"/>
      <c r="B1102" s="192"/>
    </row>
    <row r="1103" spans="1:2" s="175" customFormat="1" ht="15.75">
      <c r="A1103" s="187"/>
      <c r="B1103" s="192"/>
    </row>
    <row r="1104" spans="1:2" s="175" customFormat="1" ht="15.75">
      <c r="A1104" s="187"/>
      <c r="B1104" s="192"/>
    </row>
    <row r="1105" spans="1:2" s="175" customFormat="1" ht="15.75">
      <c r="A1105" s="187"/>
      <c r="B1105" s="192"/>
    </row>
    <row r="1106" spans="1:2" s="175" customFormat="1" ht="15.75">
      <c r="A1106" s="187"/>
      <c r="B1106" s="192"/>
    </row>
    <row r="1107" spans="1:2" s="175" customFormat="1" ht="15.75">
      <c r="A1107" s="187"/>
      <c r="B1107" s="192"/>
    </row>
    <row r="1108" spans="1:2" s="175" customFormat="1" ht="15.75">
      <c r="A1108" s="187"/>
      <c r="B1108" s="192"/>
    </row>
    <row r="1109" spans="1:2" s="175" customFormat="1" ht="15.75">
      <c r="A1109" s="187"/>
      <c r="B1109" s="192"/>
    </row>
    <row r="1110" spans="1:2" s="175" customFormat="1" ht="15.75">
      <c r="A1110" s="187"/>
      <c r="B1110" s="192"/>
    </row>
    <row r="1111" spans="1:2" s="175" customFormat="1" ht="15.75">
      <c r="A1111" s="187"/>
      <c r="B1111" s="192"/>
    </row>
    <row r="1112" spans="1:2" s="175" customFormat="1" ht="15.75">
      <c r="A1112" s="187"/>
      <c r="B1112" s="192"/>
    </row>
    <row r="1113" spans="1:2" s="175" customFormat="1" ht="15.75">
      <c r="A1113" s="187"/>
      <c r="B1113" s="192"/>
    </row>
    <row r="1114" spans="1:2" s="175" customFormat="1" ht="15.75">
      <c r="A1114" s="187"/>
      <c r="B1114" s="192"/>
    </row>
    <row r="1115" spans="1:2" s="175" customFormat="1" ht="15.75">
      <c r="A1115" s="187"/>
      <c r="B1115" s="192"/>
    </row>
    <row r="1116" spans="1:2" s="175" customFormat="1" ht="15.75">
      <c r="A1116" s="187"/>
      <c r="B1116" s="192"/>
    </row>
    <row r="1117" spans="1:2" s="175" customFormat="1" ht="15.75">
      <c r="A1117" s="187"/>
      <c r="B1117" s="192"/>
    </row>
    <row r="1118" spans="1:2" s="175" customFormat="1" ht="15.75">
      <c r="A1118" s="187"/>
      <c r="B1118" s="192"/>
    </row>
    <row r="1119" spans="1:2" s="175" customFormat="1" ht="15.75">
      <c r="A1119" s="187"/>
      <c r="B1119" s="192"/>
    </row>
    <row r="1120" spans="1:2" s="175" customFormat="1" ht="15.75">
      <c r="A1120" s="187"/>
      <c r="B1120" s="192"/>
    </row>
    <row r="1121" spans="1:2" s="175" customFormat="1" ht="15.75">
      <c r="A1121" s="187"/>
      <c r="B1121" s="192"/>
    </row>
    <row r="1122" spans="1:2" s="175" customFormat="1" ht="15.75">
      <c r="A1122" s="187"/>
      <c r="B1122" s="192"/>
    </row>
    <row r="1123" spans="1:2" s="175" customFormat="1" ht="15.75">
      <c r="A1123" s="187"/>
      <c r="B1123" s="192"/>
    </row>
    <row r="1124" spans="1:2" s="175" customFormat="1" ht="15.75">
      <c r="A1124" s="187"/>
      <c r="B1124" s="192"/>
    </row>
    <row r="1125" spans="1:2" s="175" customFormat="1" ht="15.75">
      <c r="A1125" s="187"/>
      <c r="B1125" s="192"/>
    </row>
    <row r="1126" spans="1:2" s="175" customFormat="1" ht="15.75">
      <c r="A1126" s="187"/>
      <c r="B1126" s="192"/>
    </row>
    <row r="1127" spans="1:2" s="175" customFormat="1" ht="15.75">
      <c r="A1127" s="187"/>
      <c r="B1127" s="192"/>
    </row>
    <row r="1128" spans="1:2" s="175" customFormat="1" ht="15.75">
      <c r="A1128" s="187"/>
      <c r="B1128" s="192"/>
    </row>
    <row r="1129" spans="1:2" s="175" customFormat="1" ht="15.75">
      <c r="A1129" s="187"/>
      <c r="B1129" s="192"/>
    </row>
    <row r="1130" spans="1:2" s="175" customFormat="1" ht="15.75">
      <c r="A1130" s="187"/>
      <c r="B1130" s="192"/>
    </row>
    <row r="1131" spans="1:2" s="175" customFormat="1" ht="15.75">
      <c r="A1131" s="187"/>
      <c r="B1131" s="192"/>
    </row>
    <row r="1132" spans="1:2" s="175" customFormat="1" ht="15.75">
      <c r="A1132" s="187"/>
      <c r="B1132" s="192"/>
    </row>
    <row r="1133" spans="1:2" s="175" customFormat="1" ht="15.75">
      <c r="A1133" s="187"/>
      <c r="B1133" s="192"/>
    </row>
    <row r="1134" spans="1:2" s="175" customFormat="1" ht="15.75">
      <c r="A1134" s="187"/>
      <c r="B1134" s="192"/>
    </row>
    <row r="1135" spans="1:2" s="175" customFormat="1" ht="15.75">
      <c r="A1135" s="187"/>
      <c r="B1135" s="192"/>
    </row>
    <row r="1136" spans="1:2" s="175" customFormat="1" ht="15.75">
      <c r="A1136" s="187"/>
      <c r="B1136" s="192"/>
    </row>
    <row r="1137" spans="1:2" s="175" customFormat="1" ht="15.75">
      <c r="A1137" s="187"/>
      <c r="B1137" s="192"/>
    </row>
    <row r="1138" spans="1:2" s="175" customFormat="1" ht="15.75">
      <c r="A1138" s="187"/>
      <c r="B1138" s="192"/>
    </row>
    <row r="1139" spans="1:2" s="175" customFormat="1" ht="15.75">
      <c r="A1139" s="187"/>
      <c r="B1139" s="192"/>
    </row>
    <row r="1140" spans="1:2" s="175" customFormat="1" ht="15.75">
      <c r="A1140" s="187"/>
      <c r="B1140" s="192"/>
    </row>
    <row r="1141" spans="1:2" s="175" customFormat="1" ht="15.75">
      <c r="A1141" s="187"/>
      <c r="B1141" s="192"/>
    </row>
    <row r="1142" spans="1:2" s="175" customFormat="1" ht="15.75">
      <c r="A1142" s="187"/>
      <c r="B1142" s="192"/>
    </row>
    <row r="1143" spans="1:2" s="175" customFormat="1" ht="15.75">
      <c r="A1143" s="187"/>
      <c r="B1143" s="192"/>
    </row>
    <row r="1144" spans="1:2" s="175" customFormat="1" ht="15.75">
      <c r="A1144" s="187"/>
      <c r="B1144" s="192"/>
    </row>
    <row r="1145" spans="1:2" s="175" customFormat="1" ht="15.75">
      <c r="A1145" s="187"/>
      <c r="B1145" s="192"/>
    </row>
    <row r="1146" spans="1:2" s="175" customFormat="1" ht="15.75">
      <c r="A1146" s="187"/>
      <c r="B1146" s="192"/>
    </row>
    <row r="1147" spans="1:2" s="175" customFormat="1" ht="15.75">
      <c r="A1147" s="187"/>
      <c r="B1147" s="192"/>
    </row>
    <row r="1148" spans="1:2" s="175" customFormat="1" ht="15.75">
      <c r="A1148" s="187"/>
      <c r="B1148" s="192"/>
    </row>
    <row r="1149" spans="1:2" s="175" customFormat="1" ht="15.75">
      <c r="A1149" s="187"/>
      <c r="B1149" s="192"/>
    </row>
    <row r="1150" spans="1:2" s="175" customFormat="1" ht="15.75">
      <c r="A1150" s="187"/>
      <c r="B1150" s="192"/>
    </row>
    <row r="1151" spans="1:2" s="175" customFormat="1" ht="15.75">
      <c r="A1151" s="187"/>
      <c r="B1151" s="192"/>
    </row>
    <row r="1152" spans="1:2" s="175" customFormat="1" ht="15.75">
      <c r="A1152" s="187"/>
      <c r="B1152" s="192"/>
    </row>
    <row r="1153" spans="1:2" s="175" customFormat="1" ht="15.75">
      <c r="A1153" s="187"/>
      <c r="B1153" s="192"/>
    </row>
    <row r="1154" spans="1:2" s="175" customFormat="1" ht="15.75">
      <c r="A1154" s="187"/>
      <c r="B1154" s="192"/>
    </row>
    <row r="1155" spans="1:2" s="175" customFormat="1" ht="15.75">
      <c r="A1155" s="187"/>
      <c r="B1155" s="192"/>
    </row>
    <row r="1156" spans="1:2" s="175" customFormat="1" ht="15.75">
      <c r="A1156" s="187"/>
      <c r="B1156" s="192"/>
    </row>
    <row r="1157" spans="1:2" s="175" customFormat="1" ht="15.75">
      <c r="A1157" s="187"/>
      <c r="B1157" s="192"/>
    </row>
    <row r="1158" spans="1:2" s="175" customFormat="1" ht="15.75">
      <c r="A1158" s="187"/>
      <c r="B1158" s="192"/>
    </row>
    <row r="1159" spans="1:2" s="175" customFormat="1" ht="15.75">
      <c r="A1159" s="187"/>
      <c r="B1159" s="192"/>
    </row>
    <row r="1160" spans="1:2" s="175" customFormat="1" ht="15.75">
      <c r="A1160" s="187"/>
      <c r="B1160" s="192"/>
    </row>
    <row r="1161" spans="1:2" s="175" customFormat="1" ht="15.75">
      <c r="A1161" s="187"/>
      <c r="B1161" s="192"/>
    </row>
    <row r="1162" spans="1:2" s="175" customFormat="1" ht="15.75">
      <c r="A1162" s="187"/>
      <c r="B1162" s="192"/>
    </row>
    <row r="1163" spans="1:2" s="175" customFormat="1" ht="15.75">
      <c r="A1163" s="187"/>
      <c r="B1163" s="192"/>
    </row>
    <row r="1164" spans="1:2" s="175" customFormat="1" ht="15.75">
      <c r="A1164" s="187"/>
      <c r="B1164" s="192"/>
    </row>
    <row r="1165" spans="1:2" s="175" customFormat="1" ht="15.75">
      <c r="A1165" s="187"/>
      <c r="B1165" s="192"/>
    </row>
    <row r="1166" spans="1:2" s="175" customFormat="1" ht="15.75">
      <c r="A1166" s="187"/>
      <c r="B1166" s="192"/>
    </row>
    <row r="1167" spans="1:2" s="175" customFormat="1" ht="15.75">
      <c r="A1167" s="187"/>
      <c r="B1167" s="192"/>
    </row>
    <row r="1168" spans="1:2" s="175" customFormat="1" ht="15.75">
      <c r="A1168" s="187"/>
      <c r="B1168" s="192"/>
    </row>
    <row r="1169" spans="1:2" s="175" customFormat="1" ht="15.75">
      <c r="A1169" s="187"/>
      <c r="B1169" s="192"/>
    </row>
    <row r="1170" spans="1:2" s="175" customFormat="1" ht="15.75">
      <c r="A1170" s="187"/>
      <c r="B1170" s="192"/>
    </row>
    <row r="1171" spans="1:2" s="175" customFormat="1" ht="15.75">
      <c r="A1171" s="187"/>
      <c r="B1171" s="192"/>
    </row>
    <row r="1172" spans="1:2" s="175" customFormat="1" ht="15.75">
      <c r="A1172" s="187"/>
      <c r="B1172" s="192"/>
    </row>
    <row r="1173" spans="1:2" s="175" customFormat="1" ht="15.75">
      <c r="A1173" s="187"/>
      <c r="B1173" s="192"/>
    </row>
    <row r="1174" spans="1:2" s="175" customFormat="1" ht="15.75">
      <c r="A1174" s="187"/>
      <c r="B1174" s="192"/>
    </row>
    <row r="1175" spans="1:2" s="175" customFormat="1" ht="15.75">
      <c r="A1175" s="187"/>
      <c r="B1175" s="192"/>
    </row>
    <row r="1176" spans="1:2" s="175" customFormat="1" ht="15.75">
      <c r="A1176" s="187"/>
      <c r="B1176" s="192"/>
    </row>
    <row r="1177" spans="1:2" s="175" customFormat="1" ht="15.75">
      <c r="A1177" s="187"/>
      <c r="B1177" s="192"/>
    </row>
    <row r="1178" spans="1:2" s="175" customFormat="1" ht="15.75">
      <c r="A1178" s="187"/>
      <c r="B1178" s="192"/>
    </row>
    <row r="1179" spans="1:2" s="175" customFormat="1" ht="15.75">
      <c r="A1179" s="187"/>
      <c r="B1179" s="192"/>
    </row>
    <row r="1180" spans="1:2" s="175" customFormat="1" ht="15.75">
      <c r="A1180" s="187"/>
      <c r="B1180" s="192"/>
    </row>
    <row r="1181" spans="1:2" s="175" customFormat="1" ht="15.75">
      <c r="A1181" s="187"/>
      <c r="B1181" s="192"/>
    </row>
    <row r="1182" spans="1:2" s="175" customFormat="1" ht="15.75">
      <c r="A1182" s="187"/>
      <c r="B1182" s="192"/>
    </row>
    <row r="1183" spans="1:2" s="175" customFormat="1" ht="15.75">
      <c r="A1183" s="187"/>
      <c r="B1183" s="192"/>
    </row>
    <row r="1184" spans="1:2" s="175" customFormat="1" ht="15.75">
      <c r="A1184" s="187"/>
      <c r="B1184" s="192"/>
    </row>
    <row r="1185" spans="1:2" s="175" customFormat="1" ht="15.75">
      <c r="A1185" s="187"/>
      <c r="B1185" s="192"/>
    </row>
    <row r="1186" spans="1:2" s="175" customFormat="1" ht="15.75">
      <c r="A1186" s="187"/>
      <c r="B1186" s="192"/>
    </row>
    <row r="1187" spans="1:2" s="175" customFormat="1" ht="15.75">
      <c r="A1187" s="187"/>
      <c r="B1187" s="192"/>
    </row>
    <row r="1188" spans="1:2" s="175" customFormat="1" ht="15.75">
      <c r="A1188" s="187"/>
      <c r="B1188" s="192"/>
    </row>
    <row r="1189" spans="1:2" s="175" customFormat="1" ht="15.75">
      <c r="A1189" s="187"/>
      <c r="B1189" s="192"/>
    </row>
    <row r="1190" spans="1:2" s="175" customFormat="1" ht="15.75">
      <c r="A1190" s="187"/>
      <c r="B1190" s="192"/>
    </row>
    <row r="1191" spans="1:2" s="175" customFormat="1" ht="15.75">
      <c r="A1191" s="187"/>
      <c r="B1191" s="192"/>
    </row>
    <row r="1192" spans="1:2" s="175" customFormat="1" ht="15.75">
      <c r="A1192" s="187"/>
      <c r="B1192" s="192"/>
    </row>
    <row r="1193" spans="1:2" s="175" customFormat="1" ht="15.75">
      <c r="A1193" s="187"/>
      <c r="B1193" s="192"/>
    </row>
    <row r="1194" spans="1:2" s="175" customFormat="1" ht="15.75">
      <c r="A1194" s="187"/>
      <c r="B1194" s="192"/>
    </row>
    <row r="1195" spans="1:2" s="175" customFormat="1" ht="15.75">
      <c r="A1195" s="187"/>
      <c r="B1195" s="192"/>
    </row>
    <row r="1196" spans="1:2" s="175" customFormat="1" ht="15.75">
      <c r="A1196" s="187"/>
      <c r="B1196" s="192"/>
    </row>
    <row r="1197" spans="1:2" s="175" customFormat="1" ht="15.75">
      <c r="A1197" s="187"/>
      <c r="B1197" s="192"/>
    </row>
    <row r="1198" spans="1:2" s="175" customFormat="1" ht="15.75">
      <c r="A1198" s="187"/>
      <c r="B1198" s="192"/>
    </row>
    <row r="1199" spans="1:2" s="175" customFormat="1" ht="15.75">
      <c r="A1199" s="187"/>
      <c r="B1199" s="192"/>
    </row>
    <row r="1200" spans="1:2" s="175" customFormat="1" ht="15.75">
      <c r="A1200" s="187"/>
      <c r="B1200" s="192"/>
    </row>
    <row r="1201" spans="1:2" s="175" customFormat="1" ht="15.75">
      <c r="A1201" s="187"/>
      <c r="B1201" s="192"/>
    </row>
    <row r="1202" spans="1:2" s="175" customFormat="1" ht="15.75">
      <c r="A1202" s="187"/>
      <c r="B1202" s="192"/>
    </row>
    <row r="1203" spans="1:2" s="175" customFormat="1" ht="15.75">
      <c r="A1203" s="187"/>
      <c r="B1203" s="192"/>
    </row>
    <row r="1204" spans="1:2" s="175" customFormat="1" ht="15.75">
      <c r="A1204" s="187"/>
      <c r="B1204" s="192"/>
    </row>
    <row r="1205" spans="1:2" s="175" customFormat="1" ht="15.75">
      <c r="A1205" s="187"/>
      <c r="B1205" s="192"/>
    </row>
    <row r="1206" spans="1:2" s="175" customFormat="1" ht="15.75">
      <c r="A1206" s="187"/>
      <c r="B1206" s="192"/>
    </row>
    <row r="1207" spans="1:2" s="175" customFormat="1" ht="15.75">
      <c r="A1207" s="187"/>
      <c r="B1207" s="192"/>
    </row>
    <row r="1208" spans="1:2" s="175" customFormat="1" ht="15.75">
      <c r="A1208" s="187"/>
      <c r="B1208" s="192"/>
    </row>
    <row r="1209" spans="1:2" s="175" customFormat="1" ht="15.75">
      <c r="A1209" s="187"/>
      <c r="B1209" s="192"/>
    </row>
    <row r="1210" spans="1:2" s="175" customFormat="1" ht="15.75">
      <c r="A1210" s="187"/>
      <c r="B1210" s="192"/>
    </row>
    <row r="1211" spans="1:2" s="175" customFormat="1" ht="15.75">
      <c r="A1211" s="187"/>
      <c r="B1211" s="192"/>
    </row>
    <row r="1212" spans="1:2" s="175" customFormat="1" ht="15.75">
      <c r="A1212" s="187"/>
      <c r="B1212" s="192"/>
    </row>
    <row r="1213" spans="1:2" s="175" customFormat="1" ht="15.75">
      <c r="A1213" s="187"/>
      <c r="B1213" s="192"/>
    </row>
    <row r="1214" spans="1:2" s="175" customFormat="1" ht="15.75">
      <c r="A1214" s="187"/>
      <c r="B1214" s="192"/>
    </row>
    <row r="1215" spans="1:2" s="175" customFormat="1" ht="15.75">
      <c r="A1215" s="187"/>
      <c r="B1215" s="192"/>
    </row>
    <row r="1216" spans="1:2" s="175" customFormat="1" ht="15.75">
      <c r="A1216" s="187"/>
      <c r="B1216" s="192"/>
    </row>
    <row r="1217" spans="1:2" s="175" customFormat="1" ht="15.75">
      <c r="A1217" s="187"/>
      <c r="B1217" s="192"/>
    </row>
    <row r="1218" spans="1:2" s="175" customFormat="1" ht="15.75">
      <c r="A1218" s="187"/>
      <c r="B1218" s="192"/>
    </row>
    <row r="1219" spans="1:2" s="175" customFormat="1" ht="15.75">
      <c r="A1219" s="187"/>
      <c r="B1219" s="192"/>
    </row>
    <row r="1220" spans="1:2" s="175" customFormat="1" ht="15.75">
      <c r="A1220" s="187"/>
      <c r="B1220" s="192"/>
    </row>
    <row r="1221" spans="1:2" s="175" customFormat="1" ht="15.75">
      <c r="A1221" s="187"/>
      <c r="B1221" s="192"/>
    </row>
    <row r="1222" spans="1:2" s="175" customFormat="1" ht="15.75">
      <c r="A1222" s="187"/>
      <c r="B1222" s="192"/>
    </row>
    <row r="1223" spans="1:2" s="175" customFormat="1" ht="15.75">
      <c r="A1223" s="187"/>
      <c r="B1223" s="192"/>
    </row>
    <row r="1224" spans="1:2" s="175" customFormat="1" ht="15.75">
      <c r="A1224" s="187"/>
      <c r="B1224" s="192"/>
    </row>
    <row r="1225" spans="1:2" s="175" customFormat="1" ht="15.75">
      <c r="A1225" s="187"/>
      <c r="B1225" s="192"/>
    </row>
    <row r="1226" spans="1:2" s="175" customFormat="1" ht="15.75">
      <c r="A1226" s="187"/>
      <c r="B1226" s="192"/>
    </row>
    <row r="1227" spans="1:2" s="175" customFormat="1" ht="15.75">
      <c r="A1227" s="187"/>
      <c r="B1227" s="192"/>
    </row>
    <row r="1228" spans="1:2" s="175" customFormat="1" ht="15.75">
      <c r="A1228" s="187"/>
      <c r="B1228" s="192"/>
    </row>
    <row r="1229" spans="1:2" s="175" customFormat="1" ht="15.75">
      <c r="A1229" s="187"/>
      <c r="B1229" s="192"/>
    </row>
    <row r="1230" spans="1:2" s="175" customFormat="1" ht="15.75">
      <c r="A1230" s="187"/>
      <c r="B1230" s="192"/>
    </row>
    <row r="1231" spans="1:2" s="175" customFormat="1" ht="15.75">
      <c r="A1231" s="187"/>
      <c r="B1231" s="192"/>
    </row>
    <row r="1232" spans="1:2" s="175" customFormat="1" ht="15.75">
      <c r="A1232" s="187"/>
      <c r="B1232" s="192"/>
    </row>
    <row r="1233" spans="1:2" s="175" customFormat="1" ht="15.75">
      <c r="A1233" s="187"/>
      <c r="B1233" s="192"/>
    </row>
    <row r="1234" spans="1:2" s="175" customFormat="1" ht="15.75">
      <c r="A1234" s="187"/>
      <c r="B1234" s="192"/>
    </row>
    <row r="1235" spans="1:2" s="175" customFormat="1" ht="15.75">
      <c r="A1235" s="187"/>
      <c r="B1235" s="192"/>
    </row>
    <row r="1236" spans="1:2" s="175" customFormat="1" ht="15.75">
      <c r="A1236" s="187"/>
      <c r="B1236" s="192"/>
    </row>
    <row r="1237" spans="1:2" s="175" customFormat="1" ht="15.75">
      <c r="A1237" s="187"/>
      <c r="B1237" s="192"/>
    </row>
    <row r="1238" spans="1:2" s="175" customFormat="1" ht="15.75">
      <c r="A1238" s="187"/>
      <c r="B1238" s="192"/>
    </row>
    <row r="1239" spans="1:2" s="175" customFormat="1" ht="15.75">
      <c r="A1239" s="187"/>
      <c r="B1239" s="192"/>
    </row>
    <row r="1240" spans="1:2" s="175" customFormat="1" ht="15.75">
      <c r="A1240" s="187"/>
      <c r="B1240" s="192"/>
    </row>
    <row r="1241" spans="1:2" s="175" customFormat="1" ht="15.75">
      <c r="A1241" s="187"/>
      <c r="B1241" s="192"/>
    </row>
    <row r="1242" spans="1:2" s="175" customFormat="1" ht="15.75">
      <c r="A1242" s="187"/>
      <c r="B1242" s="192"/>
    </row>
    <row r="1243" spans="1:2" s="175" customFormat="1" ht="15.75">
      <c r="A1243" s="187"/>
      <c r="B1243" s="192"/>
    </row>
    <row r="1244" spans="1:2" s="175" customFormat="1" ht="15.75">
      <c r="A1244" s="187"/>
      <c r="B1244" s="192"/>
    </row>
    <row r="1245" spans="1:2" s="175" customFormat="1" ht="15.75">
      <c r="A1245" s="187"/>
      <c r="B1245" s="192"/>
    </row>
    <row r="1246" spans="1:2" s="175" customFormat="1" ht="15.75">
      <c r="A1246" s="187"/>
      <c r="B1246" s="192"/>
    </row>
    <row r="1247" spans="1:2" s="175" customFormat="1" ht="15.75">
      <c r="A1247" s="187"/>
      <c r="B1247" s="192"/>
    </row>
    <row r="1248" spans="1:2" s="175" customFormat="1" ht="15.75">
      <c r="A1248" s="187"/>
      <c r="B1248" s="192"/>
    </row>
    <row r="1249" spans="1:2" s="175" customFormat="1" ht="15.75">
      <c r="A1249" s="187"/>
      <c r="B1249" s="192"/>
    </row>
    <row r="1250" spans="1:2" s="175" customFormat="1" ht="15.75">
      <c r="A1250" s="187"/>
      <c r="B1250" s="192"/>
    </row>
    <row r="1251" spans="1:2" s="175" customFormat="1" ht="15.75">
      <c r="A1251" s="187"/>
      <c r="B1251" s="192"/>
    </row>
    <row r="1252" spans="1:2" s="175" customFormat="1" ht="15.75">
      <c r="A1252" s="187"/>
      <c r="B1252" s="192"/>
    </row>
    <row r="1253" spans="1:2" s="175" customFormat="1" ht="15.75">
      <c r="A1253" s="187"/>
      <c r="B1253" s="192"/>
    </row>
    <row r="1254" spans="1:2" s="175" customFormat="1" ht="15.75">
      <c r="A1254" s="187"/>
      <c r="B1254" s="192"/>
    </row>
    <row r="1255" spans="1:2" s="175" customFormat="1" ht="15.75">
      <c r="A1255" s="187"/>
      <c r="B1255" s="192"/>
    </row>
    <row r="1256" spans="1:2" s="175" customFormat="1" ht="15.75">
      <c r="A1256" s="187"/>
      <c r="B1256" s="192"/>
    </row>
    <row r="1257" spans="1:2" s="175" customFormat="1" ht="15.75">
      <c r="A1257" s="187"/>
      <c r="B1257" s="192"/>
    </row>
    <row r="1258" spans="1:2" s="175" customFormat="1" ht="15.75">
      <c r="A1258" s="187"/>
      <c r="B1258" s="192"/>
    </row>
    <row r="1259" spans="1:2" s="175" customFormat="1" ht="15.75">
      <c r="A1259" s="187"/>
      <c r="B1259" s="192"/>
    </row>
    <row r="1260" spans="1:2" s="175" customFormat="1" ht="15.75">
      <c r="A1260" s="187"/>
      <c r="B1260" s="192"/>
    </row>
    <row r="1261" spans="1:2" s="175" customFormat="1" ht="15.75">
      <c r="A1261" s="187"/>
      <c r="B1261" s="192"/>
    </row>
    <row r="1262" spans="1:2" s="175" customFormat="1" ht="15.75">
      <c r="A1262" s="187"/>
      <c r="B1262" s="192"/>
    </row>
    <row r="1263" spans="1:2" s="175" customFormat="1" ht="15.75">
      <c r="A1263" s="187"/>
      <c r="B1263" s="192"/>
    </row>
    <row r="1264" spans="1:2" s="175" customFormat="1" ht="15.75">
      <c r="A1264" s="187"/>
      <c r="B1264" s="192"/>
    </row>
    <row r="1265" spans="1:2" s="175" customFormat="1" ht="15.75">
      <c r="A1265" s="187"/>
      <c r="B1265" s="192"/>
    </row>
    <row r="1266" spans="1:2" s="175" customFormat="1" ht="15.75">
      <c r="A1266" s="187"/>
      <c r="B1266" s="192"/>
    </row>
    <row r="1267" spans="1:2" s="175" customFormat="1" ht="15.75">
      <c r="A1267" s="187"/>
      <c r="B1267" s="192"/>
    </row>
    <row r="1268" spans="1:2" s="175" customFormat="1" ht="15.75">
      <c r="A1268" s="187"/>
      <c r="B1268" s="192"/>
    </row>
    <row r="1269" spans="1:2" s="175" customFormat="1" ht="15.75">
      <c r="A1269" s="187"/>
      <c r="B1269" s="192"/>
    </row>
    <row r="1270" spans="1:2" s="175" customFormat="1" ht="15.75">
      <c r="A1270" s="187"/>
      <c r="B1270" s="192"/>
    </row>
    <row r="1271" spans="1:2" s="175" customFormat="1" ht="15.75">
      <c r="A1271" s="187"/>
      <c r="B1271" s="192"/>
    </row>
    <row r="1272" spans="1:2" s="175" customFormat="1" ht="15.75">
      <c r="A1272" s="187"/>
      <c r="B1272" s="192"/>
    </row>
    <row r="1273" spans="1:2" s="175" customFormat="1" ht="15.75">
      <c r="A1273" s="187"/>
      <c r="B1273" s="192"/>
    </row>
    <row r="1274" spans="1:2" s="175" customFormat="1" ht="15.75">
      <c r="A1274" s="187"/>
      <c r="B1274" s="192"/>
    </row>
    <row r="1275" spans="1:2" s="175" customFormat="1" ht="15.75">
      <c r="A1275" s="187"/>
      <c r="B1275" s="192"/>
    </row>
    <row r="1276" spans="1:2" s="175" customFormat="1" ht="15.75">
      <c r="A1276" s="187"/>
      <c r="B1276" s="192"/>
    </row>
    <row r="1277" spans="1:2" s="175" customFormat="1" ht="15.75">
      <c r="A1277" s="187"/>
      <c r="B1277" s="192"/>
    </row>
    <row r="1278" spans="1:2" s="175" customFormat="1" ht="15.75">
      <c r="A1278" s="187"/>
      <c r="B1278" s="192"/>
    </row>
    <row r="1279" spans="1:2" s="175" customFormat="1" ht="15.75">
      <c r="A1279" s="187"/>
      <c r="B1279" s="192"/>
    </row>
    <row r="1280" spans="1:2" s="175" customFormat="1" ht="15.75">
      <c r="A1280" s="187"/>
      <c r="B1280" s="192"/>
    </row>
    <row r="1281" spans="1:2" s="175" customFormat="1" ht="15.75">
      <c r="A1281" s="187"/>
      <c r="B1281" s="192"/>
    </row>
    <row r="1282" spans="1:2" s="175" customFormat="1" ht="15.75">
      <c r="A1282" s="187"/>
      <c r="B1282" s="192"/>
    </row>
    <row r="1283" spans="1:2" s="175" customFormat="1" ht="15.75">
      <c r="A1283" s="187"/>
      <c r="B1283" s="192"/>
    </row>
    <row r="1284" spans="1:2" s="175" customFormat="1" ht="15.75">
      <c r="A1284" s="187"/>
      <c r="B1284" s="192"/>
    </row>
    <row r="1285" spans="1:2" s="175" customFormat="1" ht="15.75">
      <c r="A1285" s="187"/>
      <c r="B1285" s="192"/>
    </row>
    <row r="1286" spans="1:2" s="175" customFormat="1" ht="15.75">
      <c r="A1286" s="187"/>
      <c r="B1286" s="192"/>
    </row>
    <row r="1287" spans="1:2" s="175" customFormat="1" ht="15.75">
      <c r="A1287" s="187"/>
      <c r="B1287" s="192"/>
    </row>
    <row r="1288" spans="1:2" s="175" customFormat="1" ht="15.75">
      <c r="A1288" s="187"/>
      <c r="B1288" s="192"/>
    </row>
    <row r="1289" spans="1:2" s="175" customFormat="1" ht="15.75">
      <c r="A1289" s="187"/>
      <c r="B1289" s="192"/>
    </row>
    <row r="1290" spans="1:2" s="175" customFormat="1" ht="15.75">
      <c r="A1290" s="187"/>
      <c r="B1290" s="192"/>
    </row>
    <row r="1291" spans="1:2" s="175" customFormat="1" ht="15.75">
      <c r="A1291" s="187"/>
      <c r="B1291" s="192"/>
    </row>
    <row r="1292" spans="1:2" s="175" customFormat="1" ht="15.75">
      <c r="A1292" s="187"/>
      <c r="B1292" s="192"/>
    </row>
    <row r="1293" spans="1:2" s="175" customFormat="1" ht="15.75">
      <c r="A1293" s="187"/>
      <c r="B1293" s="192"/>
    </row>
    <row r="1294" spans="1:2" s="175" customFormat="1" ht="15.75">
      <c r="A1294" s="187"/>
      <c r="B1294" s="192"/>
    </row>
    <row r="1295" spans="1:2" s="175" customFormat="1" ht="15.75">
      <c r="A1295" s="187"/>
      <c r="B1295" s="192"/>
    </row>
    <row r="1296" spans="1:2" s="175" customFormat="1" ht="15.75">
      <c r="A1296" s="187"/>
      <c r="B1296" s="192"/>
    </row>
    <row r="1297" spans="1:2" s="175" customFormat="1" ht="15.75">
      <c r="A1297" s="187"/>
      <c r="B1297" s="192"/>
    </row>
    <row r="1298" spans="1:2" s="175" customFormat="1" ht="15.75">
      <c r="A1298" s="187"/>
      <c r="B1298" s="192"/>
    </row>
    <row r="1299" spans="1:2" s="175" customFormat="1" ht="15.75">
      <c r="A1299" s="187"/>
      <c r="B1299" s="192"/>
    </row>
    <row r="1300" spans="1:2" s="175" customFormat="1" ht="15.75">
      <c r="A1300" s="187"/>
      <c r="B1300" s="192"/>
    </row>
    <row r="1301" spans="1:2" s="175" customFormat="1" ht="15.75">
      <c r="A1301" s="187"/>
      <c r="B1301" s="192"/>
    </row>
    <row r="1302" spans="1:2" s="175" customFormat="1" ht="15.75">
      <c r="A1302" s="187"/>
      <c r="B1302" s="192"/>
    </row>
    <row r="1303" spans="1:2" s="175" customFormat="1" ht="15.75">
      <c r="A1303" s="187"/>
      <c r="B1303" s="192"/>
    </row>
    <row r="1304" spans="1:2" s="175" customFormat="1" ht="15.75">
      <c r="A1304" s="187"/>
      <c r="B1304" s="192"/>
    </row>
    <row r="1305" spans="1:2" s="175" customFormat="1" ht="15.75">
      <c r="A1305" s="187"/>
      <c r="B1305" s="192"/>
    </row>
    <row r="1306" spans="1:2" s="175" customFormat="1" ht="15.75">
      <c r="A1306" s="187"/>
      <c r="B1306" s="192"/>
    </row>
    <row r="1307" spans="1:2" s="175" customFormat="1" ht="15.75">
      <c r="A1307" s="187"/>
      <c r="B1307" s="192"/>
    </row>
    <row r="1308" spans="1:2" s="175" customFormat="1" ht="15.75">
      <c r="A1308" s="187"/>
      <c r="B1308" s="192"/>
    </row>
    <row r="1309" spans="1:2" s="175" customFormat="1" ht="15.75">
      <c r="A1309" s="187"/>
      <c r="B1309" s="192"/>
    </row>
    <row r="1310" spans="1:2" s="175" customFormat="1" ht="15.75">
      <c r="A1310" s="187"/>
      <c r="B1310" s="192"/>
    </row>
    <row r="1311" spans="1:2" s="175" customFormat="1" ht="15.75">
      <c r="A1311" s="187"/>
      <c r="B1311" s="192"/>
    </row>
    <row r="1312" spans="1:2" s="175" customFormat="1" ht="15.75">
      <c r="A1312" s="187"/>
      <c r="B1312" s="192"/>
    </row>
    <row r="1313" spans="1:2" s="175" customFormat="1" ht="15.75">
      <c r="A1313" s="187"/>
      <c r="B1313" s="192"/>
    </row>
    <row r="1314" spans="1:2" s="175" customFormat="1" ht="15.75">
      <c r="A1314" s="187"/>
      <c r="B1314" s="192"/>
    </row>
    <row r="1315" spans="1:2" s="175" customFormat="1" ht="15.75">
      <c r="A1315" s="187"/>
      <c r="B1315" s="192"/>
    </row>
    <row r="1316" spans="1:2" s="175" customFormat="1" ht="15.75">
      <c r="A1316" s="187"/>
      <c r="B1316" s="192"/>
    </row>
    <row r="1317" spans="1:2" s="175" customFormat="1" ht="15.75">
      <c r="A1317" s="187"/>
      <c r="B1317" s="192"/>
    </row>
    <row r="1318" spans="1:2" s="175" customFormat="1" ht="15.75">
      <c r="A1318" s="187"/>
      <c r="B1318" s="192"/>
    </row>
    <row r="1319" spans="1:2" s="175" customFormat="1" ht="15.75">
      <c r="A1319" s="187"/>
      <c r="B1319" s="192"/>
    </row>
    <row r="1320" spans="1:2" s="175" customFormat="1" ht="15.75">
      <c r="A1320" s="187"/>
      <c r="B1320" s="192"/>
    </row>
    <row r="1321" spans="1:2" s="175" customFormat="1" ht="15.75">
      <c r="A1321" s="187"/>
      <c r="B1321" s="192"/>
    </row>
    <row r="1322" spans="1:2" s="175" customFormat="1" ht="15.75">
      <c r="A1322" s="187"/>
      <c r="B1322" s="192"/>
    </row>
    <row r="1323" spans="1:2" s="175" customFormat="1" ht="15.75">
      <c r="A1323" s="187"/>
      <c r="B1323" s="192"/>
    </row>
    <row r="1324" spans="1:2" s="175" customFormat="1" ht="15.75">
      <c r="A1324" s="187"/>
      <c r="B1324" s="192"/>
    </row>
    <row r="1325" spans="1:2" s="175" customFormat="1" ht="15.75">
      <c r="A1325" s="187"/>
      <c r="B1325" s="192"/>
    </row>
    <row r="1326" spans="1:2" s="175" customFormat="1" ht="15.75">
      <c r="A1326" s="187"/>
      <c r="B1326" s="192"/>
    </row>
    <row r="1327" spans="1:2" s="175" customFormat="1" ht="15.75">
      <c r="A1327" s="187"/>
      <c r="B1327" s="192"/>
    </row>
    <row r="1328" spans="1:2" s="175" customFormat="1" ht="15.75">
      <c r="A1328" s="187"/>
      <c r="B1328" s="192"/>
    </row>
    <row r="1329" spans="1:2" s="175" customFormat="1" ht="15.75">
      <c r="A1329" s="187"/>
      <c r="B1329" s="192"/>
    </row>
    <row r="1330" spans="1:2" s="175" customFormat="1" ht="15.75">
      <c r="A1330" s="187"/>
      <c r="B1330" s="192"/>
    </row>
    <row r="1331" spans="1:2" s="175" customFormat="1" ht="15.75">
      <c r="A1331" s="187"/>
      <c r="B1331" s="192"/>
    </row>
    <row r="1332" spans="1:2" s="175" customFormat="1" ht="15.75">
      <c r="A1332" s="187"/>
      <c r="B1332" s="192"/>
    </row>
    <row r="1333" spans="1:2" s="175" customFormat="1" ht="15.75">
      <c r="A1333" s="187"/>
      <c r="B1333" s="192"/>
    </row>
    <row r="1334" spans="1:2" s="175" customFormat="1" ht="15.75">
      <c r="A1334" s="187"/>
      <c r="B1334" s="192"/>
    </row>
    <row r="1335" spans="1:2" s="175" customFormat="1" ht="15.75">
      <c r="A1335" s="187"/>
      <c r="B1335" s="192"/>
    </row>
    <row r="1336" spans="1:2" s="175" customFormat="1" ht="15.75">
      <c r="A1336" s="187"/>
      <c r="B1336" s="192"/>
    </row>
    <row r="1337" spans="1:2" s="175" customFormat="1" ht="15.75">
      <c r="A1337" s="187"/>
      <c r="B1337" s="192"/>
    </row>
    <row r="1338" spans="1:2" s="175" customFormat="1" ht="15.75">
      <c r="A1338" s="187"/>
      <c r="B1338" s="192"/>
    </row>
    <row r="1339" spans="1:2" s="175" customFormat="1" ht="15.75">
      <c r="A1339" s="187"/>
      <c r="B1339" s="192"/>
    </row>
    <row r="1340" spans="1:2" s="175" customFormat="1" ht="15.75">
      <c r="A1340" s="187"/>
      <c r="B1340" s="192"/>
    </row>
    <row r="1341" spans="1:2" s="175" customFormat="1" ht="15.75">
      <c r="A1341" s="187"/>
      <c r="B1341" s="192"/>
    </row>
    <row r="1342" spans="1:2" s="175" customFormat="1" ht="15.75">
      <c r="A1342" s="187"/>
      <c r="B1342" s="192"/>
    </row>
    <row r="1343" spans="1:2" s="175" customFormat="1" ht="15.75">
      <c r="A1343" s="187"/>
      <c r="B1343" s="192"/>
    </row>
    <row r="1344" spans="1:2" s="175" customFormat="1" ht="15.75">
      <c r="A1344" s="187"/>
      <c r="B1344" s="192"/>
    </row>
    <row r="1345" spans="1:2" s="175" customFormat="1" ht="15.75">
      <c r="A1345" s="187"/>
      <c r="B1345" s="192"/>
    </row>
    <row r="1346" spans="1:2" s="175" customFormat="1" ht="15.75">
      <c r="A1346" s="187"/>
      <c r="B1346" s="192"/>
    </row>
    <row r="1347" spans="1:2" s="175" customFormat="1" ht="15.75">
      <c r="A1347" s="187"/>
      <c r="B1347" s="192"/>
    </row>
    <row r="1348" spans="1:2" s="175" customFormat="1" ht="15.75">
      <c r="A1348" s="187"/>
      <c r="B1348" s="192"/>
    </row>
    <row r="1349" spans="1:2" s="175" customFormat="1" ht="15.75">
      <c r="A1349" s="187"/>
      <c r="B1349" s="192"/>
    </row>
    <row r="1350" spans="1:2" s="175" customFormat="1" ht="15.75">
      <c r="A1350" s="187"/>
      <c r="B1350" s="192"/>
    </row>
    <row r="1351" spans="1:2" s="175" customFormat="1" ht="15.75">
      <c r="A1351" s="187"/>
      <c r="B1351" s="192"/>
    </row>
    <row r="1352" spans="1:2" s="175" customFormat="1" ht="15.75">
      <c r="A1352" s="187"/>
      <c r="B1352" s="192"/>
    </row>
    <row r="1353" spans="1:2" s="175" customFormat="1" ht="15.75">
      <c r="A1353" s="187"/>
      <c r="B1353" s="192"/>
    </row>
    <row r="1354" spans="1:2" s="175" customFormat="1" ht="15.75">
      <c r="A1354" s="187"/>
      <c r="B1354" s="192"/>
    </row>
    <row r="1355" spans="1:2" s="175" customFormat="1" ht="15.75">
      <c r="A1355" s="187"/>
      <c r="B1355" s="192"/>
    </row>
    <row r="1356" spans="1:2" s="175" customFormat="1" ht="15.75">
      <c r="A1356" s="187"/>
      <c r="B1356" s="192"/>
    </row>
    <row r="1357" spans="1:2" s="175" customFormat="1" ht="15.75">
      <c r="A1357" s="187"/>
      <c r="B1357" s="192"/>
    </row>
    <row r="1358" spans="1:2" s="175" customFormat="1" ht="15.75">
      <c r="A1358" s="187"/>
      <c r="B1358" s="192"/>
    </row>
    <row r="1359" spans="1:2" s="175" customFormat="1" ht="15.75">
      <c r="A1359" s="187"/>
      <c r="B1359" s="192"/>
    </row>
    <row r="1360" spans="1:2" s="175" customFormat="1" ht="15.75">
      <c r="A1360" s="187"/>
      <c r="B1360" s="192"/>
    </row>
    <row r="1361" spans="1:2" s="175" customFormat="1" ht="15.75">
      <c r="A1361" s="187"/>
      <c r="B1361" s="192"/>
    </row>
    <row r="1362" spans="1:2" s="175" customFormat="1" ht="15.75">
      <c r="A1362" s="187"/>
      <c r="B1362" s="192"/>
    </row>
    <row r="1363" spans="1:2" s="175" customFormat="1" ht="15.75">
      <c r="A1363" s="187"/>
      <c r="B1363" s="192"/>
    </row>
    <row r="1364" spans="1:2" s="175" customFormat="1" ht="15.75">
      <c r="A1364" s="187"/>
      <c r="B1364" s="192"/>
    </row>
    <row r="1365" spans="1:2" s="175" customFormat="1" ht="15.75">
      <c r="A1365" s="187"/>
      <c r="B1365" s="192"/>
    </row>
    <row r="1366" spans="1:2" s="175" customFormat="1" ht="15.75">
      <c r="A1366" s="187"/>
      <c r="B1366" s="192"/>
    </row>
    <row r="1367" spans="1:2" s="175" customFormat="1" ht="15.75">
      <c r="A1367" s="187"/>
      <c r="B1367" s="192"/>
    </row>
    <row r="1368" spans="1:2" s="175" customFormat="1" ht="15.75">
      <c r="A1368" s="187"/>
      <c r="B1368" s="192"/>
    </row>
    <row r="1369" spans="1:2" s="175" customFormat="1" ht="15.75">
      <c r="A1369" s="187"/>
      <c r="B1369" s="192"/>
    </row>
    <row r="1370" spans="1:2" s="175" customFormat="1" ht="15.75">
      <c r="A1370" s="187"/>
      <c r="B1370" s="192"/>
    </row>
    <row r="1371" spans="1:2" s="175" customFormat="1" ht="15.75">
      <c r="A1371" s="187"/>
      <c r="B1371" s="192"/>
    </row>
    <row r="1372" spans="1:2" s="175" customFormat="1" ht="15.75">
      <c r="A1372" s="187"/>
      <c r="B1372" s="192"/>
    </row>
    <row r="1373" spans="1:2" s="175" customFormat="1" ht="15.75">
      <c r="A1373" s="187"/>
      <c r="B1373" s="192"/>
    </row>
    <row r="1374" spans="1:2" s="175" customFormat="1" ht="15.75">
      <c r="A1374" s="187"/>
      <c r="B1374" s="192"/>
    </row>
    <row r="1375" spans="1:2" s="175" customFormat="1" ht="15.75">
      <c r="A1375" s="187"/>
      <c r="B1375" s="192"/>
    </row>
    <row r="1376" spans="1:2" s="175" customFormat="1" ht="15.75">
      <c r="A1376" s="187"/>
      <c r="B1376" s="192"/>
    </row>
    <row r="1377" spans="1:2" s="175" customFormat="1" ht="15.75">
      <c r="A1377" s="187"/>
      <c r="B1377" s="192"/>
    </row>
    <row r="1378" spans="1:2" s="175" customFormat="1" ht="15.75">
      <c r="A1378" s="187"/>
      <c r="B1378" s="192"/>
    </row>
    <row r="1379" spans="1:2" s="175" customFormat="1" ht="15.75">
      <c r="A1379" s="187"/>
      <c r="B1379" s="192"/>
    </row>
    <row r="1380" spans="1:2" s="175" customFormat="1" ht="15.75">
      <c r="A1380" s="187"/>
      <c r="B1380" s="192"/>
    </row>
    <row r="1381" spans="1:2" s="175" customFormat="1" ht="15.75">
      <c r="A1381" s="187"/>
      <c r="B1381" s="192"/>
    </row>
    <row r="1382" spans="1:2" s="175" customFormat="1" ht="15.75">
      <c r="A1382" s="187"/>
      <c r="B1382" s="192"/>
    </row>
    <row r="1383" spans="1:2" s="175" customFormat="1" ht="15.75">
      <c r="A1383" s="187"/>
      <c r="B1383" s="192"/>
    </row>
    <row r="1384" spans="1:2" s="175" customFormat="1" ht="15.75">
      <c r="A1384" s="187"/>
      <c r="B1384" s="192"/>
    </row>
    <row r="1385" spans="1:2" s="175" customFormat="1" ht="15.75">
      <c r="A1385" s="187"/>
      <c r="B1385" s="192"/>
    </row>
    <row r="1386" spans="1:2" s="175" customFormat="1" ht="15.75">
      <c r="A1386" s="187"/>
      <c r="B1386" s="192"/>
    </row>
    <row r="1387" spans="1:2" s="175" customFormat="1" ht="15.75">
      <c r="A1387" s="187"/>
      <c r="B1387" s="192"/>
    </row>
    <row r="1388" spans="1:2" s="175" customFormat="1" ht="15.75">
      <c r="A1388" s="187"/>
      <c r="B1388" s="192"/>
    </row>
    <row r="1389" spans="1:2" s="175" customFormat="1" ht="15.75">
      <c r="A1389" s="187"/>
      <c r="B1389" s="192"/>
    </row>
    <row r="1390" spans="1:2" s="175" customFormat="1" ht="15.75">
      <c r="A1390" s="187"/>
      <c r="B1390" s="192"/>
    </row>
    <row r="1391" spans="1:2" s="175" customFormat="1" ht="15.75">
      <c r="A1391" s="187"/>
      <c r="B1391" s="192"/>
    </row>
    <row r="1392" spans="1:2" s="175" customFormat="1" ht="15.75">
      <c r="A1392" s="187"/>
      <c r="B1392" s="192"/>
    </row>
    <row r="1393" spans="1:2" s="175" customFormat="1" ht="15.75">
      <c r="A1393" s="187"/>
      <c r="B1393" s="192"/>
    </row>
    <row r="1394" spans="1:2" s="175" customFormat="1" ht="15.75">
      <c r="A1394" s="187"/>
      <c r="B1394" s="192"/>
    </row>
    <row r="1395" spans="1:2" s="175" customFormat="1" ht="15.75">
      <c r="A1395" s="187"/>
      <c r="B1395" s="192"/>
    </row>
    <row r="1396" spans="1:2" s="175" customFormat="1" ht="15.75">
      <c r="A1396" s="187"/>
      <c r="B1396" s="192"/>
    </row>
    <row r="1397" spans="1:2" s="175" customFormat="1" ht="15.75">
      <c r="A1397" s="187"/>
      <c r="B1397" s="192"/>
    </row>
    <row r="1398" spans="1:2" s="175" customFormat="1" ht="15.75">
      <c r="A1398" s="187"/>
      <c r="B1398" s="192"/>
    </row>
    <row r="1399" spans="1:2" s="175" customFormat="1" ht="15.75">
      <c r="A1399" s="187"/>
      <c r="B1399" s="192"/>
    </row>
    <row r="1400" spans="1:2" s="175" customFormat="1" ht="15.75">
      <c r="A1400" s="187"/>
      <c r="B1400" s="192"/>
    </row>
    <row r="1401" spans="1:2" s="175" customFormat="1" ht="15.75">
      <c r="A1401" s="187"/>
      <c r="B1401" s="192"/>
    </row>
    <row r="1402" spans="1:2" s="175" customFormat="1" ht="15.75">
      <c r="A1402" s="187"/>
      <c r="B1402" s="192"/>
    </row>
    <row r="1403" spans="1:2" s="175" customFormat="1" ht="15.75">
      <c r="A1403" s="187"/>
      <c r="B1403" s="192"/>
    </row>
    <row r="1404" spans="1:2" s="175" customFormat="1" ht="15.75">
      <c r="A1404" s="187"/>
      <c r="B1404" s="192"/>
    </row>
    <row r="1405" spans="1:2" s="175" customFormat="1" ht="15.75">
      <c r="A1405" s="187"/>
      <c r="B1405" s="192"/>
    </row>
    <row r="1406" spans="1:2" s="175" customFormat="1" ht="15.75">
      <c r="A1406" s="187"/>
      <c r="B1406" s="192"/>
    </row>
    <row r="1407" spans="1:2" s="175" customFormat="1" ht="15.75">
      <c r="A1407" s="187"/>
      <c r="B1407" s="192"/>
    </row>
    <row r="1408" spans="1:2" s="175" customFormat="1" ht="15.75">
      <c r="A1408" s="187"/>
      <c r="B1408" s="192"/>
    </row>
    <row r="1409" spans="1:2" s="175" customFormat="1" ht="15.75">
      <c r="A1409" s="187"/>
      <c r="B1409" s="192"/>
    </row>
    <row r="1410" spans="1:2" s="175" customFormat="1" ht="15.75">
      <c r="A1410" s="187"/>
      <c r="B1410" s="192"/>
    </row>
    <row r="1411" spans="1:2" s="175" customFormat="1" ht="15.75">
      <c r="A1411" s="187"/>
      <c r="B1411" s="192"/>
    </row>
    <row r="1412" spans="1:2" s="175" customFormat="1" ht="15.75">
      <c r="A1412" s="187"/>
      <c r="B1412" s="192"/>
    </row>
    <row r="1413" spans="1:2" s="175" customFormat="1" ht="15.75">
      <c r="A1413" s="187"/>
      <c r="B1413" s="192"/>
    </row>
    <row r="1414" spans="1:2" s="175" customFormat="1" ht="15.75">
      <c r="A1414" s="187"/>
      <c r="B1414" s="192"/>
    </row>
    <row r="1415" spans="1:2" s="175" customFormat="1" ht="15.75">
      <c r="A1415" s="187"/>
      <c r="B1415" s="192"/>
    </row>
    <row r="1416" spans="1:2" s="175" customFormat="1" ht="15.75">
      <c r="A1416" s="187"/>
      <c r="B1416" s="192"/>
    </row>
    <row r="1417" spans="1:2" s="175" customFormat="1" ht="15.75">
      <c r="A1417" s="187"/>
      <c r="B1417" s="192"/>
    </row>
    <row r="1418" spans="1:2" s="175" customFormat="1" ht="15.75">
      <c r="A1418" s="187"/>
      <c r="B1418" s="192"/>
    </row>
    <row r="1419" spans="1:2" s="175" customFormat="1" ht="15.75">
      <c r="A1419" s="187"/>
      <c r="B1419" s="192"/>
    </row>
    <row r="1420" spans="1:2" s="175" customFormat="1" ht="15.75">
      <c r="A1420" s="187"/>
      <c r="B1420" s="192"/>
    </row>
    <row r="1421" spans="1:2" s="175" customFormat="1" ht="15.75">
      <c r="A1421" s="187"/>
      <c r="B1421" s="192"/>
    </row>
    <row r="1422" spans="1:2" s="175" customFormat="1" ht="15.75">
      <c r="A1422" s="187"/>
      <c r="B1422" s="192"/>
    </row>
    <row r="1423" spans="1:2" s="175" customFormat="1" ht="15.75">
      <c r="A1423" s="187"/>
      <c r="B1423" s="192"/>
    </row>
    <row r="1424" spans="1:2" s="175" customFormat="1" ht="15.75">
      <c r="A1424" s="187"/>
      <c r="B1424" s="192"/>
    </row>
    <row r="1425" spans="1:2" s="175" customFormat="1" ht="15.75">
      <c r="A1425" s="187"/>
      <c r="B1425" s="192"/>
    </row>
    <row r="1426" spans="1:2" s="175" customFormat="1" ht="15.75">
      <c r="A1426" s="187"/>
      <c r="B1426" s="192"/>
    </row>
    <row r="1427" spans="1:2" s="175" customFormat="1" ht="15.75">
      <c r="A1427" s="187"/>
      <c r="B1427" s="192"/>
    </row>
    <row r="1428" spans="1:2" s="175" customFormat="1" ht="15.75">
      <c r="A1428" s="187"/>
      <c r="B1428" s="192"/>
    </row>
    <row r="1429" spans="1:2" s="175" customFormat="1" ht="15.75">
      <c r="A1429" s="187"/>
      <c r="B1429" s="192"/>
    </row>
    <row r="1430" spans="1:2" s="175" customFormat="1" ht="15.75">
      <c r="A1430" s="187"/>
      <c r="B1430" s="192"/>
    </row>
    <row r="1431" spans="1:2" s="175" customFormat="1" ht="15.75">
      <c r="A1431" s="187"/>
      <c r="B1431" s="192"/>
    </row>
    <row r="1432" spans="1:2" s="175" customFormat="1" ht="15.75">
      <c r="A1432" s="187"/>
      <c r="B1432" s="192"/>
    </row>
    <row r="1433" spans="1:2" s="175" customFormat="1" ht="15.75">
      <c r="A1433" s="187"/>
      <c r="B1433" s="192"/>
    </row>
    <row r="1434" spans="1:2" s="175" customFormat="1" ht="15.75">
      <c r="A1434" s="187"/>
      <c r="B1434" s="192"/>
    </row>
    <row r="1435" spans="1:2" s="175" customFormat="1" ht="15.75">
      <c r="A1435" s="187"/>
      <c r="B1435" s="192"/>
    </row>
    <row r="1436" spans="1:2" s="175" customFormat="1" ht="15.75">
      <c r="A1436" s="187"/>
      <c r="B1436" s="192"/>
    </row>
    <row r="1437" spans="1:2" s="175" customFormat="1" ht="15.75">
      <c r="A1437" s="187"/>
      <c r="B1437" s="192"/>
    </row>
    <row r="1438" spans="1:2" s="175" customFormat="1" ht="15.75">
      <c r="A1438" s="187"/>
      <c r="B1438" s="192"/>
    </row>
    <row r="1439" spans="1:2" s="175" customFormat="1" ht="15.75">
      <c r="A1439" s="187"/>
      <c r="B1439" s="192"/>
    </row>
    <row r="1440" spans="1:2" s="175" customFormat="1" ht="15.75">
      <c r="A1440" s="187"/>
      <c r="B1440" s="192"/>
    </row>
    <row r="1441" spans="1:2" s="175" customFormat="1" ht="15.75">
      <c r="A1441" s="187"/>
      <c r="B1441" s="192"/>
    </row>
    <row r="1442" spans="1:2" s="175" customFormat="1" ht="15.75">
      <c r="A1442" s="187"/>
      <c r="B1442" s="192"/>
    </row>
    <row r="1443" spans="1:2" s="175" customFormat="1" ht="15.75">
      <c r="A1443" s="187"/>
      <c r="B1443" s="192"/>
    </row>
    <row r="1444" spans="1:2" s="175" customFormat="1" ht="15.75">
      <c r="A1444" s="187"/>
      <c r="B1444" s="192"/>
    </row>
    <row r="1445" spans="1:2" s="175" customFormat="1" ht="15.75">
      <c r="A1445" s="187"/>
      <c r="B1445" s="192"/>
    </row>
    <row r="1446" spans="1:2" s="175" customFormat="1" ht="15.75">
      <c r="A1446" s="187"/>
      <c r="B1446" s="192"/>
    </row>
    <row r="1447" spans="1:2" s="175" customFormat="1" ht="15.75">
      <c r="A1447" s="187"/>
      <c r="B1447" s="192"/>
    </row>
    <row r="1448" spans="1:2" s="175" customFormat="1" ht="15.75">
      <c r="A1448" s="187"/>
      <c r="B1448" s="192"/>
    </row>
    <row r="1449" spans="1:2" s="175" customFormat="1" ht="15.75">
      <c r="A1449" s="187"/>
      <c r="B1449" s="192"/>
    </row>
    <row r="1450" spans="1:2" s="175" customFormat="1" ht="15.75">
      <c r="A1450" s="187"/>
      <c r="B1450" s="192"/>
    </row>
    <row r="1451" spans="1:2" s="175" customFormat="1" ht="15.75">
      <c r="A1451" s="187"/>
      <c r="B1451" s="192"/>
    </row>
    <row r="1452" spans="1:2" s="175" customFormat="1" ht="15.75">
      <c r="A1452" s="187"/>
      <c r="B1452" s="192"/>
    </row>
    <row r="1453" spans="1:2" s="175" customFormat="1" ht="15.75">
      <c r="A1453" s="187"/>
      <c r="B1453" s="192"/>
    </row>
    <row r="1454" spans="1:2" s="175" customFormat="1" ht="15.75">
      <c r="A1454" s="187"/>
      <c r="B1454" s="192"/>
    </row>
    <row r="1455" spans="1:2" s="175" customFormat="1" ht="15.75">
      <c r="A1455" s="187"/>
      <c r="B1455" s="192"/>
    </row>
    <row r="1456" spans="1:2" s="175" customFormat="1" ht="15.75">
      <c r="A1456" s="187"/>
      <c r="B1456" s="192"/>
    </row>
    <row r="1457" spans="1:2" s="175" customFormat="1" ht="15.75">
      <c r="A1457" s="187"/>
      <c r="B1457" s="192"/>
    </row>
    <row r="1458" spans="1:2" s="175" customFormat="1" ht="15.75">
      <c r="A1458" s="187"/>
      <c r="B1458" s="192"/>
    </row>
    <row r="1459" spans="1:2" s="175" customFormat="1" ht="15.75">
      <c r="A1459" s="187"/>
      <c r="B1459" s="192"/>
    </row>
    <row r="1460" spans="1:2" s="175" customFormat="1" ht="15.75">
      <c r="A1460" s="187"/>
      <c r="B1460" s="192"/>
    </row>
    <row r="1461" spans="1:2" s="175" customFormat="1" ht="15.75">
      <c r="A1461" s="187"/>
      <c r="B1461" s="192"/>
    </row>
    <row r="1462" spans="1:2" s="175" customFormat="1" ht="15.75">
      <c r="A1462" s="187"/>
      <c r="B1462" s="192"/>
    </row>
    <row r="1463" spans="1:2" s="175" customFormat="1" ht="15.75">
      <c r="A1463" s="187"/>
      <c r="B1463" s="192"/>
    </row>
    <row r="1464" spans="1:2" s="175" customFormat="1" ht="15.75">
      <c r="A1464" s="187"/>
      <c r="B1464" s="192"/>
    </row>
    <row r="1465" spans="1:2" s="175" customFormat="1" ht="15.75">
      <c r="A1465" s="187"/>
      <c r="B1465" s="192"/>
    </row>
    <row r="1466" spans="1:2" s="175" customFormat="1" ht="15.75">
      <c r="A1466" s="187"/>
      <c r="B1466" s="192"/>
    </row>
    <row r="1467" spans="1:2" s="175" customFormat="1" ht="15.75">
      <c r="A1467" s="187"/>
      <c r="B1467" s="192"/>
    </row>
    <row r="1468" spans="1:2" s="175" customFormat="1" ht="15.75">
      <c r="A1468" s="187"/>
      <c r="B1468" s="192"/>
    </row>
    <row r="1469" spans="1:2" s="175" customFormat="1" ht="15.75">
      <c r="A1469" s="187"/>
      <c r="B1469" s="192"/>
    </row>
    <row r="1470" spans="1:2" s="175" customFormat="1" ht="15.75">
      <c r="A1470" s="187"/>
      <c r="B1470" s="192"/>
    </row>
    <row r="1471" spans="1:2" s="175" customFormat="1" ht="15.75">
      <c r="A1471" s="187"/>
      <c r="B1471" s="192"/>
    </row>
    <row r="1472" spans="1:2" s="175" customFormat="1" ht="15.75">
      <c r="A1472" s="187"/>
      <c r="B1472" s="192"/>
    </row>
    <row r="1473" spans="1:2" s="175" customFormat="1" ht="15.75">
      <c r="A1473" s="187"/>
      <c r="B1473" s="192"/>
    </row>
    <row r="1474" spans="1:2" s="175" customFormat="1" ht="15.75">
      <c r="A1474" s="187"/>
      <c r="B1474" s="192"/>
    </row>
    <row r="1475" spans="1:2" s="175" customFormat="1" ht="15.75">
      <c r="A1475" s="187"/>
      <c r="B1475" s="192"/>
    </row>
    <row r="1476" spans="1:2" s="175" customFormat="1" ht="15.75">
      <c r="A1476" s="187"/>
      <c r="B1476" s="192"/>
    </row>
    <row r="1477" spans="1:2" s="175" customFormat="1" ht="15.75">
      <c r="A1477" s="187"/>
      <c r="B1477" s="192"/>
    </row>
    <row r="1478" spans="1:2" s="175" customFormat="1" ht="15.75">
      <c r="A1478" s="187"/>
      <c r="B1478" s="192"/>
    </row>
    <row r="1479" spans="1:2" s="175" customFormat="1" ht="15.75">
      <c r="A1479" s="187"/>
      <c r="B1479" s="192"/>
    </row>
    <row r="1480" spans="1:2" s="175" customFormat="1" ht="15.75">
      <c r="A1480" s="187"/>
      <c r="B1480" s="192"/>
    </row>
    <row r="1481" spans="1:2" s="175" customFormat="1" ht="15.75">
      <c r="A1481" s="187"/>
      <c r="B1481" s="192"/>
    </row>
    <row r="1482" spans="1:2" s="175" customFormat="1" ht="15.75">
      <c r="A1482" s="187"/>
      <c r="B1482" s="192"/>
    </row>
    <row r="1483" spans="1:2" s="175" customFormat="1" ht="15.75">
      <c r="A1483" s="187"/>
      <c r="B1483" s="192"/>
    </row>
    <row r="1484" spans="1:2" s="175" customFormat="1" ht="15.75">
      <c r="A1484" s="187"/>
      <c r="B1484" s="192"/>
    </row>
    <row r="1485" spans="1:2" s="175" customFormat="1" ht="15.75">
      <c r="A1485" s="187"/>
      <c r="B1485" s="192"/>
    </row>
    <row r="1486" spans="1:2" s="175" customFormat="1" ht="15.75">
      <c r="A1486" s="187"/>
      <c r="B1486" s="192"/>
    </row>
    <row r="1487" spans="1:2" s="175" customFormat="1" ht="15.75">
      <c r="A1487" s="187"/>
      <c r="B1487" s="192"/>
    </row>
    <row r="1488" spans="1:2" s="175" customFormat="1" ht="15.75">
      <c r="A1488" s="187"/>
      <c r="B1488" s="192"/>
    </row>
    <row r="1489" spans="1:2" s="175" customFormat="1" ht="15.75">
      <c r="A1489" s="187"/>
      <c r="B1489" s="192"/>
    </row>
    <row r="1490" spans="1:2" s="175" customFormat="1" ht="15.75">
      <c r="A1490" s="187"/>
      <c r="B1490" s="192"/>
    </row>
    <row r="1491" spans="1:2" s="175" customFormat="1" ht="15.75">
      <c r="A1491" s="187"/>
      <c r="B1491" s="192"/>
    </row>
    <row r="1492" spans="1:2" s="175" customFormat="1" ht="15.75">
      <c r="A1492" s="187"/>
      <c r="B1492" s="192"/>
    </row>
    <row r="1493" spans="1:2" s="175" customFormat="1" ht="15.75">
      <c r="A1493" s="187"/>
      <c r="B1493" s="192"/>
    </row>
    <row r="1494" spans="1:2" s="175" customFormat="1" ht="15.75">
      <c r="A1494" s="187"/>
      <c r="B1494" s="192"/>
    </row>
    <row r="1495" spans="1:2" s="175" customFormat="1" ht="15.75">
      <c r="A1495" s="187"/>
      <c r="B1495" s="192"/>
    </row>
    <row r="1496" spans="1:2" s="175" customFormat="1" ht="15.75">
      <c r="A1496" s="187"/>
      <c r="B1496" s="192"/>
    </row>
    <row r="1497" spans="1:2" s="175" customFormat="1" ht="15.75">
      <c r="A1497" s="187"/>
      <c r="B1497" s="192"/>
    </row>
    <row r="1498" spans="1:2" s="175" customFormat="1" ht="15.75">
      <c r="A1498" s="187"/>
      <c r="B1498" s="192"/>
    </row>
    <row r="1499" spans="1:2" s="175" customFormat="1" ht="15.75">
      <c r="A1499" s="187"/>
      <c r="B1499" s="192"/>
    </row>
    <row r="1500" spans="1:2" s="175" customFormat="1" ht="15.75">
      <c r="A1500" s="187"/>
      <c r="B1500" s="192"/>
    </row>
    <row r="1501" spans="1:2" s="175" customFormat="1" ht="15.75">
      <c r="A1501" s="187"/>
      <c r="B1501" s="192"/>
    </row>
    <row r="1502" spans="1:2" s="175" customFormat="1" ht="15.75">
      <c r="A1502" s="187"/>
      <c r="B1502" s="192"/>
    </row>
    <row r="1503" spans="1:2" s="175" customFormat="1" ht="15.75">
      <c r="A1503" s="187"/>
      <c r="B1503" s="192"/>
    </row>
    <row r="1504" spans="1:2" s="175" customFormat="1" ht="15.75">
      <c r="A1504" s="187"/>
      <c r="B1504" s="192"/>
    </row>
    <row r="1505" spans="1:2" s="175" customFormat="1" ht="15.75">
      <c r="A1505" s="187"/>
      <c r="B1505" s="192"/>
    </row>
    <row r="1506" spans="1:2" s="175" customFormat="1" ht="15.75">
      <c r="A1506" s="187"/>
      <c r="B1506" s="192"/>
    </row>
    <row r="1507" spans="1:2" s="175" customFormat="1" ht="15.75">
      <c r="A1507" s="187"/>
      <c r="B1507" s="192"/>
    </row>
    <row r="1508" spans="1:2" s="175" customFormat="1" ht="15.75">
      <c r="A1508" s="187"/>
      <c r="B1508" s="192"/>
    </row>
    <row r="1509" spans="1:2" s="175" customFormat="1" ht="15.75">
      <c r="A1509" s="187"/>
      <c r="B1509" s="192"/>
    </row>
    <row r="1510" spans="1:2" s="175" customFormat="1" ht="15.75">
      <c r="A1510" s="187"/>
      <c r="B1510" s="192"/>
    </row>
    <row r="1511" spans="1:2" s="175" customFormat="1" ht="15.75">
      <c r="A1511" s="187"/>
      <c r="B1511" s="192"/>
    </row>
    <row r="1512" spans="1:2" s="175" customFormat="1" ht="15.75">
      <c r="A1512" s="187"/>
      <c r="B1512" s="192"/>
    </row>
    <row r="1513" spans="1:2" s="175" customFormat="1" ht="15.75">
      <c r="A1513" s="187"/>
      <c r="B1513" s="192"/>
    </row>
    <row r="1514" spans="1:2" s="175" customFormat="1" ht="15.75">
      <c r="A1514" s="187"/>
      <c r="B1514" s="192"/>
    </row>
    <row r="1515" spans="1:2" s="175" customFormat="1" ht="15.75">
      <c r="A1515" s="187"/>
      <c r="B1515" s="192"/>
    </row>
    <row r="1516" spans="1:2" s="175" customFormat="1" ht="15.75">
      <c r="A1516" s="187"/>
      <c r="B1516" s="192"/>
    </row>
    <row r="1517" spans="1:2" s="175" customFormat="1" ht="15.75">
      <c r="A1517" s="187"/>
      <c r="B1517" s="192"/>
    </row>
    <row r="1518" spans="1:2" s="175" customFormat="1" ht="15.75">
      <c r="A1518" s="187"/>
      <c r="B1518" s="192"/>
    </row>
    <row r="1519" spans="1:2" s="175" customFormat="1" ht="15.75">
      <c r="A1519" s="187"/>
      <c r="B1519" s="192"/>
    </row>
    <row r="1520" spans="1:2" s="175" customFormat="1" ht="15.75">
      <c r="A1520" s="187"/>
      <c r="B1520" s="192"/>
    </row>
    <row r="1521" spans="1:2" s="175" customFormat="1" ht="15.75">
      <c r="A1521" s="187"/>
      <c r="B1521" s="192"/>
    </row>
    <row r="1522" spans="1:2" s="175" customFormat="1" ht="15.75">
      <c r="A1522" s="187"/>
      <c r="B1522" s="192"/>
    </row>
    <row r="1523" spans="1:2" s="175" customFormat="1" ht="15.75">
      <c r="A1523" s="187"/>
      <c r="B1523" s="192"/>
    </row>
    <row r="1524" spans="1:2" s="175" customFormat="1" ht="15.75">
      <c r="A1524" s="187"/>
      <c r="B1524" s="192"/>
    </row>
    <row r="1525" spans="1:2" s="175" customFormat="1" ht="15.75">
      <c r="A1525" s="187"/>
      <c r="B1525" s="192"/>
    </row>
    <row r="1526" spans="1:2" s="175" customFormat="1" ht="15.75">
      <c r="A1526" s="187"/>
      <c r="B1526" s="192"/>
    </row>
    <row r="1527" spans="1:2" s="175" customFormat="1" ht="15.75">
      <c r="A1527" s="187"/>
      <c r="B1527" s="192"/>
    </row>
    <row r="1528" spans="1:2" s="175" customFormat="1" ht="15.75">
      <c r="A1528" s="187"/>
      <c r="B1528" s="192"/>
    </row>
    <row r="1529" spans="1:2" s="175" customFormat="1" ht="15.75">
      <c r="A1529" s="187"/>
      <c r="B1529" s="192"/>
    </row>
    <row r="1530" spans="1:2" s="175" customFormat="1" ht="15.75">
      <c r="A1530" s="187"/>
      <c r="B1530" s="192"/>
    </row>
    <row r="1531" spans="1:2" s="175" customFormat="1" ht="15.75">
      <c r="A1531" s="187"/>
      <c r="B1531" s="192"/>
    </row>
    <row r="1532" spans="1:2" s="175" customFormat="1" ht="15.75">
      <c r="A1532" s="187"/>
      <c r="B1532" s="192"/>
    </row>
    <row r="1533" spans="1:2" s="175" customFormat="1" ht="15.75">
      <c r="A1533" s="187"/>
      <c r="B1533" s="192"/>
    </row>
    <row r="1534" spans="1:2" s="175" customFormat="1" ht="15.75">
      <c r="A1534" s="187"/>
      <c r="B1534" s="192"/>
    </row>
    <row r="1535" spans="1:2" s="175" customFormat="1" ht="15.75">
      <c r="A1535" s="187"/>
      <c r="B1535" s="192"/>
    </row>
    <row r="1536" spans="1:2" s="175" customFormat="1" ht="15.75">
      <c r="A1536" s="187"/>
      <c r="B1536" s="192"/>
    </row>
    <row r="1537" spans="1:2" s="175" customFormat="1" ht="15.75">
      <c r="A1537" s="187"/>
      <c r="B1537" s="192"/>
    </row>
    <row r="1538" spans="1:2" s="175" customFormat="1" ht="15.75">
      <c r="A1538" s="187"/>
      <c r="B1538" s="192"/>
    </row>
    <row r="1539" spans="1:2" s="175" customFormat="1" ht="15.75">
      <c r="A1539" s="187"/>
      <c r="B1539" s="192"/>
    </row>
    <row r="1540" spans="1:2" s="175" customFormat="1" ht="15.75">
      <c r="A1540" s="187"/>
      <c r="B1540" s="192"/>
    </row>
    <row r="1541" spans="1:2" s="175" customFormat="1" ht="15.75">
      <c r="A1541" s="187"/>
      <c r="B1541" s="192"/>
    </row>
    <row r="1542" spans="1:2" s="175" customFormat="1" ht="15.75">
      <c r="A1542" s="187"/>
      <c r="B1542" s="192"/>
    </row>
    <row r="1543" spans="1:2" s="175" customFormat="1" ht="15.75">
      <c r="A1543" s="187"/>
      <c r="B1543" s="192"/>
    </row>
    <row r="1544" spans="1:2" s="175" customFormat="1" ht="15.75">
      <c r="A1544" s="187"/>
      <c r="B1544" s="192"/>
    </row>
    <row r="1545" spans="1:2" s="175" customFormat="1" ht="15.75">
      <c r="A1545" s="187"/>
      <c r="B1545" s="192"/>
    </row>
    <row r="1546" spans="1:2" s="175" customFormat="1" ht="15.75">
      <c r="A1546" s="187"/>
      <c r="B1546" s="192"/>
    </row>
    <row r="1547" spans="1:2" s="175" customFormat="1" ht="15.75">
      <c r="A1547" s="187"/>
      <c r="B1547" s="192"/>
    </row>
    <row r="1548" spans="1:2" s="175" customFormat="1" ht="15.75">
      <c r="A1548" s="187"/>
      <c r="B1548" s="192"/>
    </row>
    <row r="1549" spans="1:2" s="175" customFormat="1" ht="15.75">
      <c r="A1549" s="187"/>
      <c r="B1549" s="192"/>
    </row>
    <row r="1550" spans="1:2" s="175" customFormat="1" ht="15.75">
      <c r="A1550" s="187"/>
      <c r="B1550" s="192"/>
    </row>
    <row r="1551" spans="1:2" s="175" customFormat="1" ht="15.75">
      <c r="A1551" s="187"/>
      <c r="B1551" s="192"/>
    </row>
    <row r="1552" spans="1:2" s="175" customFormat="1" ht="15.75">
      <c r="A1552" s="187"/>
      <c r="B1552" s="192"/>
    </row>
    <row r="1553" spans="1:2" s="175" customFormat="1" ht="15.75">
      <c r="A1553" s="187"/>
      <c r="B1553" s="192"/>
    </row>
    <row r="1554" spans="1:2" s="175" customFormat="1" ht="15.75">
      <c r="A1554" s="187"/>
      <c r="B1554" s="192"/>
    </row>
    <row r="1555" spans="1:2" s="175" customFormat="1" ht="15.75">
      <c r="A1555" s="187"/>
      <c r="B1555" s="192"/>
    </row>
    <row r="1556" spans="1:2" s="175" customFormat="1" ht="15.75">
      <c r="A1556" s="187"/>
      <c r="B1556" s="192"/>
    </row>
    <row r="1557" spans="1:2" s="175" customFormat="1" ht="15.75">
      <c r="A1557" s="187"/>
      <c r="B1557" s="192"/>
    </row>
    <row r="1558" spans="1:2" s="175" customFormat="1" ht="15.75">
      <c r="A1558" s="187"/>
      <c r="B1558" s="192"/>
    </row>
    <row r="1559" spans="1:2" s="175" customFormat="1" ht="15.75">
      <c r="A1559" s="187"/>
      <c r="B1559" s="192"/>
    </row>
    <row r="1560" spans="1:2" s="175" customFormat="1" ht="15.75">
      <c r="A1560" s="187"/>
      <c r="B1560" s="192"/>
    </row>
    <row r="1561" spans="1:2" s="175" customFormat="1" ht="15.75">
      <c r="A1561" s="187"/>
      <c r="B1561" s="192"/>
    </row>
    <row r="1562" spans="1:2" s="175" customFormat="1" ht="15.75">
      <c r="A1562" s="187"/>
      <c r="B1562" s="192"/>
    </row>
    <row r="1563" spans="1:2" s="175" customFormat="1" ht="15.75">
      <c r="A1563" s="187"/>
      <c r="B1563" s="192"/>
    </row>
    <row r="1564" spans="1:2" s="175" customFormat="1" ht="15.75">
      <c r="A1564" s="187"/>
      <c r="B1564" s="192"/>
    </row>
    <row r="1565" spans="1:2" s="175" customFormat="1" ht="15.75">
      <c r="A1565" s="187"/>
      <c r="B1565" s="192"/>
    </row>
    <row r="1566" spans="1:2" s="175" customFormat="1" ht="15.75">
      <c r="A1566" s="187"/>
      <c r="B1566" s="192"/>
    </row>
    <row r="1567" spans="1:2" s="175" customFormat="1" ht="15.75">
      <c r="A1567" s="187"/>
      <c r="B1567" s="192"/>
    </row>
    <row r="1568" spans="1:2" s="175" customFormat="1" ht="15.75">
      <c r="A1568" s="187"/>
      <c r="B1568" s="192"/>
    </row>
    <row r="1569" spans="1:2" s="175" customFormat="1" ht="15.75">
      <c r="A1569" s="187"/>
      <c r="B1569" s="192"/>
    </row>
    <row r="1570" spans="1:2" s="175" customFormat="1" ht="15.75">
      <c r="A1570" s="187"/>
      <c r="B1570" s="192"/>
    </row>
    <row r="1571" spans="1:2" s="175" customFormat="1" ht="15.75">
      <c r="A1571" s="187"/>
      <c r="B1571" s="192"/>
    </row>
    <row r="1572" spans="1:2" s="175" customFormat="1" ht="15.75">
      <c r="A1572" s="187"/>
      <c r="B1572" s="192"/>
    </row>
    <row r="1573" spans="1:2" s="175" customFormat="1" ht="15.75">
      <c r="A1573" s="187"/>
      <c r="B1573" s="192"/>
    </row>
    <row r="1574" spans="1:2" s="175" customFormat="1" ht="15.75">
      <c r="A1574" s="187"/>
      <c r="B1574" s="192"/>
    </row>
    <row r="1575" spans="1:2" s="175" customFormat="1" ht="15.75">
      <c r="A1575" s="187"/>
      <c r="B1575" s="192"/>
    </row>
    <row r="1576" spans="1:2" s="175" customFormat="1" ht="15.75">
      <c r="A1576" s="187"/>
      <c r="B1576" s="192"/>
    </row>
    <row r="1577" spans="1:2" s="175" customFormat="1" ht="15.75">
      <c r="A1577" s="187"/>
      <c r="B1577" s="192"/>
    </row>
    <row r="1578" spans="1:2" s="175" customFormat="1" ht="15.75">
      <c r="A1578" s="187"/>
      <c r="B1578" s="192"/>
    </row>
    <row r="1579" spans="1:2" s="175" customFormat="1" ht="15.75">
      <c r="A1579" s="187"/>
      <c r="B1579" s="192"/>
    </row>
    <row r="1580" spans="1:2" s="175" customFormat="1" ht="15.75">
      <c r="A1580" s="187"/>
      <c r="B1580" s="192"/>
    </row>
    <row r="1581" spans="1:2" s="175" customFormat="1" ht="15.75">
      <c r="A1581" s="187"/>
      <c r="B1581" s="192"/>
    </row>
    <row r="1582" spans="1:2" s="175" customFormat="1" ht="15.75">
      <c r="A1582" s="187"/>
      <c r="B1582" s="192"/>
    </row>
    <row r="1583" spans="1:2" s="175" customFormat="1" ht="15.75">
      <c r="A1583" s="187"/>
      <c r="B1583" s="192"/>
    </row>
    <row r="1584" spans="1:2" s="175" customFormat="1" ht="15.75">
      <c r="A1584" s="187"/>
      <c r="B1584" s="192"/>
    </row>
    <row r="1585" spans="1:2" s="175" customFormat="1" ht="15.75">
      <c r="A1585" s="187"/>
      <c r="B1585" s="192"/>
    </row>
    <row r="1586" spans="1:2" s="175" customFormat="1" ht="15.75">
      <c r="A1586" s="187"/>
      <c r="B1586" s="192"/>
    </row>
    <row r="1587" spans="1:2" s="175" customFormat="1" ht="15.75">
      <c r="A1587" s="187"/>
      <c r="B1587" s="192"/>
    </row>
    <row r="1588" spans="1:2" s="175" customFormat="1" ht="15.75">
      <c r="A1588" s="187"/>
      <c r="B1588" s="192"/>
    </row>
    <row r="1589" spans="1:2" s="175" customFormat="1" ht="15.75">
      <c r="A1589" s="187"/>
      <c r="B1589" s="192"/>
    </row>
    <row r="1590" spans="1:2" s="175" customFormat="1" ht="15.75">
      <c r="A1590" s="187"/>
      <c r="B1590" s="192"/>
    </row>
    <row r="1591" spans="1:2" s="175" customFormat="1" ht="15.75">
      <c r="A1591" s="187"/>
      <c r="B1591" s="192"/>
    </row>
    <row r="1592" spans="1:2" s="175" customFormat="1" ht="15.75">
      <c r="A1592" s="187"/>
      <c r="B1592" s="192"/>
    </row>
    <row r="1593" spans="1:2" s="175" customFormat="1" ht="15.75">
      <c r="A1593" s="187"/>
      <c r="B1593" s="192"/>
    </row>
    <row r="1594" spans="1:2" s="175" customFormat="1" ht="15.75">
      <c r="A1594" s="187"/>
      <c r="B1594" s="192"/>
    </row>
    <row r="1595" spans="1:2" s="175" customFormat="1" ht="15.75">
      <c r="A1595" s="187"/>
      <c r="B1595" s="192"/>
    </row>
    <row r="1596" spans="1:2" s="175" customFormat="1" ht="15.75">
      <c r="A1596" s="187"/>
      <c r="B1596" s="192"/>
    </row>
    <row r="1597" spans="1:2" s="175" customFormat="1" ht="15.75">
      <c r="A1597" s="187"/>
      <c r="B1597" s="192"/>
    </row>
    <row r="1598" spans="1:2" s="175" customFormat="1" ht="15.75">
      <c r="A1598" s="187"/>
      <c r="B1598" s="192"/>
    </row>
    <row r="1599" spans="1:2" s="175" customFormat="1" ht="15.75">
      <c r="A1599" s="187"/>
      <c r="B1599" s="192"/>
    </row>
    <row r="1600" spans="1:2" s="175" customFormat="1" ht="15.75">
      <c r="A1600" s="187"/>
      <c r="B1600" s="192"/>
    </row>
    <row r="1601" spans="1:2" s="175" customFormat="1" ht="15.75">
      <c r="A1601" s="187"/>
      <c r="B1601" s="192"/>
    </row>
    <row r="1602" spans="1:2" s="175" customFormat="1" ht="15.75">
      <c r="A1602" s="187"/>
      <c r="B1602" s="192"/>
    </row>
    <row r="1603" spans="1:2" s="175" customFormat="1" ht="15.75">
      <c r="A1603" s="187"/>
      <c r="B1603" s="192"/>
    </row>
    <row r="1604" spans="1:2" s="175" customFormat="1" ht="15.75">
      <c r="A1604" s="187"/>
      <c r="B1604" s="192"/>
    </row>
    <row r="1605" spans="1:2" s="175" customFormat="1" ht="15.75">
      <c r="A1605" s="187"/>
      <c r="B1605" s="192"/>
    </row>
    <row r="1606" spans="1:2" s="175" customFormat="1" ht="15.75">
      <c r="A1606" s="187"/>
      <c r="B1606" s="192"/>
    </row>
    <row r="1607" spans="1:2" s="175" customFormat="1" ht="15.75">
      <c r="A1607" s="187"/>
      <c r="B1607" s="192"/>
    </row>
    <row r="1608" spans="1:2" s="175" customFormat="1" ht="15.75">
      <c r="A1608" s="187"/>
      <c r="B1608" s="192"/>
    </row>
    <row r="1609" spans="1:2" s="175" customFormat="1" ht="15.75">
      <c r="A1609" s="187"/>
      <c r="B1609" s="192"/>
    </row>
    <row r="1610" spans="1:2" s="175" customFormat="1" ht="15.75">
      <c r="A1610" s="187"/>
      <c r="B1610" s="192"/>
    </row>
    <row r="1611" spans="1:2" s="175" customFormat="1" ht="15.75">
      <c r="A1611" s="187"/>
      <c r="B1611" s="192"/>
    </row>
    <row r="1612" spans="1:2" s="175" customFormat="1" ht="15.75">
      <c r="A1612" s="187"/>
      <c r="B1612" s="192"/>
    </row>
    <row r="1613" spans="1:2" s="175" customFormat="1" ht="15.75">
      <c r="A1613" s="187"/>
      <c r="B1613" s="192"/>
    </row>
    <row r="1614" spans="1:2" s="175" customFormat="1" ht="15.75">
      <c r="A1614" s="187"/>
      <c r="B1614" s="192"/>
    </row>
    <row r="1615" spans="1:2" s="175" customFormat="1" ht="15.75">
      <c r="A1615" s="187"/>
      <c r="B1615" s="192"/>
    </row>
    <row r="1616" spans="1:2" s="175" customFormat="1" ht="15.75">
      <c r="A1616" s="187"/>
      <c r="B1616" s="192"/>
    </row>
    <row r="1617" spans="1:2" s="175" customFormat="1" ht="15.75">
      <c r="A1617" s="187"/>
      <c r="B1617" s="192"/>
    </row>
    <row r="1618" spans="1:2" s="175" customFormat="1" ht="15.75">
      <c r="A1618" s="187"/>
      <c r="B1618" s="192"/>
    </row>
    <row r="1619" spans="1:2" s="175" customFormat="1" ht="15.75">
      <c r="A1619" s="187"/>
      <c r="B1619" s="192"/>
    </row>
    <row r="1620" spans="1:2" s="175" customFormat="1" ht="15.75">
      <c r="A1620" s="187"/>
      <c r="B1620" s="192"/>
    </row>
    <row r="1621" spans="1:2" s="175" customFormat="1" ht="15.75">
      <c r="A1621" s="187"/>
      <c r="B1621" s="192"/>
    </row>
    <row r="1622" spans="1:2" s="175" customFormat="1" ht="15.75">
      <c r="A1622" s="187"/>
      <c r="B1622" s="192"/>
    </row>
    <row r="1623" spans="1:2" s="175" customFormat="1" ht="15.75">
      <c r="A1623" s="187"/>
      <c r="B1623" s="192"/>
    </row>
    <row r="1624" spans="1:2" s="175" customFormat="1" ht="15.75">
      <c r="A1624" s="187"/>
      <c r="B1624" s="192"/>
    </row>
    <row r="1625" spans="1:2" s="175" customFormat="1" ht="15.75">
      <c r="A1625" s="187"/>
      <c r="B1625" s="192"/>
    </row>
    <row r="1626" spans="1:2" s="175" customFormat="1" ht="15.75">
      <c r="A1626" s="187"/>
      <c r="B1626" s="192"/>
    </row>
    <row r="1627" spans="1:2" s="175" customFormat="1" ht="15.75">
      <c r="A1627" s="187"/>
      <c r="B1627" s="192"/>
    </row>
    <row r="1628" spans="1:2" s="175" customFormat="1" ht="15.75">
      <c r="A1628" s="187"/>
      <c r="B1628" s="192"/>
    </row>
    <row r="1629" spans="1:2" s="175" customFormat="1" ht="15.75">
      <c r="A1629" s="187"/>
      <c r="B1629" s="192"/>
    </row>
    <row r="1630" spans="1:2" s="175" customFormat="1" ht="15.75">
      <c r="A1630" s="187"/>
      <c r="B1630" s="192"/>
    </row>
    <row r="1631" spans="1:2" s="175" customFormat="1" ht="15.75">
      <c r="A1631" s="187"/>
      <c r="B1631" s="192"/>
    </row>
    <row r="1632" spans="1:2" s="175" customFormat="1" ht="15.75">
      <c r="A1632" s="187"/>
      <c r="B1632" s="192"/>
    </row>
    <row r="1633" spans="1:2" s="175" customFormat="1" ht="15.75">
      <c r="A1633" s="187"/>
      <c r="B1633" s="192"/>
    </row>
    <row r="1634" spans="1:2" s="175" customFormat="1" ht="15.75">
      <c r="A1634" s="187"/>
      <c r="B1634" s="192"/>
    </row>
    <row r="1635" spans="1:2" s="175" customFormat="1" ht="15.75">
      <c r="A1635" s="187"/>
      <c r="B1635" s="192"/>
    </row>
    <row r="1636" spans="1:2" s="175" customFormat="1" ht="15.75">
      <c r="A1636" s="187"/>
      <c r="B1636" s="192"/>
    </row>
    <row r="1637" spans="1:2" s="175" customFormat="1" ht="15.75">
      <c r="A1637" s="187"/>
      <c r="B1637" s="192"/>
    </row>
    <row r="1638" spans="1:2" s="175" customFormat="1" ht="15.75">
      <c r="A1638" s="187"/>
      <c r="B1638" s="192"/>
    </row>
    <row r="1639" spans="1:2" s="175" customFormat="1" ht="15.75">
      <c r="A1639" s="187"/>
      <c r="B1639" s="192"/>
    </row>
    <row r="1640" spans="1:2" s="175" customFormat="1" ht="15.75">
      <c r="A1640" s="187"/>
      <c r="B1640" s="192"/>
    </row>
    <row r="1641" spans="1:2" s="175" customFormat="1" ht="15.75">
      <c r="A1641" s="187"/>
      <c r="B1641" s="192"/>
    </row>
    <row r="1642" spans="1:2" s="175" customFormat="1" ht="15.75">
      <c r="A1642" s="187"/>
      <c r="B1642" s="192"/>
    </row>
    <row r="1643" spans="1:2" s="175" customFormat="1" ht="15.75">
      <c r="A1643" s="187"/>
      <c r="B1643" s="192"/>
    </row>
    <row r="1644" spans="1:2" s="175" customFormat="1" ht="15.75">
      <c r="A1644" s="187"/>
      <c r="B1644" s="192"/>
    </row>
    <row r="1645" spans="1:2" s="175" customFormat="1" ht="15.75">
      <c r="A1645" s="187"/>
      <c r="B1645" s="192"/>
    </row>
    <row r="1646" spans="1:2" s="175" customFormat="1" ht="15.75">
      <c r="A1646" s="187"/>
      <c r="B1646" s="192"/>
    </row>
    <row r="1647" spans="1:2" s="175" customFormat="1" ht="15.75">
      <c r="A1647" s="187"/>
      <c r="B1647" s="192"/>
    </row>
    <row r="1648" spans="1:2" s="175" customFormat="1" ht="15.75">
      <c r="A1648" s="187"/>
      <c r="B1648" s="192"/>
    </row>
    <row r="1649" spans="1:2" s="175" customFormat="1" ht="15.75">
      <c r="A1649" s="187"/>
      <c r="B1649" s="192"/>
    </row>
    <row r="1650" spans="1:2" s="175" customFormat="1" ht="15.75">
      <c r="A1650" s="187"/>
      <c r="B1650" s="192"/>
    </row>
    <row r="1651" spans="1:2" s="175" customFormat="1" ht="15.75">
      <c r="A1651" s="187"/>
      <c r="B1651" s="192"/>
    </row>
    <row r="1652" spans="1:2" s="175" customFormat="1" ht="15.75">
      <c r="A1652" s="187"/>
      <c r="B1652" s="192"/>
    </row>
    <row r="1653" spans="1:2" s="175" customFormat="1" ht="15.75">
      <c r="A1653" s="187"/>
      <c r="B1653" s="192"/>
    </row>
    <row r="1654" spans="1:2" s="175" customFormat="1" ht="15.75">
      <c r="A1654" s="187"/>
      <c r="B1654" s="192"/>
    </row>
    <row r="1655" spans="1:2" s="175" customFormat="1" ht="15.75">
      <c r="A1655" s="187"/>
      <c r="B1655" s="192"/>
    </row>
    <row r="1656" spans="1:2" s="175" customFormat="1" ht="15.75">
      <c r="A1656" s="187"/>
      <c r="B1656" s="192"/>
    </row>
    <row r="1657" spans="1:2" s="175" customFormat="1" ht="15.75">
      <c r="A1657" s="187"/>
      <c r="B1657" s="192"/>
    </row>
    <row r="1658" spans="1:2" s="175" customFormat="1" ht="15.75">
      <c r="A1658" s="187"/>
      <c r="B1658" s="192"/>
    </row>
    <row r="1659" spans="1:2" s="175" customFormat="1" ht="15.75">
      <c r="A1659" s="187"/>
      <c r="B1659" s="192"/>
    </row>
    <row r="1660" spans="1:2" s="175" customFormat="1" ht="15.75">
      <c r="A1660" s="187"/>
      <c r="B1660" s="192"/>
    </row>
    <row r="1661" spans="1:2" s="175" customFormat="1" ht="15.75">
      <c r="A1661" s="187"/>
      <c r="B1661" s="192"/>
    </row>
    <row r="1662" spans="1:2" s="175" customFormat="1" ht="15.75">
      <c r="A1662" s="187"/>
      <c r="B1662" s="192"/>
    </row>
    <row r="1663" spans="1:2" s="175" customFormat="1" ht="15.75">
      <c r="A1663" s="187"/>
      <c r="B1663" s="192"/>
    </row>
    <row r="1664" spans="1:2" s="175" customFormat="1" ht="15.75">
      <c r="A1664" s="187"/>
      <c r="B1664" s="192"/>
    </row>
    <row r="1665" spans="1:2" s="175" customFormat="1" ht="15.75">
      <c r="A1665" s="187"/>
      <c r="B1665" s="192"/>
    </row>
    <row r="1666" spans="1:2" s="175" customFormat="1" ht="15.75">
      <c r="A1666" s="187"/>
      <c r="B1666" s="192"/>
    </row>
    <row r="1667" spans="1:2" s="175" customFormat="1" ht="15.75">
      <c r="A1667" s="187"/>
      <c r="B1667" s="192"/>
    </row>
    <row r="1668" spans="1:2" s="175" customFormat="1" ht="15.75">
      <c r="A1668" s="187"/>
      <c r="B1668" s="192"/>
    </row>
    <row r="1669" spans="1:2" s="175" customFormat="1" ht="15.75">
      <c r="A1669" s="187"/>
      <c r="B1669" s="192"/>
    </row>
    <row r="1670" spans="1:2" s="175" customFormat="1" ht="15.75">
      <c r="A1670" s="187"/>
      <c r="B1670" s="192"/>
    </row>
    <row r="1671" spans="1:2" s="175" customFormat="1" ht="15.75">
      <c r="A1671" s="187"/>
      <c r="B1671" s="192"/>
    </row>
    <row r="1672" spans="1:2" s="175" customFormat="1" ht="15.75">
      <c r="A1672" s="187"/>
      <c r="B1672" s="192"/>
    </row>
    <row r="1673" spans="1:2" s="175" customFormat="1" ht="15.75">
      <c r="A1673" s="187"/>
      <c r="B1673" s="192"/>
    </row>
    <row r="1674" spans="1:2" s="175" customFormat="1" ht="15.75">
      <c r="A1674" s="187"/>
      <c r="B1674" s="192"/>
    </row>
    <row r="1675" spans="1:2" s="175" customFormat="1" ht="15.75">
      <c r="A1675" s="187"/>
      <c r="B1675" s="192"/>
    </row>
    <row r="1676" spans="1:2" s="175" customFormat="1" ht="15.75">
      <c r="A1676" s="187"/>
      <c r="B1676" s="192"/>
    </row>
    <row r="1677" spans="1:2" s="175" customFormat="1" ht="15.75">
      <c r="A1677" s="187"/>
      <c r="B1677" s="192"/>
    </row>
    <row r="1678" spans="1:2" s="175" customFormat="1" ht="15.75">
      <c r="A1678" s="187"/>
      <c r="B1678" s="192"/>
    </row>
    <row r="1679" spans="1:2" s="175" customFormat="1" ht="15.75">
      <c r="A1679" s="187"/>
      <c r="B1679" s="192"/>
    </row>
    <row r="1680" spans="1:2" s="175" customFormat="1" ht="15.75">
      <c r="A1680" s="187"/>
      <c r="B1680" s="192"/>
    </row>
    <row r="1681" spans="1:2" s="175" customFormat="1" ht="15.75">
      <c r="A1681" s="187"/>
      <c r="B1681" s="192"/>
    </row>
    <row r="1682" spans="1:2" s="175" customFormat="1" ht="15.75">
      <c r="A1682" s="187"/>
      <c r="B1682" s="192"/>
    </row>
    <row r="1683" spans="1:2" s="175" customFormat="1" ht="15.75">
      <c r="A1683" s="187"/>
      <c r="B1683" s="192"/>
    </row>
    <row r="1684" spans="1:2" s="175" customFormat="1" ht="15.75">
      <c r="A1684" s="187"/>
      <c r="B1684" s="192"/>
    </row>
    <row r="1685" spans="1:2" s="175" customFormat="1" ht="15.75">
      <c r="A1685" s="187"/>
      <c r="B1685" s="192"/>
    </row>
    <row r="1686" spans="1:2" s="175" customFormat="1" ht="15.75">
      <c r="A1686" s="187"/>
      <c r="B1686" s="192"/>
    </row>
    <row r="1687" spans="1:2" s="175" customFormat="1" ht="15.75">
      <c r="A1687" s="187"/>
      <c r="B1687" s="192"/>
    </row>
    <row r="1688" spans="1:2" s="175" customFormat="1" ht="15.75">
      <c r="A1688" s="187"/>
      <c r="B1688" s="192"/>
    </row>
    <row r="1689" spans="1:2" s="175" customFormat="1" ht="15.75">
      <c r="A1689" s="187"/>
      <c r="B1689" s="192"/>
    </row>
    <row r="1690" spans="1:2" s="175" customFormat="1" ht="15.75">
      <c r="A1690" s="187"/>
      <c r="B1690" s="192"/>
    </row>
    <row r="1691" spans="1:2" s="175" customFormat="1" ht="15.75">
      <c r="A1691" s="187"/>
      <c r="B1691" s="192"/>
    </row>
    <row r="1692" spans="1:2" s="175" customFormat="1" ht="15.75">
      <c r="A1692" s="187"/>
      <c r="B1692" s="192"/>
    </row>
    <row r="1693" spans="1:2" s="175" customFormat="1" ht="15.75">
      <c r="A1693" s="187"/>
      <c r="B1693" s="192"/>
    </row>
    <row r="1694" spans="1:2" s="175" customFormat="1" ht="15.75">
      <c r="A1694" s="187"/>
      <c r="B1694" s="192"/>
    </row>
    <row r="1695" spans="1:2" s="175" customFormat="1" ht="15.75">
      <c r="A1695" s="187"/>
      <c r="B1695" s="192"/>
    </row>
    <row r="1696" spans="1:2" s="175" customFormat="1" ht="15.75">
      <c r="A1696" s="187"/>
      <c r="B1696" s="192"/>
    </row>
    <row r="1697" spans="1:2" s="175" customFormat="1" ht="15.75">
      <c r="A1697" s="187"/>
      <c r="B1697" s="192"/>
    </row>
    <row r="1698" spans="1:2" s="175" customFormat="1" ht="15.75">
      <c r="A1698" s="187"/>
      <c r="B1698" s="192"/>
    </row>
    <row r="1699" spans="1:2" s="175" customFormat="1" ht="15.75">
      <c r="A1699" s="187"/>
      <c r="B1699" s="192"/>
    </row>
    <row r="1700" spans="1:2" s="175" customFormat="1" ht="15.75">
      <c r="A1700" s="187"/>
      <c r="B1700" s="192"/>
    </row>
    <row r="1701" spans="1:2" s="175" customFormat="1" ht="15.75">
      <c r="A1701" s="187"/>
      <c r="B1701" s="192"/>
    </row>
    <row r="1702" spans="1:2" s="175" customFormat="1" ht="15.75">
      <c r="A1702" s="187"/>
      <c r="B1702" s="192"/>
    </row>
    <row r="1703" spans="1:2" s="175" customFormat="1" ht="15.75">
      <c r="A1703" s="187"/>
      <c r="B1703" s="192"/>
    </row>
    <row r="1704" spans="1:2" s="175" customFormat="1" ht="15.75">
      <c r="A1704" s="187"/>
      <c r="B1704" s="192"/>
    </row>
    <row r="1705" spans="1:2" s="175" customFormat="1" ht="15.75">
      <c r="A1705" s="187"/>
      <c r="B1705" s="192"/>
    </row>
    <row r="1706" spans="1:2" s="175" customFormat="1" ht="15.75">
      <c r="A1706" s="187"/>
      <c r="B1706" s="192"/>
    </row>
    <row r="1707" spans="1:2" s="175" customFormat="1" ht="15.75">
      <c r="A1707" s="187"/>
      <c r="B1707" s="192"/>
    </row>
    <row r="1708" spans="1:2" s="175" customFormat="1" ht="15.75">
      <c r="A1708" s="187"/>
      <c r="B1708" s="192"/>
    </row>
    <row r="1709" spans="1:2" s="175" customFormat="1" ht="15.75">
      <c r="A1709" s="187"/>
      <c r="B1709" s="192"/>
    </row>
    <row r="1710" spans="1:2" s="175" customFormat="1" ht="15.75">
      <c r="A1710" s="187"/>
      <c r="B1710" s="192"/>
    </row>
    <row r="1711" spans="1:2" s="175" customFormat="1" ht="15.75">
      <c r="A1711" s="187"/>
      <c r="B1711" s="192"/>
    </row>
    <row r="1712" spans="1:2" s="175" customFormat="1" ht="15.75">
      <c r="A1712" s="187"/>
      <c r="B1712" s="192"/>
    </row>
    <row r="1713" spans="1:2" s="175" customFormat="1" ht="15.75">
      <c r="A1713" s="187"/>
      <c r="B1713" s="192"/>
    </row>
    <row r="1714" spans="1:2" s="175" customFormat="1" ht="15.75">
      <c r="A1714" s="187"/>
      <c r="B1714" s="192"/>
    </row>
    <row r="1715" spans="1:2" s="175" customFormat="1" ht="15.75">
      <c r="A1715" s="187"/>
      <c r="B1715" s="192"/>
    </row>
    <row r="1716" spans="1:2" s="175" customFormat="1" ht="15.75">
      <c r="A1716" s="187"/>
      <c r="B1716" s="192"/>
    </row>
    <row r="1717" spans="1:2" s="175" customFormat="1" ht="15.75">
      <c r="A1717" s="187"/>
      <c r="B1717" s="192"/>
    </row>
    <row r="1718" spans="1:2" s="175" customFormat="1" ht="15.75">
      <c r="A1718" s="187"/>
      <c r="B1718" s="192"/>
    </row>
    <row r="1719" spans="1:2" s="175" customFormat="1" ht="15.75">
      <c r="A1719" s="187"/>
      <c r="B1719" s="192"/>
    </row>
    <row r="1720" spans="1:2" s="175" customFormat="1" ht="15.75">
      <c r="A1720" s="187"/>
      <c r="B1720" s="192"/>
    </row>
    <row r="1721" spans="1:2" s="175" customFormat="1" ht="15.75">
      <c r="A1721" s="187"/>
      <c r="B1721" s="192"/>
    </row>
    <row r="1722" spans="1:2" s="175" customFormat="1" ht="15.75">
      <c r="A1722" s="187"/>
      <c r="B1722" s="192"/>
    </row>
    <row r="1723" spans="1:2" s="175" customFormat="1" ht="15.75">
      <c r="A1723" s="187"/>
      <c r="B1723" s="192"/>
    </row>
    <row r="1724" spans="1:2" s="175" customFormat="1" ht="15.75">
      <c r="A1724" s="187"/>
      <c r="B1724" s="192"/>
    </row>
    <row r="1725" spans="1:2" s="175" customFormat="1" ht="15.75">
      <c r="A1725" s="187"/>
      <c r="B1725" s="192"/>
    </row>
    <row r="1726" spans="1:2" s="175" customFormat="1" ht="15.75">
      <c r="A1726" s="187"/>
      <c r="B1726" s="192"/>
    </row>
    <row r="1727" spans="1:2" s="175" customFormat="1" ht="15.75">
      <c r="A1727" s="187"/>
      <c r="B1727" s="192"/>
    </row>
    <row r="1728" spans="1:2" s="175" customFormat="1" ht="15.75">
      <c r="A1728" s="187"/>
      <c r="B1728" s="192"/>
    </row>
    <row r="1729" spans="1:2" s="175" customFormat="1" ht="15.75">
      <c r="A1729" s="187"/>
      <c r="B1729" s="192"/>
    </row>
    <row r="1730" spans="1:2" s="175" customFormat="1" ht="15.75">
      <c r="A1730" s="187"/>
      <c r="B1730" s="192"/>
    </row>
    <row r="1731" spans="1:2" s="175" customFormat="1" ht="15.75">
      <c r="A1731" s="187"/>
      <c r="B1731" s="192"/>
    </row>
    <row r="1732" spans="1:2" s="175" customFormat="1" ht="15.75">
      <c r="A1732" s="187"/>
      <c r="B1732" s="192"/>
    </row>
    <row r="1733" spans="1:2" s="175" customFormat="1" ht="15.75">
      <c r="A1733" s="187"/>
      <c r="B1733" s="192"/>
    </row>
    <row r="1734" spans="1:2" s="175" customFormat="1" ht="15.75">
      <c r="A1734" s="187"/>
      <c r="B1734" s="192"/>
    </row>
    <row r="1735" spans="1:2" s="175" customFormat="1" ht="15.75">
      <c r="A1735" s="187"/>
      <c r="B1735" s="192"/>
    </row>
    <row r="1736" spans="1:2" s="175" customFormat="1" ht="15.75">
      <c r="A1736" s="187"/>
      <c r="B1736" s="192"/>
    </row>
    <row r="1737" spans="1:2" s="175" customFormat="1" ht="15.75">
      <c r="A1737" s="187"/>
      <c r="B1737" s="192"/>
    </row>
    <row r="1738" spans="1:2" s="175" customFormat="1" ht="15.75">
      <c r="A1738" s="187"/>
      <c r="B1738" s="192"/>
    </row>
    <row r="1739" spans="1:2" s="175" customFormat="1" ht="15.75">
      <c r="A1739" s="187"/>
      <c r="B1739" s="192"/>
    </row>
    <row r="1740" spans="1:2" s="175" customFormat="1" ht="15.75">
      <c r="A1740" s="187"/>
      <c r="B1740" s="192"/>
    </row>
    <row r="1741" spans="1:2" s="175" customFormat="1" ht="15.75">
      <c r="A1741" s="187"/>
      <c r="B1741" s="192"/>
    </row>
    <row r="1742" spans="1:2" s="175" customFormat="1" ht="15.75">
      <c r="A1742" s="187"/>
      <c r="B1742" s="192"/>
    </row>
    <row r="1743" spans="1:2" s="175" customFormat="1" ht="15.75">
      <c r="A1743" s="187"/>
      <c r="B1743" s="192"/>
    </row>
    <row r="1744" spans="1:2" s="175" customFormat="1" ht="15.75">
      <c r="A1744" s="187"/>
      <c r="B1744" s="192"/>
    </row>
    <row r="1745" spans="1:2" s="175" customFormat="1" ht="15.75">
      <c r="A1745" s="187"/>
      <c r="B1745" s="192"/>
    </row>
    <row r="1746" spans="1:2" s="175" customFormat="1" ht="15.75">
      <c r="A1746" s="187"/>
      <c r="B1746" s="192"/>
    </row>
    <row r="1747" spans="1:2" s="175" customFormat="1" ht="15.75">
      <c r="A1747" s="187"/>
      <c r="B1747" s="192"/>
    </row>
    <row r="1748" spans="1:2" s="175" customFormat="1" ht="15.75">
      <c r="A1748" s="187"/>
      <c r="B1748" s="192"/>
    </row>
    <row r="1749" spans="1:2" s="175" customFormat="1" ht="15.75">
      <c r="A1749" s="187"/>
      <c r="B1749" s="192"/>
    </row>
    <row r="1750" spans="1:2" s="175" customFormat="1" ht="15.75">
      <c r="A1750" s="187"/>
      <c r="B1750" s="192"/>
    </row>
    <row r="1751" spans="1:2" s="175" customFormat="1" ht="15.75">
      <c r="A1751" s="187"/>
      <c r="B1751" s="192"/>
    </row>
    <row r="1752" spans="1:2" s="175" customFormat="1" ht="15.75">
      <c r="A1752" s="187"/>
      <c r="B1752" s="192"/>
    </row>
    <row r="1753" spans="1:2" s="175" customFormat="1" ht="15.75">
      <c r="A1753" s="187"/>
      <c r="B1753" s="192"/>
    </row>
    <row r="1754" spans="1:2" s="175" customFormat="1" ht="15.75">
      <c r="A1754" s="187"/>
      <c r="B1754" s="192"/>
    </row>
    <row r="1755" spans="1:2" s="175" customFormat="1" ht="15.75">
      <c r="A1755" s="187"/>
      <c r="B1755" s="192"/>
    </row>
    <row r="1756" spans="1:2" s="175" customFormat="1" ht="15.75">
      <c r="A1756" s="187"/>
      <c r="B1756" s="192"/>
    </row>
    <row r="1757" spans="1:2" s="175" customFormat="1" ht="15.75">
      <c r="A1757" s="187"/>
      <c r="B1757" s="192"/>
    </row>
    <row r="1758" spans="1:2" s="175" customFormat="1" ht="15.75">
      <c r="A1758" s="187"/>
      <c r="B1758" s="192"/>
    </row>
    <row r="1759" spans="1:2" s="175" customFormat="1" ht="15.75">
      <c r="A1759" s="187"/>
      <c r="B1759" s="192"/>
    </row>
    <row r="1760" spans="1:2" s="175" customFormat="1" ht="15.75">
      <c r="A1760" s="187"/>
      <c r="B1760" s="192"/>
    </row>
    <row r="1761" spans="1:2" s="175" customFormat="1" ht="15.75">
      <c r="A1761" s="187"/>
      <c r="B1761" s="192"/>
    </row>
    <row r="1762" spans="1:2" s="175" customFormat="1" ht="15.75">
      <c r="A1762" s="187"/>
      <c r="B1762" s="192"/>
    </row>
    <row r="1763" spans="1:2" s="175" customFormat="1" ht="15.75">
      <c r="A1763" s="187"/>
      <c r="B1763" s="192"/>
    </row>
    <row r="1764" spans="1:2" s="175" customFormat="1" ht="15.75">
      <c r="A1764" s="187"/>
      <c r="B1764" s="192"/>
    </row>
    <row r="1765" spans="1:2" s="175" customFormat="1" ht="15.75">
      <c r="A1765" s="187"/>
      <c r="B1765" s="192"/>
    </row>
    <row r="1766" spans="1:2" s="175" customFormat="1" ht="15.75">
      <c r="A1766" s="187"/>
      <c r="B1766" s="192"/>
    </row>
    <row r="1767" spans="1:2" s="175" customFormat="1" ht="15.75">
      <c r="A1767" s="187"/>
      <c r="B1767" s="192"/>
    </row>
    <row r="1768" spans="1:2" s="175" customFormat="1" ht="15.75">
      <c r="A1768" s="187"/>
      <c r="B1768" s="192"/>
    </row>
    <row r="1769" spans="1:2" s="175" customFormat="1" ht="15.75">
      <c r="A1769" s="187"/>
      <c r="B1769" s="192"/>
    </row>
    <row r="1770" spans="1:2" s="175" customFormat="1" ht="15.75">
      <c r="A1770" s="187"/>
      <c r="B1770" s="192"/>
    </row>
    <row r="1771" spans="1:2" s="175" customFormat="1" ht="15.75">
      <c r="A1771" s="187"/>
      <c r="B1771" s="192"/>
    </row>
    <row r="1772" spans="1:2" s="175" customFormat="1" ht="15.75">
      <c r="A1772" s="187"/>
      <c r="B1772" s="192"/>
    </row>
    <row r="1773" spans="1:2" s="175" customFormat="1" ht="15.75">
      <c r="A1773" s="187"/>
      <c r="B1773" s="192"/>
    </row>
    <row r="1774" spans="1:2" s="175" customFormat="1" ht="15.75">
      <c r="A1774" s="187"/>
      <c r="B1774" s="192"/>
    </row>
    <row r="1775" spans="1:2" s="175" customFormat="1" ht="15.75">
      <c r="A1775" s="187"/>
      <c r="B1775" s="192"/>
    </row>
    <row r="1776" spans="1:2" s="175" customFormat="1" ht="15.75">
      <c r="A1776" s="187"/>
      <c r="B1776" s="192"/>
    </row>
    <row r="1777" spans="1:2" s="175" customFormat="1" ht="15.75">
      <c r="A1777" s="187"/>
      <c r="B1777" s="192"/>
    </row>
    <row r="1778" spans="1:2" s="175" customFormat="1" ht="15.75">
      <c r="A1778" s="187"/>
      <c r="B1778" s="192"/>
    </row>
    <row r="1779" spans="1:2" s="175" customFormat="1" ht="15.75">
      <c r="A1779" s="187"/>
      <c r="B1779" s="192"/>
    </row>
    <row r="1780" spans="1:2" s="175" customFormat="1" ht="15.75">
      <c r="A1780" s="187"/>
      <c r="B1780" s="192"/>
    </row>
    <row r="1781" spans="1:2" s="175" customFormat="1" ht="15.75">
      <c r="A1781" s="187"/>
      <c r="B1781" s="192"/>
    </row>
    <row r="1782" spans="1:2" s="175" customFormat="1" ht="15.75">
      <c r="A1782" s="187"/>
      <c r="B1782" s="192"/>
    </row>
    <row r="1783" spans="1:2" s="175" customFormat="1" ht="15.75">
      <c r="A1783" s="187"/>
      <c r="B1783" s="192"/>
    </row>
    <row r="1784" spans="1:2" s="175" customFormat="1" ht="15.75">
      <c r="A1784" s="187"/>
      <c r="B1784" s="192"/>
    </row>
    <row r="1785" spans="1:2" s="175" customFormat="1" ht="15.75">
      <c r="A1785" s="187"/>
      <c r="B1785" s="192"/>
    </row>
    <row r="1786" spans="1:2" s="175" customFormat="1" ht="15.75">
      <c r="A1786" s="187"/>
      <c r="B1786" s="192"/>
    </row>
    <row r="1787" spans="1:2" s="175" customFormat="1" ht="15.75">
      <c r="A1787" s="187"/>
      <c r="B1787" s="192"/>
    </row>
    <row r="1788" spans="1:2" s="175" customFormat="1" ht="15.75">
      <c r="A1788" s="187"/>
      <c r="B1788" s="192"/>
    </row>
    <row r="1789" spans="1:2" s="175" customFormat="1" ht="15.75">
      <c r="A1789" s="187"/>
      <c r="B1789" s="192"/>
    </row>
    <row r="1790" spans="1:2" s="175" customFormat="1" ht="15.75">
      <c r="A1790" s="187"/>
      <c r="B1790" s="192"/>
    </row>
    <row r="1791" spans="1:2" s="175" customFormat="1" ht="15.75">
      <c r="A1791" s="187"/>
      <c r="B1791" s="192"/>
    </row>
    <row r="1792" spans="1:2" s="175" customFormat="1" ht="15.75">
      <c r="A1792" s="187"/>
      <c r="B1792" s="192"/>
    </row>
    <row r="1793" spans="1:2" s="175" customFormat="1" ht="15.75">
      <c r="A1793" s="187"/>
      <c r="B1793" s="192"/>
    </row>
    <row r="1794" spans="1:2" s="175" customFormat="1" ht="15.75">
      <c r="A1794" s="187"/>
      <c r="B1794" s="192"/>
    </row>
    <row r="1795" spans="1:2" s="175" customFormat="1" ht="15.75">
      <c r="A1795" s="187"/>
      <c r="B1795" s="192"/>
    </row>
    <row r="1796" spans="1:2" s="175" customFormat="1" ht="15.75">
      <c r="A1796" s="187"/>
      <c r="B1796" s="192"/>
    </row>
    <row r="1797" spans="1:2" s="175" customFormat="1" ht="15.75">
      <c r="A1797" s="187"/>
      <c r="B1797" s="192"/>
    </row>
    <row r="1798" spans="1:2" s="175" customFormat="1" ht="15.75">
      <c r="A1798" s="187"/>
      <c r="B1798" s="192"/>
    </row>
    <row r="1799" spans="1:2" s="175" customFormat="1" ht="15.75">
      <c r="A1799" s="187"/>
      <c r="B1799" s="192"/>
    </row>
    <row r="1800" spans="1:2" s="175" customFormat="1" ht="15.75">
      <c r="A1800" s="187"/>
      <c r="B1800" s="192"/>
    </row>
    <row r="1801" spans="1:2" s="175" customFormat="1" ht="15.75">
      <c r="A1801" s="187"/>
      <c r="B1801" s="192"/>
    </row>
    <row r="1802" spans="1:2" s="175" customFormat="1" ht="15.75">
      <c r="A1802" s="187"/>
      <c r="B1802" s="192"/>
    </row>
    <row r="1803" spans="1:2" s="175" customFormat="1" ht="15.75">
      <c r="A1803" s="187"/>
      <c r="B1803" s="192"/>
    </row>
    <row r="1804" spans="1:2" s="175" customFormat="1" ht="15.75">
      <c r="A1804" s="187"/>
      <c r="B1804" s="192"/>
    </row>
    <row r="1805" spans="1:2" s="175" customFormat="1" ht="15.75">
      <c r="A1805" s="187"/>
      <c r="B1805" s="192"/>
    </row>
    <row r="1806" spans="1:2" s="175" customFormat="1" ht="15.75">
      <c r="A1806" s="187"/>
      <c r="B1806" s="192"/>
    </row>
    <row r="1807" spans="1:2" s="175" customFormat="1" ht="15.75">
      <c r="A1807" s="187"/>
      <c r="B1807" s="192"/>
    </row>
    <row r="1808" spans="1:2" s="175" customFormat="1" ht="15.75">
      <c r="A1808" s="187"/>
      <c r="B1808" s="192"/>
    </row>
    <row r="1809" spans="1:2" s="175" customFormat="1" ht="15.75">
      <c r="A1809" s="187"/>
      <c r="B1809" s="192"/>
    </row>
    <row r="1810" spans="1:2" s="175" customFormat="1" ht="15.75">
      <c r="A1810" s="187"/>
      <c r="B1810" s="192"/>
    </row>
    <row r="1811" spans="1:2" s="175" customFormat="1" ht="15.75">
      <c r="A1811" s="187"/>
      <c r="B1811" s="192"/>
    </row>
    <row r="1812" spans="1:2" s="175" customFormat="1" ht="15.75">
      <c r="A1812" s="187"/>
      <c r="B1812" s="192"/>
    </row>
    <row r="1813" spans="1:2" s="175" customFormat="1" ht="15.75">
      <c r="A1813" s="187"/>
      <c r="B1813" s="192"/>
    </row>
    <row r="1814" spans="1:2" s="175" customFormat="1" ht="15.75">
      <c r="A1814" s="187"/>
      <c r="B1814" s="192"/>
    </row>
    <row r="1815" spans="1:2" s="175" customFormat="1" ht="15.75">
      <c r="A1815" s="187"/>
      <c r="B1815" s="192"/>
    </row>
    <row r="1816" spans="1:2" s="175" customFormat="1" ht="15.75">
      <c r="A1816" s="187"/>
      <c r="B1816" s="192"/>
    </row>
    <row r="1817" spans="1:2" s="175" customFormat="1" ht="15.75">
      <c r="A1817" s="187"/>
      <c r="B1817" s="192"/>
    </row>
    <row r="1818" spans="1:2" s="175" customFormat="1" ht="15.75">
      <c r="A1818" s="187"/>
      <c r="B1818" s="192"/>
    </row>
    <row r="1819" spans="1:2" s="175" customFormat="1" ht="15.75">
      <c r="A1819" s="187"/>
      <c r="B1819" s="192"/>
    </row>
    <row r="1820" spans="1:2" s="175" customFormat="1" ht="15.75">
      <c r="A1820" s="187"/>
      <c r="B1820" s="192"/>
    </row>
    <row r="1821" spans="1:2" s="175" customFormat="1" ht="15.75">
      <c r="A1821" s="187"/>
      <c r="B1821" s="192"/>
    </row>
    <row r="1822" spans="1:2" s="175" customFormat="1" ht="15.75">
      <c r="A1822" s="187"/>
      <c r="B1822" s="192"/>
    </row>
    <row r="1823" spans="1:2" s="175" customFormat="1" ht="15.75">
      <c r="A1823" s="187"/>
      <c r="B1823" s="192"/>
    </row>
    <row r="1824" spans="1:2" s="175" customFormat="1" ht="15.75">
      <c r="A1824" s="187"/>
      <c r="B1824" s="192"/>
    </row>
    <row r="1825" spans="1:2" s="175" customFormat="1" ht="15.75">
      <c r="A1825" s="187"/>
      <c r="B1825" s="192"/>
    </row>
    <row r="1826" spans="1:2" s="175" customFormat="1" ht="15.75">
      <c r="A1826" s="187"/>
      <c r="B1826" s="192"/>
    </row>
    <row r="1827" spans="1:2" s="175" customFormat="1" ht="15.75">
      <c r="A1827" s="187"/>
      <c r="B1827" s="192"/>
    </row>
    <row r="1828" spans="1:2" s="175" customFormat="1" ht="15.75">
      <c r="A1828" s="187"/>
      <c r="B1828" s="192"/>
    </row>
    <row r="1829" spans="1:2" s="175" customFormat="1" ht="15.75">
      <c r="A1829" s="187"/>
      <c r="B1829" s="192"/>
    </row>
    <row r="1830" spans="1:2" s="175" customFormat="1" ht="15.75">
      <c r="A1830" s="187"/>
      <c r="B1830" s="192"/>
    </row>
    <row r="1831" spans="1:2" s="175" customFormat="1" ht="15.75">
      <c r="A1831" s="187"/>
      <c r="B1831" s="192"/>
    </row>
    <row r="1832" spans="1:2" s="175" customFormat="1" ht="15.75">
      <c r="A1832" s="187"/>
      <c r="B1832" s="192"/>
    </row>
    <row r="1833" spans="1:2" s="175" customFormat="1" ht="15.75">
      <c r="A1833" s="187"/>
      <c r="B1833" s="192"/>
    </row>
    <row r="1834" spans="1:2" s="175" customFormat="1" ht="15.75">
      <c r="A1834" s="187"/>
      <c r="B1834" s="192"/>
    </row>
    <row r="1835" spans="1:2" s="175" customFormat="1" ht="15.75">
      <c r="A1835" s="187"/>
      <c r="B1835" s="192"/>
    </row>
    <row r="1836" spans="1:2" s="175" customFormat="1" ht="15.75">
      <c r="A1836" s="187"/>
      <c r="B1836" s="192"/>
    </row>
    <row r="1837" spans="1:2" s="175" customFormat="1" ht="15.75">
      <c r="A1837" s="187"/>
      <c r="B1837" s="192"/>
    </row>
    <row r="1838" spans="1:2" s="175" customFormat="1" ht="15.75">
      <c r="A1838" s="187"/>
      <c r="B1838" s="192"/>
    </row>
    <row r="1839" spans="1:2" s="175" customFormat="1" ht="15.75">
      <c r="A1839" s="187"/>
      <c r="B1839" s="192"/>
    </row>
    <row r="1840" spans="1:2" s="175" customFormat="1" ht="15.75">
      <c r="A1840" s="187"/>
      <c r="B1840" s="192"/>
    </row>
    <row r="1841" spans="1:2" s="175" customFormat="1" ht="15.75">
      <c r="A1841" s="187"/>
      <c r="B1841" s="192"/>
    </row>
    <row r="1842" spans="1:2" s="175" customFormat="1" ht="15.75">
      <c r="A1842" s="187"/>
      <c r="B1842" s="192"/>
    </row>
    <row r="1843" spans="1:2" s="175" customFormat="1" ht="15.75">
      <c r="A1843" s="187"/>
      <c r="B1843" s="192"/>
    </row>
    <row r="1844" spans="1:2" s="175" customFormat="1" ht="15.75">
      <c r="A1844" s="187"/>
      <c r="B1844" s="192"/>
    </row>
    <row r="1845" spans="1:2" s="175" customFormat="1" ht="15.75">
      <c r="A1845" s="187"/>
      <c r="B1845" s="192"/>
    </row>
    <row r="1846" spans="1:2" s="175" customFormat="1" ht="15.75">
      <c r="A1846" s="187"/>
      <c r="B1846" s="192"/>
    </row>
    <row r="1847" spans="1:2" s="175" customFormat="1" ht="15.75">
      <c r="A1847" s="187"/>
      <c r="B1847" s="192"/>
    </row>
    <row r="1848" spans="1:2" s="175" customFormat="1" ht="15.75">
      <c r="A1848" s="187"/>
      <c r="B1848" s="192"/>
    </row>
    <row r="1849" spans="1:2" s="175" customFormat="1" ht="15.75">
      <c r="A1849" s="187"/>
      <c r="B1849" s="192"/>
    </row>
    <row r="1850" spans="1:2" s="175" customFormat="1" ht="15.75">
      <c r="A1850" s="187"/>
      <c r="B1850" s="192"/>
    </row>
    <row r="1851" spans="1:2" s="175" customFormat="1" ht="15.75">
      <c r="A1851" s="187"/>
      <c r="B1851" s="192"/>
    </row>
    <row r="1852" spans="1:2" s="175" customFormat="1" ht="15.75">
      <c r="A1852" s="187"/>
      <c r="B1852" s="192"/>
    </row>
    <row r="1853" spans="1:2" s="175" customFormat="1" ht="15.75">
      <c r="A1853" s="187"/>
      <c r="B1853" s="192"/>
    </row>
    <row r="1854" spans="1:2" s="175" customFormat="1" ht="15.75">
      <c r="A1854" s="187"/>
      <c r="B1854" s="192"/>
    </row>
    <row r="1855" spans="1:2" s="175" customFormat="1" ht="15.75">
      <c r="A1855" s="187"/>
      <c r="B1855" s="192"/>
    </row>
    <row r="1856" spans="1:2" s="175" customFormat="1" ht="15.75">
      <c r="A1856" s="187"/>
      <c r="B1856" s="192"/>
    </row>
    <row r="1857" spans="1:2" s="175" customFormat="1" ht="15.75">
      <c r="A1857" s="187"/>
      <c r="B1857" s="192"/>
    </row>
    <row r="1858" spans="1:2" s="175" customFormat="1" ht="15.75">
      <c r="A1858" s="187"/>
      <c r="B1858" s="192"/>
    </row>
    <row r="1859" spans="1:2" s="175" customFormat="1" ht="15.75">
      <c r="A1859" s="187"/>
      <c r="B1859" s="192"/>
    </row>
    <row r="1860" spans="1:2" s="175" customFormat="1" ht="15.75">
      <c r="A1860" s="187"/>
      <c r="B1860" s="192"/>
    </row>
    <row r="1861" spans="1:2" s="175" customFormat="1" ht="15.75">
      <c r="A1861" s="187"/>
      <c r="B1861" s="192"/>
    </row>
    <row r="1862" spans="1:2" s="175" customFormat="1" ht="15.75">
      <c r="A1862" s="187"/>
      <c r="B1862" s="192"/>
    </row>
    <row r="1863" spans="1:2" s="175" customFormat="1" ht="15.75">
      <c r="A1863" s="187"/>
      <c r="B1863" s="192"/>
    </row>
    <row r="1864" spans="1:2" s="175" customFormat="1" ht="15.75">
      <c r="A1864" s="187"/>
      <c r="B1864" s="192"/>
    </row>
    <row r="1865" spans="1:2" s="175" customFormat="1" ht="15.75">
      <c r="A1865" s="187"/>
      <c r="B1865" s="192"/>
    </row>
    <row r="1866" spans="1:2" s="175" customFormat="1" ht="15.75">
      <c r="A1866" s="187"/>
      <c r="B1866" s="192"/>
    </row>
    <row r="1867" spans="1:2" s="175" customFormat="1" ht="15.75">
      <c r="A1867" s="187"/>
      <c r="B1867" s="192"/>
    </row>
    <row r="1868" spans="1:2" s="175" customFormat="1" ht="15.75">
      <c r="A1868" s="187"/>
      <c r="B1868" s="192"/>
    </row>
    <row r="1869" spans="1:2" s="175" customFormat="1" ht="15.75">
      <c r="A1869" s="187"/>
      <c r="B1869" s="192"/>
    </row>
    <row r="1870" spans="1:2" s="175" customFormat="1" ht="15.75">
      <c r="A1870" s="187"/>
      <c r="B1870" s="192"/>
    </row>
    <row r="1871" spans="1:2" s="175" customFormat="1" ht="15.75">
      <c r="A1871" s="187"/>
      <c r="B1871" s="192"/>
    </row>
    <row r="1872" spans="1:2" s="175" customFormat="1" ht="15.75">
      <c r="A1872" s="187"/>
      <c r="B1872" s="192"/>
    </row>
    <row r="1873" spans="1:2" s="175" customFormat="1" ht="15.75">
      <c r="A1873" s="187"/>
      <c r="B1873" s="192"/>
    </row>
    <row r="1874" spans="1:2" s="175" customFormat="1" ht="15.75">
      <c r="A1874" s="187"/>
      <c r="B1874" s="192"/>
    </row>
    <row r="1875" spans="1:2" s="175" customFormat="1" ht="15.75">
      <c r="A1875" s="187"/>
      <c r="B1875" s="192"/>
    </row>
    <row r="1876" spans="1:2" s="175" customFormat="1" ht="15.75">
      <c r="A1876" s="187"/>
      <c r="B1876" s="192"/>
    </row>
    <row r="1877" spans="1:2" s="175" customFormat="1" ht="15.75">
      <c r="A1877" s="187"/>
      <c r="B1877" s="192"/>
    </row>
    <row r="1878" spans="1:2" s="175" customFormat="1" ht="15.75">
      <c r="A1878" s="187"/>
      <c r="B1878" s="192"/>
    </row>
    <row r="1879" spans="1:2" s="175" customFormat="1" ht="15.75">
      <c r="A1879" s="187"/>
      <c r="B1879" s="192"/>
    </row>
    <row r="1880" spans="1:2" s="175" customFormat="1" ht="15.75">
      <c r="A1880" s="187"/>
      <c r="B1880" s="192"/>
    </row>
    <row r="1881" spans="1:2" s="175" customFormat="1" ht="15.75">
      <c r="A1881" s="187"/>
      <c r="B1881" s="192"/>
    </row>
    <row r="1882" spans="1:2" s="175" customFormat="1" ht="15.75">
      <c r="A1882" s="187"/>
      <c r="B1882" s="192"/>
    </row>
    <row r="1883" spans="1:2" s="175" customFormat="1" ht="15.75">
      <c r="A1883" s="187"/>
      <c r="B1883" s="192"/>
    </row>
    <row r="1884" spans="1:2" s="175" customFormat="1" ht="15.75">
      <c r="A1884" s="187"/>
      <c r="B1884" s="192"/>
    </row>
    <row r="1885" spans="1:2" s="175" customFormat="1" ht="15.75">
      <c r="A1885" s="187"/>
      <c r="B1885" s="192"/>
    </row>
    <row r="1886" spans="1:2" s="175" customFormat="1" ht="15.75">
      <c r="A1886" s="187"/>
      <c r="B1886" s="192"/>
    </row>
    <row r="1887" spans="1:2" s="175" customFormat="1" ht="15.75">
      <c r="A1887" s="187"/>
      <c r="B1887" s="192"/>
    </row>
    <row r="1888" spans="1:2" s="175" customFormat="1" ht="15.75">
      <c r="A1888" s="187"/>
      <c r="B1888" s="192"/>
    </row>
    <row r="1889" spans="1:2" s="175" customFormat="1" ht="15.75">
      <c r="A1889" s="187"/>
      <c r="B1889" s="192"/>
    </row>
    <row r="1890" spans="1:2" s="175" customFormat="1" ht="15.75">
      <c r="A1890" s="187"/>
      <c r="B1890" s="192"/>
    </row>
    <row r="1891" spans="1:2" s="175" customFormat="1" ht="15.75">
      <c r="A1891" s="187"/>
      <c r="B1891" s="192"/>
    </row>
    <row r="1892" spans="1:2" s="175" customFormat="1" ht="15.75">
      <c r="A1892" s="187"/>
      <c r="B1892" s="192"/>
    </row>
    <row r="1893" spans="1:2" s="175" customFormat="1" ht="15.75">
      <c r="A1893" s="187"/>
      <c r="B1893" s="192"/>
    </row>
    <row r="1894" spans="1:2" s="175" customFormat="1" ht="15.75">
      <c r="A1894" s="187"/>
      <c r="B1894" s="192"/>
    </row>
    <row r="1895" spans="1:2" s="175" customFormat="1" ht="15.75">
      <c r="A1895" s="187"/>
      <c r="B1895" s="192"/>
    </row>
    <row r="1896" spans="1:2" s="175" customFormat="1" ht="15.75">
      <c r="A1896" s="187"/>
      <c r="B1896" s="192"/>
    </row>
    <row r="1897" spans="1:2" s="175" customFormat="1" ht="15.75">
      <c r="A1897" s="187"/>
      <c r="B1897" s="192"/>
    </row>
    <row r="1898" spans="1:2" s="175" customFormat="1" ht="15.75">
      <c r="A1898" s="187"/>
      <c r="B1898" s="192"/>
    </row>
    <row r="1899" spans="1:2" s="175" customFormat="1" ht="15.75">
      <c r="A1899" s="187"/>
      <c r="B1899" s="192"/>
    </row>
    <row r="1900" spans="1:2" s="175" customFormat="1" ht="15.75">
      <c r="A1900" s="187"/>
      <c r="B1900" s="192"/>
    </row>
    <row r="1901" spans="1:2" s="175" customFormat="1" ht="15.75">
      <c r="A1901" s="187"/>
      <c r="B1901" s="192"/>
    </row>
    <row r="1902" spans="1:2" s="175" customFormat="1" ht="15.75">
      <c r="A1902" s="187"/>
      <c r="B1902" s="192"/>
    </row>
    <row r="1903" spans="1:2" s="175" customFormat="1" ht="15.75">
      <c r="A1903" s="187"/>
      <c r="B1903" s="192"/>
    </row>
    <row r="1904" spans="1:2" s="175" customFormat="1" ht="15.75">
      <c r="A1904" s="187"/>
      <c r="B1904" s="192"/>
    </row>
    <row r="1905" spans="1:2" s="175" customFormat="1" ht="15.75">
      <c r="A1905" s="187"/>
      <c r="B1905" s="192"/>
    </row>
    <row r="1906" spans="1:2" s="175" customFormat="1" ht="15.75">
      <c r="A1906" s="187"/>
      <c r="B1906" s="192"/>
    </row>
    <row r="1907" spans="1:2" s="175" customFormat="1" ht="15.75">
      <c r="A1907" s="187"/>
      <c r="B1907" s="192"/>
    </row>
    <row r="1908" spans="1:2" s="175" customFormat="1" ht="15.75">
      <c r="A1908" s="187"/>
      <c r="B1908" s="192"/>
    </row>
    <row r="1909" spans="1:2" s="175" customFormat="1" ht="15.75">
      <c r="A1909" s="187"/>
      <c r="B1909" s="192"/>
    </row>
    <row r="1910" spans="1:2" s="175" customFormat="1" ht="15.75">
      <c r="A1910" s="187"/>
      <c r="B1910" s="192"/>
    </row>
    <row r="1911" spans="1:2" s="175" customFormat="1" ht="15.75">
      <c r="A1911" s="187"/>
      <c r="B1911" s="192"/>
    </row>
    <row r="1912" spans="1:2" s="175" customFormat="1" ht="15.75">
      <c r="A1912" s="187"/>
      <c r="B1912" s="192"/>
    </row>
    <row r="1913" spans="1:2" s="175" customFormat="1" ht="15.75">
      <c r="A1913" s="187"/>
      <c r="B1913" s="192"/>
    </row>
    <row r="1914" spans="1:2" s="175" customFormat="1" ht="15.75">
      <c r="A1914" s="187"/>
      <c r="B1914" s="192"/>
    </row>
    <row r="1915" spans="1:2" s="175" customFormat="1" ht="15.75">
      <c r="A1915" s="187"/>
      <c r="B1915" s="192"/>
    </row>
    <row r="1916" spans="1:2" s="175" customFormat="1" ht="15.75">
      <c r="A1916" s="187"/>
      <c r="B1916" s="192"/>
    </row>
    <row r="1917" spans="1:2" s="175" customFormat="1" ht="15.75">
      <c r="A1917" s="187"/>
      <c r="B1917" s="192"/>
    </row>
    <row r="1918" spans="1:2" s="175" customFormat="1" ht="15.75">
      <c r="A1918" s="187"/>
      <c r="B1918" s="192"/>
    </row>
    <row r="1919" spans="1:2" s="175" customFormat="1" ht="15.75">
      <c r="A1919" s="187"/>
      <c r="B1919" s="192"/>
    </row>
    <row r="1920" spans="1:2" s="175" customFormat="1" ht="15.75">
      <c r="A1920" s="187"/>
      <c r="B1920" s="192"/>
    </row>
    <row r="1921" spans="1:2" s="175" customFormat="1" ht="15.75">
      <c r="A1921" s="187"/>
      <c r="B1921" s="192"/>
    </row>
    <row r="1922" spans="1:2" s="175" customFormat="1" ht="15.75">
      <c r="A1922" s="187"/>
      <c r="B1922" s="192"/>
    </row>
    <row r="1923" spans="1:2" s="175" customFormat="1" ht="15.75">
      <c r="A1923" s="187"/>
      <c r="B1923" s="192"/>
    </row>
    <row r="1924" spans="1:2" s="175" customFormat="1" ht="15.75">
      <c r="A1924" s="187"/>
      <c r="B1924" s="192"/>
    </row>
    <row r="1925" spans="1:2" s="175" customFormat="1" ht="15.75">
      <c r="A1925" s="187"/>
      <c r="B1925" s="192"/>
    </row>
    <row r="1926" spans="1:2" s="175" customFormat="1" ht="15.75">
      <c r="A1926" s="187"/>
      <c r="B1926" s="192"/>
    </row>
    <row r="1927" spans="1:2" s="175" customFormat="1" ht="15.75">
      <c r="A1927" s="187"/>
      <c r="B1927" s="192"/>
    </row>
    <row r="1928" spans="1:2" s="175" customFormat="1" ht="15.75">
      <c r="A1928" s="187"/>
      <c r="B1928" s="192"/>
    </row>
    <row r="1929" spans="1:2" s="175" customFormat="1" ht="15.75">
      <c r="A1929" s="187"/>
      <c r="B1929" s="192"/>
    </row>
    <row r="1930" spans="1:2" s="175" customFormat="1" ht="15.75">
      <c r="A1930" s="187"/>
      <c r="B1930" s="192"/>
    </row>
    <row r="1931" spans="1:2" s="175" customFormat="1" ht="15.75">
      <c r="A1931" s="187"/>
      <c r="B1931" s="192"/>
    </row>
    <row r="1932" spans="1:2" s="175" customFormat="1" ht="15.75">
      <c r="A1932" s="187"/>
      <c r="B1932" s="192"/>
    </row>
    <row r="1933" spans="1:2" s="175" customFormat="1" ht="15.75">
      <c r="A1933" s="187"/>
      <c r="B1933" s="192"/>
    </row>
    <row r="1934" spans="1:2" s="175" customFormat="1" ht="15.75">
      <c r="A1934" s="187"/>
      <c r="B1934" s="192"/>
    </row>
    <row r="1935" spans="1:2" s="175" customFormat="1" ht="15.75">
      <c r="A1935" s="187"/>
      <c r="B1935" s="192"/>
    </row>
    <row r="1936" spans="1:2" s="175" customFormat="1" ht="15.75">
      <c r="A1936" s="187"/>
      <c r="B1936" s="192"/>
    </row>
    <row r="1937" spans="1:2" s="175" customFormat="1" ht="15.75">
      <c r="A1937" s="187"/>
      <c r="B1937" s="192"/>
    </row>
    <row r="1938" spans="1:2" s="175" customFormat="1" ht="15.75">
      <c r="A1938" s="187"/>
      <c r="B1938" s="192"/>
    </row>
    <row r="1939" spans="1:2" s="175" customFormat="1" ht="15.75">
      <c r="A1939" s="187"/>
      <c r="B1939" s="192"/>
    </row>
    <row r="1940" spans="1:2" s="175" customFormat="1" ht="15.75">
      <c r="A1940" s="187"/>
      <c r="B1940" s="192"/>
    </row>
    <row r="1941" spans="1:2" s="175" customFormat="1" ht="15.75">
      <c r="A1941" s="187"/>
      <c r="B1941" s="192"/>
    </row>
    <row r="1942" spans="1:2" s="175" customFormat="1" ht="15.75">
      <c r="A1942" s="187"/>
      <c r="B1942" s="192"/>
    </row>
    <row r="1943" spans="1:2" s="175" customFormat="1" ht="15.75">
      <c r="A1943" s="187"/>
      <c r="B1943" s="192"/>
    </row>
    <row r="1944" spans="1:2" s="175" customFormat="1" ht="15.75">
      <c r="A1944" s="187"/>
      <c r="B1944" s="192"/>
    </row>
    <row r="1945" spans="1:2" s="175" customFormat="1" ht="15.75">
      <c r="A1945" s="187"/>
      <c r="B1945" s="192"/>
    </row>
    <row r="1946" spans="1:2" s="175" customFormat="1" ht="15.75">
      <c r="A1946" s="187"/>
      <c r="B1946" s="192"/>
    </row>
    <row r="1947" spans="1:2" s="175" customFormat="1" ht="15.75">
      <c r="A1947" s="187"/>
      <c r="B1947" s="192"/>
    </row>
    <row r="1948" spans="1:2" s="175" customFormat="1" ht="15.75">
      <c r="A1948" s="187"/>
      <c r="B1948" s="192"/>
    </row>
    <row r="1949" spans="1:2" s="175" customFormat="1" ht="15.75">
      <c r="A1949" s="187"/>
      <c r="B1949" s="192"/>
    </row>
    <row r="1950" spans="1:2" s="175" customFormat="1" ht="15.75">
      <c r="A1950" s="187"/>
      <c r="B1950" s="192"/>
    </row>
    <row r="1951" spans="1:2" s="175" customFormat="1" ht="15.75">
      <c r="A1951" s="187"/>
      <c r="B1951" s="192"/>
    </row>
    <row r="1952" spans="1:2" s="175" customFormat="1" ht="15.75">
      <c r="A1952" s="187"/>
      <c r="B1952" s="192"/>
    </row>
    <row r="1953" spans="1:2" s="175" customFormat="1" ht="15.75">
      <c r="A1953" s="187"/>
      <c r="B1953" s="192"/>
    </row>
    <row r="1954" spans="1:2" s="175" customFormat="1" ht="15.75">
      <c r="A1954" s="187"/>
      <c r="B1954" s="192"/>
    </row>
    <row r="1955" spans="1:2" s="175" customFormat="1" ht="15.75">
      <c r="A1955" s="187"/>
      <c r="B1955" s="192"/>
    </row>
    <row r="1956" spans="1:2" s="175" customFormat="1" ht="15.75">
      <c r="A1956" s="187"/>
      <c r="B1956" s="192"/>
    </row>
    <row r="1957" spans="1:2" s="175" customFormat="1" ht="15.75">
      <c r="A1957" s="187"/>
      <c r="B1957" s="192"/>
    </row>
    <row r="1958" spans="1:2" s="175" customFormat="1" ht="15.75">
      <c r="A1958" s="187"/>
      <c r="B1958" s="192"/>
    </row>
    <row r="1959" spans="1:2" s="175" customFormat="1" ht="15.75">
      <c r="A1959" s="187"/>
      <c r="B1959" s="192"/>
    </row>
    <row r="1960" spans="1:2" s="175" customFormat="1" ht="15.75">
      <c r="A1960" s="187"/>
      <c r="B1960" s="192"/>
    </row>
    <row r="1961" spans="1:2" s="175" customFormat="1" ht="15.75">
      <c r="A1961" s="187"/>
      <c r="B1961" s="192"/>
    </row>
    <row r="1962" spans="1:2" s="175" customFormat="1" ht="15.75">
      <c r="A1962" s="187"/>
      <c r="B1962" s="192"/>
    </row>
    <row r="1963" spans="1:2" s="175" customFormat="1" ht="15.75">
      <c r="A1963" s="187"/>
      <c r="B1963" s="192"/>
    </row>
    <row r="1964" spans="1:2" s="175" customFormat="1" ht="15.75">
      <c r="A1964" s="187"/>
      <c r="B1964" s="192"/>
    </row>
    <row r="1965" spans="1:2" s="175" customFormat="1" ht="15.75">
      <c r="A1965" s="187"/>
      <c r="B1965" s="192"/>
    </row>
    <row r="1966" spans="1:2" s="175" customFormat="1" ht="15.75">
      <c r="A1966" s="187"/>
      <c r="B1966" s="192"/>
    </row>
    <row r="1967" spans="1:2" s="175" customFormat="1" ht="15.75">
      <c r="A1967" s="187"/>
      <c r="B1967" s="192"/>
    </row>
    <row r="1968" spans="1:2" s="175" customFormat="1" ht="15.75">
      <c r="A1968" s="187"/>
      <c r="B1968" s="192"/>
    </row>
    <row r="1969" spans="1:2" s="175" customFormat="1" ht="15.75">
      <c r="A1969" s="187"/>
      <c r="B1969" s="192"/>
    </row>
    <row r="1970" spans="1:2" s="175" customFormat="1" ht="15.75">
      <c r="A1970" s="187"/>
      <c r="B1970" s="192"/>
    </row>
    <row r="1971" spans="1:2" s="175" customFormat="1" ht="15.75">
      <c r="A1971" s="187"/>
      <c r="B1971" s="192"/>
    </row>
    <row r="1972" spans="1:2" s="175" customFormat="1" ht="15.75">
      <c r="A1972" s="187"/>
      <c r="B1972" s="192"/>
    </row>
    <row r="1973" spans="1:2" s="175" customFormat="1" ht="15.75">
      <c r="A1973" s="187"/>
      <c r="B1973" s="192"/>
    </row>
    <row r="1974" spans="1:2" s="175" customFormat="1" ht="15.75">
      <c r="A1974" s="187"/>
      <c r="B1974" s="192"/>
    </row>
    <row r="1975" spans="1:2" s="175" customFormat="1" ht="15.75">
      <c r="A1975" s="187"/>
      <c r="B1975" s="192"/>
    </row>
    <row r="1976" spans="1:2" s="175" customFormat="1" ht="15.75">
      <c r="A1976" s="187"/>
      <c r="B1976" s="192"/>
    </row>
    <row r="1977" spans="1:2" s="175" customFormat="1" ht="15.75">
      <c r="A1977" s="187"/>
      <c r="B1977" s="192"/>
    </row>
    <row r="1978" spans="1:2" s="175" customFormat="1" ht="15.75">
      <c r="A1978" s="187"/>
      <c r="B1978" s="192"/>
    </row>
    <row r="1979" spans="1:2" s="175" customFormat="1" ht="15.75">
      <c r="A1979" s="187"/>
      <c r="B1979" s="192"/>
    </row>
    <row r="1980" spans="1:2" s="175" customFormat="1" ht="15.75">
      <c r="A1980" s="187"/>
      <c r="B1980" s="192"/>
    </row>
    <row r="1981" spans="1:2" s="175" customFormat="1" ht="15.75">
      <c r="A1981" s="187"/>
      <c r="B1981" s="192"/>
    </row>
    <row r="1982" spans="1:2" s="175" customFormat="1" ht="15.75">
      <c r="A1982" s="187"/>
      <c r="B1982" s="192"/>
    </row>
    <row r="1983" spans="1:2" s="175" customFormat="1" ht="15.75">
      <c r="A1983" s="187"/>
      <c r="B1983" s="192"/>
    </row>
    <row r="1984" spans="1:2" s="175" customFormat="1" ht="15.75">
      <c r="A1984" s="187"/>
      <c r="B1984" s="192"/>
    </row>
    <row r="1985" spans="1:2" s="175" customFormat="1" ht="15.75">
      <c r="A1985" s="187"/>
      <c r="B1985" s="192"/>
    </row>
    <row r="1986" spans="1:2" s="175" customFormat="1" ht="15.75">
      <c r="A1986" s="187"/>
      <c r="B1986" s="192"/>
    </row>
    <row r="1987" spans="1:2" s="175" customFormat="1" ht="15.75">
      <c r="A1987" s="187"/>
      <c r="B1987" s="192"/>
    </row>
    <row r="1988" spans="1:2" s="175" customFormat="1" ht="15.75">
      <c r="A1988" s="187"/>
      <c r="B1988" s="192"/>
    </row>
    <row r="1989" spans="1:2" s="175" customFormat="1" ht="15.75">
      <c r="A1989" s="187"/>
      <c r="B1989" s="192"/>
    </row>
    <row r="1990" spans="1:2" s="175" customFormat="1" ht="15.75">
      <c r="A1990" s="187"/>
      <c r="B1990" s="192"/>
    </row>
    <row r="1991" spans="1:2" s="175" customFormat="1" ht="15.75">
      <c r="A1991" s="187"/>
      <c r="B1991" s="192"/>
    </row>
    <row r="1992" spans="1:2" s="175" customFormat="1" ht="15.75">
      <c r="A1992" s="187"/>
      <c r="B1992" s="192"/>
    </row>
    <row r="1993" spans="1:2" s="175" customFormat="1" ht="15.75">
      <c r="A1993" s="187"/>
      <c r="B1993" s="192"/>
    </row>
    <row r="1994" spans="1:2" s="175" customFormat="1" ht="15.75">
      <c r="A1994" s="187"/>
      <c r="B1994" s="192"/>
    </row>
    <row r="1995" spans="1:2" s="175" customFormat="1" ht="15.75">
      <c r="A1995" s="187"/>
      <c r="B1995" s="192"/>
    </row>
    <row r="1996" spans="1:2" s="175" customFormat="1" ht="15.75">
      <c r="A1996" s="187"/>
      <c r="B1996" s="192"/>
    </row>
    <row r="1997" spans="1:2" s="175" customFormat="1" ht="15.75">
      <c r="A1997" s="187"/>
      <c r="B1997" s="192"/>
    </row>
    <row r="1998" spans="1:2" s="175" customFormat="1" ht="15.75">
      <c r="A1998" s="187"/>
      <c r="B1998" s="192"/>
    </row>
    <row r="1999" spans="1:2" s="175" customFormat="1" ht="15.75">
      <c r="A1999" s="187"/>
      <c r="B1999" s="192"/>
    </row>
    <row r="2000" spans="1:2" s="175" customFormat="1" ht="15.75">
      <c r="A2000" s="187"/>
      <c r="B2000" s="192"/>
    </row>
    <row r="2001" spans="1:2" s="175" customFormat="1" ht="15.75">
      <c r="A2001" s="187"/>
      <c r="B2001" s="192"/>
    </row>
    <row r="2002" spans="1:2" s="175" customFormat="1" ht="15.75">
      <c r="A2002" s="187"/>
      <c r="B2002" s="192"/>
    </row>
    <row r="2003" spans="1:2" s="175" customFormat="1" ht="15.75">
      <c r="A2003" s="187"/>
      <c r="B2003" s="192"/>
    </row>
    <row r="2004" spans="1:2" s="175" customFormat="1" ht="15.75">
      <c r="A2004" s="187"/>
      <c r="B2004" s="192"/>
    </row>
    <row r="2005" spans="1:2" s="175" customFormat="1" ht="15.75">
      <c r="A2005" s="187"/>
      <c r="B2005" s="192"/>
    </row>
    <row r="2006" spans="1:2" s="175" customFormat="1" ht="15.75">
      <c r="A2006" s="187"/>
      <c r="B2006" s="192"/>
    </row>
    <row r="2007" spans="1:2" s="175" customFormat="1" ht="15.75">
      <c r="A2007" s="187"/>
      <c r="B2007" s="192"/>
    </row>
    <row r="2008" spans="1:2" s="175" customFormat="1" ht="15.75">
      <c r="A2008" s="187"/>
      <c r="B2008" s="192"/>
    </row>
    <row r="2009" spans="1:2" s="175" customFormat="1" ht="15.75">
      <c r="A2009" s="187"/>
      <c r="B2009" s="192"/>
    </row>
    <row r="2010" spans="1:2" s="175" customFormat="1" ht="15.75">
      <c r="A2010" s="187"/>
      <c r="B2010" s="192"/>
    </row>
    <row r="2011" spans="1:2" s="175" customFormat="1" ht="15.75">
      <c r="A2011" s="187"/>
      <c r="B2011" s="192"/>
    </row>
    <row r="2012" spans="1:2" s="175" customFormat="1" ht="15.75">
      <c r="A2012" s="187"/>
      <c r="B2012" s="192"/>
    </row>
    <row r="2013" spans="1:2" s="175" customFormat="1" ht="15.75">
      <c r="A2013" s="187"/>
      <c r="B2013" s="192"/>
    </row>
    <row r="2014" spans="1:2" s="175" customFormat="1" ht="15.75">
      <c r="A2014" s="187"/>
      <c r="B2014" s="192"/>
    </row>
    <row r="2015" spans="1:2" s="175" customFormat="1" ht="15.75">
      <c r="A2015" s="187"/>
      <c r="B2015" s="192"/>
    </row>
    <row r="2016" spans="1:2" s="175" customFormat="1" ht="15.75">
      <c r="A2016" s="187"/>
      <c r="B2016" s="192"/>
    </row>
    <row r="2017" spans="1:2" s="175" customFormat="1" ht="15.75">
      <c r="A2017" s="187"/>
      <c r="B2017" s="192"/>
    </row>
    <row r="2018" spans="1:2" s="175" customFormat="1" ht="15.75">
      <c r="A2018" s="187"/>
      <c r="B2018" s="192"/>
    </row>
    <row r="2019" spans="1:2" s="175" customFormat="1" ht="15.75">
      <c r="A2019" s="187"/>
      <c r="B2019" s="192"/>
    </row>
    <row r="2020" spans="1:2" s="175" customFormat="1" ht="15.75">
      <c r="A2020" s="187"/>
      <c r="B2020" s="192"/>
    </row>
    <row r="2021" spans="1:2" s="175" customFormat="1" ht="15.75">
      <c r="A2021" s="187"/>
      <c r="B2021" s="192"/>
    </row>
    <row r="2022" spans="1:2" s="175" customFormat="1" ht="15.75">
      <c r="A2022" s="187"/>
      <c r="B2022" s="192"/>
    </row>
    <row r="2023" spans="1:2" s="175" customFormat="1" ht="15.75">
      <c r="A2023" s="187"/>
      <c r="B2023" s="192"/>
    </row>
    <row r="2024" spans="1:2" s="175" customFormat="1" ht="15.75">
      <c r="A2024" s="187"/>
      <c r="B2024" s="192"/>
    </row>
    <row r="2025" spans="1:2" s="175" customFormat="1" ht="15.75">
      <c r="A2025" s="187"/>
      <c r="B2025" s="192"/>
    </row>
    <row r="2026" spans="1:2" s="175" customFormat="1" ht="15.75">
      <c r="A2026" s="187"/>
      <c r="B2026" s="192"/>
    </row>
    <row r="2027" spans="1:2" s="175" customFormat="1" ht="15.75">
      <c r="A2027" s="187"/>
      <c r="B2027" s="192"/>
    </row>
    <row r="2028" spans="1:2" s="175" customFormat="1" ht="15.75">
      <c r="A2028" s="187"/>
      <c r="B2028" s="192"/>
    </row>
    <row r="2029" spans="1:2" s="175" customFormat="1" ht="15.75">
      <c r="A2029" s="187"/>
      <c r="B2029" s="192"/>
    </row>
    <row r="2030" spans="1:2" s="175" customFormat="1" ht="15.75">
      <c r="A2030" s="187"/>
      <c r="B2030" s="192"/>
    </row>
    <row r="2031" spans="1:2" s="175" customFormat="1" ht="15.75">
      <c r="A2031" s="187"/>
      <c r="B2031" s="192"/>
    </row>
    <row r="2032" spans="1:2" s="175" customFormat="1" ht="15.75">
      <c r="A2032" s="187"/>
      <c r="B2032" s="192"/>
    </row>
    <row r="2033" spans="1:2" s="175" customFormat="1" ht="15.75">
      <c r="A2033" s="187"/>
      <c r="B2033" s="192"/>
    </row>
    <row r="2034" spans="1:2" s="175" customFormat="1" ht="15.75">
      <c r="A2034" s="187"/>
      <c r="B2034" s="192"/>
    </row>
    <row r="2035" spans="1:2" s="175" customFormat="1" ht="15.75">
      <c r="A2035" s="187"/>
      <c r="B2035" s="192"/>
    </row>
    <row r="2036" spans="1:2" s="175" customFormat="1" ht="15.75">
      <c r="A2036" s="187"/>
      <c r="B2036" s="192"/>
    </row>
    <row r="2037" spans="1:2" s="175" customFormat="1" ht="15.75">
      <c r="A2037" s="187"/>
      <c r="B2037" s="192"/>
    </row>
    <row r="2038" spans="1:2" s="175" customFormat="1" ht="15.75">
      <c r="A2038" s="187"/>
      <c r="B2038" s="192"/>
    </row>
    <row r="2039" spans="1:2" s="175" customFormat="1" ht="15.75">
      <c r="A2039" s="187"/>
      <c r="B2039" s="192"/>
    </row>
    <row r="2040" spans="1:2" s="175" customFormat="1" ht="15.75">
      <c r="A2040" s="187"/>
      <c r="B2040" s="192"/>
    </row>
    <row r="2041" spans="1:2" s="175" customFormat="1" ht="15.75">
      <c r="A2041" s="187"/>
      <c r="B2041" s="192"/>
    </row>
    <row r="2042" spans="1:2" s="175" customFormat="1" ht="15.75">
      <c r="A2042" s="187"/>
      <c r="B2042" s="192"/>
    </row>
    <row r="2043" spans="1:2" s="175" customFormat="1" ht="15.75">
      <c r="A2043" s="187"/>
      <c r="B2043" s="192"/>
    </row>
    <row r="2044" spans="1:2" s="175" customFormat="1" ht="15.75">
      <c r="A2044" s="187"/>
      <c r="B2044" s="192"/>
    </row>
    <row r="2045" spans="1:2" s="175" customFormat="1" ht="15.75">
      <c r="A2045" s="187"/>
      <c r="B2045" s="192"/>
    </row>
    <row r="2046" spans="1:2" s="175" customFormat="1" ht="15.75">
      <c r="A2046" s="187"/>
      <c r="B2046" s="192"/>
    </row>
    <row r="2047" spans="1:2" s="175" customFormat="1" ht="15.75">
      <c r="A2047" s="187"/>
      <c r="B2047" s="192"/>
    </row>
    <row r="2048" spans="1:2" s="175" customFormat="1" ht="15.75">
      <c r="A2048" s="187"/>
      <c r="B2048" s="192"/>
    </row>
    <row r="2049" spans="1:2" s="175" customFormat="1" ht="15.75">
      <c r="A2049" s="187"/>
      <c r="B2049" s="192"/>
    </row>
    <row r="2050" spans="1:2" s="175" customFormat="1" ht="15.75">
      <c r="A2050" s="187"/>
      <c r="B2050" s="192"/>
    </row>
    <row r="2051" spans="1:2" s="175" customFormat="1" ht="15.75">
      <c r="A2051" s="187"/>
      <c r="B2051" s="192"/>
    </row>
    <row r="2052" spans="1:2" s="175" customFormat="1" ht="15.75">
      <c r="A2052" s="187"/>
      <c r="B2052" s="192"/>
    </row>
    <row r="2053" spans="1:2" s="175" customFormat="1" ht="15.75">
      <c r="A2053" s="187"/>
      <c r="B2053" s="192"/>
    </row>
    <row r="2054" spans="1:2" s="175" customFormat="1" ht="15.75">
      <c r="A2054" s="187"/>
      <c r="B2054" s="192"/>
    </row>
    <row r="2055" spans="1:2" s="175" customFormat="1" ht="15.75">
      <c r="A2055" s="187"/>
      <c r="B2055" s="192"/>
    </row>
    <row r="2056" spans="1:2" s="175" customFormat="1" ht="15.75">
      <c r="A2056" s="187"/>
      <c r="B2056" s="192"/>
    </row>
    <row r="2057" spans="1:2" s="175" customFormat="1" ht="15.75">
      <c r="A2057" s="187"/>
      <c r="B2057" s="192"/>
    </row>
    <row r="2058" spans="1:2" s="175" customFormat="1" ht="15.75">
      <c r="A2058" s="187"/>
      <c r="B2058" s="192"/>
    </row>
    <row r="2059" spans="1:2" s="175" customFormat="1" ht="15.75">
      <c r="A2059" s="187"/>
      <c r="B2059" s="192"/>
    </row>
    <row r="2060" spans="1:2" s="175" customFormat="1" ht="15.75">
      <c r="A2060" s="187"/>
      <c r="B2060" s="192"/>
    </row>
    <row r="2061" spans="1:2" s="175" customFormat="1" ht="15.75">
      <c r="A2061" s="187"/>
      <c r="B2061" s="192"/>
    </row>
    <row r="2062" spans="1:2" s="175" customFormat="1" ht="15.75">
      <c r="A2062" s="187"/>
      <c r="B2062" s="192"/>
    </row>
    <row r="2063" spans="1:2" s="175" customFormat="1" ht="15.75">
      <c r="A2063" s="187"/>
      <c r="B2063" s="192"/>
    </row>
    <row r="2064" spans="1:2" s="175" customFormat="1" ht="15.75">
      <c r="A2064" s="187"/>
      <c r="B2064" s="192"/>
    </row>
    <row r="2065" spans="1:2" s="175" customFormat="1" ht="15.75">
      <c r="A2065" s="187"/>
      <c r="B2065" s="192"/>
    </row>
    <row r="2066" spans="1:2" s="175" customFormat="1" ht="15.75">
      <c r="A2066" s="187"/>
      <c r="B2066" s="192"/>
    </row>
    <row r="2067" spans="1:2" s="175" customFormat="1" ht="15.75">
      <c r="A2067" s="187"/>
      <c r="B2067" s="192"/>
    </row>
    <row r="2068" spans="1:2" s="175" customFormat="1" ht="15.75">
      <c r="A2068" s="187"/>
      <c r="B2068" s="192"/>
    </row>
    <row r="2069" spans="1:2" s="175" customFormat="1" ht="15.75">
      <c r="A2069" s="187"/>
      <c r="B2069" s="192"/>
    </row>
    <row r="2070" spans="1:2" s="175" customFormat="1" ht="15.75">
      <c r="A2070" s="187"/>
      <c r="B2070" s="192"/>
    </row>
    <row r="2071" spans="1:2" s="175" customFormat="1" ht="15.75">
      <c r="A2071" s="187"/>
      <c r="B2071" s="192"/>
    </row>
    <row r="2072" spans="1:2" s="175" customFormat="1" ht="15.75">
      <c r="A2072" s="187"/>
      <c r="B2072" s="192"/>
    </row>
    <row r="2073" spans="1:2" s="175" customFormat="1" ht="15.75">
      <c r="A2073" s="187"/>
      <c r="B2073" s="192"/>
    </row>
    <row r="2074" spans="1:2" s="175" customFormat="1" ht="15.75">
      <c r="A2074" s="187"/>
      <c r="B2074" s="192"/>
    </row>
    <row r="2075" spans="1:2" s="175" customFormat="1" ht="15.75">
      <c r="A2075" s="187"/>
      <c r="B2075" s="192"/>
    </row>
    <row r="2076" spans="1:2" s="175" customFormat="1" ht="15.75">
      <c r="A2076" s="187"/>
      <c r="B2076" s="192"/>
    </row>
    <row r="2077" spans="1:2" s="175" customFormat="1" ht="15.75">
      <c r="A2077" s="187"/>
      <c r="B2077" s="192"/>
    </row>
    <row r="2078" spans="1:2" s="175" customFormat="1" ht="15.75">
      <c r="A2078" s="187"/>
      <c r="B2078" s="192"/>
    </row>
    <row r="2079" spans="1:2" s="175" customFormat="1" ht="15.75">
      <c r="A2079" s="187"/>
      <c r="B2079" s="192"/>
    </row>
    <row r="2080" spans="1:2" s="175" customFormat="1" ht="15.75">
      <c r="A2080" s="187"/>
      <c r="B2080" s="192"/>
    </row>
    <row r="2081" spans="1:2" s="175" customFormat="1" ht="15.75">
      <c r="A2081" s="187"/>
      <c r="B2081" s="192"/>
    </row>
    <row r="2082" spans="1:2" s="175" customFormat="1" ht="15.75">
      <c r="A2082" s="187"/>
      <c r="B2082" s="192"/>
    </row>
    <row r="2083" spans="1:2" s="175" customFormat="1" ht="15.75">
      <c r="A2083" s="187"/>
      <c r="B2083" s="192"/>
    </row>
    <row r="2084" spans="1:2" s="175" customFormat="1" ht="15.75">
      <c r="A2084" s="187"/>
      <c r="B2084" s="192"/>
    </row>
    <row r="2085" spans="1:2" s="175" customFormat="1" ht="15.75">
      <c r="A2085" s="187"/>
      <c r="B2085" s="192"/>
    </row>
    <row r="2086" spans="1:2" s="175" customFormat="1" ht="15.75">
      <c r="A2086" s="187"/>
      <c r="B2086" s="192"/>
    </row>
    <row r="2087" spans="1:2" s="175" customFormat="1" ht="15.75">
      <c r="A2087" s="187"/>
      <c r="B2087" s="192"/>
    </row>
    <row r="2088" spans="1:2" s="175" customFormat="1" ht="15.75">
      <c r="A2088" s="187"/>
      <c r="B2088" s="192"/>
    </row>
    <row r="2089" spans="1:2" s="175" customFormat="1" ht="15.75">
      <c r="A2089" s="187"/>
      <c r="B2089" s="192"/>
    </row>
    <row r="2090" spans="1:2" s="175" customFormat="1" ht="15.75">
      <c r="A2090" s="187"/>
      <c r="B2090" s="192"/>
    </row>
    <row r="2091" spans="1:2" s="175" customFormat="1" ht="15.75">
      <c r="A2091" s="187"/>
      <c r="B2091" s="192"/>
    </row>
    <row r="2092" spans="1:2" s="175" customFormat="1" ht="15.75">
      <c r="A2092" s="187"/>
      <c r="B2092" s="192"/>
    </row>
    <row r="2093" spans="1:2" s="175" customFormat="1" ht="15.75">
      <c r="A2093" s="187"/>
      <c r="B2093" s="192"/>
    </row>
    <row r="2094" spans="1:2" s="175" customFormat="1" ht="15.75">
      <c r="A2094" s="187"/>
      <c r="B2094" s="192"/>
    </row>
    <row r="2095" spans="1:2" s="175" customFormat="1" ht="15.75">
      <c r="A2095" s="187"/>
      <c r="B2095" s="192"/>
    </row>
    <row r="2096" spans="1:2" s="175" customFormat="1" ht="15.75">
      <c r="A2096" s="187"/>
      <c r="B2096" s="192"/>
    </row>
    <row r="2097" spans="1:2" s="175" customFormat="1" ht="15.75">
      <c r="A2097" s="187"/>
      <c r="B2097" s="192"/>
    </row>
    <row r="2098" spans="1:2" s="175" customFormat="1" ht="15.75">
      <c r="A2098" s="187"/>
      <c r="B2098" s="192"/>
    </row>
    <row r="2099" spans="1:2" s="175" customFormat="1" ht="15.75">
      <c r="A2099" s="187"/>
      <c r="B2099" s="192"/>
    </row>
    <row r="2100" spans="1:2" s="175" customFormat="1" ht="15.75">
      <c r="A2100" s="187"/>
      <c r="B2100" s="192"/>
    </row>
    <row r="2101" spans="1:2" s="175" customFormat="1" ht="15.75">
      <c r="A2101" s="187"/>
      <c r="B2101" s="192"/>
    </row>
    <row r="2102" spans="1:2" s="175" customFormat="1" ht="15.75">
      <c r="A2102" s="187"/>
      <c r="B2102" s="192"/>
    </row>
    <row r="2103" spans="1:2" s="175" customFormat="1" ht="15.75">
      <c r="A2103" s="187"/>
      <c r="B2103" s="192"/>
    </row>
    <row r="2104" spans="1:2" s="175" customFormat="1" ht="15.75">
      <c r="A2104" s="187"/>
      <c r="B2104" s="192"/>
    </row>
    <row r="2105" spans="1:2" s="175" customFormat="1" ht="15.75">
      <c r="A2105" s="187"/>
      <c r="B2105" s="192"/>
    </row>
    <row r="2106" spans="1:2" s="175" customFormat="1" ht="15.75">
      <c r="A2106" s="187"/>
      <c r="B2106" s="192"/>
    </row>
    <row r="2107" spans="1:2" s="175" customFormat="1" ht="15.75">
      <c r="A2107" s="187"/>
      <c r="B2107" s="192"/>
    </row>
    <row r="2108" spans="1:2" s="175" customFormat="1" ht="15.75">
      <c r="A2108" s="187"/>
      <c r="B2108" s="192"/>
    </row>
    <row r="2109" spans="1:2" s="175" customFormat="1" ht="15.75">
      <c r="A2109" s="187"/>
      <c r="B2109" s="192"/>
    </row>
    <row r="2110" spans="1:2" s="175" customFormat="1" ht="15.75">
      <c r="A2110" s="187"/>
      <c r="B2110" s="192"/>
    </row>
    <row r="2111" spans="1:2" s="175" customFormat="1" ht="15.75">
      <c r="A2111" s="187"/>
      <c r="B2111" s="192"/>
    </row>
    <row r="2112" spans="1:2" s="175" customFormat="1" ht="15.75">
      <c r="A2112" s="187"/>
      <c r="B2112" s="192"/>
    </row>
    <row r="2113" spans="1:2" s="175" customFormat="1" ht="15.75">
      <c r="A2113" s="187"/>
      <c r="B2113" s="192"/>
    </row>
    <row r="2114" spans="1:2" s="175" customFormat="1" ht="15.75">
      <c r="A2114" s="187"/>
      <c r="B2114" s="192"/>
    </row>
    <row r="2115" spans="1:2" s="175" customFormat="1" ht="15.75">
      <c r="A2115" s="187"/>
      <c r="B2115" s="192"/>
    </row>
    <row r="2116" spans="1:2" s="175" customFormat="1" ht="15.75">
      <c r="A2116" s="187"/>
      <c r="B2116" s="192"/>
    </row>
    <row r="2117" spans="1:2" s="175" customFormat="1" ht="15.75">
      <c r="A2117" s="187"/>
      <c r="B2117" s="192"/>
    </row>
    <row r="2118" spans="1:2" s="175" customFormat="1" ht="15.75">
      <c r="A2118" s="187"/>
      <c r="B2118" s="192"/>
    </row>
    <row r="2119" spans="1:2" s="175" customFormat="1" ht="15.75">
      <c r="A2119" s="187"/>
      <c r="B2119" s="192"/>
    </row>
    <row r="2120" spans="1:2" s="175" customFormat="1" ht="15.75">
      <c r="A2120" s="187"/>
      <c r="B2120" s="192"/>
    </row>
    <row r="2121" spans="1:2" s="175" customFormat="1" ht="15.75">
      <c r="A2121" s="187"/>
      <c r="B2121" s="192"/>
    </row>
    <row r="2122" spans="1:2" s="175" customFormat="1" ht="15.75">
      <c r="A2122" s="187"/>
      <c r="B2122" s="192"/>
    </row>
    <row r="2123" spans="1:2" s="175" customFormat="1" ht="15.75">
      <c r="A2123" s="187"/>
      <c r="B2123" s="192"/>
    </row>
    <row r="2124" spans="1:2" s="175" customFormat="1" ht="15.75">
      <c r="A2124" s="187"/>
      <c r="B2124" s="192"/>
    </row>
    <row r="2125" spans="1:2" s="175" customFormat="1" ht="15.75">
      <c r="A2125" s="187"/>
      <c r="B2125" s="192"/>
    </row>
    <row r="2126" spans="1:2" s="175" customFormat="1" ht="15.75">
      <c r="A2126" s="187"/>
      <c r="B2126" s="192"/>
    </row>
    <row r="2127" spans="1:2" s="175" customFormat="1" ht="15.75">
      <c r="A2127" s="187"/>
      <c r="B2127" s="192"/>
    </row>
    <row r="2128" spans="1:2" s="175" customFormat="1" ht="15.75">
      <c r="A2128" s="187"/>
      <c r="B2128" s="192"/>
    </row>
    <row r="2129" spans="1:2" s="175" customFormat="1" ht="15.75">
      <c r="A2129" s="187"/>
      <c r="B2129" s="192"/>
    </row>
    <row r="2130" spans="1:2" s="175" customFormat="1" ht="15.75">
      <c r="A2130" s="187"/>
      <c r="B2130" s="192"/>
    </row>
    <row r="2131" spans="1:2" s="175" customFormat="1" ht="15.75">
      <c r="A2131" s="187"/>
      <c r="B2131" s="192"/>
    </row>
    <row r="2132" spans="1:2" s="175" customFormat="1" ht="15.75">
      <c r="A2132" s="187"/>
      <c r="B2132" s="192"/>
    </row>
    <row r="2133" spans="1:2" s="175" customFormat="1" ht="15.75">
      <c r="A2133" s="187"/>
      <c r="B2133" s="192"/>
    </row>
    <row r="2134" spans="1:2" s="175" customFormat="1" ht="15.75">
      <c r="A2134" s="187"/>
      <c r="B2134" s="192"/>
    </row>
    <row r="2135" spans="1:2" s="175" customFormat="1" ht="15.75">
      <c r="A2135" s="187"/>
      <c r="B2135" s="192"/>
    </row>
    <row r="2136" spans="1:2" s="175" customFormat="1" ht="15.75">
      <c r="A2136" s="187"/>
      <c r="B2136" s="192"/>
    </row>
    <row r="2137" spans="1:2" s="175" customFormat="1" ht="15.75">
      <c r="A2137" s="187"/>
      <c r="B2137" s="192"/>
    </row>
    <row r="2138" spans="1:2" s="175" customFormat="1" ht="15.75">
      <c r="A2138" s="187"/>
      <c r="B2138" s="192"/>
    </row>
    <row r="2139" spans="1:2" s="175" customFormat="1" ht="15.75">
      <c r="A2139" s="187"/>
      <c r="B2139" s="192"/>
    </row>
    <row r="2140" spans="1:2" s="175" customFormat="1" ht="15.75">
      <c r="A2140" s="187"/>
      <c r="B2140" s="192"/>
    </row>
    <row r="2141" spans="1:2" s="175" customFormat="1" ht="15.75">
      <c r="A2141" s="187"/>
      <c r="B2141" s="192"/>
    </row>
    <row r="2142" spans="1:2" s="175" customFormat="1" ht="15.75">
      <c r="A2142" s="187"/>
      <c r="B2142" s="192"/>
    </row>
    <row r="2143" spans="1:2" s="175" customFormat="1" ht="15.75">
      <c r="A2143" s="187"/>
      <c r="B2143" s="192"/>
    </row>
    <row r="2144" spans="1:2" s="175" customFormat="1" ht="15.75">
      <c r="A2144" s="187"/>
      <c r="B2144" s="192"/>
    </row>
    <row r="2145" spans="1:2" s="175" customFormat="1" ht="15.75">
      <c r="A2145" s="187"/>
      <c r="B2145" s="192"/>
    </row>
    <row r="2146" spans="1:2" s="175" customFormat="1" ht="15.75">
      <c r="A2146" s="187"/>
      <c r="B2146" s="192"/>
    </row>
    <row r="2147" spans="1:2" s="175" customFormat="1" ht="15.75">
      <c r="A2147" s="187"/>
      <c r="B2147" s="192"/>
    </row>
    <row r="2148" spans="1:2" s="175" customFormat="1" ht="15.75">
      <c r="A2148" s="187"/>
      <c r="B2148" s="192"/>
    </row>
    <row r="2149" spans="1:2" s="175" customFormat="1" ht="15.75">
      <c r="A2149" s="187"/>
      <c r="B2149" s="192"/>
    </row>
    <row r="2150" spans="1:2" s="175" customFormat="1" ht="15.75">
      <c r="A2150" s="187"/>
      <c r="B2150" s="192"/>
    </row>
    <row r="2151" spans="1:2" s="175" customFormat="1" ht="15.75">
      <c r="A2151" s="187"/>
      <c r="B2151" s="192"/>
    </row>
    <row r="2152" spans="1:2" s="175" customFormat="1" ht="15.75">
      <c r="A2152" s="187"/>
      <c r="B2152" s="192"/>
    </row>
    <row r="2153" spans="1:2" s="175" customFormat="1" ht="15.75">
      <c r="A2153" s="187"/>
      <c r="B2153" s="192"/>
    </row>
    <row r="2154" spans="1:2" s="175" customFormat="1" ht="15.75">
      <c r="A2154" s="187"/>
      <c r="B2154" s="192"/>
    </row>
    <row r="2155" spans="1:2" s="175" customFormat="1" ht="15.75">
      <c r="A2155" s="187"/>
      <c r="B2155" s="192"/>
    </row>
    <row r="2156" spans="1:2" s="175" customFormat="1" ht="15.75">
      <c r="A2156" s="187"/>
      <c r="B2156" s="192"/>
    </row>
    <row r="2157" spans="1:2" s="175" customFormat="1" ht="15.75">
      <c r="A2157" s="187"/>
      <c r="B2157" s="192"/>
    </row>
    <row r="2158" spans="1:2" s="175" customFormat="1" ht="15.75">
      <c r="A2158" s="187"/>
      <c r="B2158" s="192"/>
    </row>
    <row r="2159" spans="1:2" s="175" customFormat="1" ht="15.75">
      <c r="A2159" s="187"/>
      <c r="B2159" s="192"/>
    </row>
    <row r="2160" spans="1:2" s="175" customFormat="1" ht="15.75">
      <c r="A2160" s="187"/>
      <c r="B2160" s="192"/>
    </row>
    <row r="2161" spans="1:2" s="175" customFormat="1" ht="15.75">
      <c r="A2161" s="187"/>
      <c r="B2161" s="192"/>
    </row>
    <row r="2162" spans="1:2" s="175" customFormat="1" ht="15.75">
      <c r="A2162" s="187"/>
      <c r="B2162" s="192"/>
    </row>
    <row r="2163" spans="1:2" s="175" customFormat="1" ht="15.75">
      <c r="A2163" s="187"/>
      <c r="B2163" s="192"/>
    </row>
    <row r="2164" spans="1:2" s="175" customFormat="1" ht="15.75">
      <c r="A2164" s="187"/>
      <c r="B2164" s="192"/>
    </row>
    <row r="2165" spans="1:2" s="175" customFormat="1" ht="15.75">
      <c r="A2165" s="187"/>
      <c r="B2165" s="192"/>
    </row>
    <row r="2166" spans="1:2" s="175" customFormat="1" ht="15.75">
      <c r="A2166" s="187"/>
      <c r="B2166" s="192"/>
    </row>
    <row r="2167" spans="1:2" s="175" customFormat="1" ht="15.75">
      <c r="A2167" s="187"/>
      <c r="B2167" s="192"/>
    </row>
    <row r="2168" spans="1:2" s="175" customFormat="1" ht="15.75">
      <c r="A2168" s="187"/>
      <c r="B2168" s="192"/>
    </row>
    <row r="2169" spans="1:2" s="175" customFormat="1" ht="15.75">
      <c r="A2169" s="187"/>
      <c r="B2169" s="192"/>
    </row>
    <row r="2170" spans="1:2" s="175" customFormat="1" ht="15.75">
      <c r="A2170" s="187"/>
      <c r="B2170" s="192"/>
    </row>
    <row r="2171" spans="1:2" s="175" customFormat="1" ht="15.75">
      <c r="A2171" s="187"/>
      <c r="B2171" s="192"/>
    </row>
    <row r="2172" spans="1:2" s="175" customFormat="1" ht="15.75">
      <c r="A2172" s="187"/>
      <c r="B2172" s="192"/>
    </row>
    <row r="2173" spans="1:2" s="175" customFormat="1" ht="15.75">
      <c r="A2173" s="187"/>
      <c r="B2173" s="192"/>
    </row>
    <row r="2174" spans="1:2" s="175" customFormat="1" ht="15.75">
      <c r="A2174" s="187"/>
      <c r="B2174" s="192"/>
    </row>
    <row r="2175" spans="1:2" s="175" customFormat="1" ht="15.75">
      <c r="A2175" s="187"/>
      <c r="B2175" s="192"/>
    </row>
    <row r="2176" spans="1:2" s="175" customFormat="1" ht="15.75">
      <c r="A2176" s="187"/>
      <c r="B2176" s="192"/>
    </row>
    <row r="2177" spans="1:2" s="175" customFormat="1" ht="15.75">
      <c r="A2177" s="187"/>
      <c r="B2177" s="192"/>
    </row>
    <row r="2178" spans="1:2" s="175" customFormat="1" ht="15.75">
      <c r="A2178" s="187"/>
      <c r="B2178" s="192"/>
    </row>
    <row r="2179" spans="1:2" s="175" customFormat="1" ht="15.75">
      <c r="A2179" s="187"/>
      <c r="B2179" s="192"/>
    </row>
    <row r="2180" spans="1:2" s="175" customFormat="1" ht="15.75">
      <c r="A2180" s="187"/>
      <c r="B2180" s="192"/>
    </row>
    <row r="2181" spans="1:2" s="175" customFormat="1" ht="15.75">
      <c r="A2181" s="187"/>
      <c r="B2181" s="192"/>
    </row>
    <row r="2182" spans="1:2" s="175" customFormat="1" ht="15.75">
      <c r="A2182" s="187"/>
      <c r="B2182" s="192"/>
    </row>
    <row r="2183" spans="1:2" s="175" customFormat="1" ht="15.75">
      <c r="A2183" s="187"/>
      <c r="B2183" s="192"/>
    </row>
    <row r="2184" spans="1:2" s="175" customFormat="1" ht="15.75">
      <c r="A2184" s="187"/>
      <c r="B2184" s="192"/>
    </row>
    <row r="2185" spans="1:2" s="175" customFormat="1" ht="15.75">
      <c r="A2185" s="187"/>
      <c r="B2185" s="192"/>
    </row>
    <row r="2186" spans="1:2" s="175" customFormat="1" ht="15.75">
      <c r="A2186" s="187"/>
      <c r="B2186" s="192"/>
    </row>
    <row r="2187" spans="1:2" s="175" customFormat="1" ht="15.75">
      <c r="A2187" s="187"/>
      <c r="B2187" s="192"/>
    </row>
    <row r="2188" spans="1:2" s="175" customFormat="1" ht="15.75">
      <c r="A2188" s="187"/>
      <c r="B2188" s="192"/>
    </row>
    <row r="2189" spans="1:2" s="175" customFormat="1" ht="15.75">
      <c r="A2189" s="187"/>
      <c r="B2189" s="192"/>
    </row>
    <row r="2190" spans="1:2" s="175" customFormat="1" ht="15.75">
      <c r="A2190" s="187"/>
      <c r="B2190" s="192"/>
    </row>
    <row r="2191" spans="1:2" s="175" customFormat="1" ht="15.75">
      <c r="A2191" s="187"/>
      <c r="B2191" s="192"/>
    </row>
    <row r="2192" spans="1:2" s="175" customFormat="1" ht="15.75">
      <c r="A2192" s="187"/>
      <c r="B2192" s="192"/>
    </row>
    <row r="2193" spans="1:2" s="175" customFormat="1" ht="15.75">
      <c r="A2193" s="187"/>
      <c r="B2193" s="192"/>
    </row>
    <row r="2194" spans="1:2" s="175" customFormat="1" ht="15.75">
      <c r="A2194" s="187"/>
      <c r="B2194" s="192"/>
    </row>
    <row r="2195" spans="1:2" s="175" customFormat="1" ht="15.75">
      <c r="A2195" s="187"/>
      <c r="B2195" s="192"/>
    </row>
    <row r="2196" spans="1:2" s="175" customFormat="1" ht="15.75">
      <c r="A2196" s="187"/>
      <c r="B2196" s="192"/>
    </row>
    <row r="2197" spans="1:2" s="175" customFormat="1" ht="15.75">
      <c r="A2197" s="187"/>
      <c r="B2197" s="192"/>
    </row>
    <row r="2198" spans="1:2" s="175" customFormat="1" ht="15.75">
      <c r="A2198" s="187"/>
      <c r="B2198" s="192"/>
    </row>
    <row r="2199" spans="1:2" s="175" customFormat="1" ht="15.75">
      <c r="A2199" s="187"/>
      <c r="B2199" s="192"/>
    </row>
    <row r="2200" spans="1:2" s="175" customFormat="1" ht="15.75">
      <c r="A2200" s="187"/>
      <c r="B2200" s="192"/>
    </row>
    <row r="2201" spans="1:2" s="175" customFormat="1" ht="15.75">
      <c r="A2201" s="187"/>
      <c r="B2201" s="192"/>
    </row>
    <row r="2202" spans="1:2" s="175" customFormat="1" ht="15.75">
      <c r="A2202" s="187"/>
      <c r="B2202" s="192"/>
    </row>
    <row r="2203" spans="1:2" s="175" customFormat="1" ht="15.75">
      <c r="A2203" s="187"/>
      <c r="B2203" s="192"/>
    </row>
    <row r="2204" spans="1:2" s="175" customFormat="1" ht="15.75">
      <c r="A2204" s="187"/>
      <c r="B2204" s="192"/>
    </row>
    <row r="2205" spans="1:2" s="175" customFormat="1" ht="15.75">
      <c r="A2205" s="187"/>
      <c r="B2205" s="192"/>
    </row>
    <row r="2206" spans="1:2" s="175" customFormat="1" ht="15.75">
      <c r="A2206" s="187"/>
      <c r="B2206" s="192"/>
    </row>
    <row r="2207" spans="1:2" s="175" customFormat="1" ht="15.75">
      <c r="A2207" s="187"/>
      <c r="B2207" s="192"/>
    </row>
    <row r="2208" spans="1:2" s="175" customFormat="1" ht="15.75">
      <c r="A2208" s="187"/>
      <c r="B2208" s="192"/>
    </row>
    <row r="2209" spans="1:2" s="175" customFormat="1" ht="15.75">
      <c r="A2209" s="187"/>
      <c r="B2209" s="192"/>
    </row>
    <row r="2210" spans="1:2" s="175" customFormat="1" ht="15.75">
      <c r="A2210" s="187"/>
      <c r="B2210" s="192"/>
    </row>
    <row r="2211" spans="1:2" s="175" customFormat="1" ht="15.75">
      <c r="A2211" s="187"/>
      <c r="B2211" s="192"/>
    </row>
    <row r="2212" spans="1:2" s="175" customFormat="1" ht="15.75">
      <c r="A2212" s="187"/>
      <c r="B2212" s="192"/>
    </row>
    <row r="2213" spans="1:2" s="175" customFormat="1" ht="15.75">
      <c r="A2213" s="187"/>
      <c r="B2213" s="192"/>
    </row>
    <row r="2214" spans="1:2" s="175" customFormat="1" ht="15.75">
      <c r="A2214" s="187"/>
      <c r="B2214" s="192"/>
    </row>
    <row r="2215" spans="1:2" s="175" customFormat="1" ht="15.75">
      <c r="A2215" s="187"/>
      <c r="B2215" s="192"/>
    </row>
    <row r="2216" spans="1:2" s="175" customFormat="1" ht="15.75">
      <c r="A2216" s="187"/>
      <c r="B2216" s="192"/>
    </row>
    <row r="2217" spans="1:2" s="175" customFormat="1" ht="15.75">
      <c r="A2217" s="187"/>
      <c r="B2217" s="192"/>
    </row>
    <row r="2218" spans="1:2" s="175" customFormat="1" ht="15.75">
      <c r="A2218" s="187"/>
      <c r="B2218" s="192"/>
    </row>
    <row r="2219" spans="1:2" s="175" customFormat="1" ht="15.75">
      <c r="A2219" s="187"/>
      <c r="B2219" s="192"/>
    </row>
    <row r="2220" spans="1:2" s="175" customFormat="1" ht="15.75">
      <c r="A2220" s="187"/>
      <c r="B2220" s="192"/>
    </row>
    <row r="2221" spans="1:2" s="175" customFormat="1" ht="15.75">
      <c r="A2221" s="187"/>
      <c r="B2221" s="192"/>
    </row>
    <row r="2222" spans="1:2" s="175" customFormat="1" ht="15.75">
      <c r="A2222" s="187"/>
      <c r="B2222" s="192"/>
    </row>
    <row r="2223" spans="1:2" s="175" customFormat="1" ht="15.75">
      <c r="A2223" s="187"/>
      <c r="B2223" s="192"/>
    </row>
    <row r="2224" spans="1:2" s="175" customFormat="1" ht="15.75">
      <c r="A2224" s="187"/>
      <c r="B2224" s="192"/>
    </row>
    <row r="2225" spans="1:2" s="175" customFormat="1" ht="15.75">
      <c r="A2225" s="187"/>
      <c r="B2225" s="192"/>
    </row>
    <row r="2226" spans="1:2" s="175" customFormat="1" ht="15.75">
      <c r="A2226" s="187"/>
      <c r="B2226" s="192"/>
    </row>
    <row r="2227" spans="1:2" s="175" customFormat="1" ht="15.75">
      <c r="A2227" s="187"/>
      <c r="B2227" s="192"/>
    </row>
    <row r="2228" spans="1:2" s="175" customFormat="1" ht="15.75">
      <c r="A2228" s="187"/>
      <c r="B2228" s="192"/>
    </row>
    <row r="2229" spans="1:2" s="175" customFormat="1" ht="15.75">
      <c r="A2229" s="187"/>
      <c r="B2229" s="192"/>
    </row>
    <row r="2230" spans="1:2" s="175" customFormat="1" ht="15.75">
      <c r="A2230" s="187"/>
      <c r="B2230" s="192"/>
    </row>
    <row r="2231" spans="1:2" s="175" customFormat="1" ht="15.75">
      <c r="A2231" s="187"/>
      <c r="B2231" s="192"/>
    </row>
    <row r="2232" spans="1:2" s="175" customFormat="1" ht="15.75">
      <c r="A2232" s="187"/>
      <c r="B2232" s="192"/>
    </row>
    <row r="2233" spans="1:2" s="175" customFormat="1" ht="15.75">
      <c r="A2233" s="187"/>
      <c r="B2233" s="192"/>
    </row>
    <row r="2234" spans="1:2" s="175" customFormat="1" ht="15.75">
      <c r="A2234" s="187"/>
      <c r="B2234" s="192"/>
    </row>
    <row r="2235" spans="1:2" s="175" customFormat="1" ht="15.75">
      <c r="A2235" s="187"/>
      <c r="B2235" s="192"/>
    </row>
    <row r="2236" spans="1:2" s="175" customFormat="1" ht="15.75">
      <c r="A2236" s="187"/>
      <c r="B2236" s="192"/>
    </row>
    <row r="2237" spans="1:2" s="175" customFormat="1" ht="15.75">
      <c r="A2237" s="187"/>
      <c r="B2237" s="192"/>
    </row>
    <row r="2238" spans="1:2" s="175" customFormat="1" ht="15.75">
      <c r="A2238" s="187"/>
      <c r="B2238" s="192"/>
    </row>
    <row r="2239" spans="1:2" s="175" customFormat="1" ht="15.75">
      <c r="A2239" s="187"/>
      <c r="B2239" s="192"/>
    </row>
    <row r="2240" spans="1:2" s="175" customFormat="1" ht="15.75">
      <c r="A2240" s="187"/>
      <c r="B2240" s="192"/>
    </row>
    <row r="2241" spans="1:2" s="175" customFormat="1" ht="15.75">
      <c r="A2241" s="187"/>
      <c r="B2241" s="192"/>
    </row>
    <row r="2242" spans="1:2" s="175" customFormat="1" ht="15.75">
      <c r="A2242" s="187"/>
      <c r="B2242" s="192"/>
    </row>
    <row r="2243" spans="1:2" s="175" customFormat="1" ht="15.75">
      <c r="A2243" s="187"/>
      <c r="B2243" s="192"/>
    </row>
    <row r="2244" spans="1:2" s="175" customFormat="1" ht="15.75">
      <c r="A2244" s="187"/>
      <c r="B2244" s="192"/>
    </row>
    <row r="2245" spans="1:2" s="175" customFormat="1" ht="15.75">
      <c r="A2245" s="187"/>
      <c r="B2245" s="192"/>
    </row>
    <row r="2246" spans="1:2" s="175" customFormat="1" ht="15.75">
      <c r="A2246" s="187"/>
      <c r="B2246" s="192"/>
    </row>
    <row r="2247" spans="1:2" s="175" customFormat="1" ht="15.75">
      <c r="A2247" s="187"/>
      <c r="B2247" s="192"/>
    </row>
    <row r="2248" spans="1:2" s="175" customFormat="1" ht="15.75">
      <c r="A2248" s="187"/>
      <c r="B2248" s="192"/>
    </row>
    <row r="2249" spans="1:2" s="175" customFormat="1" ht="15.75">
      <c r="A2249" s="187"/>
      <c r="B2249" s="192"/>
    </row>
    <row r="2250" spans="1:2" s="175" customFormat="1" ht="15.75">
      <c r="A2250" s="187"/>
      <c r="B2250" s="192"/>
    </row>
    <row r="2251" spans="1:2" s="175" customFormat="1" ht="15.75">
      <c r="A2251" s="187"/>
      <c r="B2251" s="192"/>
    </row>
    <row r="2252" spans="1:2" s="175" customFormat="1" ht="15.75">
      <c r="A2252" s="187"/>
      <c r="B2252" s="192"/>
    </row>
    <row r="2253" spans="1:2" s="175" customFormat="1" ht="15.75">
      <c r="A2253" s="187"/>
      <c r="B2253" s="192"/>
    </row>
    <row r="2254" spans="1:2" s="175" customFormat="1" ht="15.75">
      <c r="A2254" s="187"/>
      <c r="B2254" s="192"/>
    </row>
    <row r="2255" spans="1:2" s="175" customFormat="1" ht="15.75">
      <c r="A2255" s="187"/>
      <c r="B2255" s="192"/>
    </row>
    <row r="2256" spans="1:2" s="175" customFormat="1" ht="15.75">
      <c r="A2256" s="187"/>
      <c r="B2256" s="192"/>
    </row>
    <row r="2257" spans="1:2" s="175" customFormat="1" ht="15.75">
      <c r="A2257" s="187"/>
      <c r="B2257" s="192"/>
    </row>
    <row r="2258" spans="1:2" s="175" customFormat="1" ht="15.75">
      <c r="A2258" s="187"/>
      <c r="B2258" s="192"/>
    </row>
    <row r="2259" spans="1:2" s="175" customFormat="1" ht="15.75">
      <c r="A2259" s="187"/>
      <c r="B2259" s="192"/>
    </row>
    <row r="2260" spans="1:2" s="175" customFormat="1" ht="15.75">
      <c r="A2260" s="187"/>
      <c r="B2260" s="192"/>
    </row>
    <row r="2261" spans="1:2" s="175" customFormat="1" ht="15.75">
      <c r="A2261" s="187"/>
      <c r="B2261" s="192"/>
    </row>
    <row r="2262" spans="1:2" s="175" customFormat="1" ht="15.75">
      <c r="A2262" s="187"/>
      <c r="B2262" s="192"/>
    </row>
    <row r="2263" spans="1:2" s="175" customFormat="1" ht="15.75">
      <c r="A2263" s="187"/>
      <c r="B2263" s="192"/>
    </row>
    <row r="2264" spans="1:2" s="175" customFormat="1" ht="15.75">
      <c r="A2264" s="187"/>
      <c r="B2264" s="192"/>
    </row>
    <row r="2265" spans="1:2" s="175" customFormat="1" ht="15.75">
      <c r="A2265" s="187"/>
      <c r="B2265" s="192"/>
    </row>
    <row r="2266" spans="1:2" s="175" customFormat="1" ht="15.75">
      <c r="A2266" s="187"/>
      <c r="B2266" s="192"/>
    </row>
    <row r="2267" spans="1:2" s="175" customFormat="1" ht="15.75">
      <c r="A2267" s="187"/>
      <c r="B2267" s="192"/>
    </row>
    <row r="2268" spans="1:2" s="175" customFormat="1" ht="15.75">
      <c r="A2268" s="187"/>
      <c r="B2268" s="192"/>
    </row>
    <row r="2269" spans="1:2" s="175" customFormat="1" ht="15.75">
      <c r="A2269" s="187"/>
      <c r="B2269" s="192"/>
    </row>
    <row r="2270" spans="1:2" s="175" customFormat="1" ht="15.75">
      <c r="A2270" s="187"/>
      <c r="B2270" s="192"/>
    </row>
    <row r="2271" spans="1:2" s="175" customFormat="1" ht="15.75">
      <c r="A2271" s="187"/>
      <c r="B2271" s="192"/>
    </row>
    <row r="2272" spans="1:2" s="175" customFormat="1" ht="15.75">
      <c r="A2272" s="187"/>
      <c r="B2272" s="192"/>
    </row>
    <row r="2273" spans="1:2" s="175" customFormat="1" ht="15.75">
      <c r="A2273" s="187"/>
      <c r="B2273" s="192"/>
    </row>
    <row r="2274" spans="1:2" s="175" customFormat="1" ht="15.75">
      <c r="A2274" s="187"/>
      <c r="B2274" s="192"/>
    </row>
    <row r="2275" spans="1:2" s="175" customFormat="1" ht="15.75">
      <c r="A2275" s="187"/>
      <c r="B2275" s="192"/>
    </row>
    <row r="2276" spans="1:2" s="175" customFormat="1" ht="15.75">
      <c r="A2276" s="187"/>
      <c r="B2276" s="192"/>
    </row>
    <row r="2277" spans="1:2" s="175" customFormat="1" ht="15.75">
      <c r="A2277" s="187"/>
      <c r="B2277" s="192"/>
    </row>
    <row r="2278" spans="1:2" s="175" customFormat="1" ht="15.75">
      <c r="A2278" s="187"/>
      <c r="B2278" s="192"/>
    </row>
    <row r="2279" spans="1:2" s="175" customFormat="1" ht="15.75">
      <c r="A2279" s="187"/>
      <c r="B2279" s="192"/>
    </row>
    <row r="2280" spans="1:2" s="175" customFormat="1" ht="15.75">
      <c r="A2280" s="187"/>
      <c r="B2280" s="192"/>
    </row>
    <row r="2281" spans="1:2" s="175" customFormat="1" ht="15.75">
      <c r="A2281" s="187"/>
      <c r="B2281" s="192"/>
    </row>
    <row r="2282" spans="1:2" s="175" customFormat="1" ht="15.75">
      <c r="A2282" s="187"/>
      <c r="B2282" s="192"/>
    </row>
    <row r="2283" spans="1:2" s="175" customFormat="1" ht="15.75">
      <c r="A2283" s="187"/>
      <c r="B2283" s="192"/>
    </row>
    <row r="2284" spans="1:2" s="175" customFormat="1" ht="15.75">
      <c r="A2284" s="187"/>
      <c r="B2284" s="192"/>
    </row>
    <row r="2285" spans="1:2" s="175" customFormat="1" ht="15.75">
      <c r="A2285" s="187"/>
      <c r="B2285" s="192"/>
    </row>
    <row r="2286" spans="1:2" s="175" customFormat="1" ht="15.75">
      <c r="A2286" s="187"/>
      <c r="B2286" s="192"/>
    </row>
    <row r="2287" spans="1:2" s="175" customFormat="1" ht="15.75">
      <c r="A2287" s="187"/>
      <c r="B2287" s="192"/>
    </row>
    <row r="2288" spans="1:2" s="175" customFormat="1" ht="15.75">
      <c r="A2288" s="187"/>
      <c r="B2288" s="192"/>
    </row>
    <row r="2289" spans="1:2" s="175" customFormat="1" ht="15.75">
      <c r="A2289" s="187"/>
      <c r="B2289" s="192"/>
    </row>
    <row r="2290" spans="1:2" s="175" customFormat="1" ht="15.75">
      <c r="A2290" s="187"/>
      <c r="B2290" s="192"/>
    </row>
    <row r="2291" spans="1:2" s="175" customFormat="1" ht="15.75">
      <c r="A2291" s="187"/>
      <c r="B2291" s="192"/>
    </row>
    <row r="2292" spans="1:2" s="175" customFormat="1" ht="15.75">
      <c r="A2292" s="187"/>
      <c r="B2292" s="192"/>
    </row>
    <row r="2293" spans="1:2" s="175" customFormat="1" ht="15.75">
      <c r="A2293" s="187"/>
      <c r="B2293" s="192"/>
    </row>
    <row r="2294" spans="1:2" s="175" customFormat="1" ht="15.75">
      <c r="A2294" s="187"/>
      <c r="B2294" s="192"/>
    </row>
    <row r="2295" spans="1:2" s="175" customFormat="1" ht="15.75">
      <c r="A2295" s="187"/>
      <c r="B2295" s="192"/>
    </row>
    <row r="2296" spans="1:2" s="175" customFormat="1" ht="15.75">
      <c r="A2296" s="187"/>
      <c r="B2296" s="192"/>
    </row>
    <row r="2297" spans="1:2" s="175" customFormat="1" ht="15.75">
      <c r="A2297" s="187"/>
      <c r="B2297" s="192"/>
    </row>
    <row r="2298" spans="1:2" s="175" customFormat="1" ht="15.75">
      <c r="A2298" s="187"/>
      <c r="B2298" s="192"/>
    </row>
    <row r="2299" spans="1:2" s="175" customFormat="1" ht="15.75">
      <c r="A2299" s="187"/>
      <c r="B2299" s="192"/>
    </row>
    <row r="2300" spans="1:2" s="175" customFormat="1" ht="15.75">
      <c r="A2300" s="187"/>
      <c r="B2300" s="192"/>
    </row>
    <row r="2301" spans="1:2" s="175" customFormat="1" ht="15.75">
      <c r="A2301" s="187"/>
      <c r="B2301" s="192"/>
    </row>
    <row r="2302" spans="1:2" s="175" customFormat="1" ht="15.75">
      <c r="A2302" s="187"/>
      <c r="B2302" s="192"/>
    </row>
    <row r="2303" spans="1:2" s="175" customFormat="1" ht="15.75">
      <c r="A2303" s="187"/>
      <c r="B2303" s="192"/>
    </row>
    <row r="2304" spans="1:2" s="175" customFormat="1" ht="15.75">
      <c r="A2304" s="187"/>
      <c r="B2304" s="192"/>
    </row>
    <row r="2305" spans="1:2" s="175" customFormat="1" ht="15.75">
      <c r="A2305" s="187"/>
      <c r="B2305" s="192"/>
    </row>
    <row r="2306" spans="1:2" s="175" customFormat="1" ht="15.75">
      <c r="A2306" s="187"/>
      <c r="B2306" s="192"/>
    </row>
    <row r="2307" spans="1:2" s="175" customFormat="1" ht="15.75">
      <c r="A2307" s="187"/>
      <c r="B2307" s="192"/>
    </row>
    <row r="2308" spans="1:2" s="175" customFormat="1" ht="15.75">
      <c r="A2308" s="187"/>
      <c r="B2308" s="192"/>
    </row>
    <row r="2309" spans="1:2" s="175" customFormat="1" ht="15.75">
      <c r="A2309" s="187"/>
      <c r="B2309" s="192"/>
    </row>
    <row r="2310" spans="1:2" s="175" customFormat="1" ht="15.75">
      <c r="A2310" s="187"/>
      <c r="B2310" s="192"/>
    </row>
    <row r="2311" spans="1:2" s="175" customFormat="1" ht="15.75">
      <c r="A2311" s="187"/>
      <c r="B2311" s="192"/>
    </row>
    <row r="2312" spans="1:2" s="175" customFormat="1" ht="15.75">
      <c r="A2312" s="187"/>
      <c r="B2312" s="192"/>
    </row>
    <row r="2313" spans="1:2" s="175" customFormat="1" ht="15.75">
      <c r="A2313" s="187"/>
      <c r="B2313" s="192"/>
    </row>
    <row r="2314" spans="1:2" s="175" customFormat="1" ht="15.75">
      <c r="A2314" s="187"/>
      <c r="B2314" s="192"/>
    </row>
    <row r="2315" spans="1:2" s="175" customFormat="1" ht="15.75">
      <c r="A2315" s="187"/>
      <c r="B2315" s="192"/>
    </row>
    <row r="2316" spans="1:2" s="175" customFormat="1" ht="15.75">
      <c r="A2316" s="187"/>
      <c r="B2316" s="192"/>
    </row>
    <row r="2317" spans="1:2" s="175" customFormat="1" ht="15.75">
      <c r="A2317" s="187"/>
      <c r="B2317" s="192"/>
    </row>
    <row r="2318" spans="1:2" s="175" customFormat="1" ht="15.75">
      <c r="A2318" s="187"/>
      <c r="B2318" s="192"/>
    </row>
    <row r="2319" spans="1:2" s="175" customFormat="1" ht="15.75">
      <c r="A2319" s="187"/>
      <c r="B2319" s="192"/>
    </row>
    <row r="2320" spans="1:2" s="175" customFormat="1" ht="15.75">
      <c r="A2320" s="187"/>
      <c r="B2320" s="192"/>
    </row>
    <row r="2321" spans="1:2" s="175" customFormat="1" ht="15.75">
      <c r="A2321" s="187"/>
      <c r="B2321" s="192"/>
    </row>
    <row r="2322" spans="1:2" s="175" customFormat="1" ht="15.75">
      <c r="A2322" s="187"/>
      <c r="B2322" s="192"/>
    </row>
    <row r="2323" spans="1:2" s="175" customFormat="1" ht="15.75">
      <c r="A2323" s="187"/>
      <c r="B2323" s="192"/>
    </row>
    <row r="2324" spans="1:2" s="175" customFormat="1" ht="15.75">
      <c r="A2324" s="187"/>
      <c r="B2324" s="192"/>
    </row>
    <row r="2325" spans="1:2" s="175" customFormat="1" ht="15.75">
      <c r="A2325" s="187"/>
      <c r="B2325" s="192"/>
    </row>
    <row r="2326" spans="1:2" s="175" customFormat="1" ht="15.75">
      <c r="A2326" s="187"/>
      <c r="B2326" s="192"/>
    </row>
    <row r="2327" spans="1:2" s="175" customFormat="1" ht="15.75">
      <c r="A2327" s="187"/>
      <c r="B2327" s="192"/>
    </row>
    <row r="2328" spans="1:2" s="175" customFormat="1" ht="15.75">
      <c r="A2328" s="187"/>
      <c r="B2328" s="192"/>
    </row>
    <row r="2329" spans="1:2" s="175" customFormat="1" ht="15.75">
      <c r="A2329" s="187"/>
      <c r="B2329" s="192"/>
    </row>
    <row r="2330" spans="1:2" s="175" customFormat="1" ht="15.75">
      <c r="A2330" s="187"/>
      <c r="B2330" s="192"/>
    </row>
    <row r="2331" spans="1:2" s="175" customFormat="1" ht="15.75">
      <c r="A2331" s="187"/>
      <c r="B2331" s="192"/>
    </row>
    <row r="2332" spans="1:2" s="175" customFormat="1" ht="15.75">
      <c r="A2332" s="187"/>
      <c r="B2332" s="192"/>
    </row>
    <row r="2333" spans="1:2" s="175" customFormat="1" ht="15.75">
      <c r="A2333" s="187"/>
      <c r="B2333" s="192"/>
    </row>
    <row r="2334" spans="1:2" s="175" customFormat="1" ht="15.75">
      <c r="A2334" s="187"/>
      <c r="B2334" s="192"/>
    </row>
    <row r="2335" spans="1:2" s="175" customFormat="1" ht="15.75">
      <c r="A2335" s="187"/>
      <c r="B2335" s="192"/>
    </row>
    <row r="2336" spans="1:2" s="175" customFormat="1" ht="15.75">
      <c r="A2336" s="187"/>
      <c r="B2336" s="192"/>
    </row>
    <row r="2337" spans="1:2" s="175" customFormat="1" ht="15.75">
      <c r="A2337" s="187"/>
      <c r="B2337" s="192"/>
    </row>
    <row r="2338" spans="1:2" s="175" customFormat="1" ht="15.75">
      <c r="A2338" s="187"/>
      <c r="B2338" s="192"/>
    </row>
    <row r="2339" spans="1:2" s="175" customFormat="1" ht="15.75">
      <c r="A2339" s="187"/>
      <c r="B2339" s="192"/>
    </row>
    <row r="2340" spans="1:2" s="175" customFormat="1" ht="15.75">
      <c r="A2340" s="187"/>
      <c r="B2340" s="192"/>
    </row>
    <row r="2341" spans="1:2" s="175" customFormat="1" ht="15.75">
      <c r="A2341" s="187"/>
      <c r="B2341" s="192"/>
    </row>
    <row r="2342" spans="1:2" s="175" customFormat="1" ht="15.75">
      <c r="A2342" s="187"/>
      <c r="B2342" s="192"/>
    </row>
    <row r="2343" spans="1:2" s="175" customFormat="1" ht="15.75">
      <c r="A2343" s="187"/>
      <c r="B2343" s="192"/>
    </row>
    <row r="2344" spans="1:2" s="175" customFormat="1" ht="15.75">
      <c r="A2344" s="187"/>
      <c r="B2344" s="192"/>
    </row>
    <row r="2345" spans="1:2" s="175" customFormat="1" ht="15.75">
      <c r="A2345" s="187"/>
      <c r="B2345" s="192"/>
    </row>
    <row r="2346" spans="1:2" s="175" customFormat="1" ht="15.75">
      <c r="A2346" s="187"/>
      <c r="B2346" s="192"/>
    </row>
    <row r="2347" spans="1:2" s="175" customFormat="1" ht="15.75">
      <c r="A2347" s="187"/>
      <c r="B2347" s="192"/>
    </row>
    <row r="2348" spans="1:2" s="175" customFormat="1" ht="15.75">
      <c r="A2348" s="187"/>
      <c r="B2348" s="192"/>
    </row>
    <row r="2349" spans="1:2" s="175" customFormat="1" ht="15.75">
      <c r="A2349" s="187"/>
      <c r="B2349" s="192"/>
    </row>
    <row r="2350" spans="1:2" s="175" customFormat="1" ht="15.75">
      <c r="A2350" s="187"/>
      <c r="B2350" s="192"/>
    </row>
    <row r="2351" spans="1:2" s="175" customFormat="1" ht="15.75">
      <c r="A2351" s="187"/>
      <c r="B2351" s="192"/>
    </row>
    <row r="2352" spans="1:2" s="175" customFormat="1" ht="15.75">
      <c r="A2352" s="187"/>
      <c r="B2352" s="192"/>
    </row>
    <row r="2353" spans="1:2" s="175" customFormat="1" ht="15.75">
      <c r="A2353" s="187"/>
      <c r="B2353" s="192"/>
    </row>
    <row r="2354" spans="1:2" s="175" customFormat="1" ht="15.75">
      <c r="A2354" s="187"/>
      <c r="B2354" s="192"/>
    </row>
    <row r="2355" spans="1:2" s="175" customFormat="1" ht="15.75">
      <c r="A2355" s="187"/>
      <c r="B2355" s="192"/>
    </row>
    <row r="2356" spans="1:2" s="175" customFormat="1" ht="15.75">
      <c r="A2356" s="187"/>
      <c r="B2356" s="192"/>
    </row>
    <row r="2357" spans="1:2" s="175" customFormat="1" ht="15.75">
      <c r="A2357" s="187"/>
      <c r="B2357" s="192"/>
    </row>
    <row r="2358" spans="1:2" s="175" customFormat="1" ht="15.75">
      <c r="A2358" s="187"/>
      <c r="B2358" s="192"/>
    </row>
    <row r="2359" spans="1:2" s="175" customFormat="1" ht="15.75">
      <c r="A2359" s="187"/>
      <c r="B2359" s="192"/>
    </row>
    <row r="2360" spans="1:2" s="175" customFormat="1" ht="15.75">
      <c r="A2360" s="187"/>
      <c r="B2360" s="192"/>
    </row>
    <row r="2361" spans="1:2" s="175" customFormat="1" ht="15.75">
      <c r="A2361" s="187"/>
      <c r="B2361" s="192"/>
    </row>
    <row r="2362" spans="1:2" s="175" customFormat="1" ht="15.75">
      <c r="A2362" s="187"/>
      <c r="B2362" s="192"/>
    </row>
    <row r="2363" spans="1:2" s="175" customFormat="1" ht="15.75">
      <c r="A2363" s="187"/>
      <c r="B2363" s="192"/>
    </row>
    <row r="2364" spans="1:2" s="175" customFormat="1" ht="15.75">
      <c r="A2364" s="187"/>
      <c r="B2364" s="192"/>
    </row>
    <row r="2365" spans="1:2" s="175" customFormat="1" ht="15.75">
      <c r="A2365" s="187"/>
      <c r="B2365" s="192"/>
    </row>
    <row r="2366" spans="1:2" s="175" customFormat="1" ht="15.75">
      <c r="A2366" s="187"/>
      <c r="B2366" s="192"/>
    </row>
    <row r="2367" spans="1:2" s="175" customFormat="1" ht="15.75">
      <c r="A2367" s="187"/>
      <c r="B2367" s="192"/>
    </row>
    <row r="2368" spans="1:2" s="175" customFormat="1" ht="15.75">
      <c r="A2368" s="187"/>
      <c r="B2368" s="192"/>
    </row>
    <row r="2369" spans="1:2" s="175" customFormat="1" ht="15.75">
      <c r="A2369" s="187"/>
      <c r="B2369" s="192"/>
    </row>
    <row r="2370" spans="1:2" s="175" customFormat="1" ht="15.75">
      <c r="A2370" s="187"/>
      <c r="B2370" s="192"/>
    </row>
    <row r="2371" spans="1:2" s="175" customFormat="1" ht="15.75">
      <c r="A2371" s="187"/>
      <c r="B2371" s="192"/>
    </row>
    <row r="2372" spans="1:2" s="175" customFormat="1" ht="15.75">
      <c r="A2372" s="187"/>
      <c r="B2372" s="192"/>
    </row>
    <row r="2373" spans="1:2" s="175" customFormat="1" ht="15.75">
      <c r="A2373" s="187"/>
      <c r="B2373" s="192"/>
    </row>
    <row r="2374" spans="1:2" s="175" customFormat="1" ht="15.75">
      <c r="A2374" s="187"/>
      <c r="B2374" s="192"/>
    </row>
    <row r="2375" spans="1:2" s="175" customFormat="1" ht="15.75">
      <c r="A2375" s="187"/>
      <c r="B2375" s="192"/>
    </row>
    <row r="2376" spans="1:2" s="175" customFormat="1" ht="15.75">
      <c r="A2376" s="187"/>
      <c r="B2376" s="192"/>
    </row>
    <row r="2377" spans="1:2" s="175" customFormat="1" ht="15.75">
      <c r="A2377" s="187"/>
      <c r="B2377" s="192"/>
    </row>
    <row r="2378" spans="1:2" s="175" customFormat="1" ht="15.75">
      <c r="A2378" s="187"/>
      <c r="B2378" s="192"/>
    </row>
    <row r="2379" spans="1:2" s="175" customFormat="1" ht="15.75">
      <c r="A2379" s="187"/>
      <c r="B2379" s="192"/>
    </row>
    <row r="2380" spans="1:2" s="175" customFormat="1" ht="15.75">
      <c r="A2380" s="187"/>
      <c r="B2380" s="192"/>
    </row>
    <row r="2381" spans="1:2" s="175" customFormat="1" ht="15.75">
      <c r="A2381" s="187"/>
      <c r="B2381" s="192"/>
    </row>
    <row r="2382" spans="1:2" s="175" customFormat="1" ht="15.75">
      <c r="A2382" s="187"/>
      <c r="B2382" s="192"/>
    </row>
    <row r="2383" spans="1:2" s="175" customFormat="1" ht="15.75">
      <c r="A2383" s="187"/>
      <c r="B2383" s="192"/>
    </row>
    <row r="2384" spans="1:2" s="175" customFormat="1" ht="15.75">
      <c r="A2384" s="187"/>
      <c r="B2384" s="192"/>
    </row>
    <row r="2385" spans="1:2" s="175" customFormat="1" ht="15.75">
      <c r="A2385" s="187"/>
      <c r="B2385" s="192"/>
    </row>
    <row r="2386" spans="1:2" s="175" customFormat="1" ht="15.75">
      <c r="A2386" s="187"/>
      <c r="B2386" s="192"/>
    </row>
    <row r="2387" spans="1:2" s="175" customFormat="1" ht="15.75">
      <c r="A2387" s="187"/>
      <c r="B2387" s="192"/>
    </row>
    <row r="2388" spans="1:2" s="175" customFormat="1" ht="15.75">
      <c r="A2388" s="187"/>
      <c r="B2388" s="192"/>
    </row>
    <row r="2389" spans="1:2" s="175" customFormat="1" ht="15.75">
      <c r="A2389" s="187"/>
      <c r="B2389" s="192"/>
    </row>
    <row r="2390" spans="1:2" s="175" customFormat="1" ht="15.75">
      <c r="A2390" s="187"/>
      <c r="B2390" s="192"/>
    </row>
    <row r="2391" spans="1:2" s="175" customFormat="1" ht="15.75">
      <c r="A2391" s="187"/>
      <c r="B2391" s="192"/>
    </row>
    <row r="2392" spans="1:2" s="175" customFormat="1" ht="15.75">
      <c r="A2392" s="187"/>
      <c r="B2392" s="192"/>
    </row>
    <row r="2393" spans="1:2" s="175" customFormat="1" ht="15.75">
      <c r="A2393" s="187"/>
      <c r="B2393" s="192"/>
    </row>
    <row r="2394" spans="1:2" s="175" customFormat="1" ht="15.75">
      <c r="A2394" s="187"/>
      <c r="B2394" s="192"/>
    </row>
    <row r="2395" spans="1:2" s="175" customFormat="1" ht="15.75">
      <c r="A2395" s="187"/>
      <c r="B2395" s="192"/>
    </row>
    <row r="2396" spans="1:2" s="175" customFormat="1" ht="15.75">
      <c r="A2396" s="187"/>
      <c r="B2396" s="192"/>
    </row>
    <row r="2397" spans="1:2" s="175" customFormat="1" ht="15.75">
      <c r="A2397" s="187"/>
      <c r="B2397" s="192"/>
    </row>
    <row r="2398" spans="1:2" s="175" customFormat="1" ht="15.75">
      <c r="A2398" s="187"/>
      <c r="B2398" s="192"/>
    </row>
    <row r="2399" spans="1:2" s="175" customFormat="1" ht="15.75">
      <c r="A2399" s="187"/>
      <c r="B2399" s="192"/>
    </row>
    <row r="2400" spans="1:2" s="175" customFormat="1" ht="15.75">
      <c r="A2400" s="187"/>
      <c r="B2400" s="192"/>
    </row>
    <row r="2401" spans="1:2" s="175" customFormat="1" ht="15.75">
      <c r="A2401" s="187"/>
      <c r="B2401" s="192"/>
    </row>
    <row r="2402" spans="1:2" s="175" customFormat="1" ht="15.75">
      <c r="A2402" s="187"/>
      <c r="B2402" s="192"/>
    </row>
    <row r="2403" spans="1:2" s="175" customFormat="1" ht="15.75">
      <c r="A2403" s="187"/>
      <c r="B2403" s="192"/>
    </row>
    <row r="2404" spans="1:2" s="175" customFormat="1" ht="15.75">
      <c r="A2404" s="187"/>
      <c r="B2404" s="192"/>
    </row>
    <row r="2405" spans="1:2" s="175" customFormat="1" ht="15.75">
      <c r="A2405" s="187"/>
      <c r="B2405" s="192"/>
    </row>
    <row r="2406" spans="1:2" s="175" customFormat="1" ht="15.75">
      <c r="A2406" s="187"/>
      <c r="B2406" s="192"/>
    </row>
    <row r="2407" spans="1:2" s="175" customFormat="1" ht="15.75">
      <c r="A2407" s="187"/>
      <c r="B2407" s="192"/>
    </row>
    <row r="2408" spans="1:2" s="175" customFormat="1" ht="15.75">
      <c r="A2408" s="187"/>
      <c r="B2408" s="192"/>
    </row>
    <row r="2409" spans="1:2" s="175" customFormat="1" ht="15.75">
      <c r="A2409" s="187"/>
      <c r="B2409" s="192"/>
    </row>
    <row r="2410" spans="1:2" s="175" customFormat="1" ht="15.75">
      <c r="A2410" s="187"/>
      <c r="B2410" s="192"/>
    </row>
    <row r="2411" spans="1:2" s="175" customFormat="1" ht="15.75">
      <c r="A2411" s="187"/>
      <c r="B2411" s="192"/>
    </row>
    <row r="2412" spans="1:2" s="175" customFormat="1" ht="15.75">
      <c r="A2412" s="187"/>
      <c r="B2412" s="192"/>
    </row>
    <row r="2413" spans="1:2" s="175" customFormat="1" ht="15.75">
      <c r="A2413" s="187"/>
      <c r="B2413" s="192"/>
    </row>
    <row r="2414" spans="1:2" s="175" customFormat="1" ht="15.75">
      <c r="A2414" s="187"/>
      <c r="B2414" s="192"/>
    </row>
    <row r="2415" spans="1:2" s="175" customFormat="1" ht="15.75">
      <c r="A2415" s="187"/>
      <c r="B2415" s="192"/>
    </row>
    <row r="2416" spans="1:2" s="175" customFormat="1" ht="15.75">
      <c r="A2416" s="187"/>
      <c r="B2416" s="192"/>
    </row>
    <row r="2417" spans="1:2" s="175" customFormat="1" ht="15.75">
      <c r="A2417" s="187"/>
      <c r="B2417" s="192"/>
    </row>
    <row r="2418" spans="1:2" s="175" customFormat="1" ht="15.75">
      <c r="A2418" s="187"/>
      <c r="B2418" s="192"/>
    </row>
    <row r="2419" spans="1:2" s="175" customFormat="1" ht="15.75">
      <c r="A2419" s="187"/>
      <c r="B2419" s="192"/>
    </row>
    <row r="2420" spans="1:2" s="175" customFormat="1" ht="15.75">
      <c r="A2420" s="187"/>
      <c r="B2420" s="192"/>
    </row>
    <row r="2421" spans="1:2" s="175" customFormat="1" ht="15.75">
      <c r="A2421" s="187"/>
      <c r="B2421" s="192"/>
    </row>
    <row r="2422" spans="1:2" s="175" customFormat="1" ht="15.75">
      <c r="A2422" s="187"/>
      <c r="B2422" s="192"/>
    </row>
    <row r="2423" spans="1:2" s="175" customFormat="1" ht="15.75">
      <c r="A2423" s="187"/>
      <c r="B2423" s="192"/>
    </row>
    <row r="2424" spans="1:2" s="175" customFormat="1" ht="15.75">
      <c r="A2424" s="187"/>
      <c r="B2424" s="192"/>
    </row>
    <row r="2425" spans="1:7" ht="18.75">
      <c r="A2425" s="187"/>
      <c r="B2425" s="192"/>
      <c r="C2425" s="175"/>
      <c r="D2425" s="175"/>
      <c r="E2425" s="175"/>
      <c r="F2425" s="175"/>
      <c r="G2425" s="175"/>
    </row>
    <row r="2426" spans="1:7" ht="18.75">
      <c r="A2426" s="187"/>
      <c r="B2426" s="192"/>
      <c r="C2426" s="175"/>
      <c r="D2426" s="175"/>
      <c r="E2426" s="175"/>
      <c r="F2426" s="175"/>
      <c r="G2426" s="175"/>
    </row>
    <row r="2427" spans="1:7" ht="18.75">
      <c r="A2427" s="187"/>
      <c r="B2427" s="192"/>
      <c r="C2427" s="175"/>
      <c r="D2427" s="175"/>
      <c r="E2427" s="175"/>
      <c r="F2427" s="175"/>
      <c r="G2427" s="175"/>
    </row>
  </sheetData>
  <sheetProtection/>
  <printOptions horizontalCentered="1"/>
  <pageMargins left="0.7874015748031497" right="0.7874015748031497" top="0.9448818897637796" bottom="0.35433070866141736" header="0.3937007874015748" footer="0.15748031496062992"/>
  <pageSetup fitToHeight="1" fitToWidth="1" horizontalDpi="300" verticalDpi="300" orientation="landscape" paperSize="9" r:id="rId1"/>
  <headerFooter alignWithMargins="0">
    <oddHeader>&amp;LMAGYARPOLÁNY KÖZSÉG
ÖNKORMÁNYZATA
&amp;C2015.ÉVI KÖLTSÉGVETÉS
BERUHÁZÁSI  ÉS FELÚJÍTÁSI
KIADÁSOK - BEVÉTELEK
&amp;R6. melléklet Magyarpolány Község Önkormányat
Képviselő-testületének
1/2015. (II. 20.)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9"/>
  <sheetViews>
    <sheetView workbookViewId="0" topLeftCell="A19">
      <selection activeCell="O45" sqref="O45"/>
    </sheetView>
  </sheetViews>
  <sheetFormatPr defaultColWidth="9.00390625" defaultRowHeight="12.75"/>
  <cols>
    <col min="1" max="1" width="9.25390625" style="288" bestFit="1" customWidth="1"/>
    <col min="2" max="2" width="35.00390625" style="289" customWidth="1"/>
    <col min="3" max="3" width="9.125" style="288" customWidth="1"/>
    <col min="4" max="16" width="13.75390625" style="288" bestFit="1" customWidth="1"/>
    <col min="17" max="16384" width="9.125" style="288" customWidth="1"/>
  </cols>
  <sheetData>
    <row r="2" ht="15">
      <c r="P2" s="290" t="s">
        <v>887</v>
      </c>
    </row>
    <row r="3" spans="1:16" ht="15">
      <c r="A3" s="291"/>
      <c r="B3" s="292" t="s">
        <v>3</v>
      </c>
      <c r="C3" s="291" t="s">
        <v>171</v>
      </c>
      <c r="D3" s="291" t="s">
        <v>5</v>
      </c>
      <c r="E3" s="291" t="s">
        <v>6</v>
      </c>
      <c r="F3" s="291" t="s">
        <v>7</v>
      </c>
      <c r="G3" s="291" t="s">
        <v>363</v>
      </c>
      <c r="H3" s="291" t="s">
        <v>764</v>
      </c>
      <c r="I3" s="291" t="s">
        <v>765</v>
      </c>
      <c r="J3" s="291" t="s">
        <v>766</v>
      </c>
      <c r="K3" s="291" t="s">
        <v>767</v>
      </c>
      <c r="L3" s="291" t="s">
        <v>11</v>
      </c>
      <c r="M3" s="291" t="s">
        <v>768</v>
      </c>
      <c r="N3" s="291" t="s">
        <v>769</v>
      </c>
      <c r="O3" s="291" t="s">
        <v>770</v>
      </c>
      <c r="P3" s="291" t="s">
        <v>771</v>
      </c>
    </row>
    <row r="4" spans="1:16" s="294" customFormat="1" ht="15">
      <c r="A4" s="293">
        <v>1</v>
      </c>
      <c r="B4" s="484" t="s">
        <v>888</v>
      </c>
      <c r="C4" s="486" t="s">
        <v>889</v>
      </c>
      <c r="D4" s="487"/>
      <c r="E4" s="486" t="s">
        <v>1068</v>
      </c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7"/>
    </row>
    <row r="5" spans="1:16" s="294" customFormat="1" ht="15">
      <c r="A5" s="293">
        <v>2</v>
      </c>
      <c r="B5" s="485"/>
      <c r="C5" s="293"/>
      <c r="D5" s="293"/>
      <c r="E5" s="293" t="s">
        <v>890</v>
      </c>
      <c r="F5" s="293" t="s">
        <v>891</v>
      </c>
      <c r="G5" s="293" t="s">
        <v>892</v>
      </c>
      <c r="H5" s="293" t="s">
        <v>893</v>
      </c>
      <c r="I5" s="293" t="s">
        <v>894</v>
      </c>
      <c r="J5" s="293" t="s">
        <v>895</v>
      </c>
      <c r="K5" s="293" t="s">
        <v>896</v>
      </c>
      <c r="L5" s="293" t="s">
        <v>897</v>
      </c>
      <c r="M5" s="293" t="s">
        <v>898</v>
      </c>
      <c r="N5" s="293" t="s">
        <v>899</v>
      </c>
      <c r="O5" s="293" t="s">
        <v>900</v>
      </c>
      <c r="P5" s="293" t="s">
        <v>901</v>
      </c>
    </row>
    <row r="6" spans="1:16" ht="15">
      <c r="A6" s="293">
        <v>3</v>
      </c>
      <c r="B6" s="489" t="s">
        <v>902</v>
      </c>
      <c r="C6" s="291" t="s">
        <v>903</v>
      </c>
      <c r="D6" s="291">
        <f aca="true" t="shared" si="0" ref="D6:D21">SUM(E6:P6)</f>
        <v>9382</v>
      </c>
      <c r="E6" s="291">
        <v>781</v>
      </c>
      <c r="F6" s="291">
        <v>782</v>
      </c>
      <c r="G6" s="291">
        <v>781</v>
      </c>
      <c r="H6" s="291">
        <v>782</v>
      </c>
      <c r="I6" s="291">
        <v>782</v>
      </c>
      <c r="J6" s="291">
        <v>782</v>
      </c>
      <c r="K6" s="291">
        <v>782</v>
      </c>
      <c r="L6" s="291">
        <v>782</v>
      </c>
      <c r="M6" s="291">
        <v>782</v>
      </c>
      <c r="N6" s="291">
        <v>782</v>
      </c>
      <c r="O6" s="291">
        <v>782</v>
      </c>
      <c r="P6" s="291">
        <v>782</v>
      </c>
    </row>
    <row r="7" spans="1:16" ht="15">
      <c r="A7" s="293">
        <v>4</v>
      </c>
      <c r="B7" s="490"/>
      <c r="C7" s="291" t="s">
        <v>904</v>
      </c>
      <c r="D7" s="291">
        <f t="shared" si="0"/>
        <v>0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</row>
    <row r="8" spans="1:16" ht="15" customHeight="1">
      <c r="A8" s="293">
        <v>5</v>
      </c>
      <c r="B8" s="489" t="s">
        <v>372</v>
      </c>
      <c r="C8" s="291" t="s">
        <v>903</v>
      </c>
      <c r="D8" s="291">
        <f t="shared" si="0"/>
        <v>2360</v>
      </c>
      <c r="E8" s="291">
        <v>197</v>
      </c>
      <c r="F8" s="291">
        <v>197</v>
      </c>
      <c r="G8" s="291">
        <v>197</v>
      </c>
      <c r="H8" s="291">
        <v>197</v>
      </c>
      <c r="I8" s="291">
        <v>197</v>
      </c>
      <c r="J8" s="291">
        <v>196</v>
      </c>
      <c r="K8" s="291">
        <v>197</v>
      </c>
      <c r="L8" s="291">
        <v>196</v>
      </c>
      <c r="M8" s="291">
        <v>197</v>
      </c>
      <c r="N8" s="291">
        <v>196</v>
      </c>
      <c r="O8" s="291">
        <v>197</v>
      </c>
      <c r="P8" s="291">
        <v>196</v>
      </c>
    </row>
    <row r="9" spans="1:16" ht="15">
      <c r="A9" s="293">
        <v>6</v>
      </c>
      <c r="B9" s="491"/>
      <c r="C9" s="291" t="s">
        <v>904</v>
      </c>
      <c r="D9" s="291">
        <f t="shared" si="0"/>
        <v>0</v>
      </c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</row>
    <row r="10" spans="1:16" ht="15">
      <c r="A10" s="293">
        <v>7</v>
      </c>
      <c r="B10" s="489" t="s">
        <v>905</v>
      </c>
      <c r="C10" s="291" t="s">
        <v>903</v>
      </c>
      <c r="D10" s="291">
        <f t="shared" si="0"/>
        <v>38627</v>
      </c>
      <c r="E10" s="291">
        <v>3218</v>
      </c>
      <c r="F10" s="291">
        <v>3219</v>
      </c>
      <c r="G10" s="291">
        <v>3219</v>
      </c>
      <c r="H10" s="291">
        <v>3219</v>
      </c>
      <c r="I10" s="291">
        <v>3219</v>
      </c>
      <c r="J10" s="291">
        <v>3219</v>
      </c>
      <c r="K10" s="291">
        <v>3219</v>
      </c>
      <c r="L10" s="291">
        <v>3219</v>
      </c>
      <c r="M10" s="291">
        <v>3219</v>
      </c>
      <c r="N10" s="291">
        <v>3219</v>
      </c>
      <c r="O10" s="291">
        <v>3219</v>
      </c>
      <c r="P10" s="291">
        <v>3219</v>
      </c>
    </row>
    <row r="11" spans="1:16" ht="15">
      <c r="A11" s="293">
        <v>8</v>
      </c>
      <c r="B11" s="490"/>
      <c r="C11" s="291" t="s">
        <v>904</v>
      </c>
      <c r="D11" s="291">
        <f t="shared" si="0"/>
        <v>0</v>
      </c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</row>
    <row r="12" spans="1:16" ht="15">
      <c r="A12" s="293">
        <v>9</v>
      </c>
      <c r="B12" s="489" t="s">
        <v>906</v>
      </c>
      <c r="C12" s="291" t="s">
        <v>903</v>
      </c>
      <c r="D12" s="291">
        <f t="shared" si="0"/>
        <v>2178</v>
      </c>
      <c r="E12" s="291">
        <v>181</v>
      </c>
      <c r="F12" s="291">
        <v>182</v>
      </c>
      <c r="G12" s="291">
        <v>181</v>
      </c>
      <c r="H12" s="291">
        <v>182</v>
      </c>
      <c r="I12" s="291">
        <v>181</v>
      </c>
      <c r="J12" s="291">
        <v>182</v>
      </c>
      <c r="K12" s="291">
        <v>181</v>
      </c>
      <c r="L12" s="291">
        <v>182</v>
      </c>
      <c r="M12" s="291">
        <v>181</v>
      </c>
      <c r="N12" s="291">
        <v>182</v>
      </c>
      <c r="O12" s="291">
        <v>181</v>
      </c>
      <c r="P12" s="291">
        <v>182</v>
      </c>
    </row>
    <row r="13" spans="1:16" ht="15">
      <c r="A13" s="293">
        <v>10</v>
      </c>
      <c r="B13" s="491"/>
      <c r="C13" s="291" t="s">
        <v>904</v>
      </c>
      <c r="D13" s="291">
        <f t="shared" si="0"/>
        <v>0</v>
      </c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</row>
    <row r="14" spans="1:16" ht="15">
      <c r="A14" s="293">
        <v>11</v>
      </c>
      <c r="B14" s="489" t="s">
        <v>907</v>
      </c>
      <c r="C14" s="291" t="s">
        <v>903</v>
      </c>
      <c r="D14" s="291">
        <f t="shared" si="0"/>
        <v>6431</v>
      </c>
      <c r="E14" s="291">
        <v>535</v>
      </c>
      <c r="F14" s="291">
        <v>536</v>
      </c>
      <c r="G14" s="291">
        <v>536</v>
      </c>
      <c r="H14" s="291">
        <v>536</v>
      </c>
      <c r="I14" s="291">
        <v>536</v>
      </c>
      <c r="J14" s="291">
        <v>536</v>
      </c>
      <c r="K14" s="291">
        <v>536</v>
      </c>
      <c r="L14" s="291">
        <v>536</v>
      </c>
      <c r="M14" s="291">
        <v>536</v>
      </c>
      <c r="N14" s="291">
        <v>536</v>
      </c>
      <c r="O14" s="291">
        <v>536</v>
      </c>
      <c r="P14" s="291">
        <v>536</v>
      </c>
    </row>
    <row r="15" spans="1:16" ht="15">
      <c r="A15" s="293">
        <v>12</v>
      </c>
      <c r="B15" s="491"/>
      <c r="C15" s="291" t="s">
        <v>904</v>
      </c>
      <c r="D15" s="291">
        <f t="shared" si="0"/>
        <v>0</v>
      </c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</row>
    <row r="16" spans="1:16" ht="15">
      <c r="A16" s="293">
        <v>13</v>
      </c>
      <c r="B16" s="489" t="s">
        <v>737</v>
      </c>
      <c r="C16" s="291" t="s">
        <v>903</v>
      </c>
      <c r="D16" s="291">
        <f t="shared" si="0"/>
        <v>7235</v>
      </c>
      <c r="E16" s="291"/>
      <c r="F16" s="291"/>
      <c r="G16" s="291"/>
      <c r="H16" s="291"/>
      <c r="I16" s="291"/>
      <c r="J16" s="291">
        <v>7235</v>
      </c>
      <c r="K16" s="291"/>
      <c r="L16" s="291"/>
      <c r="M16" s="291"/>
      <c r="N16" s="291"/>
      <c r="O16" s="291"/>
      <c r="P16" s="291"/>
    </row>
    <row r="17" spans="1:16" ht="15">
      <c r="A17" s="293">
        <v>14</v>
      </c>
      <c r="B17" s="490"/>
      <c r="C17" s="291" t="s">
        <v>904</v>
      </c>
      <c r="D17" s="291">
        <f t="shared" si="0"/>
        <v>0</v>
      </c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</row>
    <row r="18" spans="1:16" ht="15">
      <c r="A18" s="293">
        <v>15</v>
      </c>
      <c r="B18" s="489" t="s">
        <v>377</v>
      </c>
      <c r="C18" s="291" t="s">
        <v>903</v>
      </c>
      <c r="D18" s="291">
        <f t="shared" si="0"/>
        <v>20431</v>
      </c>
      <c r="E18" s="291"/>
      <c r="F18" s="291"/>
      <c r="G18" s="291"/>
      <c r="H18" s="291"/>
      <c r="I18" s="291"/>
      <c r="J18" s="291"/>
      <c r="K18" s="291"/>
      <c r="L18" s="291"/>
      <c r="M18" s="291"/>
      <c r="N18" s="291">
        <v>20431</v>
      </c>
      <c r="O18" s="291"/>
      <c r="P18" s="291"/>
    </row>
    <row r="19" spans="1:16" ht="15">
      <c r="A19" s="293">
        <v>16</v>
      </c>
      <c r="B19" s="490"/>
      <c r="C19" s="291" t="s">
        <v>904</v>
      </c>
      <c r="D19" s="291">
        <f t="shared" si="0"/>
        <v>0</v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</row>
    <row r="20" spans="1:16" ht="15">
      <c r="A20" s="293">
        <v>19</v>
      </c>
      <c r="B20" s="489" t="s">
        <v>38</v>
      </c>
      <c r="C20" s="291" t="s">
        <v>903</v>
      </c>
      <c r="D20" s="291">
        <f t="shared" si="0"/>
        <v>72879</v>
      </c>
      <c r="E20" s="291">
        <v>6073</v>
      </c>
      <c r="F20" s="291">
        <v>6074</v>
      </c>
      <c r="G20" s="291">
        <v>6073</v>
      </c>
      <c r="H20" s="291">
        <v>6074</v>
      </c>
      <c r="I20" s="291">
        <v>6073</v>
      </c>
      <c r="J20" s="291">
        <v>6074</v>
      </c>
      <c r="K20" s="291">
        <v>6073</v>
      </c>
      <c r="L20" s="291">
        <v>6073</v>
      </c>
      <c r="M20" s="291">
        <v>6073</v>
      </c>
      <c r="N20" s="291">
        <v>6073</v>
      </c>
      <c r="O20" s="291">
        <v>6073</v>
      </c>
      <c r="P20" s="291">
        <v>6073</v>
      </c>
    </row>
    <row r="21" spans="1:16" ht="15">
      <c r="A21" s="293">
        <v>20</v>
      </c>
      <c r="B21" s="490"/>
      <c r="C21" s="291" t="s">
        <v>904</v>
      </c>
      <c r="D21" s="291">
        <f t="shared" si="0"/>
        <v>0</v>
      </c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</row>
    <row r="22" spans="1:16" s="294" customFormat="1" ht="15">
      <c r="A22" s="293">
        <v>21</v>
      </c>
      <c r="B22" s="295" t="s">
        <v>646</v>
      </c>
      <c r="C22" s="293" t="s">
        <v>903</v>
      </c>
      <c r="D22" s="293">
        <f aca="true" t="shared" si="1" ref="D22:P22">SUM(D6:D21)</f>
        <v>159523</v>
      </c>
      <c r="E22" s="293">
        <f t="shared" si="1"/>
        <v>10985</v>
      </c>
      <c r="F22" s="293">
        <f t="shared" si="1"/>
        <v>10990</v>
      </c>
      <c r="G22" s="293">
        <f t="shared" si="1"/>
        <v>10987</v>
      </c>
      <c r="H22" s="293">
        <f t="shared" si="1"/>
        <v>10990</v>
      </c>
      <c r="I22" s="293">
        <f t="shared" si="1"/>
        <v>10988</v>
      </c>
      <c r="J22" s="293">
        <f t="shared" si="1"/>
        <v>18224</v>
      </c>
      <c r="K22" s="293">
        <f t="shared" si="1"/>
        <v>10988</v>
      </c>
      <c r="L22" s="293">
        <f t="shared" si="1"/>
        <v>10988</v>
      </c>
      <c r="M22" s="293">
        <f t="shared" si="1"/>
        <v>10988</v>
      </c>
      <c r="N22" s="293">
        <f t="shared" si="1"/>
        <v>31419</v>
      </c>
      <c r="O22" s="293">
        <f t="shared" si="1"/>
        <v>10988</v>
      </c>
      <c r="P22" s="293">
        <f t="shared" si="1"/>
        <v>10988</v>
      </c>
    </row>
    <row r="23" spans="1:16" s="294" customFormat="1" ht="15">
      <c r="A23" s="293">
        <v>22</v>
      </c>
      <c r="B23" s="295"/>
      <c r="C23" s="293" t="s">
        <v>904</v>
      </c>
      <c r="D23" s="293">
        <f>SUM(E23:P23)</f>
        <v>0</v>
      </c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</row>
    <row r="24" spans="1:16" s="294" customFormat="1" ht="15">
      <c r="A24" s="293">
        <v>23</v>
      </c>
      <c r="B24" s="295" t="s">
        <v>908</v>
      </c>
      <c r="C24" s="293" t="s">
        <v>903</v>
      </c>
      <c r="D24" s="293">
        <v>72384</v>
      </c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</row>
    <row r="25" spans="1:16" s="294" customFormat="1" ht="15">
      <c r="A25" s="293">
        <v>24</v>
      </c>
      <c r="B25" s="295"/>
      <c r="C25" s="293" t="s">
        <v>904</v>
      </c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</row>
    <row r="26" ht="15">
      <c r="P26" s="290" t="s">
        <v>887</v>
      </c>
    </row>
    <row r="27" spans="1:16" ht="15">
      <c r="A27" s="291"/>
      <c r="B27" s="292" t="s">
        <v>3</v>
      </c>
      <c r="C27" s="291" t="s">
        <v>171</v>
      </c>
      <c r="D27" s="291" t="s">
        <v>5</v>
      </c>
      <c r="E27" s="291" t="s">
        <v>6</v>
      </c>
      <c r="F27" s="291" t="s">
        <v>7</v>
      </c>
      <c r="G27" s="291" t="s">
        <v>363</v>
      </c>
      <c r="H27" s="291" t="s">
        <v>764</v>
      </c>
      <c r="I27" s="291" t="s">
        <v>765</v>
      </c>
      <c r="J27" s="291" t="s">
        <v>766</v>
      </c>
      <c r="K27" s="291" t="s">
        <v>767</v>
      </c>
      <c r="L27" s="291" t="s">
        <v>11</v>
      </c>
      <c r="M27" s="291" t="s">
        <v>768</v>
      </c>
      <c r="N27" s="291" t="s">
        <v>769</v>
      </c>
      <c r="O27" s="291" t="s">
        <v>770</v>
      </c>
      <c r="P27" s="291" t="s">
        <v>771</v>
      </c>
    </row>
    <row r="28" spans="1:16" s="294" customFormat="1" ht="15">
      <c r="A28" s="293">
        <v>1</v>
      </c>
      <c r="B28" s="484" t="s">
        <v>909</v>
      </c>
      <c r="C28" s="486"/>
      <c r="D28" s="487" t="s">
        <v>889</v>
      </c>
      <c r="E28" s="486" t="s">
        <v>1069</v>
      </c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7"/>
    </row>
    <row r="29" spans="1:16" s="294" customFormat="1" ht="15">
      <c r="A29" s="293">
        <v>2</v>
      </c>
      <c r="B29" s="485"/>
      <c r="C29" s="486" t="s">
        <v>889</v>
      </c>
      <c r="D29" s="487"/>
      <c r="E29" s="293" t="s">
        <v>890</v>
      </c>
      <c r="F29" s="293" t="s">
        <v>891</v>
      </c>
      <c r="G29" s="293" t="s">
        <v>892</v>
      </c>
      <c r="H29" s="293" t="s">
        <v>893</v>
      </c>
      <c r="I29" s="293" t="s">
        <v>894</v>
      </c>
      <c r="J29" s="293" t="s">
        <v>895</v>
      </c>
      <c r="K29" s="293" t="s">
        <v>896</v>
      </c>
      <c r="L29" s="293" t="s">
        <v>897</v>
      </c>
      <c r="M29" s="293" t="s">
        <v>898</v>
      </c>
      <c r="N29" s="293" t="s">
        <v>899</v>
      </c>
      <c r="O29" s="293" t="s">
        <v>900</v>
      </c>
      <c r="P29" s="293" t="s">
        <v>901</v>
      </c>
    </row>
    <row r="30" spans="1:16" ht="15">
      <c r="A30" s="293">
        <v>3</v>
      </c>
      <c r="B30" s="489" t="s">
        <v>192</v>
      </c>
      <c r="C30" s="291" t="s">
        <v>903</v>
      </c>
      <c r="D30" s="291">
        <f aca="true" t="shared" si="2" ref="D30:D36">SUM(E30:P30)</f>
        <v>60051</v>
      </c>
      <c r="E30" s="291">
        <v>5005</v>
      </c>
      <c r="F30" s="291">
        <v>5005</v>
      </c>
      <c r="G30" s="291">
        <v>5005</v>
      </c>
      <c r="H30" s="291">
        <v>5004</v>
      </c>
      <c r="I30" s="291">
        <v>5004</v>
      </c>
      <c r="J30" s="291">
        <v>5004</v>
      </c>
      <c r="K30" s="291">
        <v>5004</v>
      </c>
      <c r="L30" s="291">
        <v>5004</v>
      </c>
      <c r="M30" s="291">
        <v>5004</v>
      </c>
      <c r="N30" s="291">
        <v>5004</v>
      </c>
      <c r="O30" s="291">
        <v>5004</v>
      </c>
      <c r="P30" s="291">
        <v>5004</v>
      </c>
    </row>
    <row r="31" spans="1:16" ht="15">
      <c r="A31" s="293">
        <v>4</v>
      </c>
      <c r="B31" s="490"/>
      <c r="C31" s="291" t="s">
        <v>904</v>
      </c>
      <c r="D31" s="291">
        <f t="shared" si="2"/>
        <v>0</v>
      </c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</row>
    <row r="32" spans="1:16" ht="15">
      <c r="A32" s="293">
        <v>5</v>
      </c>
      <c r="B32" s="489" t="s">
        <v>215</v>
      </c>
      <c r="C32" s="291" t="s">
        <v>903</v>
      </c>
      <c r="D32" s="291">
        <f t="shared" si="2"/>
        <v>28721</v>
      </c>
      <c r="E32" s="291">
        <v>2392</v>
      </c>
      <c r="F32" s="291">
        <v>2394</v>
      </c>
      <c r="G32" s="291">
        <v>2393</v>
      </c>
      <c r="H32" s="291">
        <v>2394</v>
      </c>
      <c r="I32" s="291">
        <v>2393</v>
      </c>
      <c r="J32" s="291">
        <v>2394</v>
      </c>
      <c r="K32" s="291">
        <v>2393</v>
      </c>
      <c r="L32" s="291">
        <v>2394</v>
      </c>
      <c r="M32" s="291">
        <v>2393</v>
      </c>
      <c r="N32" s="291">
        <v>2394</v>
      </c>
      <c r="O32" s="291">
        <v>2393</v>
      </c>
      <c r="P32" s="291">
        <v>2394</v>
      </c>
    </row>
    <row r="33" spans="1:16" ht="15">
      <c r="A33" s="293">
        <v>6</v>
      </c>
      <c r="B33" s="490"/>
      <c r="C33" s="291" t="s">
        <v>904</v>
      </c>
      <c r="D33" s="291">
        <f t="shared" si="2"/>
        <v>0</v>
      </c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</row>
    <row r="34" spans="1:16" ht="15">
      <c r="A34" s="293">
        <v>7</v>
      </c>
      <c r="B34" s="489" t="s">
        <v>910</v>
      </c>
      <c r="C34" s="291" t="s">
        <v>903</v>
      </c>
      <c r="D34" s="291">
        <f t="shared" si="2"/>
        <v>15851</v>
      </c>
      <c r="E34" s="291">
        <v>1320</v>
      </c>
      <c r="F34" s="291">
        <v>1321</v>
      </c>
      <c r="G34" s="291">
        <v>1321</v>
      </c>
      <c r="H34" s="291">
        <v>1321</v>
      </c>
      <c r="I34" s="291">
        <v>1321</v>
      </c>
      <c r="J34" s="291">
        <v>1321</v>
      </c>
      <c r="K34" s="291">
        <v>1321</v>
      </c>
      <c r="L34" s="291">
        <v>1321</v>
      </c>
      <c r="M34" s="291">
        <v>1321</v>
      </c>
      <c r="N34" s="291">
        <v>1321</v>
      </c>
      <c r="O34" s="291">
        <v>1321</v>
      </c>
      <c r="P34" s="291">
        <v>1321</v>
      </c>
    </row>
    <row r="35" spans="1:16" ht="15">
      <c r="A35" s="293">
        <v>8</v>
      </c>
      <c r="B35" s="490"/>
      <c r="C35" s="291" t="s">
        <v>904</v>
      </c>
      <c r="D35" s="291">
        <f t="shared" si="2"/>
        <v>0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</row>
    <row r="36" spans="1:16" ht="15">
      <c r="A36" s="293">
        <v>9</v>
      </c>
      <c r="B36" s="489" t="s">
        <v>911</v>
      </c>
      <c r="C36" s="291" t="s">
        <v>903</v>
      </c>
      <c r="D36" s="291">
        <f t="shared" si="2"/>
        <v>1456</v>
      </c>
      <c r="E36" s="291">
        <v>121</v>
      </c>
      <c r="F36" s="291">
        <v>122</v>
      </c>
      <c r="G36" s="291">
        <v>121</v>
      </c>
      <c r="H36" s="291">
        <v>122</v>
      </c>
      <c r="I36" s="291">
        <v>121</v>
      </c>
      <c r="J36" s="291">
        <v>122</v>
      </c>
      <c r="K36" s="291">
        <v>121</v>
      </c>
      <c r="L36" s="291">
        <v>122</v>
      </c>
      <c r="M36" s="291">
        <v>121</v>
      </c>
      <c r="N36" s="291">
        <v>121</v>
      </c>
      <c r="O36" s="291">
        <v>121</v>
      </c>
      <c r="P36" s="291">
        <v>121</v>
      </c>
    </row>
    <row r="37" spans="1:16" ht="15">
      <c r="A37" s="293">
        <v>10</v>
      </c>
      <c r="B37" s="490"/>
      <c r="C37" s="291" t="s">
        <v>904</v>
      </c>
      <c r="D37" s="291">
        <f aca="true" t="shared" si="3" ref="D37:D44">SUM(E37:P37)</f>
        <v>0</v>
      </c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</row>
    <row r="38" spans="1:16" ht="15">
      <c r="A38" s="293">
        <v>13</v>
      </c>
      <c r="B38" s="489" t="s">
        <v>912</v>
      </c>
      <c r="C38" s="291" t="s">
        <v>903</v>
      </c>
      <c r="D38" s="291">
        <f t="shared" si="3"/>
        <v>5113</v>
      </c>
      <c r="E38" s="291">
        <v>427</v>
      </c>
      <c r="F38" s="291">
        <v>426</v>
      </c>
      <c r="G38" s="291">
        <v>426</v>
      </c>
      <c r="H38" s="291">
        <v>426</v>
      </c>
      <c r="I38" s="291">
        <v>426</v>
      </c>
      <c r="J38" s="291">
        <v>426</v>
      </c>
      <c r="K38" s="291">
        <v>426</v>
      </c>
      <c r="L38" s="291">
        <v>426</v>
      </c>
      <c r="M38" s="291">
        <v>426</v>
      </c>
      <c r="N38" s="291">
        <v>426</v>
      </c>
      <c r="O38" s="291">
        <v>426</v>
      </c>
      <c r="P38" s="291">
        <v>426</v>
      </c>
    </row>
    <row r="39" spans="1:16" ht="15">
      <c r="A39" s="293">
        <v>14</v>
      </c>
      <c r="B39" s="490"/>
      <c r="C39" s="291" t="s">
        <v>904</v>
      </c>
      <c r="D39" s="291">
        <f t="shared" si="3"/>
        <v>0</v>
      </c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</row>
    <row r="40" spans="1:16" ht="15">
      <c r="A40" s="293">
        <v>15</v>
      </c>
      <c r="B40" s="492" t="s">
        <v>286</v>
      </c>
      <c r="C40" s="291" t="s">
        <v>903</v>
      </c>
      <c r="D40" s="291">
        <f t="shared" si="3"/>
        <v>5421</v>
      </c>
      <c r="E40" s="291"/>
      <c r="F40" s="291"/>
      <c r="G40" s="291">
        <v>2710</v>
      </c>
      <c r="H40" s="291"/>
      <c r="I40" s="291"/>
      <c r="J40" s="291"/>
      <c r="K40" s="291"/>
      <c r="L40" s="291"/>
      <c r="M40" s="291">
        <v>2711</v>
      </c>
      <c r="N40" s="291"/>
      <c r="O40" s="291"/>
      <c r="P40" s="291"/>
    </row>
    <row r="41" spans="1:16" ht="15">
      <c r="A41" s="293">
        <v>16</v>
      </c>
      <c r="B41" s="490"/>
      <c r="C41" s="291" t="s">
        <v>904</v>
      </c>
      <c r="D41" s="291">
        <f t="shared" si="3"/>
        <v>0</v>
      </c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</row>
    <row r="42" spans="1:16" ht="15">
      <c r="A42" s="293">
        <v>17</v>
      </c>
      <c r="B42" s="492" t="s">
        <v>302</v>
      </c>
      <c r="C42" s="291" t="s">
        <v>903</v>
      </c>
      <c r="D42" s="291">
        <f t="shared" si="3"/>
        <v>17650</v>
      </c>
      <c r="E42" s="291"/>
      <c r="F42" s="291"/>
      <c r="G42" s="291">
        <v>8825</v>
      </c>
      <c r="H42" s="291"/>
      <c r="I42" s="291"/>
      <c r="J42" s="291"/>
      <c r="K42" s="291"/>
      <c r="L42" s="291"/>
      <c r="M42" s="291">
        <v>8825</v>
      </c>
      <c r="N42" s="291"/>
      <c r="O42" s="291"/>
      <c r="P42" s="291"/>
    </row>
    <row r="43" spans="1:16" ht="15">
      <c r="A43" s="293">
        <v>18</v>
      </c>
      <c r="B43" s="490"/>
      <c r="C43" s="291" t="s">
        <v>904</v>
      </c>
      <c r="D43" s="291">
        <f t="shared" si="3"/>
        <v>0</v>
      </c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</row>
    <row r="44" spans="1:16" ht="15">
      <c r="A44" s="293">
        <v>19</v>
      </c>
      <c r="B44" s="492" t="s">
        <v>379</v>
      </c>
      <c r="C44" s="291" t="s">
        <v>903</v>
      </c>
      <c r="D44" s="291">
        <f t="shared" si="3"/>
        <v>11369</v>
      </c>
      <c r="E44" s="291">
        <v>947</v>
      </c>
      <c r="F44" s="291">
        <v>948</v>
      </c>
      <c r="G44" s="291">
        <v>947</v>
      </c>
      <c r="H44" s="291">
        <v>947</v>
      </c>
      <c r="I44" s="291">
        <v>948</v>
      </c>
      <c r="J44" s="291">
        <v>947</v>
      </c>
      <c r="K44" s="291">
        <v>948</v>
      </c>
      <c r="L44" s="291">
        <v>947</v>
      </c>
      <c r="M44" s="291">
        <v>948</v>
      </c>
      <c r="N44" s="291">
        <v>947</v>
      </c>
      <c r="O44" s="291">
        <v>948</v>
      </c>
      <c r="P44" s="291">
        <v>947</v>
      </c>
    </row>
    <row r="45" spans="1:16" ht="15">
      <c r="A45" s="293">
        <v>20</v>
      </c>
      <c r="B45" s="490"/>
      <c r="C45" s="291" t="s">
        <v>904</v>
      </c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</row>
    <row r="46" spans="1:16" s="294" customFormat="1" ht="15">
      <c r="A46" s="293">
        <v>27</v>
      </c>
      <c r="B46" s="493" t="s">
        <v>913</v>
      </c>
      <c r="C46" s="293" t="s">
        <v>903</v>
      </c>
      <c r="D46" s="293">
        <f>SUM(D30:D45)</f>
        <v>145632</v>
      </c>
      <c r="E46" s="293">
        <f aca="true" t="shared" si="4" ref="E46:P46">SUM(E30:E44)</f>
        <v>10212</v>
      </c>
      <c r="F46" s="293">
        <f t="shared" si="4"/>
        <v>10216</v>
      </c>
      <c r="G46" s="293">
        <f t="shared" si="4"/>
        <v>21748</v>
      </c>
      <c r="H46" s="293">
        <f t="shared" si="4"/>
        <v>10214</v>
      </c>
      <c r="I46" s="293">
        <f t="shared" si="4"/>
        <v>10213</v>
      </c>
      <c r="J46" s="293">
        <f t="shared" si="4"/>
        <v>10214</v>
      </c>
      <c r="K46" s="293">
        <f t="shared" si="4"/>
        <v>10213</v>
      </c>
      <c r="L46" s="293">
        <f t="shared" si="4"/>
        <v>10214</v>
      </c>
      <c r="M46" s="293">
        <f t="shared" si="4"/>
        <v>21749</v>
      </c>
      <c r="N46" s="293">
        <f t="shared" si="4"/>
        <v>10213</v>
      </c>
      <c r="O46" s="293">
        <f t="shared" si="4"/>
        <v>10213</v>
      </c>
      <c r="P46" s="293">
        <f t="shared" si="4"/>
        <v>10213</v>
      </c>
    </row>
    <row r="47" spans="1:16" s="294" customFormat="1" ht="15">
      <c r="A47" s="293">
        <v>28</v>
      </c>
      <c r="B47" s="494"/>
      <c r="C47" s="293" t="s">
        <v>904</v>
      </c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</row>
    <row r="48" spans="1:16" ht="15">
      <c r="A48" s="293">
        <v>29</v>
      </c>
      <c r="B48" s="492" t="s">
        <v>914</v>
      </c>
      <c r="C48" s="291" t="s">
        <v>903</v>
      </c>
      <c r="D48" s="291">
        <v>86275</v>
      </c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</row>
    <row r="49" spans="1:16" ht="15">
      <c r="A49" s="293">
        <v>30</v>
      </c>
      <c r="B49" s="490"/>
      <c r="C49" s="291" t="s">
        <v>904</v>
      </c>
      <c r="D49" s="291">
        <f>SUM(E49:P49)</f>
        <v>0</v>
      </c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</row>
  </sheetData>
  <sheetProtection/>
  <mergeCells count="25">
    <mergeCell ref="B48:B49"/>
    <mergeCell ref="B36:B37"/>
    <mergeCell ref="B38:B39"/>
    <mergeCell ref="B40:B41"/>
    <mergeCell ref="B42:B43"/>
    <mergeCell ref="B44:B45"/>
    <mergeCell ref="B46:B47"/>
    <mergeCell ref="C28:D28"/>
    <mergeCell ref="E28:P28"/>
    <mergeCell ref="C29:D29"/>
    <mergeCell ref="B30:B31"/>
    <mergeCell ref="B32:B33"/>
    <mergeCell ref="B34:B35"/>
    <mergeCell ref="B12:B13"/>
    <mergeCell ref="B14:B15"/>
    <mergeCell ref="B16:B17"/>
    <mergeCell ref="B18:B19"/>
    <mergeCell ref="B20:B21"/>
    <mergeCell ref="B28:B29"/>
    <mergeCell ref="B4:B5"/>
    <mergeCell ref="C4:D4"/>
    <mergeCell ref="E4:P4"/>
    <mergeCell ref="B6:B7"/>
    <mergeCell ref="B8:B9"/>
    <mergeCell ref="B10:B11"/>
  </mergeCells>
  <printOptions horizontalCentered="1" verticalCentered="1"/>
  <pageMargins left="0.7480314960629921" right="0.7480314960629921" top="0.984251968503937" bottom="0.984251968503937" header="0.31496062992125984" footer="0.5118110236220472"/>
  <pageSetup fitToHeight="1" fitToWidth="1" horizontalDpi="600" verticalDpi="600" orientation="landscape" paperSize="9" scale="52" r:id="rId1"/>
  <headerFooter>
    <oddHeader>&amp;LMAGYARPOLÁNY KÖZSÉG 
ÖNKORMÁNYZATA&amp;C2015.ÉVI KÖLTSÉGVETÉS
bevételi és kiadási előirányzatok
felhasználási ütemterve&amp;R7. melléklet Magyarpolány Község Önkormányat Képviselő-testületének
1/2015. (II. 20.)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C5" sqref="C5"/>
    </sheetView>
  </sheetViews>
  <sheetFormatPr defaultColWidth="9.00390625" defaultRowHeight="12.75"/>
  <cols>
    <col min="1" max="1" width="43.875" style="0" customWidth="1"/>
    <col min="2" max="7" width="18.625" style="0" customWidth="1"/>
  </cols>
  <sheetData>
    <row r="1" spans="1:7" ht="15">
      <c r="A1" s="139" t="s">
        <v>788</v>
      </c>
      <c r="B1" s="498" t="s">
        <v>789</v>
      </c>
      <c r="C1" s="500" t="s">
        <v>790</v>
      </c>
      <c r="D1" s="501"/>
      <c r="E1" s="502" t="s">
        <v>791</v>
      </c>
      <c r="F1" s="502"/>
      <c r="G1" s="501"/>
    </row>
    <row r="2" spans="1:7" ht="15">
      <c r="A2" s="140"/>
      <c r="B2" s="499"/>
      <c r="C2" s="141" t="s">
        <v>792</v>
      </c>
      <c r="D2" s="142" t="s">
        <v>793</v>
      </c>
      <c r="E2" s="142" t="s">
        <v>792</v>
      </c>
      <c r="F2" s="142" t="s">
        <v>794</v>
      </c>
      <c r="G2" s="143" t="s">
        <v>793</v>
      </c>
    </row>
    <row r="3" spans="1:7" ht="15">
      <c r="A3" s="139" t="s">
        <v>795</v>
      </c>
      <c r="B3" s="141" t="s">
        <v>796</v>
      </c>
      <c r="C3" s="141">
        <v>100</v>
      </c>
      <c r="D3" s="154">
        <v>369</v>
      </c>
      <c r="E3" s="155"/>
      <c r="F3" s="155"/>
      <c r="G3" s="155"/>
    </row>
    <row r="4" spans="1:7" ht="15">
      <c r="A4" s="139" t="s">
        <v>797</v>
      </c>
      <c r="B4" s="141" t="s">
        <v>796</v>
      </c>
      <c r="C4" s="141">
        <v>100</v>
      </c>
      <c r="D4" s="154">
        <v>486</v>
      </c>
      <c r="E4" s="155"/>
      <c r="F4" s="155"/>
      <c r="G4" s="155"/>
    </row>
    <row r="5" spans="1:7" ht="45">
      <c r="A5" s="144" t="s">
        <v>809</v>
      </c>
      <c r="B5" s="141" t="s">
        <v>798</v>
      </c>
      <c r="C5" s="141">
        <v>100</v>
      </c>
      <c r="D5" s="154">
        <v>76</v>
      </c>
      <c r="E5" s="156"/>
      <c r="F5" s="156"/>
      <c r="G5" s="156"/>
    </row>
    <row r="6" spans="1:7" ht="15">
      <c r="A6" s="495" t="s">
        <v>799</v>
      </c>
      <c r="B6" s="145"/>
      <c r="C6" s="146"/>
      <c r="D6" s="157"/>
      <c r="E6" s="154">
        <v>100</v>
      </c>
      <c r="F6" s="154">
        <v>5</v>
      </c>
      <c r="G6" s="154">
        <f>(326199)/1000</f>
        <v>326.199</v>
      </c>
    </row>
    <row r="7" spans="1:7" ht="15">
      <c r="A7" s="496"/>
      <c r="B7" s="145"/>
      <c r="C7" s="146"/>
      <c r="D7" s="157"/>
      <c r="E7" s="154">
        <v>50</v>
      </c>
      <c r="F7" s="154">
        <v>18</v>
      </c>
      <c r="G7" s="154">
        <f>(53180+730850)/1000</f>
        <v>784.03</v>
      </c>
    </row>
    <row r="8" spans="1:7" ht="15">
      <c r="A8" s="495" t="s">
        <v>800</v>
      </c>
      <c r="B8" s="145"/>
      <c r="C8" s="146"/>
      <c r="D8" s="157"/>
      <c r="E8" s="154">
        <v>100</v>
      </c>
      <c r="F8" s="154">
        <v>1</v>
      </c>
      <c r="G8" s="154">
        <f>27395/1000</f>
        <v>27.395</v>
      </c>
    </row>
    <row r="9" spans="1:7" ht="15">
      <c r="A9" s="496"/>
      <c r="B9" s="145"/>
      <c r="C9" s="146"/>
      <c r="D9" s="157"/>
      <c r="E9" s="154">
        <v>50</v>
      </c>
      <c r="F9" s="154">
        <v>13</v>
      </c>
      <c r="G9" s="154">
        <f>(31415+361521)/1000</f>
        <v>392.936</v>
      </c>
    </row>
    <row r="10" spans="1:7" ht="15">
      <c r="A10" s="497" t="s">
        <v>801</v>
      </c>
      <c r="B10" s="145"/>
      <c r="C10" s="146"/>
      <c r="D10" s="157"/>
      <c r="E10" s="154">
        <v>100</v>
      </c>
      <c r="F10" s="154">
        <v>1</v>
      </c>
      <c r="G10" s="154">
        <f>81355/1000</f>
        <v>81.355</v>
      </c>
    </row>
    <row r="11" spans="1:7" ht="15">
      <c r="A11" s="497"/>
      <c r="B11" s="145"/>
      <c r="C11" s="146"/>
      <c r="D11" s="157"/>
      <c r="E11" s="154">
        <v>50</v>
      </c>
      <c r="F11" s="154">
        <v>9</v>
      </c>
      <c r="G11" s="154">
        <f>(356595+7300)/1000</f>
        <v>363.895</v>
      </c>
    </row>
    <row r="12" spans="1:7" ht="15">
      <c r="A12" s="497" t="s">
        <v>802</v>
      </c>
      <c r="B12" s="145"/>
      <c r="C12" s="146"/>
      <c r="D12" s="157"/>
      <c r="E12" s="154">
        <v>100</v>
      </c>
      <c r="F12" s="154">
        <v>0</v>
      </c>
      <c r="G12" s="154">
        <v>0</v>
      </c>
    </row>
    <row r="13" spans="1:7" ht="15">
      <c r="A13" s="497"/>
      <c r="B13" s="145"/>
      <c r="C13" s="146"/>
      <c r="D13" s="157"/>
      <c r="E13" s="154">
        <v>50</v>
      </c>
      <c r="F13" s="154">
        <v>1</v>
      </c>
      <c r="G13" s="154">
        <f>44730/1000</f>
        <v>44.73</v>
      </c>
    </row>
    <row r="14" spans="1:7" ht="29.25" customHeight="1">
      <c r="A14" s="139" t="s">
        <v>820</v>
      </c>
      <c r="B14" s="139"/>
      <c r="C14" s="139"/>
      <c r="D14" s="155">
        <f>SUM(D3:D13)</f>
        <v>931</v>
      </c>
      <c r="E14" s="155"/>
      <c r="F14" s="155"/>
      <c r="G14" s="155">
        <f>SUM(G6:G13)</f>
        <v>2020.54</v>
      </c>
    </row>
    <row r="15" spans="1:7" ht="32.25" customHeight="1">
      <c r="A15" s="150" t="s">
        <v>803</v>
      </c>
      <c r="B15" s="138"/>
      <c r="C15" s="138"/>
      <c r="D15" s="138"/>
      <c r="E15" s="138"/>
      <c r="F15" s="138"/>
      <c r="G15" s="138"/>
    </row>
    <row r="16" spans="1:7" ht="39" customHeight="1">
      <c r="A16" s="148" t="s">
        <v>811</v>
      </c>
      <c r="B16" s="138" t="s">
        <v>804</v>
      </c>
      <c r="C16" s="138"/>
      <c r="D16" s="138"/>
      <c r="E16" s="138"/>
      <c r="F16" s="138"/>
      <c r="G16" s="138"/>
    </row>
    <row r="17" spans="1:7" ht="15">
      <c r="A17" s="149"/>
      <c r="B17" s="138" t="s">
        <v>805</v>
      </c>
      <c r="C17" s="138"/>
      <c r="D17" s="138"/>
      <c r="E17" s="138"/>
      <c r="F17" s="138"/>
      <c r="G17" s="138"/>
    </row>
    <row r="18" spans="1:7" ht="15">
      <c r="A18" s="149"/>
      <c r="B18" s="138"/>
      <c r="C18" s="138"/>
      <c r="D18" s="138"/>
      <c r="E18" s="138"/>
      <c r="F18" s="138"/>
      <c r="G18" s="138"/>
    </row>
    <row r="19" spans="1:7" ht="36.75" customHeight="1">
      <c r="A19" s="148" t="s">
        <v>810</v>
      </c>
      <c r="B19" s="147" t="s">
        <v>806</v>
      </c>
      <c r="C19" s="138"/>
      <c r="D19" s="138"/>
      <c r="E19" s="138"/>
      <c r="F19" s="138"/>
      <c r="G19" s="138"/>
    </row>
    <row r="20" spans="2:7" ht="15">
      <c r="B20" s="147" t="s">
        <v>807</v>
      </c>
      <c r="C20" s="138"/>
      <c r="D20" s="138"/>
      <c r="E20" s="138"/>
      <c r="F20" s="138"/>
      <c r="G20" s="138"/>
    </row>
    <row r="21" spans="2:7" ht="15">
      <c r="B21" s="147" t="s">
        <v>808</v>
      </c>
      <c r="C21" s="138"/>
      <c r="D21" s="138"/>
      <c r="E21" s="138"/>
      <c r="F21" s="138"/>
      <c r="G21" s="138"/>
    </row>
    <row r="22" spans="2:7" ht="15">
      <c r="B22" s="138"/>
      <c r="C22" s="138"/>
      <c r="D22" s="138"/>
      <c r="E22" s="138"/>
      <c r="F22" s="138"/>
      <c r="G22" s="138"/>
    </row>
  </sheetData>
  <sheetProtection/>
  <mergeCells count="7">
    <mergeCell ref="A8:A9"/>
    <mergeCell ref="A10:A11"/>
    <mergeCell ref="A12:A13"/>
    <mergeCell ref="B1:B2"/>
    <mergeCell ref="C1:D1"/>
    <mergeCell ref="E1:G1"/>
    <mergeCell ref="A6:A7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6" r:id="rId1"/>
  <headerFooter>
    <oddHeader>&amp;LMAGYARPOLÁNY KÖZSÉG
ÖNKORMÁNYZATA&amp;C2015. ÉVI KÖLTSÉGVETÉS&amp;R8. melléklet Magyarpolány Község Önkormányat Képviselő-testületének
1/2015. (II. 20.)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>jegyzo</cp:lastModifiedBy>
  <cp:lastPrinted>2015-02-23T10:48:43Z</cp:lastPrinted>
  <dcterms:created xsi:type="dcterms:W3CDTF">2015-02-08T21:03:33Z</dcterms:created>
  <dcterms:modified xsi:type="dcterms:W3CDTF">2015-02-23T10:51:20Z</dcterms:modified>
  <cp:category/>
  <cp:version/>
  <cp:contentType/>
  <cp:contentStatus/>
</cp:coreProperties>
</file>