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activeTab="0"/>
  </bookViews>
  <sheets>
    <sheet name="1. Mérlegszerű" sheetId="1" r:id="rId1"/>
    <sheet name="2,a Elemi bevételek" sheetId="2" r:id="rId2"/>
    <sheet name="2,b Elemi kiadások" sheetId="3" r:id="rId3"/>
    <sheet name="5. Felhalmozás" sheetId="4" r:id="rId4"/>
    <sheet name="6,b Beruh. mérleg" sheetId="5" r:id="rId5"/>
    <sheet name="7. Tartalékok" sheetId="6" r:id="rId6"/>
    <sheet name="10. Likviditási terv" sheetId="7" r:id="rId7"/>
    <sheet name="12. Többéves döntések" sheetId="8" r:id="rId8"/>
  </sheets>
  <definedNames>
    <definedName name="_xlfn.IFERROR" hidden="1">#NAME?</definedName>
    <definedName name="_xlnm.Print_Area" localSheetId="0">'1. Mérlegszerű'!$A$1:$K$53</definedName>
    <definedName name="_xlnm.Print_Area" localSheetId="6">'10. Likviditási terv'!$A$1:$O$26</definedName>
    <definedName name="_xlnm.Print_Area" localSheetId="1">'2,a Elemi bevételek'!$A$1:$E$43</definedName>
    <definedName name="_xlnm.Print_Area" localSheetId="2">'2,b Elemi kiadások'!$A$1:$E$64</definedName>
    <definedName name="_xlnm.Print_Area" localSheetId="3">'5. Felhalmozás'!$A$1:$J$28</definedName>
    <definedName name="_xlnm.Print_Area" localSheetId="4">'6,b Beruh. mérleg'!$A$1:$I$28</definedName>
  </definedNames>
  <calcPr fullCalcOnLoad="1"/>
</workbook>
</file>

<file path=xl/sharedStrings.xml><?xml version="1.0" encoding="utf-8"?>
<sst xmlns="http://schemas.openxmlformats.org/spreadsheetml/2006/main" count="583" uniqueCount="446">
  <si>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</si>
  <si>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</si>
  <si>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</si>
  <si>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</si>
  <si>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</si>
  <si>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</si>
  <si>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</si>
  <si>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</si>
  <si>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</si>
  <si>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</si>
  <si>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</si>
  <si>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</si>
  <si>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</si>
  <si>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</si>
  <si>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</si>
  <si>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</si>
  <si>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</si>
  <si>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</si>
  <si>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</si>
  <si>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</si>
  <si>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</si>
  <si>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</si>
  <si>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</si>
  <si>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</si>
  <si>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</si>
  <si>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</si>
  <si>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</si>
  <si>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</si>
  <si>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</si>
  <si>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</si>
  <si>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</si>
  <si>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</si>
  <si>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</si>
  <si>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</si>
  <si>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B408.</t>
  </si>
  <si>
    <t>Kamatbevételek</t>
  </si>
  <si>
    <t>B410.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</si>
  <si>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</si>
  <si>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</si>
  <si>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</si>
  <si>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</si>
  <si>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</si>
  <si>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</si>
  <si>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</si>
  <si>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</si>
  <si>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</si>
  <si>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</si>
  <si>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</si>
  <si>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</si>
  <si>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</si>
  <si>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</si>
  <si>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</si>
  <si>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</si>
  <si>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</si>
  <si>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</si>
  <si>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</si>
  <si>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</si>
  <si>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</si>
  <si>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</si>
  <si>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</si>
  <si>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</si>
  <si>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</si>
  <si>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</si>
  <si>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</si>
  <si>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</si>
  <si>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</si>
  <si>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</si>
  <si>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</si>
  <si>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</si>
  <si>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</si>
  <si>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</si>
  <si>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</si>
  <si>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</si>
  <si>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</si>
  <si>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</si>
  <si>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</si>
  <si>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</si>
  <si>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</si>
  <si>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</si>
  <si>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</si>
  <si>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</si>
  <si>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</si>
  <si>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</si>
  <si>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</si>
  <si>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</si>
  <si>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</si>
  <si>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</si>
  <si>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</si>
  <si>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</si>
  <si>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</si>
  <si>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</si>
  <si>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</si>
  <si>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</si>
  <si>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</si>
  <si>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</si>
  <si>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</si>
  <si>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</si>
  <si>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</si>
  <si>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</si>
  <si>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</si>
  <si>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Szakfeladat</t>
  </si>
  <si>
    <t>COFOG</t>
  </si>
  <si>
    <t>999000</t>
  </si>
  <si>
    <t>045160</t>
  </si>
  <si>
    <t>562913</t>
  </si>
  <si>
    <t>096020</t>
  </si>
  <si>
    <t>066020</t>
  </si>
  <si>
    <t>680001</t>
  </si>
  <si>
    <t>013350</t>
  </si>
  <si>
    <t>052020</t>
  </si>
  <si>
    <t>910502</t>
  </si>
  <si>
    <t>082091</t>
  </si>
  <si>
    <t>931102</t>
  </si>
  <si>
    <t>081030</t>
  </si>
  <si>
    <t>ÖSSZESEN: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</si>
  <si>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</si>
  <si>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</si>
  <si>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</si>
  <si>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</si>
  <si>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</si>
  <si>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</si>
  <si>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</si>
  <si>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</si>
  <si>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</si>
  <si>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</si>
  <si>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Egyéb nem intézményi ellátások</t>
  </si>
  <si>
    <t>Egyéb működési célú kiadások</t>
  </si>
  <si>
    <t>Szolgáltatások ellenértéke</t>
  </si>
  <si>
    <t>B62.</t>
  </si>
  <si>
    <t>B7+ B8</t>
  </si>
  <si>
    <t>B111.</t>
  </si>
  <si>
    <t>B112.</t>
  </si>
  <si>
    <t>B113.</t>
  </si>
  <si>
    <t>B114.</t>
  </si>
  <si>
    <t>B115.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</si>
  <si>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</si>
  <si>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</si>
  <si>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</si>
  <si>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</si>
  <si>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</si>
  <si>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</si>
  <si>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</si>
  <si>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</si>
  <si>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</si>
  <si>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</si>
  <si>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</si>
  <si>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</si>
  <si>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</si>
  <si>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</si>
  <si>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</si>
  <si>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</si>
  <si>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</si>
  <si>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</si>
  <si>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</si>
  <si>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</si>
  <si>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</si>
  <si>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</si>
  <si>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</si>
  <si>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</si>
  <si>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</si>
  <si>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</si>
  <si>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</si>
  <si>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</si>
  <si>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</si>
  <si>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K48.</t>
  </si>
  <si>
    <t>K506.</t>
  </si>
  <si>
    <t>K508.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</si>
  <si>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</si>
  <si>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</si>
  <si>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</si>
  <si>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</si>
  <si>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</si>
  <si>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</si>
  <si>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</si>
  <si>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</si>
  <si>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</si>
  <si>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</si>
  <si>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</si>
  <si>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</si>
  <si>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</si>
  <si>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</si>
  <si>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K1.-K8.</t>
  </si>
  <si>
    <t>B1.-B7.</t>
  </si>
  <si>
    <t>K8.+ K9.</t>
  </si>
  <si>
    <t xml:space="preserve">Csesztreg Község Önkormányzata </t>
  </si>
  <si>
    <t xml:space="preserve">Csesztreg Község Önkormányzatának elemi bevételei </t>
  </si>
  <si>
    <t>Csesztreg Község Önkormányzatának elemi kiadásai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</si>
  <si>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</si>
  <si>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</si>
  <si>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</si>
  <si>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</si>
  <si>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</si>
  <si>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</si>
  <si>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</si>
  <si>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Sor-
szám</t>
  </si>
  <si>
    <t>Megnevezés</t>
  </si>
  <si>
    <t>Tartalékok</t>
  </si>
  <si>
    <t>10.</t>
  </si>
  <si>
    <t>11.</t>
  </si>
  <si>
    <t>12.</t>
  </si>
  <si>
    <t>13.</t>
  </si>
  <si>
    <t>14.</t>
  </si>
  <si>
    <t>Értékpapír vásárlása, visszavásárlása</t>
  </si>
  <si>
    <t>15.</t>
  </si>
  <si>
    <t>16.</t>
  </si>
  <si>
    <t>Rövid lejáratú hitelek törlesztése</t>
  </si>
  <si>
    <t>17.</t>
  </si>
  <si>
    <t>Hosszú lejáratú hitelek törlesztése</t>
  </si>
  <si>
    <t>18.</t>
  </si>
  <si>
    <t>Kölcsön törlesztése</t>
  </si>
  <si>
    <t>19.</t>
  </si>
  <si>
    <t>20.</t>
  </si>
  <si>
    <t>21.</t>
  </si>
  <si>
    <t>22.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</si>
  <si>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</si>
  <si>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</si>
  <si>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</si>
  <si>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</si>
  <si>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</si>
  <si>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</si>
  <si>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</si>
  <si>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</si>
  <si>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</si>
  <si>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</si>
  <si>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</si>
  <si>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</si>
  <si>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</si>
  <si>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</si>
  <si>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</si>
  <si>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</si>
  <si>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</si>
  <si>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</si>
  <si>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</si>
  <si>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</si>
  <si>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</si>
  <si>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</si>
  <si>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K513.</t>
  </si>
  <si>
    <t>Tartalékok előirányzata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</si>
  <si>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</si>
  <si>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</si>
  <si>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</si>
  <si>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</si>
  <si>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</si>
  <si>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</si>
  <si>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</si>
  <si>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Egyéb működési célú támogatások</t>
  </si>
  <si>
    <t>Államháztartáson belüli megelőlegezések visszafizetése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</si>
  <si>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</si>
  <si>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</si>
  <si>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</si>
  <si>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</si>
  <si>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</si>
  <si>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</si>
  <si>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</si>
  <si>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</si>
  <si>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Önkormányzat összesen</t>
  </si>
  <si>
    <t>Közös Önkormányzati Hivatal</t>
  </si>
  <si>
    <t>Közös Önkormányzati Hivatal össz.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</si>
  <si>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</si>
  <si>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</si>
  <si>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</si>
  <si>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</si>
  <si>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</si>
  <si>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</si>
  <si>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</si>
  <si>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</si>
  <si>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1.6. Felhalmozási bevételek </t>
  </si>
  <si>
    <t>2.4. Beruházási kiadás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</si>
  <si>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</si>
  <si>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</si>
  <si>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</si>
  <si>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</si>
  <si>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</si>
  <si>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</si>
  <si>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</si>
  <si>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</si>
  <si>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Működési célú finanszírozási bevételek  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</si>
  <si>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</si>
  <si>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</si>
  <si>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</si>
  <si>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</si>
  <si>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</si>
  <si>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</si>
  <si>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</si>
  <si>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2.1. Személyi juttatások</t>
  </si>
  <si>
    <t>2.2. Munkaadókat terhelő járulékok és szociális hozzájárulási adó</t>
  </si>
  <si>
    <t>2.3. Dologi kiadások</t>
  </si>
  <si>
    <t>Összesen</t>
  </si>
  <si>
    <t>Közös Önkormányzati Hivatal összesen:</t>
  </si>
  <si>
    <t>Az átcsoportosítás jogát gyakorolja</t>
  </si>
  <si>
    <t>A.</t>
  </si>
  <si>
    <t>B.</t>
  </si>
  <si>
    <t>Fejlesztési  célú céltartalékok</t>
  </si>
  <si>
    <t xml:space="preserve">Általános tartalék </t>
  </si>
  <si>
    <t xml:space="preserve">Tartalékok mindösszesen 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</si>
  <si>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</si>
  <si>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</si>
  <si>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</si>
  <si>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</si>
  <si>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</si>
  <si>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</si>
  <si>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</si>
  <si>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</si>
  <si>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</si>
  <si>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</si>
  <si>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</si>
  <si>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</si>
  <si>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</si>
  <si>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</si>
  <si>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Bevételek összesen :</t>
  </si>
  <si>
    <t>Munkaadót terhelő járulékok</t>
  </si>
  <si>
    <t>Tartalék</t>
  </si>
  <si>
    <t>Kiadások összesen:</t>
  </si>
  <si>
    <t>Záró pénzkészlet</t>
  </si>
  <si>
    <t>F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</si>
  <si>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</si>
  <si>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</si>
  <si>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</si>
  <si>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</si>
  <si>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</si>
  <si>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</si>
  <si>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</si>
  <si>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</si>
  <si>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</si>
  <si>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Csesztreg Község Önkormányzata többéves kihatással járó döntések számszerűsítése évenkénti bontásban és összesítve célok szerint</t>
  </si>
  <si>
    <t xml:space="preserve">   Államháztartáson belüli megelőgezések visszafizetése</t>
  </si>
  <si>
    <t>Polgármester</t>
  </si>
  <si>
    <t>Feladat / cél</t>
  </si>
  <si>
    <t>Sorszám.</t>
  </si>
  <si>
    <r>
      <t xml:space="preserve">    </t>
    </r>
    <r>
      <rPr>
        <sz val="8"/>
        <rFont val="Times New Roman CE"/>
        <family val="0"/>
      </rPr>
      <t>Csesztreg Jövőjéért Alap</t>
    </r>
  </si>
  <si>
    <t>2014.</t>
  </si>
  <si>
    <t>I=(D+E+F+G)</t>
  </si>
  <si>
    <t>CSESZTREG KÖZSÉG ÖNKORMÁNYZATA ÉS INTÉZMÉNYE</t>
  </si>
  <si>
    <t>Adatok Ft-ban</t>
  </si>
  <si>
    <t>Működési célú költségvetési tán. és kiegészítő tám.</t>
  </si>
  <si>
    <t>Biztosító által fizetett kártérítés</t>
  </si>
  <si>
    <t>K335.</t>
  </si>
  <si>
    <t>Közvetített szolgáltatások</t>
  </si>
  <si>
    <t>K512.</t>
  </si>
  <si>
    <t xml:space="preserve">    Adatok Ft-ban</t>
  </si>
  <si>
    <t>Előzetesen felszámított és fizetendő áfa</t>
  </si>
  <si>
    <t>Igazgatáshoz szükséges kis értékű tárgyi eszközök beszerzés</t>
  </si>
  <si>
    <t>Víziközmű felújítása</t>
  </si>
  <si>
    <t>Felhalmozási jellegű bevétel megnevezése</t>
  </si>
  <si>
    <t>Felhalmozási jellegű kiadás megnevezése</t>
  </si>
  <si>
    <t xml:space="preserve"> Adatok Ft-ban</t>
  </si>
  <si>
    <t>2018.</t>
  </si>
  <si>
    <t>2019.</t>
  </si>
  <si>
    <t>K89.</t>
  </si>
  <si>
    <t>Egyéb felhalmozási célú támogatások áht-n kívülre</t>
  </si>
  <si>
    <t>K5021.</t>
  </si>
  <si>
    <t>A helyi önkormányzatok előző évi elszámolásaiból származó kiadások</t>
  </si>
  <si>
    <t>K352.</t>
  </si>
  <si>
    <t>Fizetendő áfa előirányzata</t>
  </si>
  <si>
    <t>2.1. Működési célú támogatás aht-n belül</t>
  </si>
  <si>
    <t xml:space="preserve">2.2. Működési bevételek </t>
  </si>
  <si>
    <t>2.3. Felhalmozási bevételek</t>
  </si>
  <si>
    <t xml:space="preserve">1.6. Beruházások </t>
  </si>
  <si>
    <t>1.7. Felújítások</t>
  </si>
  <si>
    <t>1.8. Egyéb felhalmozási célú kiadások</t>
  </si>
  <si>
    <t>1.9. Tartalékok</t>
  </si>
  <si>
    <t>1.8. Előző évi költségvetési maradvány igénybevétele</t>
  </si>
  <si>
    <t>2.4. Előző évi költségvetési maradvány igénybevétele</t>
  </si>
  <si>
    <t>Működési célú támogatások áht-n belülről</t>
  </si>
  <si>
    <t>Előző évi költségvetési maradvány igénybevétele</t>
  </si>
  <si>
    <t>2020.</t>
  </si>
  <si>
    <t>B411.</t>
  </si>
  <si>
    <t>Eredeti előirányzat 2018.</t>
  </si>
  <si>
    <t>B25.</t>
  </si>
  <si>
    <t>Egyéb felhalmozási célú támogatások áht-n belülről</t>
  </si>
  <si>
    <t>B75.</t>
  </si>
  <si>
    <t>Egyéb felhalmozási célú átvett pénzeszközök</t>
  </si>
  <si>
    <t>K61.</t>
  </si>
  <si>
    <t>2018. ÉVI MŰKÖDÉSI ÉS FELHALMOZÁSI CÉLÚ BEVÉTELEI ÉS KIADÁSAI</t>
  </si>
  <si>
    <t>1.7. Felhalmozási célú átvett pénzeszközök</t>
  </si>
  <si>
    <t xml:space="preserve"> </t>
  </si>
  <si>
    <t>2018. évi előirányzat</t>
  </si>
  <si>
    <t>CSESZTREG KÖZSÉG ÖNKORMÁNYZATA 2018. ÉVI TARTALÉKAI</t>
  </si>
  <si>
    <t>CSESZTREG KÖZSÉG ÖNKORMÁNYZATA ÉS INTÉZMÉNYE 2018. ÉVI ELŐIRÁNYZAT FELHASZNÁLÁSI ÜTEMTERVE</t>
  </si>
  <si>
    <t>Immateriális javak beszerzése, létesítése</t>
  </si>
  <si>
    <t>Költségvetési bevételek összesen: (1.+3.+4.+6.+7.)</t>
  </si>
  <si>
    <t>Hiány belső finanszírozás bevételei ( 10.+…+14.)</t>
  </si>
  <si>
    <t>Hiány külső finanszírozásának bevételei (16.+…+20. )</t>
  </si>
  <si>
    <t>Felhalmozási célú finanszírozási bevételek összesen (9.+15.)</t>
  </si>
  <si>
    <t>BEVÉTEL ÖSSZESEN (8.+21.)</t>
  </si>
  <si>
    <t>Költségvetési kiadások összesen: (1.+3.+5.+6.+7.)</t>
  </si>
  <si>
    <t>Felhalmozási célú finanszírozási kiadások összesen
(9.+...+20.)</t>
  </si>
  <si>
    <t>KIADÁSOK ÖSSZESEN (8.+21.)</t>
  </si>
  <si>
    <t>EFOP 3.9.2. - Humán kapacitások fejlesztése a Lenti járásban</t>
  </si>
  <si>
    <t>GO IN NATURE projekt</t>
  </si>
  <si>
    <t>EFOP 1.5.3. - Humán szolgáltatások fejlesztése Lenti járás területén</t>
  </si>
  <si>
    <t>Kalandozások a Kerka völgyében- KerKaLand</t>
  </si>
  <si>
    <t>2018. előtti kifizetések</t>
  </si>
  <si>
    <t>Összesen (1+2+3+5+7)</t>
  </si>
  <si>
    <t>Dózsa úti járda részleges felújítása</t>
  </si>
  <si>
    <t>Védőnő részére kis értékű eszközök beszerzése</t>
  </si>
  <si>
    <t>Egyéb felhalmozási célú támogatások áht-n kívülre (Sportegyesület)</t>
  </si>
  <si>
    <t>Fecskeház kialakítása</t>
  </si>
  <si>
    <t>Ady úti járda felújítása</t>
  </si>
  <si>
    <t>Kátyúzás</t>
  </si>
  <si>
    <t>KerKaLand projekt</t>
  </si>
  <si>
    <t>Egészségügy részére kis értékű eszközök beszerzése</t>
  </si>
  <si>
    <t>Konyha felújítás projekt</t>
  </si>
  <si>
    <t>Tartalékok (EFOP 1.5.3.)</t>
  </si>
  <si>
    <t>Tartalékok (EFOP 3.9.2.)</t>
  </si>
  <si>
    <t>Tartalékok (GO IN NATURE)</t>
  </si>
  <si>
    <t>Tartalékok (KerKaLand)</t>
  </si>
  <si>
    <t>Felhalmozási jellegű bevételek és kiadások (önkormányzati szinten)</t>
  </si>
  <si>
    <t>Tulajdonosi bevételek (Zalavíz)</t>
  </si>
  <si>
    <t>Előző évi maradvány igénybevétele</t>
  </si>
  <si>
    <t>Fecskeházak kialakítására kapott pályázati támogatás</t>
  </si>
  <si>
    <t>Konyha felújítására kapott pályázati támogatás</t>
  </si>
  <si>
    <t>EFOP 1.5.3. - pályázati támogatás</t>
  </si>
  <si>
    <t>EFOP 3.9.2. - pályázati támogatás</t>
  </si>
  <si>
    <t>Felhalmozási célú támogatások áht-n belülről</t>
  </si>
  <si>
    <t>Értékesítési forgalmi adók (Iparűzési adó)</t>
  </si>
  <si>
    <t>Tartalékok (általános)</t>
  </si>
  <si>
    <t>Művelődési Ház felújítása, valamint eszközök beszerzése</t>
  </si>
  <si>
    <t>Előirányzat módosítás 04.15.</t>
  </si>
  <si>
    <t>Módosított előirányzat 04.15.</t>
  </si>
  <si>
    <t>Előrányzat módosítás 04.15.</t>
  </si>
  <si>
    <t>Ebből: Közművelődési érdekeltségnövelő támogatáshoz kapcsolódó beruházás</t>
  </si>
  <si>
    <t>Ebből: Közművelődési érdekeltségnövelő támogatáshoz kapcsolódó beruházás általános forgalmi adója</t>
  </si>
  <si>
    <t>Előriányzat módosítás 04.15.</t>
  </si>
  <si>
    <t>A K5 rovaton (működési célú kiadás) könyvelendő felhalmozási célú céltartalék a mérlegszerű bemutatásban a felhalmozási célú kiadások között szerepel!</t>
  </si>
  <si>
    <t>H</t>
  </si>
  <si>
    <t>Közművelődési érdekeltségnövelő támogatásból történő eszközbeszerzés (Művelődési Házba székek vásárlása)</t>
  </si>
  <si>
    <t>Közművelődési érdekeltségnövelő támogatás</t>
  </si>
  <si>
    <t>I</t>
  </si>
  <si>
    <t xml:space="preserve">    lásd: 4. számú melléklet</t>
  </si>
  <si>
    <t>5/2018. (IV. 26.) önkormányzati rendelet 1. melléklete</t>
  </si>
  <si>
    <t>2/2018. (II. 15.) önkormányzati rendelet 1. melléklete</t>
  </si>
  <si>
    <t>5/2018. (IV. 26.) önkormányzati rendelet 2. melléklete</t>
  </si>
  <si>
    <t>2/2018. (II. 15.) önkormányzati rendelet 2,a. melléklete</t>
  </si>
  <si>
    <t>5/2018. (IV. 26.) önkormányzati rendelet 3. melléklete</t>
  </si>
  <si>
    <t>2/2018. (II. 15.) önkormányzati rendelet 2,b. melléklete</t>
  </si>
  <si>
    <t>5/2018. (IV. 26.) önkormányzati rendelet 4. melléklete</t>
  </si>
  <si>
    <t>2/2018. (II. 15.) önkormányzati rendelet 5. melléklete</t>
  </si>
  <si>
    <t>5/2018. (IV. 26.) önkormányzati rendelet 5. melléklete</t>
  </si>
  <si>
    <t>2/2018. (II. 15.) önkormányzati rendelet 6,b. melléklete</t>
  </si>
  <si>
    <t>5/2018. (IV. 26.) önkormányzati rendelet 6. melléklete</t>
  </si>
  <si>
    <t>2/2018. (II. 15.) önkormányzati rendelet 7. melléklete</t>
  </si>
  <si>
    <t>5/2018. (IV. 26.) önkormányzati rendelet 7. melléklete</t>
  </si>
  <si>
    <t>2/2018. (II. 15.) önkormányzati rendelet 10. melléklete</t>
  </si>
  <si>
    <t>5/2018. (IV. 26.) önkormányzati rendelet 8. melléklete</t>
  </si>
  <si>
    <t>2/2018. (II. 15.) önkormányzati rendelet 12. melléklete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</si>
</sst>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0.0000"/>
    <numFmt numFmtId="169" formatCode="0.000"/>
    <numFmt numFmtId="170" formatCode="0.0"/>
    <numFmt numFmtId="171" formatCode="&quot;öS&quot;\ #,##0;\-&quot;öS&quot;\ #,##0"/>
    <numFmt numFmtId="172" formatCode="&quot;öS&quot;\ #,##0;[Red]\-&quot;öS&quot;\ #,##0"/>
    <numFmt numFmtId="173" formatCode="&quot;öS&quot;\ #,##0.00;\-&quot;öS&quot;\ #,##0.00"/>
    <numFmt numFmtId="174" formatCode="&quot;öS&quot;\ #,##0.00;[Red]\-&quot;öS&quot;\ #,##0.00"/>
    <numFmt numFmtId="175" formatCode="_-&quot;öS&quot;\ * #,##0_-;\-&quot;öS&quot;\ * #,##0_-;_-&quot;öS&quot;\ * &quot;-&quot;_-;_-@_-"/>
    <numFmt numFmtId="176" formatCode="_-* #,##0_-;\-* #,##0_-;_-* &quot;-&quot;_-;_-@_-"/>
    <numFmt numFmtId="177" formatCode="_-&quot;öS&quot;\ * #,##0.00_-;\-&quot;öS&quot;\ * #,##0.00_-;_-&quot;öS&quot;\ * &quot;-&quot;??_-;_-@_-"/>
    <numFmt numFmtId="178" formatCode="_-* #,##0.00_-;\-* #,##0.00_-;_-* &quot;-&quot;??_-;_-@_-"/>
    <numFmt numFmtId="179" formatCode="#,##0.00\ &quot;Ft&quot;"/>
    <numFmt numFmtId="180" formatCode="#,###"/>
    <numFmt numFmtId="181" formatCode="_-* #,##0.0\ _F_t_-;\-* #,##0.0\ _F_t_-;_-* &quot;-&quot;??\ _F_t_-;_-@_-"/>
    <numFmt numFmtId="182" formatCode="_-* #,##0\ _F_t_-;\-* #,##0\ _F_t_-;_-* &quot;-&quot;??\ _F_t_-;_-@_-"/>
    <numFmt numFmtId="183" formatCode="#"/>
    <numFmt numFmtId="184" formatCode="[$-40E]yyyy\.\ mmmm\ d\."/>
    <numFmt numFmtId="185" formatCode="[$€-2]\ #\ ##,000_);[Red]\([$€-2]\ #\ ##,000\)"/>
    <numFmt numFmtId="186" formatCode="0&quot;.&quot;"/>
    <numFmt numFmtId="187" formatCode="0.0%"/>
    <numFmt numFmtId="188" formatCode="#,##0.000"/>
    <numFmt numFmtId="189" formatCode="0.0000000"/>
    <numFmt numFmtId="190" formatCode="0.000000"/>
    <numFmt numFmtId="191" formatCode="0.00000"/>
    <numFmt numFmtId="192" formatCode="_-* #,##0.000\ _F_t_-;\-* #,##0.000\ _F_t_-;_-* &quot;-&quot;??\ _F_t_-;_-@_-"/>
    <numFmt numFmtId="193" formatCode="_-* #,##0.0000\ _F_t_-;\-* #,##0.0000\ _F_t_-;_-* &quot;-&quot;??\ _F_t_-;_-@_-"/>
    <numFmt numFmtId="194" formatCode="_-* #,##0.00000\ _F_t_-;\-* #,##0.00000\ _F_t_-;_-* &quot;-&quot;??\ _F_t_-;_-@_-"/>
    <numFmt numFmtId="195" formatCode="_-* #,##0.000000\ _F_t_-;\-* #,##0.000000\ _F_t_-;_-* &quot;-&quot;??\ _F_t_-;_-@_-"/>
    <numFmt numFmtId="196" formatCode="&quot;H-&quot;0000"/>
    <numFmt numFmtId="197" formatCode="_-* #,##0.0\ &quot;Ft&quot;_-;\-* #,##0.0\ &quot;Ft&quot;_-;_-* &quot;-&quot;??\ &quot;Ft&quot;_-;_-@_-"/>
    <numFmt numFmtId="198" formatCode="_-* #,##0\ &quot;Ft&quot;_-;\-* #,##0\ &quot;Ft&quot;_-;_-* &quot;-&quot;??\ &quot;Ft&quot;_-;_-@_-"/>
  </numFmts>
  <fonts count="74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 CE"/>
      <family val="0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3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13"/>
      <name val="Times New Roman CE"/>
      <family val="0"/>
    </font>
    <font>
      <b/>
      <i/>
      <sz val="10"/>
      <name val="Times New Roman CE"/>
      <family val="0"/>
    </font>
    <font>
      <b/>
      <sz val="9"/>
      <color indexed="8"/>
      <name val="Times New Roman"/>
      <family val="1"/>
    </font>
    <font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6"/>
      <name val="Times New Roman CE"/>
      <family val="0"/>
    </font>
    <font>
      <i/>
      <sz val="8"/>
      <color indexed="8"/>
      <name val="Times New Roman"/>
      <family val="1"/>
    </font>
    <font>
      <i/>
      <sz val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lightHorizontal"/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ck"/>
    </border>
    <border>
      <left style="thick"/>
      <right style="thin"/>
      <top style="thick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5" borderId="0" applyNumberFormat="0" applyBorder="0" applyAlignment="0" applyProtection="0"/>
    <xf numFmtId="0" fontId="7" fillId="9" borderId="1" applyNumberFormat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9" fillId="21" borderId="2" applyNumberFormat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7" fillId="9" borderId="1" applyNumberFormat="0" applyAlignment="0" applyProtection="0"/>
    <xf numFmtId="0" fontId="15" fillId="22" borderId="7" applyNumberFormat="0" applyFont="0" applyAlignment="0" applyProtection="0"/>
    <xf numFmtId="0" fontId="18" fillId="6" borderId="0" applyNumberFormat="0" applyBorder="0" applyAlignment="0" applyProtection="0"/>
    <xf numFmtId="0" fontId="21" fillId="20" borderId="8" applyNumberFormat="0" applyAlignment="0" applyProtection="0"/>
    <xf numFmtId="0" fontId="2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4" fillId="0" borderId="0">
      <alignment/>
      <protection/>
    </xf>
    <xf numFmtId="0" fontId="15" fillId="0" borderId="0">
      <alignment/>
      <protection/>
    </xf>
    <xf numFmtId="0" fontId="3" fillId="22" borderId="7" applyNumberFormat="0" applyFont="0" applyAlignment="0" applyProtection="0"/>
    <xf numFmtId="0" fontId="21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23" fillId="23" borderId="0" applyNumberFormat="0" applyBorder="0" applyAlignment="0" applyProtection="0"/>
    <xf numFmtId="0" fontId="8" fillId="20" borderId="1" applyNumberFormat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15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6" fillId="0" borderId="0" xfId="100">
      <alignment/>
      <protection/>
    </xf>
    <xf numFmtId="0" fontId="16" fillId="0" borderId="0" xfId="100" applyFont="1" applyBorder="1" applyAlignment="1">
      <alignment horizontal="center"/>
      <protection/>
    </xf>
    <xf numFmtId="0" fontId="27" fillId="0" borderId="10" xfId="100" applyFont="1" applyBorder="1" applyAlignment="1">
      <alignment vertical="center" wrapText="1"/>
      <protection/>
    </xf>
    <xf numFmtId="0" fontId="27" fillId="0" borderId="11" xfId="100" applyFont="1" applyBorder="1" applyAlignment="1">
      <alignment horizontal="center" vertical="center" wrapText="1"/>
      <protection/>
    </xf>
    <xf numFmtId="49" fontId="16" fillId="0" borderId="12" xfId="100" applyNumberFormat="1" applyFont="1" applyBorder="1" applyAlignment="1">
      <alignment horizontal="right"/>
      <protection/>
    </xf>
    <xf numFmtId="49" fontId="16" fillId="0" borderId="13" xfId="100" applyNumberFormat="1" applyFont="1" applyBorder="1" applyAlignment="1">
      <alignment horizontal="right"/>
      <protection/>
    </xf>
    <xf numFmtId="180" fontId="16" fillId="0" borderId="13" xfId="100" applyNumberFormat="1" applyFont="1" applyFill="1" applyBorder="1" applyAlignment="1" applyProtection="1">
      <alignment horizontal="left" vertical="center" wrapText="1" indent="1"/>
      <protection locked="0"/>
    </xf>
    <xf numFmtId="0" fontId="16" fillId="0" borderId="14" xfId="100" applyFont="1" applyBorder="1">
      <alignment/>
      <protection/>
    </xf>
    <xf numFmtId="0" fontId="16" fillId="0" borderId="15" xfId="100" applyFont="1" applyBorder="1">
      <alignment/>
      <protection/>
    </xf>
    <xf numFmtId="49" fontId="16" fillId="0" borderId="16" xfId="100" applyNumberFormat="1" applyBorder="1">
      <alignment/>
      <protection/>
    </xf>
    <xf numFmtId="49" fontId="16" fillId="0" borderId="17" xfId="100" applyNumberFormat="1" applyBorder="1">
      <alignment/>
      <protection/>
    </xf>
    <xf numFmtId="0" fontId="27" fillId="0" borderId="18" xfId="100" applyFont="1" applyBorder="1" applyAlignment="1">
      <alignment horizontal="left"/>
      <protection/>
    </xf>
    <xf numFmtId="0" fontId="27" fillId="0" borderId="19" xfId="100" applyFont="1" applyBorder="1" applyAlignment="1">
      <alignment horizontal="left"/>
      <protection/>
    </xf>
    <xf numFmtId="0" fontId="27" fillId="0" borderId="20" xfId="100" applyFont="1" applyBorder="1" applyAlignment="1">
      <alignment horizontal="left"/>
      <protection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33" fillId="0" borderId="0" xfId="0" applyFont="1" applyAlignment="1">
      <alignment/>
    </xf>
    <xf numFmtId="0" fontId="1" fillId="0" borderId="0" xfId="0" applyFont="1" applyAlignment="1">
      <alignment/>
    </xf>
    <xf numFmtId="0" fontId="34" fillId="0" borderId="0" xfId="0" applyFont="1" applyAlignment="1">
      <alignment/>
    </xf>
    <xf numFmtId="0" fontId="38" fillId="0" borderId="0" xfId="0" applyFont="1" applyAlignment="1">
      <alignment/>
    </xf>
    <xf numFmtId="0" fontId="29" fillId="0" borderId="21" xfId="0" applyFont="1" applyBorder="1" applyAlignment="1">
      <alignment wrapText="1"/>
    </xf>
    <xf numFmtId="0" fontId="29" fillId="0" borderId="13" xfId="0" applyFont="1" applyBorder="1" applyAlignment="1">
      <alignment wrapText="1"/>
    </xf>
    <xf numFmtId="0" fontId="25" fillId="0" borderId="21" xfId="0" applyFont="1" applyBorder="1" applyAlignment="1">
      <alignment wrapText="1"/>
    </xf>
    <xf numFmtId="0" fontId="25" fillId="0" borderId="13" xfId="0" applyFont="1" applyBorder="1" applyAlignment="1">
      <alignment wrapText="1"/>
    </xf>
    <xf numFmtId="0" fontId="35" fillId="0" borderId="13" xfId="0" applyFont="1" applyBorder="1" applyAlignment="1">
      <alignment wrapText="1"/>
    </xf>
    <xf numFmtId="0" fontId="32" fillId="0" borderId="21" xfId="0" applyFont="1" applyBorder="1" applyAlignment="1">
      <alignment wrapText="1"/>
    </xf>
    <xf numFmtId="0" fontId="32" fillId="0" borderId="13" xfId="0" applyFont="1" applyBorder="1" applyAlignment="1">
      <alignment wrapText="1"/>
    </xf>
    <xf numFmtId="0" fontId="32" fillId="0" borderId="22" xfId="0" applyFont="1" applyBorder="1" applyAlignment="1">
      <alignment wrapText="1"/>
    </xf>
    <xf numFmtId="0" fontId="32" fillId="0" borderId="23" xfId="0" applyFont="1" applyBorder="1" applyAlignment="1">
      <alignment wrapText="1"/>
    </xf>
    <xf numFmtId="0" fontId="25" fillId="0" borderId="24" xfId="0" applyFont="1" applyBorder="1" applyAlignment="1">
      <alignment wrapText="1"/>
    </xf>
    <xf numFmtId="0" fontId="25" fillId="0" borderId="25" xfId="0" applyFont="1" applyBorder="1" applyAlignment="1">
      <alignment wrapText="1"/>
    </xf>
    <xf numFmtId="0" fontId="25" fillId="0" borderId="26" xfId="0" applyFont="1" applyBorder="1" applyAlignment="1">
      <alignment horizontal="center" wrapText="1"/>
    </xf>
    <xf numFmtId="0" fontId="26" fillId="0" borderId="26" xfId="0" applyFont="1" applyBorder="1" applyAlignment="1">
      <alignment horizontal="center" wrapText="1"/>
    </xf>
    <xf numFmtId="0" fontId="43" fillId="0" borderId="0" xfId="100" applyFont="1" applyAlignment="1">
      <alignment horizontal="center"/>
      <protection/>
    </xf>
    <xf numFmtId="0" fontId="16" fillId="0" borderId="0" xfId="100" applyFont="1" applyBorder="1" applyAlignment="1">
      <alignment horizontal="right"/>
      <protection/>
    </xf>
    <xf numFmtId="3" fontId="16" fillId="0" borderId="13" xfId="100" applyNumberFormat="1" applyFont="1" applyBorder="1">
      <alignment/>
      <protection/>
    </xf>
    <xf numFmtId="3" fontId="16" fillId="0" borderId="17" xfId="100" applyNumberFormat="1" applyFont="1" applyBorder="1">
      <alignment/>
      <protection/>
    </xf>
    <xf numFmtId="3" fontId="27" fillId="0" borderId="19" xfId="100" applyNumberFormat="1" applyFont="1" applyBorder="1">
      <alignment/>
      <protection/>
    </xf>
    <xf numFmtId="3" fontId="16" fillId="0" borderId="13" xfId="100" applyNumberFormat="1" applyFont="1" applyFill="1" applyBorder="1" applyAlignment="1" applyProtection="1">
      <alignment vertical="center" wrapText="1"/>
      <protection locked="0"/>
    </xf>
    <xf numFmtId="3" fontId="25" fillId="0" borderId="13" xfId="0" applyNumberFormat="1" applyFont="1" applyBorder="1" applyAlignment="1">
      <alignment horizontal="right" wrapText="1"/>
    </xf>
    <xf numFmtId="3" fontId="29" fillId="0" borderId="13" xfId="0" applyNumberFormat="1" applyFont="1" applyBorder="1" applyAlignment="1">
      <alignment horizontal="right" wrapText="1"/>
    </xf>
    <xf numFmtId="0" fontId="1" fillId="0" borderId="13" xfId="0" applyFont="1" applyBorder="1" applyAlignment="1">
      <alignment wrapText="1"/>
    </xf>
    <xf numFmtId="3" fontId="1" fillId="0" borderId="13" xfId="0" applyNumberFormat="1" applyFont="1" applyBorder="1" applyAlignment="1">
      <alignment horizontal="right" wrapText="1"/>
    </xf>
    <xf numFmtId="3" fontId="32" fillId="0" borderId="13" xfId="0" applyNumberFormat="1" applyFont="1" applyBorder="1" applyAlignment="1">
      <alignment horizontal="right" wrapText="1"/>
    </xf>
    <xf numFmtId="3" fontId="32" fillId="0" borderId="23" xfId="0" applyNumberFormat="1" applyFont="1" applyBorder="1" applyAlignment="1">
      <alignment horizontal="right" wrapText="1"/>
    </xf>
    <xf numFmtId="3" fontId="25" fillId="0" borderId="25" xfId="0" applyNumberFormat="1" applyFont="1" applyBorder="1" applyAlignment="1">
      <alignment horizontal="right" wrapText="1"/>
    </xf>
    <xf numFmtId="3" fontId="29" fillId="0" borderId="25" xfId="0" applyNumberFormat="1" applyFont="1" applyBorder="1" applyAlignment="1">
      <alignment horizontal="right" wrapText="1"/>
    </xf>
    <xf numFmtId="0" fontId="30" fillId="0" borderId="27" xfId="0" applyFont="1" applyBorder="1" applyAlignment="1">
      <alignment horizontal="center" wrapText="1"/>
    </xf>
    <xf numFmtId="0" fontId="37" fillId="0" borderId="13" xfId="0" applyFont="1" applyBorder="1" applyAlignment="1">
      <alignment wrapText="1"/>
    </xf>
    <xf numFmtId="0" fontId="30" fillId="0" borderId="28" xfId="0" applyFont="1" applyBorder="1" applyAlignment="1">
      <alignment horizontal="center" wrapText="1"/>
    </xf>
    <xf numFmtId="0" fontId="25" fillId="0" borderId="29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5" fillId="0" borderId="30" xfId="0" applyFont="1" applyBorder="1" applyAlignment="1">
      <alignment horizontal="center" wrapText="1"/>
    </xf>
    <xf numFmtId="0" fontId="45" fillId="0" borderId="31" xfId="0" applyFont="1" applyBorder="1" applyAlignment="1">
      <alignment horizontal="center" wrapText="1"/>
    </xf>
    <xf numFmtId="0" fontId="46" fillId="0" borderId="12" xfId="100" applyFont="1" applyBorder="1" applyAlignment="1">
      <alignment horizontal="center"/>
      <protection/>
    </xf>
    <xf numFmtId="0" fontId="46" fillId="0" borderId="13" xfId="100" applyFont="1" applyBorder="1" applyAlignment="1">
      <alignment horizontal="center"/>
      <protection/>
    </xf>
    <xf numFmtId="0" fontId="46" fillId="0" borderId="14" xfId="100" applyFont="1" applyBorder="1" applyAlignment="1">
      <alignment horizontal="center"/>
      <protection/>
    </xf>
    <xf numFmtId="0" fontId="46" fillId="0" borderId="0" xfId="100" applyFont="1">
      <alignment/>
      <protection/>
    </xf>
    <xf numFmtId="180" fontId="16" fillId="0" borderId="0" xfId="103" applyNumberFormat="1" applyFill="1" applyAlignment="1" applyProtection="1">
      <alignment vertical="center" wrapText="1"/>
      <protection/>
    </xf>
    <xf numFmtId="180" fontId="48" fillId="0" borderId="0" xfId="103" applyNumberFormat="1" applyFont="1" applyFill="1" applyAlignment="1" applyProtection="1">
      <alignment horizontal="centerContinuous" vertical="center" wrapText="1"/>
      <protection/>
    </xf>
    <xf numFmtId="180" fontId="16" fillId="0" borderId="0" xfId="103" applyNumberFormat="1" applyFill="1" applyAlignment="1" applyProtection="1">
      <alignment horizontal="centerContinuous" vertical="center"/>
      <protection/>
    </xf>
    <xf numFmtId="180" fontId="16" fillId="0" borderId="0" xfId="103" applyNumberFormat="1" applyFill="1" applyAlignment="1" applyProtection="1">
      <alignment horizontal="center" vertical="center" wrapText="1"/>
      <protection/>
    </xf>
    <xf numFmtId="180" fontId="50" fillId="0" borderId="32" xfId="103" applyNumberFormat="1" applyFont="1" applyFill="1" applyBorder="1" applyAlignment="1" applyProtection="1">
      <alignment horizontal="centerContinuous" vertical="center" wrapText="1"/>
      <protection/>
    </xf>
    <xf numFmtId="180" fontId="50" fillId="0" borderId="33" xfId="103" applyNumberFormat="1" applyFont="1" applyFill="1" applyBorder="1" applyAlignment="1" applyProtection="1">
      <alignment horizontal="centerContinuous" vertical="center" wrapText="1"/>
      <protection/>
    </xf>
    <xf numFmtId="180" fontId="50" fillId="0" borderId="34" xfId="103" applyNumberFormat="1" applyFont="1" applyFill="1" applyBorder="1" applyAlignment="1" applyProtection="1">
      <alignment horizontal="centerContinuous" vertical="center" wrapText="1"/>
      <protection/>
    </xf>
    <xf numFmtId="180" fontId="50" fillId="0" borderId="32" xfId="103" applyNumberFormat="1" applyFont="1" applyFill="1" applyBorder="1" applyAlignment="1" applyProtection="1">
      <alignment horizontal="center" vertical="center" wrapText="1"/>
      <protection/>
    </xf>
    <xf numFmtId="180" fontId="50" fillId="0" borderId="33" xfId="103" applyNumberFormat="1" applyFont="1" applyFill="1" applyBorder="1" applyAlignment="1" applyProtection="1">
      <alignment horizontal="center" vertical="center" wrapText="1"/>
      <protection/>
    </xf>
    <xf numFmtId="180" fontId="27" fillId="0" borderId="0" xfId="103" applyNumberFormat="1" applyFont="1" applyFill="1" applyAlignment="1" applyProtection="1">
      <alignment horizontal="center" vertical="center" wrapText="1"/>
      <protection/>
    </xf>
    <xf numFmtId="180" fontId="46" fillId="0" borderId="35" xfId="103" applyNumberFormat="1" applyFont="1" applyFill="1" applyBorder="1" applyAlignment="1" applyProtection="1">
      <alignment horizontal="center" vertical="center" wrapText="1"/>
      <protection/>
    </xf>
    <xf numFmtId="180" fontId="46" fillId="0" borderId="32" xfId="103" applyNumberFormat="1" applyFont="1" applyFill="1" applyBorder="1" applyAlignment="1" applyProtection="1">
      <alignment horizontal="center" vertical="center" wrapText="1"/>
      <protection/>
    </xf>
    <xf numFmtId="180" fontId="46" fillId="0" borderId="33" xfId="103" applyNumberFormat="1" applyFont="1" applyFill="1" applyBorder="1" applyAlignment="1" applyProtection="1">
      <alignment horizontal="center" vertical="center" wrapText="1"/>
      <protection/>
    </xf>
    <xf numFmtId="180" fontId="16" fillId="0" borderId="36" xfId="103" applyNumberFormat="1" applyFill="1" applyBorder="1" applyAlignment="1" applyProtection="1">
      <alignment horizontal="left" vertical="center" wrapText="1" indent="1"/>
      <protection/>
    </xf>
    <xf numFmtId="180" fontId="51" fillId="0" borderId="37" xfId="103" applyNumberFormat="1" applyFont="1" applyFill="1" applyBorder="1" applyAlignment="1" applyProtection="1">
      <alignment horizontal="left" vertical="center" wrapText="1" indent="1"/>
      <protection/>
    </xf>
    <xf numFmtId="180" fontId="51" fillId="0" borderId="25" xfId="103" applyNumberFormat="1" applyFont="1" applyFill="1" applyBorder="1" applyAlignment="1" applyProtection="1">
      <alignment horizontal="right" vertical="center" wrapText="1" indent="1"/>
      <protection locked="0"/>
    </xf>
    <xf numFmtId="180" fontId="16" fillId="0" borderId="38" xfId="103" applyNumberFormat="1" applyFill="1" applyBorder="1" applyAlignment="1" applyProtection="1">
      <alignment horizontal="left" vertical="center" wrapText="1" indent="1"/>
      <protection/>
    </xf>
    <xf numFmtId="180" fontId="51" fillId="0" borderId="12" xfId="103" applyNumberFormat="1" applyFont="1" applyFill="1" applyBorder="1" applyAlignment="1" applyProtection="1">
      <alignment horizontal="left" vertical="center" wrapText="1" indent="1"/>
      <protection/>
    </xf>
    <xf numFmtId="180" fontId="51" fillId="0" borderId="13" xfId="103" applyNumberFormat="1" applyFont="1" applyFill="1" applyBorder="1" applyAlignment="1" applyProtection="1">
      <alignment horizontal="right" vertical="center" wrapText="1" indent="1"/>
      <protection locked="0"/>
    </xf>
    <xf numFmtId="180" fontId="51" fillId="0" borderId="39" xfId="103" applyNumberFormat="1" applyFont="1" applyFill="1" applyBorder="1" applyAlignment="1" applyProtection="1">
      <alignment horizontal="right" vertical="center" wrapText="1" indent="1"/>
      <protection locked="0"/>
    </xf>
    <xf numFmtId="180" fontId="51" fillId="0" borderId="40" xfId="103" applyNumberFormat="1" applyFont="1" applyFill="1" applyBorder="1" applyAlignment="1" applyProtection="1">
      <alignment horizontal="left" vertical="center" wrapText="1" indent="1"/>
      <protection/>
    </xf>
    <xf numFmtId="180" fontId="51" fillId="0" borderId="41" xfId="103" applyNumberFormat="1" applyFont="1" applyFill="1" applyBorder="1" applyAlignment="1" applyProtection="1">
      <alignment horizontal="right" vertical="center" wrapText="1" indent="1"/>
      <protection locked="0"/>
    </xf>
    <xf numFmtId="180" fontId="51" fillId="0" borderId="12" xfId="103" applyNumberFormat="1" applyFont="1" applyFill="1" applyBorder="1" applyAlignment="1" applyProtection="1">
      <alignment horizontal="left" vertical="center" wrapText="1" indent="1"/>
      <protection locked="0"/>
    </xf>
    <xf numFmtId="180" fontId="27" fillId="0" borderId="35" xfId="103" applyNumberFormat="1" applyFont="1" applyFill="1" applyBorder="1" applyAlignment="1" applyProtection="1">
      <alignment horizontal="left" vertical="center" wrapText="1" indent="1"/>
      <protection/>
    </xf>
    <xf numFmtId="180" fontId="46" fillId="0" borderId="32" xfId="103" applyNumberFormat="1" applyFont="1" applyFill="1" applyBorder="1" applyAlignment="1" applyProtection="1">
      <alignment horizontal="left" vertical="center" wrapText="1" indent="1"/>
      <protection/>
    </xf>
    <xf numFmtId="180" fontId="46" fillId="0" borderId="33" xfId="103" applyNumberFormat="1" applyFont="1" applyFill="1" applyBorder="1" applyAlignment="1" applyProtection="1">
      <alignment horizontal="right" vertical="center" wrapText="1" indent="1"/>
      <protection/>
    </xf>
    <xf numFmtId="180" fontId="51" fillId="0" borderId="13" xfId="103" applyNumberFormat="1" applyFont="1" applyFill="1" applyBorder="1" applyAlignment="1" applyProtection="1">
      <alignment horizontal="right" vertical="center" wrapText="1" indent="1"/>
      <protection locked="0"/>
    </xf>
    <xf numFmtId="180" fontId="51" fillId="0" borderId="39" xfId="103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13" xfId="103" applyNumberFormat="1" applyFont="1" applyFill="1" applyBorder="1" applyAlignment="1" applyProtection="1">
      <alignment horizontal="right" vertical="center" wrapText="1" indent="1"/>
      <protection/>
    </xf>
    <xf numFmtId="180" fontId="27" fillId="0" borderId="32" xfId="103" applyNumberFormat="1" applyFont="1" applyFill="1" applyBorder="1" applyAlignment="1" applyProtection="1">
      <alignment horizontal="left" vertical="center" wrapText="1" indent="1"/>
      <protection/>
    </xf>
    <xf numFmtId="180" fontId="27" fillId="0" borderId="42" xfId="103" applyNumberFormat="1" applyFont="1" applyFill="1" applyBorder="1" applyAlignment="1" applyProtection="1">
      <alignment horizontal="right" vertical="center" wrapText="1" indent="1"/>
      <protection/>
    </xf>
    <xf numFmtId="180" fontId="52" fillId="0" borderId="43" xfId="103" applyNumberFormat="1" applyFont="1" applyFill="1" applyBorder="1" applyAlignment="1" applyProtection="1">
      <alignment horizontal="left" vertical="center" wrapText="1" indent="1"/>
      <protection/>
    </xf>
    <xf numFmtId="180" fontId="52" fillId="0" borderId="25" xfId="103" applyNumberFormat="1" applyFont="1" applyFill="1" applyBorder="1" applyAlignment="1" applyProtection="1">
      <alignment horizontal="right" vertical="center" wrapText="1" indent="1"/>
      <protection/>
    </xf>
    <xf numFmtId="180" fontId="51" fillId="0" borderId="12" xfId="103" applyNumberFormat="1" applyFont="1" applyFill="1" applyBorder="1" applyAlignment="1" applyProtection="1">
      <alignment horizontal="left" vertical="center" wrapText="1" indent="2"/>
      <protection/>
    </xf>
    <xf numFmtId="180" fontId="51" fillId="0" borderId="13" xfId="103" applyNumberFormat="1" applyFont="1" applyFill="1" applyBorder="1" applyAlignment="1" applyProtection="1">
      <alignment horizontal="left" vertical="center" wrapText="1" indent="2"/>
      <protection/>
    </xf>
    <xf numFmtId="180" fontId="52" fillId="0" borderId="13" xfId="103" applyNumberFormat="1" applyFont="1" applyFill="1" applyBorder="1" applyAlignment="1" applyProtection="1">
      <alignment horizontal="left" vertical="center" wrapText="1" indent="1"/>
      <protection/>
    </xf>
    <xf numFmtId="180" fontId="51" fillId="0" borderId="37" xfId="103" applyNumberFormat="1" applyFont="1" applyFill="1" applyBorder="1" applyAlignment="1" applyProtection="1">
      <alignment horizontal="left" vertical="center" wrapText="1" indent="2"/>
      <protection/>
    </xf>
    <xf numFmtId="180" fontId="51" fillId="0" borderId="16" xfId="103" applyNumberFormat="1" applyFont="1" applyFill="1" applyBorder="1" applyAlignment="1" applyProtection="1">
      <alignment horizontal="left" vertical="center" wrapText="1" indent="2"/>
      <protection/>
    </xf>
    <xf numFmtId="3" fontId="53" fillId="0" borderId="13" xfId="0" applyNumberFormat="1" applyFont="1" applyBorder="1" applyAlignment="1">
      <alignment horizontal="right" wrapText="1"/>
    </xf>
    <xf numFmtId="3" fontId="53" fillId="0" borderId="23" xfId="0" applyNumberFormat="1" applyFont="1" applyBorder="1" applyAlignment="1">
      <alignment horizontal="right" wrapText="1"/>
    </xf>
    <xf numFmtId="180" fontId="51" fillId="0" borderId="44" xfId="103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105">
      <alignment/>
      <protection/>
    </xf>
    <xf numFmtId="0" fontId="15" fillId="0" borderId="0" xfId="105" applyBorder="1">
      <alignment/>
      <protection/>
    </xf>
    <xf numFmtId="0" fontId="35" fillId="0" borderId="45" xfId="105" applyFont="1" applyFill="1" applyBorder="1" applyAlignment="1">
      <alignment horizontal="left" vertical="center"/>
      <protection/>
    </xf>
    <xf numFmtId="0" fontId="35" fillId="0" borderId="14" xfId="105" applyFont="1" applyFill="1" applyBorder="1" applyAlignment="1">
      <alignment horizontal="left" vertical="center"/>
      <protection/>
    </xf>
    <xf numFmtId="0" fontId="41" fillId="0" borderId="13" xfId="105" applyFont="1" applyBorder="1" applyAlignment="1">
      <alignment horizontal="left" vertical="center"/>
      <protection/>
    </xf>
    <xf numFmtId="0" fontId="41" fillId="0" borderId="13" xfId="105" applyFont="1" applyFill="1" applyBorder="1">
      <alignment/>
      <protection/>
    </xf>
    <xf numFmtId="0" fontId="55" fillId="0" borderId="14" xfId="101" applyFont="1" applyBorder="1" applyAlignment="1">
      <alignment horizontal="center"/>
      <protection/>
    </xf>
    <xf numFmtId="0" fontId="40" fillId="0" borderId="14" xfId="105" applyFont="1" applyBorder="1" applyAlignment="1">
      <alignment horizontal="left" vertical="center"/>
      <protection/>
    </xf>
    <xf numFmtId="0" fontId="41" fillId="0" borderId="14" xfId="105" applyFont="1" applyBorder="1" applyAlignment="1">
      <alignment horizontal="left" vertical="center"/>
      <protection/>
    </xf>
    <xf numFmtId="0" fontId="40" fillId="0" borderId="13" xfId="105" applyFont="1" applyBorder="1" applyAlignment="1">
      <alignment horizontal="left" vertical="center"/>
      <protection/>
    </xf>
    <xf numFmtId="0" fontId="55" fillId="0" borderId="14" xfId="105" applyFont="1" applyBorder="1" applyAlignment="1">
      <alignment horizontal="center" vertical="center"/>
      <protection/>
    </xf>
    <xf numFmtId="0" fontId="41" fillId="0" borderId="14" xfId="105" applyFont="1" applyBorder="1" applyAlignment="1">
      <alignment vertical="center"/>
      <protection/>
    </xf>
    <xf numFmtId="0" fontId="40" fillId="0" borderId="13" xfId="105" applyFont="1" applyFill="1" applyBorder="1" applyAlignment="1">
      <alignment horizontal="left" vertical="center"/>
      <protection/>
    </xf>
    <xf numFmtId="0" fontId="40" fillId="0" borderId="13" xfId="101" applyFont="1" applyBorder="1" applyAlignment="1">
      <alignment horizontal="left"/>
      <protection/>
    </xf>
    <xf numFmtId="0" fontId="55" fillId="0" borderId="14" xfId="105" applyFont="1" applyBorder="1" applyAlignment="1">
      <alignment horizontal="left" vertical="center"/>
      <protection/>
    </xf>
    <xf numFmtId="0" fontId="41" fillId="0" borderId="14" xfId="105" applyFont="1" applyBorder="1" applyAlignment="1">
      <alignment horizontal="left"/>
      <protection/>
    </xf>
    <xf numFmtId="0" fontId="55" fillId="0" borderId="13" xfId="105" applyFont="1" applyBorder="1" applyAlignment="1">
      <alignment horizontal="left" vertical="center"/>
      <protection/>
    </xf>
    <xf numFmtId="0" fontId="41" fillId="0" borderId="14" xfId="105" applyFont="1" applyBorder="1" applyAlignment="1">
      <alignment horizontal="center"/>
      <protection/>
    </xf>
    <xf numFmtId="0" fontId="41" fillId="0" borderId="45" xfId="105" applyFont="1" applyBorder="1" applyAlignment="1">
      <alignment horizontal="left"/>
      <protection/>
    </xf>
    <xf numFmtId="0" fontId="41" fillId="0" borderId="45" xfId="105" applyFont="1" applyBorder="1" applyAlignment="1">
      <alignment horizontal="left" vertical="center"/>
      <protection/>
    </xf>
    <xf numFmtId="0" fontId="41" fillId="0" borderId="14" xfId="105" applyFont="1" applyBorder="1" applyAlignment="1">
      <alignment horizontal="center" vertical="center"/>
      <protection/>
    </xf>
    <xf numFmtId="0" fontId="35" fillId="0" borderId="14" xfId="105" applyFont="1" applyBorder="1" applyAlignment="1">
      <alignment horizontal="center" vertical="center"/>
      <protection/>
    </xf>
    <xf numFmtId="3" fontId="40" fillId="0" borderId="39" xfId="105" applyNumberFormat="1" applyFont="1" applyBorder="1" applyAlignment="1">
      <alignment vertical="center"/>
      <protection/>
    </xf>
    <xf numFmtId="3" fontId="40" fillId="0" borderId="39" xfId="101" applyNumberFormat="1" applyFont="1" applyBorder="1" applyAlignment="1">
      <alignment horizontal="right"/>
      <protection/>
    </xf>
    <xf numFmtId="3" fontId="40" fillId="0" borderId="39" xfId="105" applyNumberFormat="1" applyFont="1" applyBorder="1" applyAlignment="1">
      <alignment horizontal="right" vertical="center"/>
      <protection/>
    </xf>
    <xf numFmtId="3" fontId="55" fillId="0" borderId="39" xfId="105" applyNumberFormat="1" applyFont="1" applyBorder="1" applyAlignment="1">
      <alignment horizontal="right" vertical="center"/>
      <protection/>
    </xf>
    <xf numFmtId="3" fontId="41" fillId="0" borderId="39" xfId="105" applyNumberFormat="1" applyFont="1" applyBorder="1" applyAlignment="1">
      <alignment horizontal="right" vertical="center"/>
      <protection/>
    </xf>
    <xf numFmtId="3" fontId="54" fillId="0" borderId="39" xfId="105" applyNumberFormat="1" applyFont="1" applyFill="1" applyBorder="1" applyAlignment="1">
      <alignment vertical="center"/>
      <protection/>
    </xf>
    <xf numFmtId="3" fontId="41" fillId="0" borderId="39" xfId="105" applyNumberFormat="1" applyFont="1" applyBorder="1" applyAlignment="1">
      <alignment vertical="center"/>
      <protection/>
    </xf>
    <xf numFmtId="3" fontId="55" fillId="0" borderId="39" xfId="105" applyNumberFormat="1" applyFont="1" applyBorder="1" applyAlignment="1">
      <alignment vertical="center"/>
      <protection/>
    </xf>
    <xf numFmtId="3" fontId="34" fillId="0" borderId="39" xfId="105" applyNumberFormat="1" applyFont="1" applyBorder="1" applyAlignment="1">
      <alignment vertical="center"/>
      <protection/>
    </xf>
    <xf numFmtId="0" fontId="41" fillId="0" borderId="45" xfId="105" applyFont="1" applyBorder="1" applyAlignment="1">
      <alignment horizontal="center" vertical="center"/>
      <protection/>
    </xf>
    <xf numFmtId="3" fontId="55" fillId="0" borderId="39" xfId="105" applyNumberFormat="1" applyFont="1" applyBorder="1">
      <alignment/>
      <protection/>
    </xf>
    <xf numFmtId="0" fontId="55" fillId="0" borderId="13" xfId="105" applyFont="1" applyFill="1" applyBorder="1" applyAlignment="1">
      <alignment horizontal="left" vertical="center"/>
      <protection/>
    </xf>
    <xf numFmtId="0" fontId="40" fillId="0" borderId="46" xfId="105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1" fillId="0" borderId="45" xfId="105" applyFont="1" applyBorder="1" applyAlignment="1">
      <alignment horizontal="center"/>
      <protection/>
    </xf>
    <xf numFmtId="0" fontId="41" fillId="20" borderId="47" xfId="105" applyFont="1" applyFill="1" applyBorder="1" applyAlignment="1">
      <alignment horizontal="center" vertical="center"/>
      <protection/>
    </xf>
    <xf numFmtId="0" fontId="41" fillId="20" borderId="48" xfId="105" applyFont="1" applyFill="1" applyBorder="1" applyAlignment="1">
      <alignment horizontal="center" vertical="center"/>
      <protection/>
    </xf>
    <xf numFmtId="0" fontId="41" fillId="20" borderId="49" xfId="105" applyFont="1" applyFill="1" applyBorder="1" applyAlignment="1">
      <alignment horizontal="center" vertical="center" wrapText="1"/>
      <protection/>
    </xf>
    <xf numFmtId="0" fontId="41" fillId="20" borderId="50" xfId="105" applyFont="1" applyFill="1" applyBorder="1" applyAlignment="1">
      <alignment horizontal="center" vertical="center"/>
      <protection/>
    </xf>
    <xf numFmtId="0" fontId="41" fillId="0" borderId="12" xfId="105" applyFont="1" applyBorder="1" applyAlignment="1">
      <alignment horizontal="center" vertical="center"/>
      <protection/>
    </xf>
    <xf numFmtId="0" fontId="55" fillId="0" borderId="51" xfId="105" applyFont="1" applyBorder="1" applyAlignment="1">
      <alignment horizontal="center" vertical="center"/>
      <protection/>
    </xf>
    <xf numFmtId="0" fontId="41" fillId="0" borderId="51" xfId="105" applyFont="1" applyBorder="1" applyAlignment="1">
      <alignment horizontal="left" vertical="center"/>
      <protection/>
    </xf>
    <xf numFmtId="3" fontId="57" fillId="24" borderId="39" xfId="105" applyNumberFormat="1" applyFont="1" applyFill="1" applyBorder="1">
      <alignment/>
      <protection/>
    </xf>
    <xf numFmtId="3" fontId="54" fillId="0" borderId="39" xfId="105" applyNumberFormat="1" applyFont="1" applyFill="1" applyBorder="1">
      <alignment/>
      <protection/>
    </xf>
    <xf numFmtId="0" fontId="40" fillId="0" borderId="12" xfId="105" applyFont="1" applyBorder="1" applyAlignment="1">
      <alignment horizontal="center" vertical="center"/>
      <protection/>
    </xf>
    <xf numFmtId="3" fontId="42" fillId="0" borderId="39" xfId="105" applyNumberFormat="1" applyFont="1" applyBorder="1" applyAlignment="1">
      <alignment vertical="center"/>
      <protection/>
    </xf>
    <xf numFmtId="0" fontId="41" fillId="0" borderId="51" xfId="105" applyFont="1" applyBorder="1" applyAlignment="1">
      <alignment horizontal="center" vertical="center"/>
      <protection/>
    </xf>
    <xf numFmtId="0" fontId="44" fillId="20" borderId="19" xfId="105" applyFont="1" applyFill="1" applyBorder="1" applyAlignment="1">
      <alignment horizontal="left" vertical="center"/>
      <protection/>
    </xf>
    <xf numFmtId="0" fontId="44" fillId="20" borderId="20" xfId="105" applyFont="1" applyFill="1" applyBorder="1" applyAlignment="1">
      <alignment horizontal="left" vertical="center"/>
      <protection/>
    </xf>
    <xf numFmtId="0" fontId="0" fillId="0" borderId="0" xfId="102">
      <alignment/>
      <protection/>
    </xf>
    <xf numFmtId="0" fontId="25" fillId="0" borderId="0" xfId="102" applyFont="1" applyAlignment="1">
      <alignment horizontal="center"/>
      <protection/>
    </xf>
    <xf numFmtId="0" fontId="28" fillId="0" borderId="0" xfId="102" applyFont="1">
      <alignment/>
      <protection/>
    </xf>
    <xf numFmtId="0" fontId="25" fillId="0" borderId="52" xfId="102" applyFont="1" applyBorder="1" applyAlignment="1">
      <alignment horizontal="left"/>
      <protection/>
    </xf>
    <xf numFmtId="0" fontId="28" fillId="0" borderId="13" xfId="102" applyFont="1" applyBorder="1" applyAlignment="1">
      <alignment horizontal="right"/>
      <protection/>
    </xf>
    <xf numFmtId="0" fontId="28" fillId="0" borderId="39" xfId="102" applyFont="1" applyBorder="1" applyAlignment="1">
      <alignment horizontal="center"/>
      <protection/>
    </xf>
    <xf numFmtId="3" fontId="25" fillId="0" borderId="41" xfId="102" applyNumberFormat="1" applyFont="1" applyBorder="1" applyAlignment="1">
      <alignment horizontal="right"/>
      <protection/>
    </xf>
    <xf numFmtId="0" fontId="25" fillId="0" borderId="12" xfId="102" applyFont="1" applyBorder="1" applyAlignment="1">
      <alignment horizontal="center"/>
      <protection/>
    </xf>
    <xf numFmtId="0" fontId="25" fillId="0" borderId="15" xfId="102" applyFont="1" applyBorder="1" applyAlignment="1">
      <alignment horizontal="right"/>
      <protection/>
    </xf>
    <xf numFmtId="0" fontId="25" fillId="0" borderId="17" xfId="102" applyFont="1" applyBorder="1" applyAlignment="1">
      <alignment horizontal="left"/>
      <protection/>
    </xf>
    <xf numFmtId="0" fontId="28" fillId="21" borderId="18" xfId="102" applyFont="1" applyFill="1" applyBorder="1" applyAlignment="1">
      <alignment horizontal="center"/>
      <protection/>
    </xf>
    <xf numFmtId="0" fontId="25" fillId="21" borderId="19" xfId="102" applyFont="1" applyFill="1" applyBorder="1" applyAlignment="1">
      <alignment horizontal="left"/>
      <protection/>
    </xf>
    <xf numFmtId="0" fontId="25" fillId="21" borderId="20" xfId="102" applyFont="1" applyFill="1" applyBorder="1" applyAlignment="1">
      <alignment horizontal="right"/>
      <protection/>
    </xf>
    <xf numFmtId="3" fontId="25" fillId="21" borderId="53" xfId="102" applyNumberFormat="1" applyFont="1" applyFill="1" applyBorder="1" applyAlignment="1">
      <alignment horizontal="right"/>
      <protection/>
    </xf>
    <xf numFmtId="0" fontId="28" fillId="21" borderId="44" xfId="102" applyFont="1" applyFill="1" applyBorder="1" applyAlignment="1">
      <alignment horizontal="center"/>
      <protection/>
    </xf>
    <xf numFmtId="0" fontId="34" fillId="0" borderId="0" xfId="102" applyFont="1">
      <alignment/>
      <protection/>
    </xf>
    <xf numFmtId="0" fontId="0" fillId="0" borderId="0" xfId="99">
      <alignment/>
      <protection/>
    </xf>
    <xf numFmtId="0" fontId="33" fillId="0" borderId="0" xfId="99" applyFont="1">
      <alignment/>
      <protection/>
    </xf>
    <xf numFmtId="180" fontId="47" fillId="0" borderId="0" xfId="103" applyNumberFormat="1" applyFont="1" applyFill="1" applyAlignment="1" applyProtection="1">
      <alignment vertical="center"/>
      <protection/>
    </xf>
    <xf numFmtId="180" fontId="47" fillId="0" borderId="0" xfId="103" applyNumberFormat="1" applyFont="1" applyFill="1" applyAlignment="1" applyProtection="1">
      <alignment horizontal="center" vertical="center"/>
      <protection/>
    </xf>
    <xf numFmtId="180" fontId="47" fillId="0" borderId="0" xfId="103" applyNumberFormat="1" applyFont="1" applyFill="1" applyAlignment="1" applyProtection="1">
      <alignment horizontal="center" vertical="center" wrapText="1"/>
      <protection/>
    </xf>
    <xf numFmtId="180" fontId="46" fillId="0" borderId="12" xfId="103" applyNumberFormat="1" applyFont="1" applyFill="1" applyBorder="1" applyAlignment="1" applyProtection="1">
      <alignment horizontal="center" vertical="center" wrapText="1"/>
      <protection/>
    </xf>
    <xf numFmtId="0" fontId="41" fillId="0" borderId="0" xfId="103" applyFont="1" applyAlignment="1">
      <alignment horizontal="center" wrapText="1"/>
      <protection/>
    </xf>
    <xf numFmtId="0" fontId="16" fillId="0" borderId="0" xfId="103" applyFill="1" applyAlignment="1">
      <alignment vertical="center" wrapText="1"/>
      <protection/>
    </xf>
    <xf numFmtId="180" fontId="62" fillId="0" borderId="0" xfId="103" applyNumberFormat="1" applyFont="1" applyFill="1" applyAlignment="1">
      <alignment vertical="center" wrapText="1"/>
      <protection/>
    </xf>
    <xf numFmtId="0" fontId="39" fillId="0" borderId="0" xfId="103" applyFont="1" applyAlignment="1">
      <alignment horizontal="center" wrapText="1"/>
      <protection/>
    </xf>
    <xf numFmtId="180" fontId="49" fillId="0" borderId="0" xfId="103" applyNumberFormat="1" applyFont="1" applyFill="1" applyAlignment="1">
      <alignment vertical="center" wrapText="1"/>
      <protection/>
    </xf>
    <xf numFmtId="180" fontId="64" fillId="0" borderId="0" xfId="103" applyNumberFormat="1" applyFont="1" applyFill="1" applyAlignment="1" applyProtection="1">
      <alignment vertical="center" wrapText="1"/>
      <protection/>
    </xf>
    <xf numFmtId="182" fontId="16" fillId="0" borderId="13" xfId="74" applyNumberFormat="1" applyFont="1" applyFill="1" applyBorder="1" applyAlignment="1" applyProtection="1">
      <alignment horizontal="center" vertical="center" wrapText="1"/>
      <protection locked="0"/>
    </xf>
    <xf numFmtId="182" fontId="51" fillId="0" borderId="13" xfId="74" applyNumberFormat="1" applyFont="1" applyFill="1" applyBorder="1" applyAlignment="1" applyProtection="1">
      <alignment vertical="center" wrapText="1"/>
      <protection locked="0"/>
    </xf>
    <xf numFmtId="0" fontId="39" fillId="20" borderId="13" xfId="99" applyFont="1" applyFill="1" applyBorder="1" applyAlignment="1">
      <alignment horizontal="center" vertical="center" wrapText="1"/>
      <protection/>
    </xf>
    <xf numFmtId="0" fontId="41" fillId="20" borderId="13" xfId="99" applyFont="1" applyFill="1" applyBorder="1" applyAlignment="1">
      <alignment horizontal="center" vertical="center"/>
      <protection/>
    </xf>
    <xf numFmtId="0" fontId="1" fillId="0" borderId="13" xfId="99" applyFont="1" applyBorder="1">
      <alignment/>
      <protection/>
    </xf>
    <xf numFmtId="0" fontId="41" fillId="0" borderId="13" xfId="99" applyFont="1" applyBorder="1" applyAlignment="1">
      <alignment horizontal="left"/>
      <protection/>
    </xf>
    <xf numFmtId="0" fontId="1" fillId="0" borderId="13" xfId="99" applyFont="1" applyBorder="1" applyAlignment="1">
      <alignment horizontal="center"/>
      <protection/>
    </xf>
    <xf numFmtId="0" fontId="40" fillId="0" borderId="13" xfId="99" applyFont="1" applyBorder="1" applyAlignment="1">
      <alignment horizontal="left" vertical="distributed"/>
      <protection/>
    </xf>
    <xf numFmtId="0" fontId="40" fillId="0" borderId="13" xfId="99" applyFont="1" applyBorder="1" applyAlignment="1">
      <alignment horizontal="left"/>
      <protection/>
    </xf>
    <xf numFmtId="0" fontId="40" fillId="0" borderId="41" xfId="99" applyFont="1" applyBorder="1" applyAlignment="1">
      <alignment horizontal="left"/>
      <protection/>
    </xf>
    <xf numFmtId="0" fontId="40" fillId="0" borderId="41" xfId="99" applyFont="1" applyBorder="1" applyAlignment="1">
      <alignment horizontal="left" vertical="distributed"/>
      <protection/>
    </xf>
    <xf numFmtId="3" fontId="1" fillId="0" borderId="13" xfId="99" applyNumberFormat="1" applyFont="1" applyBorder="1">
      <alignment/>
      <protection/>
    </xf>
    <xf numFmtId="0" fontId="57" fillId="24" borderId="14" xfId="105" applyFont="1" applyFill="1" applyBorder="1" applyAlignment="1">
      <alignment horizontal="left" vertical="center"/>
      <protection/>
    </xf>
    <xf numFmtId="0" fontId="57" fillId="24" borderId="12" xfId="105" applyFont="1" applyFill="1" applyBorder="1" applyAlignment="1">
      <alignment horizontal="left" vertical="center"/>
      <protection/>
    </xf>
    <xf numFmtId="0" fontId="57" fillId="24" borderId="13" xfId="105" applyFont="1" applyFill="1" applyBorder="1" applyAlignment="1">
      <alignment horizontal="left" vertical="center"/>
      <protection/>
    </xf>
    <xf numFmtId="0" fontId="59" fillId="0" borderId="0" xfId="102" applyFont="1">
      <alignment/>
      <protection/>
    </xf>
    <xf numFmtId="180" fontId="50" fillId="0" borderId="13" xfId="103" applyNumberFormat="1" applyFont="1" applyFill="1" applyBorder="1" applyAlignment="1" applyProtection="1">
      <alignment horizontal="center" vertical="center"/>
      <protection/>
    </xf>
    <xf numFmtId="180" fontId="46" fillId="0" borderId="13" xfId="103" applyNumberFormat="1" applyFont="1" applyFill="1" applyBorder="1" applyAlignment="1" applyProtection="1">
      <alignment horizontal="center" vertical="center" wrapText="1"/>
      <protection/>
    </xf>
    <xf numFmtId="180" fontId="46" fillId="0" borderId="39" xfId="103" applyNumberFormat="1" applyFont="1" applyFill="1" applyBorder="1" applyAlignment="1" applyProtection="1">
      <alignment horizontal="center" vertical="center" wrapText="1"/>
      <protection/>
    </xf>
    <xf numFmtId="180" fontId="46" fillId="0" borderId="13" xfId="103" applyNumberFormat="1" applyFont="1" applyFill="1" applyBorder="1" applyAlignment="1" applyProtection="1">
      <alignment horizontal="left" vertical="center" wrapText="1" indent="1"/>
      <protection/>
    </xf>
    <xf numFmtId="182" fontId="51" fillId="0" borderId="13" xfId="74" applyNumberFormat="1" applyFont="1" applyFill="1" applyBorder="1" applyAlignment="1" applyProtection="1">
      <alignment horizontal="center" vertical="center" wrapText="1"/>
      <protection locked="0"/>
    </xf>
    <xf numFmtId="182" fontId="51" fillId="0" borderId="13" xfId="74" applyNumberFormat="1" applyFont="1" applyFill="1" applyBorder="1" applyAlignment="1" applyProtection="1">
      <alignment vertical="center" wrapText="1"/>
      <protection/>
    </xf>
    <xf numFmtId="182" fontId="51" fillId="0" borderId="39" xfId="74" applyNumberFormat="1" applyFont="1" applyFill="1" applyBorder="1" applyAlignment="1" applyProtection="1">
      <alignment vertical="center" wrapText="1"/>
      <protection/>
    </xf>
    <xf numFmtId="182" fontId="27" fillId="0" borderId="13" xfId="74" applyNumberFormat="1" applyFont="1" applyFill="1" applyBorder="1" applyAlignment="1" applyProtection="1">
      <alignment horizontal="center" vertical="center" wrapText="1"/>
      <protection locked="0"/>
    </xf>
    <xf numFmtId="182" fontId="46" fillId="0" borderId="13" xfId="74" applyNumberFormat="1" applyFont="1" applyFill="1" applyBorder="1" applyAlignment="1" applyProtection="1">
      <alignment vertical="center" wrapText="1"/>
      <protection/>
    </xf>
    <xf numFmtId="182" fontId="46" fillId="0" borderId="39" xfId="74" applyNumberFormat="1" applyFont="1" applyFill="1" applyBorder="1" applyAlignment="1" applyProtection="1">
      <alignment vertical="center" wrapText="1"/>
      <protection/>
    </xf>
    <xf numFmtId="180" fontId="51" fillId="0" borderId="13" xfId="103" applyNumberFormat="1" applyFont="1" applyFill="1" applyBorder="1" applyAlignment="1" applyProtection="1">
      <alignment horizontal="left" vertical="center" wrapText="1" indent="1"/>
      <protection locked="0"/>
    </xf>
    <xf numFmtId="180" fontId="46" fillId="0" borderId="13" xfId="103" applyNumberFormat="1" applyFont="1" applyFill="1" applyBorder="1" applyAlignment="1" applyProtection="1">
      <alignment horizontal="left" vertical="center" wrapText="1" indent="1"/>
      <protection/>
    </xf>
    <xf numFmtId="182" fontId="16" fillId="0" borderId="13" xfId="74" applyNumberFormat="1" applyFont="1" applyFill="1" applyBorder="1" applyAlignment="1" applyProtection="1">
      <alignment horizontal="center" vertical="center" wrapText="1"/>
      <protection locked="0"/>
    </xf>
    <xf numFmtId="182" fontId="51" fillId="0" borderId="13" xfId="74" applyNumberFormat="1" applyFont="1" applyFill="1" applyBorder="1" applyAlignment="1" applyProtection="1">
      <alignment vertical="center" wrapText="1"/>
      <protection/>
    </xf>
    <xf numFmtId="182" fontId="51" fillId="0" borderId="39" xfId="74" applyNumberFormat="1" applyFont="1" applyFill="1" applyBorder="1" applyAlignment="1" applyProtection="1">
      <alignment vertical="center" wrapText="1"/>
      <protection/>
    </xf>
    <xf numFmtId="182" fontId="64" fillId="25" borderId="19" xfId="74" applyNumberFormat="1" applyFont="1" applyFill="1" applyBorder="1" applyAlignment="1" applyProtection="1">
      <alignment horizontal="left" vertical="center" wrapText="1" indent="2"/>
      <protection/>
    </xf>
    <xf numFmtId="182" fontId="64" fillId="0" borderId="19" xfId="74" applyNumberFormat="1" applyFont="1" applyFill="1" applyBorder="1" applyAlignment="1" applyProtection="1">
      <alignment vertical="center" wrapText="1"/>
      <protection/>
    </xf>
    <xf numFmtId="182" fontId="64" fillId="0" borderId="44" xfId="74" applyNumberFormat="1" applyFont="1" applyFill="1" applyBorder="1" applyAlignment="1" applyProtection="1">
      <alignment vertical="center" wrapText="1"/>
      <protection/>
    </xf>
    <xf numFmtId="0" fontId="60" fillId="0" borderId="13" xfId="99" applyFont="1" applyBorder="1" applyAlignment="1">
      <alignment horizontal="center"/>
      <protection/>
    </xf>
    <xf numFmtId="0" fontId="55" fillId="0" borderId="13" xfId="99" applyFont="1" applyBorder="1" applyAlignment="1">
      <alignment horizontal="left"/>
      <protection/>
    </xf>
    <xf numFmtId="3" fontId="42" fillId="0" borderId="13" xfId="99" applyNumberFormat="1" applyFont="1" applyBorder="1">
      <alignment/>
      <protection/>
    </xf>
    <xf numFmtId="0" fontId="66" fillId="0" borderId="0" xfId="99" applyFont="1">
      <alignment/>
      <protection/>
    </xf>
    <xf numFmtId="0" fontId="0" fillId="0" borderId="0" xfId="99" applyFont="1">
      <alignment/>
      <protection/>
    </xf>
    <xf numFmtId="0" fontId="1" fillId="0" borderId="0" xfId="105" applyFont="1">
      <alignment/>
      <protection/>
    </xf>
    <xf numFmtId="0" fontId="39" fillId="0" borderId="0" xfId="105" applyFont="1" applyAlignment="1">
      <alignment horizontal="right"/>
      <protection/>
    </xf>
    <xf numFmtId="0" fontId="44" fillId="0" borderId="0" xfId="105" applyFont="1" applyAlignment="1">
      <alignment horizontal="center"/>
      <protection/>
    </xf>
    <xf numFmtId="0" fontId="27" fillId="0" borderId="0" xfId="100" applyFont="1" applyAlignment="1">
      <alignment horizontal="right"/>
      <protection/>
    </xf>
    <xf numFmtId="180" fontId="27" fillId="0" borderId="0" xfId="103" applyNumberFormat="1" applyFont="1" applyFill="1" applyAlignment="1" applyProtection="1">
      <alignment horizontal="centerContinuous" vertical="center"/>
      <protection/>
    </xf>
    <xf numFmtId="180" fontId="51" fillId="0" borderId="0" xfId="103" applyNumberFormat="1" applyFont="1" applyFill="1" applyAlignment="1" applyProtection="1">
      <alignment horizontal="right" vertical="center"/>
      <protection/>
    </xf>
    <xf numFmtId="0" fontId="41" fillId="0" borderId="0" xfId="102" applyFont="1" applyAlignment="1">
      <alignment horizontal="center"/>
      <protection/>
    </xf>
    <xf numFmtId="0" fontId="45" fillId="0" borderId="0" xfId="102" applyFont="1" applyAlignment="1">
      <alignment horizontal="right"/>
      <protection/>
    </xf>
    <xf numFmtId="0" fontId="1" fillId="0" borderId="0" xfId="105" applyFont="1" applyAlignment="1">
      <alignment/>
      <protection/>
    </xf>
    <xf numFmtId="0" fontId="41" fillId="0" borderId="0" xfId="105" applyFont="1" applyAlignment="1">
      <alignment/>
      <protection/>
    </xf>
    <xf numFmtId="0" fontId="35" fillId="0" borderId="0" xfId="105" applyFont="1" applyAlignment="1">
      <alignment horizontal="right"/>
      <protection/>
    </xf>
    <xf numFmtId="180" fontId="51" fillId="0" borderId="0" xfId="103" applyNumberFormat="1" applyFont="1" applyFill="1" applyAlignment="1">
      <alignment horizontal="center" vertical="center"/>
      <protection/>
    </xf>
    <xf numFmtId="0" fontId="67" fillId="0" borderId="0" xfId="103" applyFont="1" applyAlignment="1">
      <alignment wrapText="1"/>
      <protection/>
    </xf>
    <xf numFmtId="182" fontId="29" fillId="0" borderId="13" xfId="74" applyNumberFormat="1" applyFont="1" applyBorder="1" applyAlignment="1">
      <alignment horizontal="right" wrapText="1"/>
    </xf>
    <xf numFmtId="0" fontId="67" fillId="0" borderId="0" xfId="103" applyFont="1" applyAlignment="1">
      <alignment horizontal="right" wrapText="1"/>
      <protection/>
    </xf>
    <xf numFmtId="49" fontId="16" fillId="0" borderId="16" xfId="100" applyNumberFormat="1" applyFont="1" applyBorder="1" applyAlignment="1">
      <alignment horizontal="right"/>
      <protection/>
    </xf>
    <xf numFmtId="49" fontId="16" fillId="0" borderId="17" xfId="100" applyNumberFormat="1" applyFont="1" applyBorder="1" applyAlignment="1">
      <alignment horizontal="right"/>
      <protection/>
    </xf>
    <xf numFmtId="3" fontId="16" fillId="0" borderId="17" xfId="100" applyNumberFormat="1" applyFont="1" applyFill="1" applyBorder="1" applyAlignment="1" applyProtection="1">
      <alignment vertical="center" wrapText="1"/>
      <protection locked="0"/>
    </xf>
    <xf numFmtId="0" fontId="27" fillId="0" borderId="54" xfId="100" applyFont="1" applyBorder="1" applyAlignment="1">
      <alignment horizontal="center" vertical="center" wrapText="1"/>
      <protection/>
    </xf>
    <xf numFmtId="3" fontId="29" fillId="0" borderId="13" xfId="0" applyNumberFormat="1" applyFont="1" applyFill="1" applyBorder="1" applyAlignment="1">
      <alignment horizontal="right" wrapText="1"/>
    </xf>
    <xf numFmtId="3" fontId="25" fillId="0" borderId="13" xfId="0" applyNumberFormat="1" applyFont="1" applyFill="1" applyBorder="1" applyAlignment="1">
      <alignment horizontal="right" wrapText="1"/>
    </xf>
    <xf numFmtId="0" fontId="25" fillId="0" borderId="13" xfId="0" applyFont="1" applyFill="1" applyBorder="1" applyAlignment="1">
      <alignment horizontal="right" wrapText="1"/>
    </xf>
    <xf numFmtId="3" fontId="32" fillId="0" borderId="13" xfId="0" applyNumberFormat="1" applyFont="1" applyFill="1" applyBorder="1" applyAlignment="1">
      <alignment horizontal="right" wrapText="1"/>
    </xf>
    <xf numFmtId="0" fontId="69" fillId="0" borderId="21" xfId="0" applyFont="1" applyBorder="1" applyAlignment="1">
      <alignment wrapText="1"/>
    </xf>
    <xf numFmtId="0" fontId="69" fillId="0" borderId="13" xfId="0" applyFont="1" applyBorder="1" applyAlignment="1">
      <alignment wrapText="1"/>
    </xf>
    <xf numFmtId="3" fontId="69" fillId="0" borderId="13" xfId="0" applyNumberFormat="1" applyFont="1" applyBorder="1" applyAlignment="1">
      <alignment horizontal="right" wrapText="1"/>
    </xf>
    <xf numFmtId="0" fontId="31" fillId="0" borderId="0" xfId="0" applyFont="1" applyAlignment="1">
      <alignment/>
    </xf>
    <xf numFmtId="0" fontId="34" fillId="0" borderId="13" xfId="105" applyFont="1" applyBorder="1" applyAlignment="1">
      <alignment vertical="center" wrapText="1"/>
      <protection/>
    </xf>
    <xf numFmtId="0" fontId="40" fillId="0" borderId="14" xfId="105" applyFont="1" applyBorder="1" applyAlignment="1">
      <alignment horizontal="left" vertical="center" wrapText="1"/>
      <protection/>
    </xf>
    <xf numFmtId="0" fontId="41" fillId="0" borderId="12" xfId="105" applyFont="1" applyBorder="1" applyAlignment="1">
      <alignment horizontal="center" vertical="center" wrapText="1"/>
      <protection/>
    </xf>
    <xf numFmtId="0" fontId="41" fillId="0" borderId="13" xfId="105" applyFont="1" applyBorder="1" applyAlignment="1">
      <alignment horizontal="left" vertical="center" wrapText="1"/>
      <protection/>
    </xf>
    <xf numFmtId="0" fontId="40" fillId="0" borderId="12" xfId="105" applyFont="1" applyBorder="1" applyAlignment="1">
      <alignment horizontal="center" vertical="center" wrapText="1"/>
      <protection/>
    </xf>
    <xf numFmtId="0" fontId="40" fillId="0" borderId="13" xfId="105" applyFont="1" applyFill="1" applyBorder="1" applyAlignment="1">
      <alignment horizontal="left" vertical="center" wrapText="1"/>
      <protection/>
    </xf>
    <xf numFmtId="0" fontId="55" fillId="0" borderId="14" xfId="105" applyFont="1" applyBorder="1" applyAlignment="1">
      <alignment horizontal="left" vertical="center" wrapText="1"/>
      <protection/>
    </xf>
    <xf numFmtId="0" fontId="40" fillId="0" borderId="51" xfId="105" applyFont="1" applyBorder="1" applyAlignment="1">
      <alignment horizontal="center" vertical="center" wrapText="1"/>
      <protection/>
    </xf>
    <xf numFmtId="0" fontId="35" fillId="0" borderId="51" xfId="105" applyFont="1" applyBorder="1" applyAlignment="1">
      <alignment vertical="center" wrapText="1"/>
      <protection/>
    </xf>
    <xf numFmtId="0" fontId="35" fillId="0" borderId="14" xfId="105" applyFont="1" applyBorder="1" applyAlignment="1">
      <alignment vertical="center" wrapText="1"/>
      <protection/>
    </xf>
    <xf numFmtId="0" fontId="41" fillId="0" borderId="14" xfId="105" applyFont="1" applyBorder="1" applyAlignment="1">
      <alignment vertical="center" wrapText="1"/>
      <protection/>
    </xf>
    <xf numFmtId="0" fontId="41" fillId="0" borderId="14" xfId="105" applyFont="1" applyBorder="1" applyAlignment="1">
      <alignment horizontal="left" vertical="center" wrapText="1"/>
      <protection/>
    </xf>
    <xf numFmtId="16" fontId="40" fillId="0" borderId="14" xfId="105" applyNumberFormat="1" applyFont="1" applyBorder="1" applyAlignment="1">
      <alignment horizontal="left" vertical="center" wrapText="1"/>
      <protection/>
    </xf>
    <xf numFmtId="0" fontId="41" fillId="0" borderId="51" xfId="105" applyFont="1" applyBorder="1" applyAlignment="1">
      <alignment horizontal="center" vertical="center" wrapText="1"/>
      <protection/>
    </xf>
    <xf numFmtId="0" fontId="41" fillId="0" borderId="14" xfId="105" applyFont="1" applyBorder="1" applyAlignment="1">
      <alignment horizontal="center" vertical="center" wrapText="1"/>
      <protection/>
    </xf>
    <xf numFmtId="0" fontId="40" fillId="0" borderId="41" xfId="99" applyFont="1" applyBorder="1" applyAlignment="1">
      <alignment horizontal="left" wrapText="1"/>
      <protection/>
    </xf>
    <xf numFmtId="182" fontId="34" fillId="0" borderId="13" xfId="74" applyNumberFormat="1" applyFont="1" applyBorder="1" applyAlignment="1">
      <alignment/>
    </xf>
    <xf numFmtId="182" fontId="61" fillId="0" borderId="13" xfId="74" applyNumberFormat="1" applyFont="1" applyBorder="1" applyAlignment="1">
      <alignment/>
    </xf>
    <xf numFmtId="182" fontId="34" fillId="0" borderId="13" xfId="74" applyNumberFormat="1" applyFont="1" applyBorder="1" applyAlignment="1">
      <alignment horizontal="center"/>
    </xf>
    <xf numFmtId="0" fontId="1" fillId="0" borderId="0" xfId="99" applyFont="1" applyBorder="1">
      <alignment/>
      <protection/>
    </xf>
    <xf numFmtId="0" fontId="41" fillId="0" borderId="0" xfId="99" applyFont="1" applyBorder="1" applyAlignment="1">
      <alignment horizontal="left"/>
      <protection/>
    </xf>
    <xf numFmtId="3" fontId="1" fillId="0" borderId="0" xfId="99" applyNumberFormat="1" applyFont="1" applyBorder="1">
      <alignment/>
      <protection/>
    </xf>
    <xf numFmtId="3" fontId="25" fillId="0" borderId="13" xfId="0" applyNumberFormat="1" applyFont="1" applyFill="1" applyBorder="1" applyAlignment="1">
      <alignment wrapText="1"/>
    </xf>
    <xf numFmtId="0" fontId="37" fillId="0" borderId="21" xfId="0" applyFont="1" applyBorder="1" applyAlignment="1">
      <alignment wrapText="1"/>
    </xf>
    <xf numFmtId="0" fontId="37" fillId="0" borderId="22" xfId="0" applyFont="1" applyBorder="1" applyAlignment="1">
      <alignment wrapText="1"/>
    </xf>
    <xf numFmtId="0" fontId="37" fillId="0" borderId="23" xfId="0" applyFont="1" applyBorder="1" applyAlignment="1">
      <alignment wrapText="1"/>
    </xf>
    <xf numFmtId="3" fontId="57" fillId="24" borderId="39" xfId="105" applyNumberFormat="1" applyFont="1" applyFill="1" applyBorder="1" applyAlignment="1">
      <alignment horizontal="right" vertical="center"/>
      <protection/>
    </xf>
    <xf numFmtId="3" fontId="58" fillId="24" borderId="39" xfId="105" applyNumberFormat="1" applyFont="1" applyFill="1" applyBorder="1" applyAlignment="1">
      <alignment vertical="center"/>
      <protection/>
    </xf>
    <xf numFmtId="3" fontId="44" fillId="20" borderId="44" xfId="105" applyNumberFormat="1" applyFont="1" applyFill="1" applyBorder="1" applyAlignment="1">
      <alignment vertical="center"/>
      <protection/>
    </xf>
    <xf numFmtId="0" fontId="28" fillId="0" borderId="13" xfId="102" applyFont="1" applyBorder="1" applyAlignment="1">
      <alignment horizontal="center"/>
      <protection/>
    </xf>
    <xf numFmtId="0" fontId="70" fillId="0" borderId="13" xfId="102" applyFont="1" applyBorder="1" applyAlignment="1">
      <alignment horizontal="left" wrapText="1"/>
      <protection/>
    </xf>
    <xf numFmtId="0" fontId="70" fillId="0" borderId="13" xfId="102" applyFont="1" applyBorder="1" applyAlignment="1">
      <alignment horizontal="right"/>
      <protection/>
    </xf>
    <xf numFmtId="3" fontId="70" fillId="0" borderId="13" xfId="102" applyNumberFormat="1" applyFont="1" applyBorder="1" applyAlignment="1">
      <alignment horizontal="right"/>
      <protection/>
    </xf>
    <xf numFmtId="0" fontId="70" fillId="0" borderId="13" xfId="102" applyFont="1" applyBorder="1" applyAlignment="1">
      <alignment horizontal="center"/>
      <protection/>
    </xf>
    <xf numFmtId="0" fontId="70" fillId="0" borderId="13" xfId="102" applyFont="1" applyBorder="1" applyAlignment="1">
      <alignment horizontal="left"/>
      <protection/>
    </xf>
    <xf numFmtId="3" fontId="16" fillId="0" borderId="0" xfId="100" applyNumberFormat="1">
      <alignment/>
      <protection/>
    </xf>
    <xf numFmtId="3" fontId="16" fillId="0" borderId="13" xfId="100" applyNumberFormat="1" applyFont="1" applyFill="1" applyBorder="1">
      <alignment/>
      <protection/>
    </xf>
    <xf numFmtId="3" fontId="16" fillId="0" borderId="17" xfId="100" applyNumberFormat="1" applyFont="1" applyFill="1" applyBorder="1">
      <alignment/>
      <protection/>
    </xf>
    <xf numFmtId="0" fontId="40" fillId="0" borderId="13" xfId="99" applyFont="1" applyFill="1" applyBorder="1">
      <alignment/>
      <protection/>
    </xf>
    <xf numFmtId="3" fontId="41" fillId="0" borderId="13" xfId="99" applyNumberFormat="1" applyFont="1" applyFill="1" applyBorder="1">
      <alignment/>
      <protection/>
    </xf>
    <xf numFmtId="3" fontId="55" fillId="0" borderId="13" xfId="99" applyNumberFormat="1" applyFont="1" applyFill="1" applyBorder="1">
      <alignment/>
      <protection/>
    </xf>
    <xf numFmtId="0" fontId="35" fillId="0" borderId="45" xfId="105" applyFont="1" applyBorder="1" applyAlignment="1">
      <alignment horizontal="left" vertical="center" wrapText="1"/>
      <protection/>
    </xf>
    <xf numFmtId="0" fontId="1" fillId="0" borderId="55" xfId="105" applyFont="1" applyBorder="1" applyAlignment="1">
      <alignment horizontal="center"/>
      <protection/>
    </xf>
    <xf numFmtId="0" fontId="35" fillId="0" borderId="56" xfId="105" applyFont="1" applyFill="1" applyBorder="1" applyAlignment="1">
      <alignment horizontal="left" vertical="center"/>
      <protection/>
    </xf>
    <xf numFmtId="0" fontId="25" fillId="0" borderId="0" xfId="0" applyFont="1" applyAlignment="1">
      <alignment horizontal="right" wrapText="1"/>
    </xf>
    <xf numFmtId="0" fontId="29" fillId="0" borderId="57" xfId="0" applyFont="1" applyBorder="1" applyAlignment="1">
      <alignment horizontal="right" wrapText="1"/>
    </xf>
    <xf numFmtId="0" fontId="29" fillId="0" borderId="57" xfId="0" applyFont="1" applyBorder="1" applyAlignment="1">
      <alignment horizontal="center" wrapText="1"/>
    </xf>
    <xf numFmtId="0" fontId="29" fillId="0" borderId="0" xfId="0" applyFont="1" applyBorder="1" applyAlignment="1">
      <alignment horizontal="right" wrapText="1"/>
    </xf>
    <xf numFmtId="0" fontId="29" fillId="0" borderId="0" xfId="0" applyFont="1" applyBorder="1" applyAlignment="1">
      <alignment horizontal="center" wrapText="1"/>
    </xf>
    <xf numFmtId="0" fontId="72" fillId="0" borderId="21" xfId="0" applyFont="1" applyBorder="1" applyAlignment="1">
      <alignment wrapText="1"/>
    </xf>
    <xf numFmtId="0" fontId="72" fillId="0" borderId="13" xfId="0" applyFont="1" applyBorder="1" applyAlignment="1">
      <alignment wrapText="1"/>
    </xf>
    <xf numFmtId="3" fontId="72" fillId="0" borderId="25" xfId="0" applyNumberFormat="1" applyFont="1" applyBorder="1" applyAlignment="1">
      <alignment horizontal="right" wrapText="1"/>
    </xf>
    <xf numFmtId="0" fontId="73" fillId="0" borderId="0" xfId="0" applyFont="1" applyAlignment="1">
      <alignment/>
    </xf>
    <xf numFmtId="3" fontId="72" fillId="0" borderId="13" xfId="0" applyNumberFormat="1" applyFont="1" applyBorder="1" applyAlignment="1">
      <alignment horizontal="right" wrapText="1"/>
    </xf>
    <xf numFmtId="0" fontId="41" fillId="20" borderId="50" xfId="105" applyFont="1" applyFill="1" applyBorder="1" applyAlignment="1">
      <alignment horizontal="center" vertical="center" wrapText="1"/>
      <protection/>
    </xf>
    <xf numFmtId="3" fontId="40" fillId="0" borderId="45" xfId="105" applyNumberFormat="1" applyFont="1" applyBorder="1" applyAlignment="1">
      <alignment vertical="center"/>
      <protection/>
    </xf>
    <xf numFmtId="3" fontId="40" fillId="0" borderId="45" xfId="101" applyNumberFormat="1" applyFont="1" applyBorder="1" applyAlignment="1">
      <alignment horizontal="right"/>
      <protection/>
    </xf>
    <xf numFmtId="3" fontId="40" fillId="0" borderId="45" xfId="105" applyNumberFormat="1" applyFont="1" applyBorder="1" applyAlignment="1">
      <alignment horizontal="right" vertical="center"/>
      <protection/>
    </xf>
    <xf numFmtId="3" fontId="55" fillId="0" borderId="45" xfId="105" applyNumberFormat="1" applyFont="1" applyBorder="1" applyAlignment="1">
      <alignment horizontal="right" vertical="center"/>
      <protection/>
    </xf>
    <xf numFmtId="3" fontId="41" fillId="0" borderId="45" xfId="105" applyNumberFormat="1" applyFont="1" applyBorder="1" applyAlignment="1">
      <alignment horizontal="right" vertical="center"/>
      <protection/>
    </xf>
    <xf numFmtId="3" fontId="57" fillId="24" borderId="45" xfId="105" applyNumberFormat="1" applyFont="1" applyFill="1" applyBorder="1" applyAlignment="1">
      <alignment horizontal="right" vertical="center"/>
      <protection/>
    </xf>
    <xf numFmtId="3" fontId="54" fillId="0" borderId="45" xfId="105" applyNumberFormat="1" applyFont="1" applyFill="1" applyBorder="1" applyAlignment="1">
      <alignment vertical="center"/>
      <protection/>
    </xf>
    <xf numFmtId="3" fontId="55" fillId="0" borderId="45" xfId="105" applyNumberFormat="1" applyFont="1" applyBorder="1">
      <alignment/>
      <protection/>
    </xf>
    <xf numFmtId="3" fontId="41" fillId="0" borderId="45" xfId="105" applyNumberFormat="1" applyFont="1" applyBorder="1" applyAlignment="1">
      <alignment vertical="center"/>
      <protection/>
    </xf>
    <xf numFmtId="3" fontId="55" fillId="0" borderId="45" xfId="105" applyNumberFormat="1" applyFont="1" applyBorder="1" applyAlignment="1">
      <alignment vertical="center"/>
      <protection/>
    </xf>
    <xf numFmtId="3" fontId="34" fillId="0" borderId="45" xfId="105" applyNumberFormat="1" applyFont="1" applyBorder="1" applyAlignment="1">
      <alignment vertical="center"/>
      <protection/>
    </xf>
    <xf numFmtId="3" fontId="58" fillId="24" borderId="45" xfId="105" applyNumberFormat="1" applyFont="1" applyFill="1" applyBorder="1" applyAlignment="1">
      <alignment vertical="center"/>
      <protection/>
    </xf>
    <xf numFmtId="3" fontId="44" fillId="20" borderId="58" xfId="105" applyNumberFormat="1" applyFont="1" applyFill="1" applyBorder="1" applyAlignment="1">
      <alignment vertical="center"/>
      <protection/>
    </xf>
    <xf numFmtId="0" fontId="1" fillId="0" borderId="0" xfId="105" applyFont="1" applyBorder="1" applyAlignment="1">
      <alignment horizontal="center"/>
      <protection/>
    </xf>
    <xf numFmtId="0" fontId="35" fillId="0" borderId="0" xfId="105" applyFont="1" applyFill="1" applyBorder="1" applyAlignment="1">
      <alignment horizontal="left" vertical="center"/>
      <protection/>
    </xf>
    <xf numFmtId="0" fontId="35" fillId="0" borderId="59" xfId="105" applyFont="1" applyFill="1" applyBorder="1" applyAlignment="1">
      <alignment horizontal="left" vertical="center"/>
      <protection/>
    </xf>
    <xf numFmtId="180" fontId="52" fillId="0" borderId="39" xfId="103" applyNumberFormat="1" applyFont="1" applyFill="1" applyBorder="1" applyAlignment="1" applyProtection="1">
      <alignment horizontal="right" vertical="center" wrapText="1" indent="1"/>
      <protection/>
    </xf>
    <xf numFmtId="180" fontId="50" fillId="0" borderId="60" xfId="103" applyNumberFormat="1" applyFont="1" applyFill="1" applyBorder="1" applyAlignment="1" applyProtection="1">
      <alignment horizontal="center" vertical="center" wrapText="1"/>
      <protection/>
    </xf>
    <xf numFmtId="180" fontId="46" fillId="0" borderId="60" xfId="103" applyNumberFormat="1" applyFont="1" applyFill="1" applyBorder="1" applyAlignment="1" applyProtection="1">
      <alignment horizontal="center" vertical="center" wrapText="1"/>
      <protection/>
    </xf>
    <xf numFmtId="180" fontId="51" fillId="0" borderId="61" xfId="103" applyNumberFormat="1" applyFont="1" applyFill="1" applyBorder="1" applyAlignment="1" applyProtection="1">
      <alignment horizontal="left" vertical="center" wrapText="1" indent="1"/>
      <protection/>
    </xf>
    <xf numFmtId="180" fontId="71" fillId="0" borderId="51" xfId="103" applyNumberFormat="1" applyFont="1" applyFill="1" applyBorder="1" applyAlignment="1" applyProtection="1">
      <alignment horizontal="left" vertical="center" wrapText="1" indent="1"/>
      <protection/>
    </xf>
    <xf numFmtId="180" fontId="51" fillId="0" borderId="51" xfId="103" applyNumberFormat="1" applyFont="1" applyFill="1" applyBorder="1" applyAlignment="1" applyProtection="1">
      <alignment horizontal="left" vertical="center" wrapText="1" indent="1"/>
      <protection/>
    </xf>
    <xf numFmtId="180" fontId="51" fillId="0" borderId="51" xfId="103" applyNumberFormat="1" applyFont="1" applyFill="1" applyBorder="1" applyAlignment="1" applyProtection="1" quotePrefix="1">
      <alignment horizontal="left" vertical="center" wrapText="1" indent="6"/>
      <protection locked="0"/>
    </xf>
    <xf numFmtId="180" fontId="46" fillId="0" borderId="60" xfId="103" applyNumberFormat="1" applyFont="1" applyFill="1" applyBorder="1" applyAlignment="1" applyProtection="1">
      <alignment horizontal="left" vertical="center" wrapText="1" indent="1"/>
      <protection/>
    </xf>
    <xf numFmtId="180" fontId="51" fillId="0" borderId="51" xfId="103" applyNumberFormat="1" applyFont="1" applyFill="1" applyBorder="1" applyAlignment="1" applyProtection="1">
      <alignment horizontal="left" vertical="center" wrapText="1" indent="1"/>
      <protection/>
    </xf>
    <xf numFmtId="180" fontId="51" fillId="0" borderId="40" xfId="103" applyNumberFormat="1" applyFont="1" applyFill="1" applyBorder="1" applyAlignment="1" applyProtection="1">
      <alignment horizontal="left" vertical="center" wrapText="1" indent="1"/>
      <protection/>
    </xf>
    <xf numFmtId="180" fontId="51" fillId="0" borderId="61" xfId="103" applyNumberFormat="1" applyFont="1" applyFill="1" applyBorder="1" applyAlignment="1" applyProtection="1">
      <alignment horizontal="left" vertical="center" wrapText="1" indent="1"/>
      <protection/>
    </xf>
    <xf numFmtId="180" fontId="51" fillId="0" borderId="61" xfId="103" applyNumberFormat="1" applyFont="1" applyFill="1" applyBorder="1" applyAlignment="1" applyProtection="1">
      <alignment horizontal="left" vertical="center" wrapText="1" indent="1"/>
      <protection locked="0"/>
    </xf>
    <xf numFmtId="180" fontId="51" fillId="0" borderId="61" xfId="103" applyNumberFormat="1" applyFont="1" applyFill="1" applyBorder="1" applyAlignment="1" applyProtection="1">
      <alignment horizontal="left" vertical="center" wrapText="1" indent="1"/>
      <protection locked="0"/>
    </xf>
    <xf numFmtId="180" fontId="51" fillId="0" borderId="51" xfId="103" applyNumberFormat="1" applyFont="1" applyFill="1" applyBorder="1" applyAlignment="1" applyProtection="1">
      <alignment horizontal="left" vertical="center" wrapText="1" indent="1"/>
      <protection locked="0"/>
    </xf>
    <xf numFmtId="180" fontId="27" fillId="0" borderId="60" xfId="103" applyNumberFormat="1" applyFont="1" applyFill="1" applyBorder="1" applyAlignment="1" applyProtection="1">
      <alignment horizontal="left" vertical="center" wrapText="1" indent="1"/>
      <protection/>
    </xf>
    <xf numFmtId="180" fontId="50" fillId="0" borderId="35" xfId="103" applyNumberFormat="1" applyFont="1" applyFill="1" applyBorder="1" applyAlignment="1" applyProtection="1">
      <alignment horizontal="center" vertical="center" wrapText="1"/>
      <protection/>
    </xf>
    <xf numFmtId="180" fontId="46" fillId="0" borderId="35" xfId="103" applyNumberFormat="1" applyFont="1" applyFill="1" applyBorder="1" applyAlignment="1" applyProtection="1">
      <alignment horizontal="right" vertical="center" wrapText="1" indent="1"/>
      <protection/>
    </xf>
    <xf numFmtId="180" fontId="27" fillId="0" borderId="35" xfId="103" applyNumberFormat="1" applyFont="1" applyFill="1" applyBorder="1" applyAlignment="1" applyProtection="1">
      <alignment horizontal="right" vertical="center" wrapText="1" indent="1"/>
      <protection/>
    </xf>
    <xf numFmtId="180" fontId="51" fillId="0" borderId="10" xfId="103" applyNumberFormat="1" applyFont="1" applyFill="1" applyBorder="1" applyAlignment="1" applyProtection="1">
      <alignment horizontal="right" vertical="center" wrapText="1" indent="1"/>
      <protection locked="0"/>
    </xf>
    <xf numFmtId="180" fontId="51" fillId="0" borderId="11" xfId="103" applyNumberFormat="1" applyFont="1" applyFill="1" applyBorder="1" applyAlignment="1" applyProtection="1">
      <alignment horizontal="right" vertical="center" wrapText="1" indent="1"/>
      <protection locked="0"/>
    </xf>
    <xf numFmtId="180" fontId="51" fillId="0" borderId="62" xfId="103" applyNumberFormat="1" applyFont="1" applyFill="1" applyBorder="1" applyAlignment="1" applyProtection="1">
      <alignment horizontal="right" vertical="center" wrapText="1" indent="1"/>
      <protection locked="0"/>
    </xf>
    <xf numFmtId="180" fontId="71" fillId="0" borderId="12" xfId="103" applyNumberFormat="1" applyFont="1" applyFill="1" applyBorder="1" applyAlignment="1" applyProtection="1">
      <alignment horizontal="right" vertical="center" wrapText="1" indent="1"/>
      <protection locked="0"/>
    </xf>
    <xf numFmtId="180" fontId="51" fillId="0" borderId="12" xfId="103" applyNumberFormat="1" applyFont="1" applyFill="1" applyBorder="1" applyAlignment="1" applyProtection="1">
      <alignment horizontal="right" vertical="center" wrapText="1" indent="1"/>
      <protection locked="0"/>
    </xf>
    <xf numFmtId="180" fontId="51" fillId="0" borderId="18" xfId="103" applyNumberFormat="1" applyFont="1" applyFill="1" applyBorder="1" applyAlignment="1" applyProtection="1">
      <alignment horizontal="right" vertical="center" wrapText="1" indent="1"/>
      <protection locked="0"/>
    </xf>
    <xf numFmtId="180" fontId="51" fillId="0" borderId="19" xfId="103" applyNumberFormat="1" applyFont="1" applyFill="1" applyBorder="1" applyAlignment="1" applyProtection="1">
      <alignment horizontal="right" vertical="center" wrapText="1" indent="1"/>
      <protection locked="0"/>
    </xf>
    <xf numFmtId="180" fontId="51" fillId="0" borderId="44" xfId="103" applyNumberFormat="1" applyFont="1" applyFill="1" applyBorder="1" applyAlignment="1" applyProtection="1">
      <alignment horizontal="right" vertical="center" wrapText="1" indent="1"/>
      <protection locked="0"/>
    </xf>
    <xf numFmtId="180" fontId="51" fillId="0" borderId="10" xfId="103" applyNumberFormat="1" applyFont="1" applyFill="1" applyBorder="1" applyAlignment="1" applyProtection="1">
      <alignment horizontal="right" vertical="center" wrapText="1" indent="1"/>
      <protection locked="0"/>
    </xf>
    <xf numFmtId="180" fontId="52" fillId="0" borderId="11" xfId="103" applyNumberFormat="1" applyFont="1" applyFill="1" applyBorder="1" applyAlignment="1" applyProtection="1">
      <alignment horizontal="right" vertical="center" wrapText="1" indent="1"/>
      <protection/>
    </xf>
    <xf numFmtId="180" fontId="52" fillId="0" borderId="62" xfId="103" applyNumberFormat="1" applyFont="1" applyFill="1" applyBorder="1" applyAlignment="1" applyProtection="1">
      <alignment horizontal="right" vertical="center" wrapText="1" indent="1"/>
      <protection/>
    </xf>
    <xf numFmtId="180" fontId="51" fillId="0" borderId="12" xfId="103" applyNumberFormat="1" applyFont="1" applyFill="1" applyBorder="1" applyAlignment="1" applyProtection="1">
      <alignment horizontal="right" vertical="center" wrapText="1" indent="1"/>
      <protection locked="0"/>
    </xf>
    <xf numFmtId="180" fontId="51" fillId="0" borderId="18" xfId="103" applyNumberFormat="1" applyFont="1" applyFill="1" applyBorder="1" applyAlignment="1" applyProtection="1">
      <alignment horizontal="right" vertical="center" wrapText="1" indent="1"/>
      <protection locked="0"/>
    </xf>
    <xf numFmtId="180" fontId="51" fillId="0" borderId="19" xfId="103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Alignment="1">
      <alignment/>
    </xf>
    <xf numFmtId="0" fontId="29" fillId="0" borderId="24" xfId="0" applyFont="1" applyBorder="1" applyAlignment="1">
      <alignment wrapText="1"/>
    </xf>
    <xf numFmtId="0" fontId="29" fillId="0" borderId="25" xfId="0" applyFont="1" applyBorder="1" applyAlignment="1">
      <alignment wrapText="1"/>
    </xf>
    <xf numFmtId="0" fontId="26" fillId="0" borderId="0" xfId="0" applyFont="1" applyAlignment="1">
      <alignment horizontal="right" wrapText="1"/>
    </xf>
    <xf numFmtId="0" fontId="55" fillId="0" borderId="51" xfId="105" applyFont="1" applyBorder="1" applyAlignment="1">
      <alignment horizontal="left" vertical="center"/>
      <protection/>
    </xf>
    <xf numFmtId="0" fontId="55" fillId="0" borderId="14" xfId="105" applyFont="1" applyBorder="1" applyAlignment="1">
      <alignment horizontal="left" vertical="center"/>
      <protection/>
    </xf>
    <xf numFmtId="0" fontId="55" fillId="0" borderId="45" xfId="105" applyFont="1" applyBorder="1" applyAlignment="1">
      <alignment horizontal="left" vertical="center"/>
      <protection/>
    </xf>
    <xf numFmtId="0" fontId="57" fillId="24" borderId="12" xfId="105" applyFont="1" applyFill="1" applyBorder="1" applyAlignment="1">
      <alignment horizontal="left" vertical="center"/>
      <protection/>
    </xf>
    <xf numFmtId="0" fontId="57" fillId="24" borderId="13" xfId="105" applyFont="1" applyFill="1" applyBorder="1" applyAlignment="1">
      <alignment horizontal="left" vertical="center"/>
      <protection/>
    </xf>
    <xf numFmtId="0" fontId="57" fillId="24" borderId="51" xfId="105" applyFont="1" applyFill="1" applyBorder="1" applyAlignment="1">
      <alignment horizontal="left" vertical="center"/>
      <protection/>
    </xf>
    <xf numFmtId="0" fontId="57" fillId="24" borderId="14" xfId="105" applyFont="1" applyFill="1" applyBorder="1" applyAlignment="1">
      <alignment horizontal="left" vertical="center"/>
      <protection/>
    </xf>
    <xf numFmtId="0" fontId="57" fillId="24" borderId="45" xfId="105" applyFont="1" applyFill="1" applyBorder="1" applyAlignment="1">
      <alignment horizontal="left" vertical="center"/>
      <protection/>
    </xf>
    <xf numFmtId="0" fontId="35" fillId="0" borderId="51" xfId="105" applyFont="1" applyFill="1" applyBorder="1" applyAlignment="1">
      <alignment horizontal="left" vertical="center"/>
      <protection/>
    </xf>
    <xf numFmtId="0" fontId="35" fillId="0" borderId="45" xfId="105" applyFont="1" applyFill="1" applyBorder="1" applyAlignment="1">
      <alignment horizontal="left" vertical="center"/>
      <protection/>
    </xf>
    <xf numFmtId="0" fontId="35" fillId="0" borderId="56" xfId="105" applyFont="1" applyFill="1" applyBorder="1" applyAlignment="1">
      <alignment horizontal="left" vertical="center"/>
      <protection/>
    </xf>
    <xf numFmtId="0" fontId="55" fillId="0" borderId="45" xfId="105" applyFont="1" applyBorder="1" applyAlignment="1">
      <alignment horizontal="left"/>
      <protection/>
    </xf>
    <xf numFmtId="0" fontId="55" fillId="0" borderId="14" xfId="105" applyFont="1" applyBorder="1" applyAlignment="1">
      <alignment horizontal="left"/>
      <protection/>
    </xf>
    <xf numFmtId="0" fontId="42" fillId="0" borderId="14" xfId="105" applyFont="1" applyFill="1" applyBorder="1" applyAlignment="1">
      <alignment horizontal="left" vertical="center"/>
      <protection/>
    </xf>
    <xf numFmtId="0" fontId="42" fillId="0" borderId="13" xfId="105" applyFont="1" applyFill="1" applyBorder="1" applyAlignment="1">
      <alignment horizontal="left" vertical="center"/>
      <protection/>
    </xf>
    <xf numFmtId="0" fontId="35" fillId="0" borderId="51" xfId="105" applyFont="1" applyBorder="1" applyAlignment="1">
      <alignment horizontal="left" vertical="center" wrapText="1"/>
      <protection/>
    </xf>
    <xf numFmtId="0" fontId="35" fillId="0" borderId="45" xfId="105" applyFont="1" applyBorder="1" applyAlignment="1">
      <alignment horizontal="left" vertical="center" wrapText="1"/>
      <protection/>
    </xf>
    <xf numFmtId="0" fontId="35" fillId="0" borderId="56" xfId="105" applyFont="1" applyBorder="1" applyAlignment="1">
      <alignment horizontal="left" vertical="center" wrapText="1"/>
      <protection/>
    </xf>
    <xf numFmtId="0" fontId="35" fillId="0" borderId="14" xfId="105" applyFont="1" applyFill="1" applyBorder="1" applyAlignment="1">
      <alignment horizontal="left" vertical="center"/>
      <protection/>
    </xf>
    <xf numFmtId="0" fontId="44" fillId="20" borderId="18" xfId="105" applyFont="1" applyFill="1" applyBorder="1" applyAlignment="1">
      <alignment horizontal="left" vertical="center"/>
      <protection/>
    </xf>
    <xf numFmtId="0" fontId="44" fillId="20" borderId="19" xfId="105" applyFont="1" applyFill="1" applyBorder="1" applyAlignment="1">
      <alignment horizontal="left" vertical="center"/>
      <protection/>
    </xf>
    <xf numFmtId="0" fontId="44" fillId="0" borderId="0" xfId="105" applyFont="1" applyAlignment="1">
      <alignment horizontal="center"/>
      <protection/>
    </xf>
    <xf numFmtId="0" fontId="35" fillId="0" borderId="12" xfId="105" applyFont="1" applyFill="1" applyBorder="1" applyAlignment="1">
      <alignment horizontal="left" vertical="center"/>
      <protection/>
    </xf>
    <xf numFmtId="0" fontId="35" fillId="0" borderId="13" xfId="105" applyFont="1" applyFill="1" applyBorder="1" applyAlignment="1">
      <alignment horizontal="left" vertical="center"/>
      <protection/>
    </xf>
    <xf numFmtId="0" fontId="42" fillId="0" borderId="51" xfId="105" applyFont="1" applyBorder="1" applyAlignment="1">
      <alignment horizontal="left" vertical="center" wrapText="1"/>
      <protection/>
    </xf>
    <xf numFmtId="0" fontId="42" fillId="0" borderId="14" xfId="105" applyFont="1" applyBorder="1" applyAlignment="1">
      <alignment horizontal="left" vertical="center" wrapText="1"/>
      <protection/>
    </xf>
    <xf numFmtId="0" fontId="56" fillId="0" borderId="13" xfId="105" applyFont="1" applyFill="1" applyBorder="1" applyAlignment="1">
      <alignment horizontal="left" vertical="center"/>
      <protection/>
    </xf>
    <xf numFmtId="0" fontId="55" fillId="0" borderId="51" xfId="105" applyFont="1" applyBorder="1" applyAlignment="1">
      <alignment horizontal="left" vertical="center" wrapText="1"/>
      <protection/>
    </xf>
    <xf numFmtId="0" fontId="55" fillId="0" borderId="14" xfId="105" applyFont="1" applyBorder="1" applyAlignment="1">
      <alignment horizontal="left" vertical="center" wrapText="1"/>
      <protection/>
    </xf>
    <xf numFmtId="0" fontId="36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43" fillId="0" borderId="0" xfId="100" applyFont="1" applyAlignment="1">
      <alignment horizontal="center"/>
      <protection/>
    </xf>
    <xf numFmtId="180" fontId="50" fillId="0" borderId="63" xfId="103" applyNumberFormat="1" applyFont="1" applyFill="1" applyBorder="1" applyAlignment="1" applyProtection="1">
      <alignment horizontal="center" vertical="center" wrapText="1"/>
      <protection/>
    </xf>
    <xf numFmtId="180" fontId="50" fillId="0" borderId="64" xfId="103" applyNumberFormat="1" applyFont="1" applyFill="1" applyBorder="1" applyAlignment="1" applyProtection="1">
      <alignment horizontal="center" vertical="center" wrapText="1"/>
      <protection/>
    </xf>
    <xf numFmtId="180" fontId="49" fillId="0" borderId="0" xfId="103" applyNumberFormat="1" applyFont="1" applyFill="1" applyAlignment="1" applyProtection="1">
      <alignment horizontal="center" textRotation="180" wrapText="1"/>
      <protection/>
    </xf>
    <xf numFmtId="180" fontId="27" fillId="0" borderId="0" xfId="103" applyNumberFormat="1" applyFont="1" applyFill="1" applyAlignment="1" applyProtection="1">
      <alignment horizontal="right" vertical="center"/>
      <protection/>
    </xf>
    <xf numFmtId="0" fontId="41" fillId="0" borderId="0" xfId="102" applyFont="1" applyAlignment="1">
      <alignment horizontal="center"/>
      <protection/>
    </xf>
    <xf numFmtId="0" fontId="65" fillId="0" borderId="35" xfId="102" applyFont="1" applyFill="1" applyBorder="1" applyAlignment="1">
      <alignment horizontal="center" vertical="center" wrapText="1"/>
      <protection/>
    </xf>
    <xf numFmtId="0" fontId="25" fillId="26" borderId="35" xfId="102" applyFont="1" applyFill="1" applyBorder="1" applyAlignment="1">
      <alignment horizontal="center" vertical="center" wrapText="1"/>
      <protection/>
    </xf>
    <xf numFmtId="0" fontId="25" fillId="26" borderId="65" xfId="102" applyFont="1" applyFill="1" applyBorder="1" applyAlignment="1">
      <alignment horizontal="center" vertical="center" wrapText="1"/>
      <protection/>
    </xf>
    <xf numFmtId="0" fontId="25" fillId="26" borderId="66" xfId="102" applyFont="1" applyFill="1" applyBorder="1" applyAlignment="1">
      <alignment horizontal="center" vertical="center" wrapText="1"/>
      <protection/>
    </xf>
    <xf numFmtId="0" fontId="25" fillId="26" borderId="67" xfId="102" applyFont="1" applyFill="1" applyBorder="1" applyAlignment="1">
      <alignment horizontal="center" vertical="center" wrapText="1"/>
      <protection/>
    </xf>
    <xf numFmtId="0" fontId="41" fillId="0" borderId="0" xfId="105" applyFont="1" applyAlignment="1">
      <alignment horizontal="center"/>
      <protection/>
    </xf>
    <xf numFmtId="0" fontId="1" fillId="0" borderId="68" xfId="105" applyFont="1" applyBorder="1" applyAlignment="1">
      <alignment horizontal="center"/>
      <protection/>
    </xf>
    <xf numFmtId="180" fontId="50" fillId="0" borderId="11" xfId="103" applyNumberFormat="1" applyFont="1" applyFill="1" applyBorder="1" applyAlignment="1" applyProtection="1">
      <alignment horizontal="center" vertical="center"/>
      <protection/>
    </xf>
    <xf numFmtId="180" fontId="50" fillId="0" borderId="13" xfId="103" applyNumberFormat="1" applyFont="1" applyFill="1" applyBorder="1" applyAlignment="1" applyProtection="1">
      <alignment horizontal="center" vertical="center"/>
      <protection/>
    </xf>
    <xf numFmtId="180" fontId="50" fillId="0" borderId="11" xfId="103" applyNumberFormat="1" applyFont="1" applyFill="1" applyBorder="1" applyAlignment="1" applyProtection="1">
      <alignment horizontal="center" vertical="center" wrapText="1"/>
      <protection/>
    </xf>
    <xf numFmtId="180" fontId="50" fillId="0" borderId="48" xfId="103" applyNumberFormat="1" applyFont="1" applyFill="1" applyBorder="1" applyAlignment="1" applyProtection="1">
      <alignment horizontal="center" vertical="center" wrapText="1"/>
      <protection/>
    </xf>
    <xf numFmtId="180" fontId="50" fillId="0" borderId="25" xfId="103" applyNumberFormat="1" applyFont="1" applyFill="1" applyBorder="1" applyAlignment="1" applyProtection="1">
      <alignment horizontal="center" vertical="center" wrapText="1"/>
      <protection/>
    </xf>
    <xf numFmtId="180" fontId="51" fillId="0" borderId="55" xfId="103" applyNumberFormat="1" applyFont="1" applyFill="1" applyBorder="1" applyAlignment="1">
      <alignment horizontal="center" vertical="center" wrapText="1"/>
      <protection/>
    </xf>
    <xf numFmtId="0" fontId="68" fillId="0" borderId="0" xfId="103" applyFont="1" applyAlignment="1">
      <alignment horizontal="right" wrapText="1"/>
      <protection/>
    </xf>
    <xf numFmtId="180" fontId="49" fillId="0" borderId="40" xfId="103" applyNumberFormat="1" applyFont="1" applyFill="1" applyBorder="1" applyAlignment="1" applyProtection="1">
      <alignment horizontal="center" textRotation="180" wrapText="1"/>
      <protection/>
    </xf>
    <xf numFmtId="180" fontId="63" fillId="0" borderId="0" xfId="103" applyNumberFormat="1" applyFont="1" applyFill="1" applyAlignment="1" applyProtection="1">
      <alignment horizontal="center" vertical="center" wrapText="1"/>
      <protection/>
    </xf>
    <xf numFmtId="180" fontId="64" fillId="0" borderId="18" xfId="103" applyNumberFormat="1" applyFont="1" applyFill="1" applyBorder="1" applyAlignment="1" applyProtection="1">
      <alignment horizontal="left" vertical="center" wrapText="1" indent="2"/>
      <protection/>
    </xf>
    <xf numFmtId="180" fontId="64" fillId="0" borderId="19" xfId="103" applyNumberFormat="1" applyFont="1" applyFill="1" applyBorder="1" applyAlignment="1" applyProtection="1">
      <alignment horizontal="left" vertical="center" wrapText="1" indent="2"/>
      <protection/>
    </xf>
    <xf numFmtId="180" fontId="50" fillId="0" borderId="62" xfId="103" applyNumberFormat="1" applyFont="1" applyFill="1" applyBorder="1" applyAlignment="1" applyProtection="1">
      <alignment horizontal="center" vertical="center"/>
      <protection/>
    </xf>
    <xf numFmtId="180" fontId="50" fillId="0" borderId="39" xfId="103" applyNumberFormat="1" applyFont="1" applyFill="1" applyBorder="1" applyAlignment="1" applyProtection="1">
      <alignment horizontal="center" vertical="center"/>
      <protection/>
    </xf>
    <xf numFmtId="180" fontId="50" fillId="0" borderId="10" xfId="103" applyNumberFormat="1" applyFont="1" applyFill="1" applyBorder="1" applyAlignment="1" applyProtection="1">
      <alignment horizontal="center" vertical="center" wrapText="1"/>
      <protection/>
    </xf>
    <xf numFmtId="180" fontId="50" fillId="0" borderId="12" xfId="103" applyNumberFormat="1" applyFont="1" applyFill="1" applyBorder="1" applyAlignment="1" applyProtection="1">
      <alignment horizontal="center" vertical="center" wrapText="1"/>
      <protection/>
    </xf>
    <xf numFmtId="0" fontId="40" fillId="0" borderId="0" xfId="105" applyFont="1" applyAlignment="1">
      <alignment horizontal="left"/>
      <protection/>
    </xf>
  </cellXfs>
  <cellStyles count="10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Ezres 2" xfId="76"/>
    <cellStyle name="Ezres 3" xfId="77"/>
    <cellStyle name="Ezres 4" xfId="78"/>
    <cellStyle name="Figyelmeztetés" xfId="79"/>
    <cellStyle name="Good" xfId="80"/>
    <cellStyle name="Heading 1" xfId="81"/>
    <cellStyle name="Heading 2" xfId="82"/>
    <cellStyle name="Heading 3" xfId="83"/>
    <cellStyle name="Heading 4" xfId="84"/>
    <cellStyle name="Hyperlink" xfId="85"/>
    <cellStyle name="Hivatkozott cella" xfId="86"/>
    <cellStyle name="Input" xfId="87"/>
    <cellStyle name="Jegyzet" xfId="88"/>
    <cellStyle name="Jó" xfId="89"/>
    <cellStyle name="Kimenet" xfId="90"/>
    <cellStyle name="Followed Hyperlink" xfId="91"/>
    <cellStyle name="Linked Cell" xfId="92"/>
    <cellStyle name="Magyarázó szöveg" xfId="93"/>
    <cellStyle name="Neutral" xfId="94"/>
    <cellStyle name="Normál 2" xfId="95"/>
    <cellStyle name="Normál 3" xfId="96"/>
    <cellStyle name="Normál 4" xfId="97"/>
    <cellStyle name="Normál 5" xfId="98"/>
    <cellStyle name="Normál_11szm" xfId="99"/>
    <cellStyle name="Normál_12.sz.mell.2013.évi fejlesztés" xfId="100"/>
    <cellStyle name="Normál_3aszm" xfId="101"/>
    <cellStyle name="Normál_7szm" xfId="102"/>
    <cellStyle name="Normál_Másolat eredetijeKVIREND" xfId="103"/>
    <cellStyle name="Normal_tanusitv" xfId="104"/>
    <cellStyle name="Normál_Zalakaros" xfId="105"/>
    <cellStyle name="Note" xfId="106"/>
    <cellStyle name="Output" xfId="107"/>
    <cellStyle name="Összesen" xfId="108"/>
    <cellStyle name="Currency" xfId="109"/>
    <cellStyle name="Currency [0]" xfId="110"/>
    <cellStyle name="Rossz" xfId="111"/>
    <cellStyle name="Semleges" xfId="112"/>
    <cellStyle name="Számítás" xfId="113"/>
    <cellStyle name="Percent" xfId="114"/>
    <cellStyle name="Százalék 2" xfId="115"/>
    <cellStyle name="Title" xfId="116"/>
    <cellStyle name="Total" xfId="117"/>
    <cellStyle name="Warning Text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A3" sqref="A3:A4"/>
    </sheetView>
  </sheetViews>
  <sheetFormatPr defaultColWidth="9.140625" defaultRowHeight="12.75"/>
  <cols>
    <col min="1" max="1" width="5.7109375" style="0" customWidth="1"/>
    <col min="2" max="2" width="40.57421875" style="0" customWidth="1"/>
    <col min="3" max="3" width="15.421875" style="0" customWidth="1"/>
    <col min="4" max="4" width="15.8515625" style="0" customWidth="1"/>
    <col min="5" max="5" width="16.28125" style="0" customWidth="1"/>
    <col min="6" max="6" width="3.28125" style="0" customWidth="1"/>
    <col min="7" max="7" width="5.57421875" style="0" customWidth="1"/>
    <col min="8" max="8" width="38.57421875" style="0" customWidth="1"/>
    <col min="9" max="9" width="16.7109375" style="0" customWidth="1"/>
    <col min="10" max="10" width="16.00390625" style="0" customWidth="1"/>
    <col min="11" max="11" width="15.421875" style="0" customWidth="1"/>
  </cols>
  <sheetData>
    <row r="1" spans="1:11" ht="18.75">
      <c r="A1" s="376" t="s">
        <v>332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spans="1:11" ht="18.75">
      <c r="A2" s="376" t="s">
        <v>373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</row>
    <row r="3" spans="1:11" ht="18.75">
      <c r="A3" s="414" t="s">
        <v>430</v>
      </c>
      <c r="B3" s="223"/>
      <c r="C3" s="223"/>
      <c r="D3" s="223"/>
      <c r="E3" s="223"/>
      <c r="F3" s="223"/>
      <c r="G3" s="223"/>
      <c r="H3" s="223"/>
      <c r="I3" s="222"/>
      <c r="J3" s="222"/>
      <c r="K3" s="222"/>
    </row>
    <row r="4" spans="1:11" ht="16.5" thickBot="1">
      <c r="A4" s="414" t="s">
        <v>431</v>
      </c>
      <c r="B4" s="102"/>
      <c r="C4" s="102"/>
      <c r="D4" s="102"/>
      <c r="E4" s="102"/>
      <c r="F4" s="102"/>
      <c r="G4" s="102"/>
      <c r="H4" s="102"/>
      <c r="I4" s="290"/>
      <c r="J4" s="316"/>
      <c r="K4" s="316"/>
    </row>
    <row r="5" spans="1:11" ht="53.25" customHeight="1">
      <c r="A5" s="140"/>
      <c r="B5" s="141" t="s">
        <v>247</v>
      </c>
      <c r="C5" s="142" t="s">
        <v>367</v>
      </c>
      <c r="D5" s="142" t="s">
        <v>423</v>
      </c>
      <c r="E5" s="142" t="s">
        <v>419</v>
      </c>
      <c r="F5" s="302"/>
      <c r="G5" s="143"/>
      <c r="H5" s="141" t="s">
        <v>247</v>
      </c>
      <c r="I5" s="142" t="s">
        <v>367</v>
      </c>
      <c r="J5" s="142" t="s">
        <v>423</v>
      </c>
      <c r="K5" s="142" t="s">
        <v>419</v>
      </c>
    </row>
    <row r="6" spans="1:11" ht="15" customHeight="1">
      <c r="A6" s="363" t="s">
        <v>248</v>
      </c>
      <c r="B6" s="364"/>
      <c r="C6" s="365"/>
      <c r="D6" s="104"/>
      <c r="E6" s="291"/>
      <c r="F6" s="104"/>
      <c r="G6" s="364" t="s">
        <v>249</v>
      </c>
      <c r="H6" s="364"/>
      <c r="I6" s="365"/>
      <c r="J6" s="317"/>
      <c r="K6" s="318"/>
    </row>
    <row r="7" spans="1:11" ht="15" customHeight="1">
      <c r="A7" s="144" t="s">
        <v>93</v>
      </c>
      <c r="B7" s="106" t="s">
        <v>250</v>
      </c>
      <c r="C7" s="124"/>
      <c r="D7" s="124"/>
      <c r="E7" s="124"/>
      <c r="F7" s="303"/>
      <c r="G7" s="119" t="s">
        <v>93</v>
      </c>
      <c r="H7" s="107" t="s">
        <v>250</v>
      </c>
      <c r="I7" s="124"/>
      <c r="J7" s="124"/>
      <c r="K7" s="124"/>
    </row>
    <row r="8" spans="1:11" ht="15" customHeight="1">
      <c r="A8" s="144"/>
      <c r="B8" s="111" t="s">
        <v>251</v>
      </c>
      <c r="C8" s="125">
        <v>160974547</v>
      </c>
      <c r="D8" s="125">
        <v>0</v>
      </c>
      <c r="E8" s="125">
        <v>160974547</v>
      </c>
      <c r="F8" s="304"/>
      <c r="G8" s="108"/>
      <c r="H8" s="111" t="s">
        <v>279</v>
      </c>
      <c r="I8" s="124">
        <v>47206036</v>
      </c>
      <c r="J8" s="124">
        <v>0</v>
      </c>
      <c r="K8" s="124">
        <v>47206036</v>
      </c>
    </row>
    <row r="9" spans="1:11" ht="15" customHeight="1">
      <c r="A9" s="144"/>
      <c r="B9" s="115" t="s">
        <v>252</v>
      </c>
      <c r="C9" s="126">
        <v>82450000</v>
      </c>
      <c r="D9" s="126">
        <v>0</v>
      </c>
      <c r="E9" s="126">
        <v>82450000</v>
      </c>
      <c r="F9" s="305"/>
      <c r="G9" s="119"/>
      <c r="H9" s="136" t="s">
        <v>280</v>
      </c>
      <c r="I9" s="124">
        <v>11598180</v>
      </c>
      <c r="J9" s="124">
        <v>0</v>
      </c>
      <c r="K9" s="124">
        <v>11598180</v>
      </c>
    </row>
    <row r="10" spans="1:11" ht="15" customHeight="1">
      <c r="A10" s="144"/>
      <c r="B10" s="111" t="s">
        <v>253</v>
      </c>
      <c r="C10" s="126">
        <v>11883000</v>
      </c>
      <c r="D10" s="126">
        <v>0</v>
      </c>
      <c r="E10" s="126">
        <v>11883000</v>
      </c>
      <c r="F10" s="305"/>
      <c r="G10" s="119"/>
      <c r="H10" s="111" t="s">
        <v>281</v>
      </c>
      <c r="I10" s="124">
        <v>42555558</v>
      </c>
      <c r="J10" s="124">
        <v>0</v>
      </c>
      <c r="K10" s="124">
        <v>42555558</v>
      </c>
    </row>
    <row r="11" spans="1:11" ht="15" customHeight="1">
      <c r="A11" s="144"/>
      <c r="B11" s="111" t="s">
        <v>254</v>
      </c>
      <c r="C11" s="126">
        <v>50000</v>
      </c>
      <c r="D11" s="126">
        <v>0</v>
      </c>
      <c r="E11" s="126">
        <v>50000</v>
      </c>
      <c r="F11" s="305"/>
      <c r="G11" s="119"/>
      <c r="H11" s="111" t="s">
        <v>282</v>
      </c>
      <c r="I11" s="124">
        <v>6315000</v>
      </c>
      <c r="J11" s="124">
        <v>0</v>
      </c>
      <c r="K11" s="124">
        <v>6315000</v>
      </c>
    </row>
    <row r="12" spans="1:11" ht="15" customHeight="1">
      <c r="A12" s="144"/>
      <c r="B12" s="116"/>
      <c r="C12" s="127"/>
      <c r="D12" s="127"/>
      <c r="E12" s="127"/>
      <c r="F12" s="306"/>
      <c r="G12" s="119"/>
      <c r="H12" s="111" t="s">
        <v>283</v>
      </c>
      <c r="I12" s="124">
        <v>52680225</v>
      </c>
      <c r="J12" s="124">
        <v>0</v>
      </c>
      <c r="K12" s="124">
        <v>52680225</v>
      </c>
    </row>
    <row r="13" spans="1:11" ht="15" customHeight="1">
      <c r="A13" s="144"/>
      <c r="B13" s="116" t="s">
        <v>255</v>
      </c>
      <c r="C13" s="127">
        <f>SUM(C8:C11)</f>
        <v>255357547</v>
      </c>
      <c r="D13" s="127">
        <f>SUM(D8:D11)</f>
        <v>0</v>
      </c>
      <c r="E13" s="127">
        <f>SUM(E8:E11)</f>
        <v>255357547</v>
      </c>
      <c r="F13" s="306"/>
      <c r="G13" s="119"/>
      <c r="H13" s="118" t="s">
        <v>255</v>
      </c>
      <c r="I13" s="131">
        <f>SUM(I8:I12)</f>
        <v>160354999</v>
      </c>
      <c r="J13" s="131">
        <f>SUM(J8:J12)</f>
        <v>0</v>
      </c>
      <c r="K13" s="131">
        <f>SUM(K8:K12)</f>
        <v>160354999</v>
      </c>
    </row>
    <row r="14" spans="1:11" ht="15" customHeight="1">
      <c r="A14" s="144"/>
      <c r="B14" s="116"/>
      <c r="C14" s="127"/>
      <c r="D14" s="127"/>
      <c r="E14" s="127"/>
      <c r="F14" s="306"/>
      <c r="G14" s="119"/>
      <c r="H14" s="118"/>
      <c r="I14" s="131"/>
      <c r="J14" s="131"/>
      <c r="K14" s="131"/>
    </row>
    <row r="15" spans="1:11" ht="15" customHeight="1">
      <c r="A15" s="144" t="s">
        <v>94</v>
      </c>
      <c r="B15" s="110" t="s">
        <v>256</v>
      </c>
      <c r="C15" s="126"/>
      <c r="D15" s="126"/>
      <c r="E15" s="126"/>
      <c r="F15" s="305"/>
      <c r="G15" s="119" t="s">
        <v>94</v>
      </c>
      <c r="H15" s="106" t="s">
        <v>256</v>
      </c>
      <c r="I15" s="124"/>
      <c r="J15" s="124"/>
      <c r="K15" s="124"/>
    </row>
    <row r="16" spans="1:11" ht="15" customHeight="1">
      <c r="A16" s="144"/>
      <c r="B16" s="111" t="s">
        <v>354</v>
      </c>
      <c r="C16" s="125">
        <v>12066452</v>
      </c>
      <c r="D16" s="125">
        <v>0</v>
      </c>
      <c r="E16" s="125">
        <v>12066452</v>
      </c>
      <c r="F16" s="304"/>
      <c r="G16" s="108"/>
      <c r="H16" s="111" t="s">
        <v>284</v>
      </c>
      <c r="I16" s="124">
        <v>56933600</v>
      </c>
      <c r="J16" s="124">
        <v>0</v>
      </c>
      <c r="K16" s="124">
        <v>56933600</v>
      </c>
    </row>
    <row r="17" spans="1:11" ht="15" customHeight="1">
      <c r="A17" s="144"/>
      <c r="B17" s="111" t="s">
        <v>355</v>
      </c>
      <c r="C17" s="126">
        <v>16023000</v>
      </c>
      <c r="D17" s="126">
        <v>0</v>
      </c>
      <c r="E17" s="126">
        <v>16023000</v>
      </c>
      <c r="F17" s="305"/>
      <c r="G17" s="119"/>
      <c r="H17" s="136" t="s">
        <v>285</v>
      </c>
      <c r="I17" s="124">
        <v>11858308</v>
      </c>
      <c r="J17" s="124">
        <v>0</v>
      </c>
      <c r="K17" s="124">
        <v>11858308</v>
      </c>
    </row>
    <row r="18" spans="1:11" ht="15" customHeight="1">
      <c r="A18" s="144"/>
      <c r="B18" s="116"/>
      <c r="C18" s="127"/>
      <c r="D18" s="127"/>
      <c r="E18" s="127"/>
      <c r="F18" s="306"/>
      <c r="G18" s="119"/>
      <c r="H18" s="111" t="s">
        <v>286</v>
      </c>
      <c r="I18" s="124">
        <v>34520000</v>
      </c>
      <c r="J18" s="124">
        <v>0</v>
      </c>
      <c r="K18" s="124">
        <v>34520000</v>
      </c>
    </row>
    <row r="19" spans="1:11" ht="15" customHeight="1">
      <c r="A19" s="144"/>
      <c r="B19" s="116" t="s">
        <v>257</v>
      </c>
      <c r="C19" s="127">
        <f>SUM(C16:C18)</f>
        <v>28089452</v>
      </c>
      <c r="D19" s="127">
        <f>SUM(D16:D18)</f>
        <v>0</v>
      </c>
      <c r="E19" s="127">
        <f>SUM(E16:E18)</f>
        <v>28089452</v>
      </c>
      <c r="F19" s="306"/>
      <c r="G19" s="119"/>
      <c r="H19" s="118" t="s">
        <v>257</v>
      </c>
      <c r="I19" s="131">
        <f>SUM(I15:I18)</f>
        <v>103311908</v>
      </c>
      <c r="J19" s="131">
        <f>SUM(J15:J18)</f>
        <v>0</v>
      </c>
      <c r="K19" s="131">
        <f>SUM(K15:K18)</f>
        <v>103311908</v>
      </c>
    </row>
    <row r="20" spans="1:11" ht="15" customHeight="1">
      <c r="A20" s="145"/>
      <c r="B20" s="112"/>
      <c r="C20" s="128"/>
      <c r="D20" s="128"/>
      <c r="E20" s="128"/>
      <c r="F20" s="307"/>
      <c r="G20" s="139"/>
      <c r="H20" s="116"/>
      <c r="I20" s="131"/>
      <c r="J20" s="131"/>
      <c r="K20" s="131"/>
    </row>
    <row r="21" spans="1:11" ht="15" customHeight="1">
      <c r="A21" s="355" t="s">
        <v>258</v>
      </c>
      <c r="B21" s="356"/>
      <c r="C21" s="127">
        <f>C13+C19</f>
        <v>283446999</v>
      </c>
      <c r="D21" s="127">
        <f>D13+D19</f>
        <v>0</v>
      </c>
      <c r="E21" s="127">
        <f>E13+E19</f>
        <v>283446999</v>
      </c>
      <c r="F21" s="306"/>
      <c r="G21" s="366" t="s">
        <v>259</v>
      </c>
      <c r="H21" s="367"/>
      <c r="I21" s="131">
        <f>I13+I19</f>
        <v>263666907</v>
      </c>
      <c r="J21" s="131">
        <f>J13+J19</f>
        <v>0</v>
      </c>
      <c r="K21" s="131">
        <f>K13+K19</f>
        <v>263666907</v>
      </c>
    </row>
    <row r="22" spans="1:11" ht="15" customHeight="1">
      <c r="A22" s="145"/>
      <c r="B22" s="112"/>
      <c r="C22" s="128"/>
      <c r="D22" s="128"/>
      <c r="E22" s="128"/>
      <c r="F22" s="307"/>
      <c r="G22" s="120"/>
      <c r="H22" s="117"/>
      <c r="I22" s="130"/>
      <c r="J22" s="130"/>
      <c r="K22" s="130"/>
    </row>
    <row r="23" spans="1:11" ht="15" customHeight="1">
      <c r="A23" s="355" t="s">
        <v>276</v>
      </c>
      <c r="B23" s="356"/>
      <c r="C23" s="127">
        <v>0</v>
      </c>
      <c r="D23" s="127">
        <v>0</v>
      </c>
      <c r="E23" s="127">
        <v>0</v>
      </c>
      <c r="F23" s="306"/>
      <c r="G23" s="357" t="s">
        <v>278</v>
      </c>
      <c r="H23" s="356"/>
      <c r="I23" s="131">
        <v>4276181</v>
      </c>
      <c r="J23" s="131">
        <v>0</v>
      </c>
      <c r="K23" s="131">
        <v>4276181</v>
      </c>
    </row>
    <row r="24" spans="1:11" ht="15" customHeight="1">
      <c r="A24" s="146"/>
      <c r="B24" s="110"/>
      <c r="C24" s="126"/>
      <c r="D24" s="126"/>
      <c r="E24" s="126"/>
      <c r="F24" s="305"/>
      <c r="G24" s="121"/>
      <c r="H24" s="110"/>
      <c r="I24" s="130"/>
      <c r="J24" s="130"/>
      <c r="K24" s="130"/>
    </row>
    <row r="25" spans="1:11" ht="15" customHeight="1">
      <c r="A25" s="358" t="s">
        <v>260</v>
      </c>
      <c r="B25" s="359"/>
      <c r="C25" s="274">
        <f>C21+C23</f>
        <v>283446999</v>
      </c>
      <c r="D25" s="274">
        <f>D21+D23</f>
        <v>0</v>
      </c>
      <c r="E25" s="274">
        <f>E21+E23</f>
        <v>283446999</v>
      </c>
      <c r="F25" s="308"/>
      <c r="G25" s="361" t="s">
        <v>261</v>
      </c>
      <c r="H25" s="359" t="s">
        <v>261</v>
      </c>
      <c r="I25" s="147">
        <f>I21+I23</f>
        <v>267943088</v>
      </c>
      <c r="J25" s="147">
        <f>J21+J23</f>
        <v>0</v>
      </c>
      <c r="K25" s="147">
        <f>K21+K23</f>
        <v>267943088</v>
      </c>
    </row>
    <row r="26" spans="1:11" ht="15" customHeight="1">
      <c r="A26" s="195"/>
      <c r="B26" s="196"/>
      <c r="C26" s="274"/>
      <c r="D26" s="274"/>
      <c r="E26" s="274"/>
      <c r="F26" s="308"/>
      <c r="G26" s="194"/>
      <c r="H26" s="196"/>
      <c r="I26" s="147"/>
      <c r="J26" s="147"/>
      <c r="K26" s="147"/>
    </row>
    <row r="27" spans="1:11" ht="15" customHeight="1">
      <c r="A27" s="377" t="s">
        <v>262</v>
      </c>
      <c r="B27" s="381"/>
      <c r="C27" s="129"/>
      <c r="D27" s="129"/>
      <c r="E27" s="129"/>
      <c r="F27" s="309"/>
      <c r="G27" s="373" t="s">
        <v>275</v>
      </c>
      <c r="H27" s="381"/>
      <c r="I27" s="148"/>
      <c r="J27" s="148"/>
      <c r="K27" s="148"/>
    </row>
    <row r="28" spans="1:11" ht="15" customHeight="1">
      <c r="A28" s="377" t="s">
        <v>263</v>
      </c>
      <c r="B28" s="378"/>
      <c r="C28" s="129"/>
      <c r="D28" s="129"/>
      <c r="E28" s="129"/>
      <c r="F28" s="309"/>
      <c r="G28" s="373" t="s">
        <v>264</v>
      </c>
      <c r="H28" s="378"/>
      <c r="I28" s="148"/>
      <c r="J28" s="148"/>
      <c r="K28" s="148"/>
    </row>
    <row r="29" spans="1:11" ht="15" customHeight="1">
      <c r="A29" s="144" t="s">
        <v>93</v>
      </c>
      <c r="B29" s="113" t="s">
        <v>250</v>
      </c>
      <c r="C29" s="124"/>
      <c r="D29" s="124"/>
      <c r="E29" s="124"/>
      <c r="F29" s="303"/>
      <c r="G29" s="122" t="s">
        <v>93</v>
      </c>
      <c r="H29" s="107" t="s">
        <v>250</v>
      </c>
      <c r="I29" s="124"/>
      <c r="J29" s="124"/>
      <c r="K29" s="124"/>
    </row>
    <row r="30" spans="1:11" ht="15" customHeight="1">
      <c r="A30" s="149"/>
      <c r="B30" s="109" t="s">
        <v>265</v>
      </c>
      <c r="C30" s="124">
        <v>86185955</v>
      </c>
      <c r="D30" s="124">
        <v>3706875</v>
      </c>
      <c r="E30" s="124">
        <f>C30+D30</f>
        <v>89892830</v>
      </c>
      <c r="F30" s="303"/>
      <c r="G30" s="122"/>
      <c r="H30" s="111" t="s">
        <v>357</v>
      </c>
      <c r="I30" s="124">
        <v>38100000</v>
      </c>
      <c r="J30" s="124">
        <v>4206875</v>
      </c>
      <c r="K30" s="124">
        <f>SUM(I30:J30)</f>
        <v>42306875</v>
      </c>
    </row>
    <row r="31" spans="1:11" ht="15" customHeight="1">
      <c r="A31" s="149"/>
      <c r="B31" s="109" t="s">
        <v>266</v>
      </c>
      <c r="C31" s="124">
        <v>0</v>
      </c>
      <c r="D31" s="124">
        <v>0</v>
      </c>
      <c r="E31" s="124">
        <v>0</v>
      </c>
      <c r="F31" s="303"/>
      <c r="G31" s="122"/>
      <c r="H31" s="114" t="s">
        <v>358</v>
      </c>
      <c r="I31" s="124">
        <v>95154097</v>
      </c>
      <c r="J31" s="124">
        <v>0</v>
      </c>
      <c r="K31" s="124">
        <f>SUM(I31:J31)</f>
        <v>95154097</v>
      </c>
    </row>
    <row r="32" spans="1:11" ht="15" customHeight="1">
      <c r="A32" s="149"/>
      <c r="B32" s="109" t="s">
        <v>374</v>
      </c>
      <c r="C32" s="124">
        <v>0</v>
      </c>
      <c r="D32" s="124">
        <v>0</v>
      </c>
      <c r="E32" s="124">
        <v>0</v>
      </c>
      <c r="F32" s="303"/>
      <c r="G32" s="122"/>
      <c r="H32" s="114" t="s">
        <v>359</v>
      </c>
      <c r="I32" s="124">
        <v>550000</v>
      </c>
      <c r="J32" s="124">
        <v>0</v>
      </c>
      <c r="K32" s="124">
        <f>SUM(I32:J32)</f>
        <v>550000</v>
      </c>
    </row>
    <row r="33" spans="1:11" ht="15" customHeight="1">
      <c r="A33" s="149"/>
      <c r="B33" s="118"/>
      <c r="C33" s="134"/>
      <c r="D33" s="134"/>
      <c r="E33" s="134"/>
      <c r="F33" s="310"/>
      <c r="G33" s="122"/>
      <c r="H33" s="111" t="s">
        <v>360</v>
      </c>
      <c r="I33" s="124">
        <v>57879594</v>
      </c>
      <c r="J33" s="124">
        <v>-500000</v>
      </c>
      <c r="K33" s="124">
        <f>SUM(I33:J33)</f>
        <v>57379594</v>
      </c>
    </row>
    <row r="34" spans="1:11" ht="15" customHeight="1">
      <c r="A34" s="149"/>
      <c r="B34" s="118" t="s">
        <v>255</v>
      </c>
      <c r="C34" s="134">
        <f>SUM(C30:C32)</f>
        <v>86185955</v>
      </c>
      <c r="D34" s="134">
        <f>SUM(D30:D32)</f>
        <v>3706875</v>
      </c>
      <c r="E34" s="134">
        <f>SUM(E30:E32)</f>
        <v>89892830</v>
      </c>
      <c r="F34" s="310"/>
      <c r="G34" s="123"/>
      <c r="H34" s="118" t="s">
        <v>255</v>
      </c>
      <c r="I34" s="150">
        <f>SUM(I30:I33)</f>
        <v>191683691</v>
      </c>
      <c r="J34" s="150">
        <f>SUM(J30:J33)</f>
        <v>3706875</v>
      </c>
      <c r="K34" s="150">
        <f>SUM(K30:K33)</f>
        <v>195390566</v>
      </c>
    </row>
    <row r="35" spans="1:11" ht="15" customHeight="1">
      <c r="A35" s="149"/>
      <c r="B35" s="118"/>
      <c r="C35" s="134"/>
      <c r="D35" s="134"/>
      <c r="E35" s="134"/>
      <c r="F35" s="310"/>
      <c r="G35" s="123"/>
      <c r="H35" s="118"/>
      <c r="I35" s="150"/>
      <c r="J35" s="150"/>
      <c r="K35" s="150"/>
    </row>
    <row r="36" spans="1:11" ht="15" customHeight="1">
      <c r="A36" s="250" t="s">
        <v>94</v>
      </c>
      <c r="B36" s="251" t="s">
        <v>256</v>
      </c>
      <c r="C36" s="130"/>
      <c r="D36" s="130"/>
      <c r="E36" s="130"/>
      <c r="F36" s="311"/>
      <c r="G36" s="122" t="s">
        <v>94</v>
      </c>
      <c r="H36" s="106" t="s">
        <v>256</v>
      </c>
      <c r="I36" s="124"/>
      <c r="J36" s="124"/>
      <c r="K36" s="124"/>
    </row>
    <row r="37" spans="1:11" ht="15" customHeight="1">
      <c r="A37" s="252"/>
      <c r="B37" s="253" t="s">
        <v>356</v>
      </c>
      <c r="C37" s="124">
        <v>15000</v>
      </c>
      <c r="D37" s="124">
        <v>0</v>
      </c>
      <c r="E37" s="124">
        <v>15000</v>
      </c>
      <c r="F37" s="303"/>
      <c r="G37" s="122"/>
      <c r="H37" s="114" t="s">
        <v>267</v>
      </c>
      <c r="I37" s="124">
        <v>254000</v>
      </c>
      <c r="J37" s="124">
        <v>0</v>
      </c>
      <c r="K37" s="124">
        <v>254000</v>
      </c>
    </row>
    <row r="38" spans="1:11" ht="15" customHeight="1">
      <c r="A38" s="252"/>
      <c r="B38" s="254" t="s">
        <v>257</v>
      </c>
      <c r="C38" s="131">
        <f>C37</f>
        <v>15000</v>
      </c>
      <c r="D38" s="131">
        <f>D37</f>
        <v>0</v>
      </c>
      <c r="E38" s="131">
        <f>E37</f>
        <v>15000</v>
      </c>
      <c r="F38" s="312"/>
      <c r="G38" s="122"/>
      <c r="H38" s="135" t="s">
        <v>288</v>
      </c>
      <c r="I38" s="131">
        <f>SUM(I37)</f>
        <v>254000</v>
      </c>
      <c r="J38" s="131">
        <f>SUM(J37)</f>
        <v>0</v>
      </c>
      <c r="K38" s="131">
        <f>SUM(K37)</f>
        <v>254000</v>
      </c>
    </row>
    <row r="39" spans="1:11" ht="15" customHeight="1">
      <c r="A39" s="255"/>
      <c r="B39" s="254"/>
      <c r="C39" s="131"/>
      <c r="D39" s="131"/>
      <c r="E39" s="131"/>
      <c r="F39" s="312"/>
      <c r="G39" s="122"/>
      <c r="H39" s="135"/>
      <c r="I39" s="131"/>
      <c r="J39" s="131"/>
      <c r="K39" s="131"/>
    </row>
    <row r="40" spans="1:11" ht="15" customHeight="1">
      <c r="A40" s="379" t="s">
        <v>268</v>
      </c>
      <c r="B40" s="380"/>
      <c r="C40" s="127">
        <f>C34+C38</f>
        <v>86200955</v>
      </c>
      <c r="D40" s="127">
        <f>D34+D38</f>
        <v>3706875</v>
      </c>
      <c r="E40" s="127">
        <f>E34+E38</f>
        <v>89907830</v>
      </c>
      <c r="F40" s="306"/>
      <c r="G40" s="368" t="s">
        <v>269</v>
      </c>
      <c r="H40" s="369"/>
      <c r="I40" s="131">
        <f>I34+I38</f>
        <v>191937691</v>
      </c>
      <c r="J40" s="131">
        <f>J34+J38</f>
        <v>3706875</v>
      </c>
      <c r="K40" s="131">
        <f>K34+K38</f>
        <v>195644566</v>
      </c>
    </row>
    <row r="41" spans="1:11" ht="15" customHeight="1">
      <c r="A41" s="256"/>
      <c r="B41" s="257"/>
      <c r="C41" s="128"/>
      <c r="D41" s="128"/>
      <c r="E41" s="128"/>
      <c r="F41" s="307"/>
      <c r="G41" s="104"/>
      <c r="H41" s="105"/>
      <c r="I41" s="130"/>
      <c r="J41" s="130"/>
      <c r="K41" s="130"/>
    </row>
    <row r="42" spans="1:11" ht="15" customHeight="1">
      <c r="A42" s="370" t="s">
        <v>375</v>
      </c>
      <c r="B42" s="371"/>
      <c r="C42" s="372"/>
      <c r="D42" s="289"/>
      <c r="E42" s="289"/>
      <c r="F42" s="289"/>
      <c r="G42" s="364" t="s">
        <v>270</v>
      </c>
      <c r="H42" s="373"/>
      <c r="I42" s="130"/>
      <c r="J42" s="130"/>
      <c r="K42" s="130"/>
    </row>
    <row r="43" spans="1:11" ht="15" customHeight="1">
      <c r="A43" s="250" t="s">
        <v>93</v>
      </c>
      <c r="B43" s="258" t="s">
        <v>250</v>
      </c>
      <c r="C43" s="128"/>
      <c r="D43" s="128"/>
      <c r="E43" s="128"/>
      <c r="F43" s="307"/>
      <c r="G43" s="122" t="s">
        <v>93</v>
      </c>
      <c r="H43" s="113" t="s">
        <v>250</v>
      </c>
      <c r="I43" s="130">
        <f>SUM(I44:I44)</f>
        <v>0</v>
      </c>
      <c r="J43" s="130">
        <f>SUM(J44:J44)</f>
        <v>0</v>
      </c>
      <c r="K43" s="130">
        <f>SUM(K44:K44)</f>
        <v>0</v>
      </c>
    </row>
    <row r="44" spans="1:11" ht="28.5" customHeight="1">
      <c r="A44" s="252"/>
      <c r="B44" s="248" t="s">
        <v>361</v>
      </c>
      <c r="C44" s="132">
        <v>88071346</v>
      </c>
      <c r="D44" s="132">
        <v>0</v>
      </c>
      <c r="E44" s="132">
        <v>88071346</v>
      </c>
      <c r="F44" s="313"/>
      <c r="G44" s="122"/>
      <c r="H44" s="249"/>
      <c r="I44" s="124"/>
      <c r="J44" s="124"/>
      <c r="K44" s="124"/>
    </row>
    <row r="45" spans="1:11" ht="15" customHeight="1">
      <c r="A45" s="250" t="s">
        <v>94</v>
      </c>
      <c r="B45" s="259" t="s">
        <v>256</v>
      </c>
      <c r="C45" s="130"/>
      <c r="D45" s="130"/>
      <c r="E45" s="130"/>
      <c r="F45" s="311"/>
      <c r="G45" s="122" t="s">
        <v>94</v>
      </c>
      <c r="H45" s="110" t="s">
        <v>256</v>
      </c>
      <c r="I45" s="130">
        <v>0</v>
      </c>
      <c r="J45" s="130">
        <v>0</v>
      </c>
      <c r="K45" s="130">
        <v>0</v>
      </c>
    </row>
    <row r="46" spans="1:11" ht="31.5" customHeight="1">
      <c r="A46" s="252"/>
      <c r="B46" s="260" t="s">
        <v>362</v>
      </c>
      <c r="C46" s="126">
        <v>2161479</v>
      </c>
      <c r="D46" s="126">
        <v>0</v>
      </c>
      <c r="E46" s="126">
        <v>2161479</v>
      </c>
      <c r="F46" s="305"/>
      <c r="G46" s="122"/>
      <c r="H46" s="110"/>
      <c r="I46" s="124"/>
      <c r="J46" s="124"/>
      <c r="K46" s="124"/>
    </row>
    <row r="47" spans="1:11" ht="15" customHeight="1">
      <c r="A47" s="382" t="s">
        <v>271</v>
      </c>
      <c r="B47" s="383"/>
      <c r="C47" s="127">
        <f>SUM(C44:C46)</f>
        <v>90232825</v>
      </c>
      <c r="D47" s="127">
        <f>SUM(D44:D46)</f>
        <v>0</v>
      </c>
      <c r="E47" s="127">
        <f>SUM(E44:E46)</f>
        <v>90232825</v>
      </c>
      <c r="F47" s="306"/>
      <c r="G47" s="357" t="s">
        <v>270</v>
      </c>
      <c r="H47" s="356"/>
      <c r="I47" s="131">
        <f>I43+I45</f>
        <v>0</v>
      </c>
      <c r="J47" s="131">
        <f>J43+J45</f>
        <v>0</v>
      </c>
      <c r="K47" s="131">
        <f>K43+K45</f>
        <v>0</v>
      </c>
    </row>
    <row r="48" spans="1:11" ht="15" customHeight="1">
      <c r="A48" s="261"/>
      <c r="B48" s="262"/>
      <c r="C48" s="128"/>
      <c r="D48" s="128"/>
      <c r="E48" s="128"/>
      <c r="F48" s="307"/>
      <c r="G48" s="133"/>
      <c r="H48" s="133"/>
      <c r="I48" s="130"/>
      <c r="J48" s="130"/>
      <c r="K48" s="130"/>
    </row>
    <row r="49" spans="1:11" ht="15" customHeight="1">
      <c r="A49" s="360" t="s">
        <v>272</v>
      </c>
      <c r="B49" s="361"/>
      <c r="C49" s="275">
        <f>C40+C47</f>
        <v>176433780</v>
      </c>
      <c r="D49" s="275">
        <f>D40+D47</f>
        <v>3706875</v>
      </c>
      <c r="E49" s="275">
        <f>E40+E47</f>
        <v>180140655</v>
      </c>
      <c r="F49" s="314"/>
      <c r="G49" s="362" t="s">
        <v>277</v>
      </c>
      <c r="H49" s="361"/>
      <c r="I49" s="147">
        <f>I40+I47</f>
        <v>191937691</v>
      </c>
      <c r="J49" s="147">
        <f>J40+J47</f>
        <v>3706875</v>
      </c>
      <c r="K49" s="147">
        <f>K40+K47</f>
        <v>195644566</v>
      </c>
    </row>
    <row r="50" spans="1:11" ht="15" customHeight="1">
      <c r="A50" s="151"/>
      <c r="B50" s="122"/>
      <c r="C50" s="128"/>
      <c r="D50" s="128"/>
      <c r="E50" s="128"/>
      <c r="F50" s="307"/>
      <c r="G50" s="133"/>
      <c r="H50" s="133"/>
      <c r="I50" s="130"/>
      <c r="J50" s="130"/>
      <c r="K50" s="130"/>
    </row>
    <row r="51" spans="1:11" ht="15" customHeight="1" thickBot="1">
      <c r="A51" s="374" t="s">
        <v>273</v>
      </c>
      <c r="B51" s="375"/>
      <c r="C51" s="276">
        <f>C25+C49</f>
        <v>459880779</v>
      </c>
      <c r="D51" s="276">
        <f>D25+D49</f>
        <v>3706875</v>
      </c>
      <c r="E51" s="276">
        <f>E25+E49</f>
        <v>463587654</v>
      </c>
      <c r="F51" s="315"/>
      <c r="G51" s="153"/>
      <c r="H51" s="152" t="s">
        <v>274</v>
      </c>
      <c r="I51" s="276">
        <f>I25+I49</f>
        <v>459880779</v>
      </c>
      <c r="J51" s="276">
        <f>J25+J49</f>
        <v>3706875</v>
      </c>
      <c r="K51" s="276">
        <f>K25+K49</f>
        <v>463587654</v>
      </c>
    </row>
    <row r="52" spans="1:11" ht="12.75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</row>
    <row r="53" spans="1:11" ht="12.75">
      <c r="A53" s="137"/>
      <c r="B53" s="138" t="s">
        <v>424</v>
      </c>
      <c r="C53" s="137"/>
      <c r="D53" s="137"/>
      <c r="E53" s="137"/>
      <c r="F53" s="137"/>
      <c r="G53" s="137"/>
      <c r="H53" s="137"/>
      <c r="I53" s="137"/>
      <c r="J53" s="137"/>
      <c r="K53" s="137"/>
    </row>
  </sheetData>
  <sheetProtection/>
  <mergeCells count="23">
    <mergeCell ref="A51:B51"/>
    <mergeCell ref="A1:K1"/>
    <mergeCell ref="A2:K2"/>
    <mergeCell ref="A28:B28"/>
    <mergeCell ref="G28:H28"/>
    <mergeCell ref="A40:B40"/>
    <mergeCell ref="G25:H25"/>
    <mergeCell ref="A27:B27"/>
    <mergeCell ref="G27:H27"/>
    <mergeCell ref="A47:B47"/>
    <mergeCell ref="A6:C6"/>
    <mergeCell ref="G6:I6"/>
    <mergeCell ref="A21:B21"/>
    <mergeCell ref="G21:H21"/>
    <mergeCell ref="G40:H40"/>
    <mergeCell ref="A42:C42"/>
    <mergeCell ref="G42:H42"/>
    <mergeCell ref="A23:B23"/>
    <mergeCell ref="G23:H23"/>
    <mergeCell ref="A25:B25"/>
    <mergeCell ref="G47:H47"/>
    <mergeCell ref="A49:B49"/>
    <mergeCell ref="G49:H49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view="pageBreakPreview" zoomScaleSheetLayoutView="100" zoomScalePageLayoutView="0" workbookViewId="0" topLeftCell="A1">
      <selection activeCell="A3" sqref="A3:A4"/>
    </sheetView>
  </sheetViews>
  <sheetFormatPr defaultColWidth="9.140625" defaultRowHeight="12.75"/>
  <cols>
    <col min="1" max="1" width="6.7109375" style="0" customWidth="1"/>
    <col min="2" max="2" width="47.57421875" style="0" customWidth="1"/>
    <col min="3" max="5" width="16.7109375" style="0" customWidth="1"/>
  </cols>
  <sheetData>
    <row r="1" spans="1:5" ht="30" customHeight="1">
      <c r="A1" s="384" t="s">
        <v>185</v>
      </c>
      <c r="B1" s="384"/>
      <c r="C1" s="384"/>
      <c r="D1" s="384"/>
      <c r="E1" s="384"/>
    </row>
    <row r="2" spans="1:5" ht="18" customHeight="1">
      <c r="A2" s="385" t="s">
        <v>346</v>
      </c>
      <c r="B2" s="385"/>
      <c r="C2" s="385"/>
      <c r="D2" s="385"/>
      <c r="E2" s="385"/>
    </row>
    <row r="3" spans="1:5" ht="17.25" customHeight="1">
      <c r="A3" s="414" t="s">
        <v>432</v>
      </c>
      <c r="B3" s="17"/>
      <c r="C3" s="292"/>
      <c r="D3" s="292"/>
      <c r="E3" s="224"/>
    </row>
    <row r="4" spans="1:5" ht="16.5" thickBot="1">
      <c r="A4" s="414" t="s">
        <v>433</v>
      </c>
      <c r="B4" s="18"/>
      <c r="C4" s="293"/>
      <c r="D4" s="295"/>
      <c r="E4" s="295"/>
    </row>
    <row r="5" spans="1:5" ht="44.25" customHeight="1" thickBot="1" thickTop="1">
      <c r="A5" s="50" t="s">
        <v>0</v>
      </c>
      <c r="B5" s="34" t="s">
        <v>1</v>
      </c>
      <c r="C5" s="35" t="s">
        <v>367</v>
      </c>
      <c r="D5" s="35" t="s">
        <v>418</v>
      </c>
      <c r="E5" s="35" t="s">
        <v>419</v>
      </c>
    </row>
    <row r="6" spans="1:5" ht="12.75" customHeight="1" thickTop="1">
      <c r="A6" s="55" t="s">
        <v>93</v>
      </c>
      <c r="B6" s="56" t="s">
        <v>94</v>
      </c>
      <c r="C6" s="56" t="s">
        <v>95</v>
      </c>
      <c r="D6" s="56" t="s">
        <v>96</v>
      </c>
      <c r="E6" s="56" t="s">
        <v>97</v>
      </c>
    </row>
    <row r="7" spans="1:5" ht="21.75" customHeight="1">
      <c r="A7" s="32" t="s">
        <v>2</v>
      </c>
      <c r="B7" s="33" t="s">
        <v>3</v>
      </c>
      <c r="C7" s="48">
        <f>C8+C14</f>
        <v>160974547</v>
      </c>
      <c r="D7" s="48">
        <f>D8+D14</f>
        <v>0</v>
      </c>
      <c r="E7" s="48">
        <f>E8+E14</f>
        <v>160974547</v>
      </c>
    </row>
    <row r="8" spans="1:5" s="351" customFormat="1" ht="21.75" customHeight="1">
      <c r="A8" s="23" t="s">
        <v>4</v>
      </c>
      <c r="B8" s="24" t="s">
        <v>5</v>
      </c>
      <c r="C8" s="43">
        <f>SUM(C9:C13)</f>
        <v>123425683</v>
      </c>
      <c r="D8" s="43">
        <f>SUM(D9:D13)</f>
        <v>0</v>
      </c>
      <c r="E8" s="43">
        <f>SUM(E9:E13)</f>
        <v>123425683</v>
      </c>
    </row>
    <row r="9" spans="1:5" s="351" customFormat="1" ht="21.75" customHeight="1" hidden="1">
      <c r="A9" s="23" t="s">
        <v>130</v>
      </c>
      <c r="B9" s="24" t="s">
        <v>6</v>
      </c>
      <c r="C9" s="43">
        <v>44635962</v>
      </c>
      <c r="D9" s="43">
        <v>0</v>
      </c>
      <c r="E9" s="43">
        <v>44635962</v>
      </c>
    </row>
    <row r="10" spans="1:5" s="351" customFormat="1" ht="21.75" customHeight="1" hidden="1">
      <c r="A10" s="23" t="s">
        <v>131</v>
      </c>
      <c r="B10" s="24" t="s">
        <v>7</v>
      </c>
      <c r="C10" s="43">
        <v>42304768</v>
      </c>
      <c r="D10" s="43">
        <v>0</v>
      </c>
      <c r="E10" s="43">
        <v>42304768</v>
      </c>
    </row>
    <row r="11" spans="1:5" s="351" customFormat="1" ht="21.75" customHeight="1" hidden="1">
      <c r="A11" s="23" t="s">
        <v>132</v>
      </c>
      <c r="B11" s="24" t="s">
        <v>8</v>
      </c>
      <c r="C11" s="43">
        <v>32891974</v>
      </c>
      <c r="D11" s="43">
        <v>0</v>
      </c>
      <c r="E11" s="43">
        <v>32891974</v>
      </c>
    </row>
    <row r="12" spans="1:5" s="351" customFormat="1" ht="21.75" customHeight="1" hidden="1">
      <c r="A12" s="23" t="s">
        <v>133</v>
      </c>
      <c r="B12" s="24" t="s">
        <v>9</v>
      </c>
      <c r="C12" s="43">
        <v>1800000</v>
      </c>
      <c r="D12" s="43">
        <v>0</v>
      </c>
      <c r="E12" s="43">
        <v>1800000</v>
      </c>
    </row>
    <row r="13" spans="1:5" s="351" customFormat="1" ht="21.75" customHeight="1" hidden="1">
      <c r="A13" s="23" t="s">
        <v>134</v>
      </c>
      <c r="B13" s="44" t="s">
        <v>334</v>
      </c>
      <c r="C13" s="45">
        <v>1792979</v>
      </c>
      <c r="D13" s="45">
        <v>0</v>
      </c>
      <c r="E13" s="45">
        <v>1792979</v>
      </c>
    </row>
    <row r="14" spans="1:5" s="351" customFormat="1" ht="21.75" customHeight="1">
      <c r="A14" s="23" t="s">
        <v>10</v>
      </c>
      <c r="B14" s="24" t="s">
        <v>11</v>
      </c>
      <c r="C14" s="43">
        <v>37548864</v>
      </c>
      <c r="D14" s="43">
        <v>0</v>
      </c>
      <c r="E14" s="43">
        <v>37548864</v>
      </c>
    </row>
    <row r="15" spans="1:5" ht="21.75" customHeight="1">
      <c r="A15" s="25" t="s">
        <v>12</v>
      </c>
      <c r="B15" s="26" t="s">
        <v>13</v>
      </c>
      <c r="C15" s="241">
        <f>C16+C17</f>
        <v>86185955</v>
      </c>
      <c r="D15" s="241">
        <f>D16+D17</f>
        <v>3706875</v>
      </c>
      <c r="E15" s="241">
        <f>E16+E17</f>
        <v>89892830</v>
      </c>
    </row>
    <row r="16" spans="1:5" ht="21.75" customHeight="1">
      <c r="A16" s="23" t="s">
        <v>163</v>
      </c>
      <c r="B16" s="44" t="s">
        <v>238</v>
      </c>
      <c r="C16" s="45">
        <v>0</v>
      </c>
      <c r="D16" s="45">
        <v>3706875</v>
      </c>
      <c r="E16" s="45">
        <f>C16+D16</f>
        <v>3706875</v>
      </c>
    </row>
    <row r="17" spans="1:5" ht="21.75" customHeight="1">
      <c r="A17" s="23" t="s">
        <v>368</v>
      </c>
      <c r="B17" s="44" t="s">
        <v>369</v>
      </c>
      <c r="C17" s="45">
        <v>86185955</v>
      </c>
      <c r="D17" s="45">
        <v>0</v>
      </c>
      <c r="E17" s="45">
        <v>86185955</v>
      </c>
    </row>
    <row r="18" spans="1:5" ht="21.75" customHeight="1">
      <c r="A18" s="25" t="s">
        <v>14</v>
      </c>
      <c r="B18" s="26" t="s">
        <v>15</v>
      </c>
      <c r="C18" s="42">
        <f>C19+C23</f>
        <v>82450000</v>
      </c>
      <c r="D18" s="42">
        <f>D19+D23</f>
        <v>0</v>
      </c>
      <c r="E18" s="42">
        <f>E19+E23</f>
        <v>82450000</v>
      </c>
    </row>
    <row r="19" spans="1:5" s="54" customFormat="1" ht="23.25" customHeight="1">
      <c r="A19" s="23" t="s">
        <v>16</v>
      </c>
      <c r="B19" s="24" t="s">
        <v>17</v>
      </c>
      <c r="C19" s="240">
        <f>SUM(C20:C22)</f>
        <v>82300000</v>
      </c>
      <c r="D19" s="240">
        <f>SUM(D20:D22)</f>
        <v>0</v>
      </c>
      <c r="E19" s="240">
        <f>SUM(E20:E22)</f>
        <v>82300000</v>
      </c>
    </row>
    <row r="20" spans="1:5" s="247" customFormat="1" ht="21.75" customHeight="1">
      <c r="A20" s="244" t="s">
        <v>18</v>
      </c>
      <c r="B20" s="245" t="s">
        <v>415</v>
      </c>
      <c r="C20" s="246">
        <v>80000000</v>
      </c>
      <c r="D20" s="246">
        <v>0</v>
      </c>
      <c r="E20" s="246">
        <v>80000000</v>
      </c>
    </row>
    <row r="21" spans="1:5" s="247" customFormat="1" ht="21.75" customHeight="1">
      <c r="A21" s="244" t="s">
        <v>19</v>
      </c>
      <c r="B21" s="245" t="s">
        <v>20</v>
      </c>
      <c r="C21" s="246">
        <v>2300000</v>
      </c>
      <c r="D21" s="246">
        <v>0</v>
      </c>
      <c r="E21" s="246">
        <v>2300000</v>
      </c>
    </row>
    <row r="22" spans="1:5" s="247" customFormat="1" ht="21.75" customHeight="1">
      <c r="A22" s="244" t="s">
        <v>21</v>
      </c>
      <c r="B22" s="245" t="s">
        <v>22</v>
      </c>
      <c r="C22" s="246">
        <v>0</v>
      </c>
      <c r="D22" s="246">
        <v>0</v>
      </c>
      <c r="E22" s="246">
        <v>0</v>
      </c>
    </row>
    <row r="23" spans="1:5" s="54" customFormat="1" ht="21.75" customHeight="1">
      <c r="A23" s="23" t="s">
        <v>23</v>
      </c>
      <c r="B23" s="24" t="s">
        <v>24</v>
      </c>
      <c r="C23" s="43">
        <v>150000</v>
      </c>
      <c r="D23" s="43">
        <v>0</v>
      </c>
      <c r="E23" s="43">
        <v>150000</v>
      </c>
    </row>
    <row r="24" spans="1:5" ht="21.75" customHeight="1">
      <c r="A24" s="25" t="s">
        <v>25</v>
      </c>
      <c r="B24" s="26" t="s">
        <v>26</v>
      </c>
      <c r="C24" s="42">
        <f>SUM(C25:C32)</f>
        <v>11883000</v>
      </c>
      <c r="D24" s="42">
        <f>SUM(D25:D32)</f>
        <v>0</v>
      </c>
      <c r="E24" s="42">
        <f>SUM(E25:E32)</f>
        <v>11883000</v>
      </c>
    </row>
    <row r="25" spans="1:5" ht="21.75" customHeight="1">
      <c r="A25" s="23" t="s">
        <v>27</v>
      </c>
      <c r="B25" s="24" t="s">
        <v>127</v>
      </c>
      <c r="C25" s="43">
        <v>3760000</v>
      </c>
      <c r="D25" s="43">
        <v>0</v>
      </c>
      <c r="E25" s="43">
        <v>3760000</v>
      </c>
    </row>
    <row r="26" spans="1:5" ht="21.75" customHeight="1">
      <c r="A26" s="23" t="s">
        <v>239</v>
      </c>
      <c r="B26" s="24" t="s">
        <v>240</v>
      </c>
      <c r="C26" s="43">
        <v>637500</v>
      </c>
      <c r="D26" s="43">
        <v>0</v>
      </c>
      <c r="E26" s="43">
        <v>637500</v>
      </c>
    </row>
    <row r="27" spans="1:5" ht="21.75" customHeight="1">
      <c r="A27" s="23" t="s">
        <v>28</v>
      </c>
      <c r="B27" s="24" t="s">
        <v>29</v>
      </c>
      <c r="C27" s="43">
        <v>6000000</v>
      </c>
      <c r="D27" s="43">
        <v>0</v>
      </c>
      <c r="E27" s="43">
        <v>6000000</v>
      </c>
    </row>
    <row r="28" spans="1:5" ht="18.75" customHeight="1">
      <c r="A28" s="23" t="s">
        <v>30</v>
      </c>
      <c r="B28" s="24" t="s">
        <v>31</v>
      </c>
      <c r="C28" s="43">
        <v>150000</v>
      </c>
      <c r="D28" s="43">
        <v>0</v>
      </c>
      <c r="E28" s="43">
        <v>150000</v>
      </c>
    </row>
    <row r="29" spans="1:5" ht="24.75" customHeight="1">
      <c r="A29" s="23" t="s">
        <v>32</v>
      </c>
      <c r="B29" s="24" t="s">
        <v>33</v>
      </c>
      <c r="C29" s="43">
        <v>1265500</v>
      </c>
      <c r="D29" s="43">
        <v>0</v>
      </c>
      <c r="E29" s="43">
        <v>1265500</v>
      </c>
    </row>
    <row r="30" spans="1:5" ht="21.75" customHeight="1">
      <c r="A30" s="23" t="s">
        <v>34</v>
      </c>
      <c r="B30" s="24" t="s">
        <v>35</v>
      </c>
      <c r="C30" s="49">
        <v>10000</v>
      </c>
      <c r="D30" s="49">
        <v>0</v>
      </c>
      <c r="E30" s="49">
        <v>10000</v>
      </c>
    </row>
    <row r="31" spans="1:5" ht="21.75" customHeight="1">
      <c r="A31" s="23" t="s">
        <v>36</v>
      </c>
      <c r="B31" s="24" t="s">
        <v>335</v>
      </c>
      <c r="C31" s="49">
        <v>0</v>
      </c>
      <c r="D31" s="49">
        <v>0</v>
      </c>
      <c r="E31" s="49">
        <v>0</v>
      </c>
    </row>
    <row r="32" spans="1:5" ht="21.75" customHeight="1">
      <c r="A32" s="23" t="s">
        <v>366</v>
      </c>
      <c r="B32" s="24" t="s">
        <v>37</v>
      </c>
      <c r="C32" s="49">
        <v>60000</v>
      </c>
      <c r="D32" s="49">
        <v>0</v>
      </c>
      <c r="E32" s="49">
        <v>60000</v>
      </c>
    </row>
    <row r="33" spans="1:5" ht="21.75" customHeight="1">
      <c r="A33" s="25" t="s">
        <v>38</v>
      </c>
      <c r="B33" s="26" t="s">
        <v>39</v>
      </c>
      <c r="C33" s="242">
        <f>SUM(C34:C34)</f>
        <v>0</v>
      </c>
      <c r="D33" s="242">
        <f>SUM(D34:D34)</f>
        <v>0</v>
      </c>
      <c r="E33" s="242">
        <f>SUM(E34:E34)</f>
        <v>0</v>
      </c>
    </row>
    <row r="34" spans="1:5" ht="21.75" customHeight="1" hidden="1">
      <c r="A34" s="23" t="s">
        <v>241</v>
      </c>
      <c r="B34" s="24" t="s">
        <v>242</v>
      </c>
      <c r="C34" s="24">
        <v>0</v>
      </c>
      <c r="D34" s="24">
        <v>0</v>
      </c>
      <c r="E34" s="24">
        <v>0</v>
      </c>
    </row>
    <row r="35" spans="1:5" ht="21.75" customHeight="1">
      <c r="A35" s="25" t="s">
        <v>40</v>
      </c>
      <c r="B35" s="26" t="s">
        <v>41</v>
      </c>
      <c r="C35" s="42">
        <f>SUM(C36:C36)</f>
        <v>50000</v>
      </c>
      <c r="D35" s="42">
        <f>SUM(D36:D36)</f>
        <v>0</v>
      </c>
      <c r="E35" s="42">
        <f>SUM(E36:E36)</f>
        <v>50000</v>
      </c>
    </row>
    <row r="36" spans="1:5" ht="21.75" customHeight="1" hidden="1">
      <c r="A36" s="23" t="s">
        <v>128</v>
      </c>
      <c r="B36" s="24" t="s">
        <v>42</v>
      </c>
      <c r="C36" s="43">
        <v>50000</v>
      </c>
      <c r="D36" s="43">
        <v>0</v>
      </c>
      <c r="E36" s="43">
        <v>50000</v>
      </c>
    </row>
    <row r="37" spans="1:5" ht="21.75" customHeight="1">
      <c r="A37" s="25" t="s">
        <v>43</v>
      </c>
      <c r="B37" s="26" t="s">
        <v>187</v>
      </c>
      <c r="C37" s="270">
        <f>C38</f>
        <v>0</v>
      </c>
      <c r="D37" s="270">
        <f>D38</f>
        <v>0</v>
      </c>
      <c r="E37" s="270">
        <f>E38</f>
        <v>0</v>
      </c>
    </row>
    <row r="38" spans="1:5" ht="21.75" customHeight="1" hidden="1">
      <c r="A38" s="23" t="s">
        <v>370</v>
      </c>
      <c r="B38" s="24" t="s">
        <v>371</v>
      </c>
      <c r="C38" s="43">
        <v>0</v>
      </c>
      <c r="D38" s="43">
        <v>0</v>
      </c>
      <c r="E38" s="43">
        <v>0</v>
      </c>
    </row>
    <row r="39" spans="1:5" ht="30" customHeight="1">
      <c r="A39" s="28" t="s">
        <v>182</v>
      </c>
      <c r="B39" s="29" t="s">
        <v>44</v>
      </c>
      <c r="C39" s="46">
        <f>C7+C15+C18+C24+C33+C35+C37</f>
        <v>341543502</v>
      </c>
      <c r="D39" s="46">
        <f>D7+D15+D18+D24+D33+D35+D37</f>
        <v>3706875</v>
      </c>
      <c r="E39" s="46">
        <f>E7+E15+E18+E24+E33+E35+E37</f>
        <v>345250377</v>
      </c>
    </row>
    <row r="40" spans="1:5" ht="21.75" customHeight="1">
      <c r="A40" s="25" t="s">
        <v>45</v>
      </c>
      <c r="B40" s="26" t="s">
        <v>46</v>
      </c>
      <c r="C40" s="241">
        <f>SUM(C41:C42)</f>
        <v>88071346</v>
      </c>
      <c r="D40" s="241">
        <f>SUM(D41:D42)</f>
        <v>0</v>
      </c>
      <c r="E40" s="241">
        <f>SUM(E41:E42)</f>
        <v>88071346</v>
      </c>
    </row>
    <row r="41" spans="1:5" ht="21.75" customHeight="1">
      <c r="A41" s="23" t="s">
        <v>47</v>
      </c>
      <c r="B41" s="24" t="s">
        <v>48</v>
      </c>
      <c r="C41" s="43">
        <v>88071346</v>
      </c>
      <c r="D41" s="43">
        <v>0</v>
      </c>
      <c r="E41" s="43">
        <v>88071346</v>
      </c>
    </row>
    <row r="42" spans="1:5" ht="21.75" customHeight="1">
      <c r="A42" s="23" t="s">
        <v>243</v>
      </c>
      <c r="B42" s="24" t="s">
        <v>244</v>
      </c>
      <c r="C42" s="43">
        <v>0</v>
      </c>
      <c r="D42" s="43">
        <v>0</v>
      </c>
      <c r="E42" s="43">
        <v>0</v>
      </c>
    </row>
    <row r="43" spans="1:5" s="19" customFormat="1" ht="37.5" customHeight="1" thickBot="1">
      <c r="A43" s="30" t="s">
        <v>129</v>
      </c>
      <c r="B43" s="31" t="s">
        <v>49</v>
      </c>
      <c r="C43" s="47">
        <f>C39+C40</f>
        <v>429614848</v>
      </c>
      <c r="D43" s="47">
        <f>D39+D40</f>
        <v>3706875</v>
      </c>
      <c r="E43" s="47">
        <f>E39+E40</f>
        <v>433321723</v>
      </c>
    </row>
    <row r="44" spans="1:5" ht="15.75" thickTop="1">
      <c r="A44" s="2"/>
      <c r="B44" s="2"/>
      <c r="C44" s="2"/>
      <c r="D44" s="2"/>
      <c r="E44" s="2"/>
    </row>
  </sheetData>
  <sheetProtection/>
  <mergeCells count="2">
    <mergeCell ref="A1:E1"/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rowBreaks count="1" manualBreakCount="1">
    <brk id="4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zoomScalePageLayoutView="0" workbookViewId="0" topLeftCell="A1">
      <selection activeCell="A3" sqref="A3:A4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3" width="16.7109375" style="0" customWidth="1"/>
    <col min="4" max="4" width="16.140625" style="0" customWidth="1"/>
    <col min="5" max="5" width="15.421875" style="0" customWidth="1"/>
  </cols>
  <sheetData>
    <row r="1" spans="1:5" ht="30" customHeight="1">
      <c r="A1" s="384" t="s">
        <v>186</v>
      </c>
      <c r="B1" s="384"/>
      <c r="C1" s="384"/>
      <c r="D1" s="384"/>
      <c r="E1" s="384"/>
    </row>
    <row r="2" spans="1:5" ht="18" customHeight="1">
      <c r="A2" s="385" t="s">
        <v>346</v>
      </c>
      <c r="B2" s="385"/>
      <c r="C2" s="385"/>
      <c r="D2" s="385"/>
      <c r="E2" s="385"/>
    </row>
    <row r="3" spans="1:5" ht="19.5" customHeight="1">
      <c r="A3" s="414" t="s">
        <v>434</v>
      </c>
      <c r="B3" s="17"/>
      <c r="C3" s="292"/>
      <c r="D3" s="292"/>
      <c r="E3" s="354"/>
    </row>
    <row r="4" spans="1:5" ht="16.5" thickBot="1">
      <c r="A4" s="414" t="s">
        <v>435</v>
      </c>
      <c r="B4" s="18"/>
      <c r="C4" s="294"/>
      <c r="D4" s="296"/>
      <c r="E4" s="296"/>
    </row>
    <row r="5" spans="1:5" ht="38.25" customHeight="1" thickBot="1" thickTop="1">
      <c r="A5" s="52" t="s">
        <v>0</v>
      </c>
      <c r="B5" s="53" t="s">
        <v>1</v>
      </c>
      <c r="C5" s="35" t="s">
        <v>367</v>
      </c>
      <c r="D5" s="35" t="s">
        <v>420</v>
      </c>
      <c r="E5" s="35" t="s">
        <v>419</v>
      </c>
    </row>
    <row r="6" spans="1:5" ht="12.75" customHeight="1" thickTop="1">
      <c r="A6" s="55" t="s">
        <v>93</v>
      </c>
      <c r="B6" s="56" t="s">
        <v>94</v>
      </c>
      <c r="C6" s="56" t="s">
        <v>95</v>
      </c>
      <c r="D6" s="56" t="s">
        <v>96</v>
      </c>
      <c r="E6" s="56" t="s">
        <v>97</v>
      </c>
    </row>
    <row r="7" spans="1:5" s="21" customFormat="1" ht="21.75" customHeight="1">
      <c r="A7" s="32" t="s">
        <v>50</v>
      </c>
      <c r="B7" s="33" t="s">
        <v>51</v>
      </c>
      <c r="C7" s="48">
        <f>C8+C15</f>
        <v>47206036</v>
      </c>
      <c r="D7" s="48">
        <f>D8+D15</f>
        <v>0</v>
      </c>
      <c r="E7" s="48">
        <f>E8+E15</f>
        <v>47206036</v>
      </c>
    </row>
    <row r="8" spans="1:5" s="20" customFormat="1" ht="21.75" customHeight="1">
      <c r="A8" s="23" t="s">
        <v>52</v>
      </c>
      <c r="B8" s="24" t="s">
        <v>53</v>
      </c>
      <c r="C8" s="43">
        <f>SUM(C9:C14)</f>
        <v>36766036</v>
      </c>
      <c r="D8" s="43">
        <f>SUM(D9:D14)</f>
        <v>0</v>
      </c>
      <c r="E8" s="43">
        <f>SUM(E9:E14)</f>
        <v>36766036</v>
      </c>
    </row>
    <row r="9" spans="1:5" s="20" customFormat="1" ht="22.5" customHeight="1" hidden="1">
      <c r="A9" s="23" t="s">
        <v>135</v>
      </c>
      <c r="B9" s="24" t="s">
        <v>54</v>
      </c>
      <c r="C9" s="43">
        <v>33575000</v>
      </c>
      <c r="D9" s="43">
        <v>0</v>
      </c>
      <c r="E9" s="43">
        <v>33575000</v>
      </c>
    </row>
    <row r="10" spans="1:5" s="20" customFormat="1" ht="22.5" customHeight="1" hidden="1">
      <c r="A10" s="23" t="s">
        <v>189</v>
      </c>
      <c r="B10" s="24" t="s">
        <v>190</v>
      </c>
      <c r="C10" s="43">
        <v>0</v>
      </c>
      <c r="D10" s="43">
        <v>0</v>
      </c>
      <c r="E10" s="43">
        <v>0</v>
      </c>
    </row>
    <row r="11" spans="1:5" s="20" customFormat="1" ht="21.75" customHeight="1" hidden="1">
      <c r="A11" s="23" t="s">
        <v>136</v>
      </c>
      <c r="B11" s="24" t="s">
        <v>55</v>
      </c>
      <c r="C11" s="43">
        <v>2095036</v>
      </c>
      <c r="D11" s="43">
        <v>0</v>
      </c>
      <c r="E11" s="43">
        <v>2095036</v>
      </c>
    </row>
    <row r="12" spans="1:5" s="20" customFormat="1" ht="21.75" customHeight="1" hidden="1">
      <c r="A12" s="23" t="s">
        <v>137</v>
      </c>
      <c r="B12" s="24" t="s">
        <v>56</v>
      </c>
      <c r="C12" s="43">
        <v>36000</v>
      </c>
      <c r="D12" s="43">
        <v>0</v>
      </c>
      <c r="E12" s="43">
        <v>36000</v>
      </c>
    </row>
    <row r="13" spans="1:5" s="20" customFormat="1" ht="21.75" customHeight="1" hidden="1">
      <c r="A13" s="23" t="s">
        <v>138</v>
      </c>
      <c r="B13" s="24" t="s">
        <v>57</v>
      </c>
      <c r="C13" s="43">
        <v>510000</v>
      </c>
      <c r="D13" s="43">
        <v>0</v>
      </c>
      <c r="E13" s="43">
        <v>510000</v>
      </c>
    </row>
    <row r="14" spans="1:5" s="20" customFormat="1" ht="21.75" customHeight="1" hidden="1">
      <c r="A14" s="23" t="s">
        <v>139</v>
      </c>
      <c r="B14" s="24" t="s">
        <v>58</v>
      </c>
      <c r="C14" s="43">
        <v>550000</v>
      </c>
      <c r="D14" s="43">
        <v>0</v>
      </c>
      <c r="E14" s="43">
        <v>550000</v>
      </c>
    </row>
    <row r="15" spans="1:5" s="20" customFormat="1" ht="21.75" customHeight="1">
      <c r="A15" s="23" t="s">
        <v>59</v>
      </c>
      <c r="B15" s="24" t="s">
        <v>60</v>
      </c>
      <c r="C15" s="43">
        <f>SUM(C16:C18)</f>
        <v>10440000</v>
      </c>
      <c r="D15" s="43">
        <f>SUM(D16:D18)</f>
        <v>0</v>
      </c>
      <c r="E15" s="43">
        <f>SUM(E16:E18)</f>
        <v>10440000</v>
      </c>
    </row>
    <row r="16" spans="1:5" s="20" customFormat="1" ht="21.75" customHeight="1" hidden="1">
      <c r="A16" s="23" t="s">
        <v>140</v>
      </c>
      <c r="B16" s="24" t="s">
        <v>61</v>
      </c>
      <c r="C16" s="43">
        <v>7800000</v>
      </c>
      <c r="D16" s="43">
        <v>0</v>
      </c>
      <c r="E16" s="43">
        <v>7800000</v>
      </c>
    </row>
    <row r="17" spans="1:5" s="20" customFormat="1" ht="28.5" customHeight="1" hidden="1">
      <c r="A17" s="23" t="s">
        <v>141</v>
      </c>
      <c r="B17" s="24" t="s">
        <v>62</v>
      </c>
      <c r="C17" s="43">
        <v>2140000</v>
      </c>
      <c r="D17" s="43">
        <v>0</v>
      </c>
      <c r="E17" s="43">
        <v>2140000</v>
      </c>
    </row>
    <row r="18" spans="1:5" s="20" customFormat="1" ht="21.75" customHeight="1" hidden="1">
      <c r="A18" s="23" t="s">
        <v>142</v>
      </c>
      <c r="B18" s="24" t="s">
        <v>63</v>
      </c>
      <c r="C18" s="43">
        <v>500000</v>
      </c>
      <c r="D18" s="43">
        <v>0</v>
      </c>
      <c r="E18" s="43">
        <v>500000</v>
      </c>
    </row>
    <row r="19" spans="1:5" s="21" customFormat="1" ht="34.5" customHeight="1">
      <c r="A19" s="25" t="s">
        <v>64</v>
      </c>
      <c r="B19" s="27" t="s">
        <v>161</v>
      </c>
      <c r="C19" s="42">
        <v>11598180</v>
      </c>
      <c r="D19" s="42">
        <v>0</v>
      </c>
      <c r="E19" s="42">
        <v>11598180</v>
      </c>
    </row>
    <row r="20" spans="1:5" s="21" customFormat="1" ht="21.75" customHeight="1">
      <c r="A20" s="25" t="s">
        <v>65</v>
      </c>
      <c r="B20" s="26" t="s">
        <v>66</v>
      </c>
      <c r="C20" s="46">
        <f>C21+C24+C27+C34+C35</f>
        <v>42555558</v>
      </c>
      <c r="D20" s="46">
        <f>D21+D24+D27+D34+D35</f>
        <v>0</v>
      </c>
      <c r="E20" s="46">
        <f>E21+E24+E27+E34+E35</f>
        <v>42555558</v>
      </c>
    </row>
    <row r="21" spans="1:5" s="20" customFormat="1" ht="21.75" customHeight="1">
      <c r="A21" s="23" t="s">
        <v>67</v>
      </c>
      <c r="B21" s="24" t="s">
        <v>68</v>
      </c>
      <c r="C21" s="43">
        <f>SUM(C22:C23)</f>
        <v>5516627</v>
      </c>
      <c r="D21" s="43">
        <f>SUM(D22:D23)</f>
        <v>0</v>
      </c>
      <c r="E21" s="43">
        <f>SUM(E22:E23)</f>
        <v>5516627</v>
      </c>
    </row>
    <row r="22" spans="1:5" s="20" customFormat="1" ht="21.75" customHeight="1" hidden="1">
      <c r="A22" s="23" t="s">
        <v>147</v>
      </c>
      <c r="B22" s="24" t="s">
        <v>149</v>
      </c>
      <c r="C22" s="43">
        <v>900000</v>
      </c>
      <c r="D22" s="43">
        <v>0</v>
      </c>
      <c r="E22" s="43">
        <v>900000</v>
      </c>
    </row>
    <row r="23" spans="1:5" s="20" customFormat="1" ht="21.75" customHeight="1" hidden="1">
      <c r="A23" s="23" t="s">
        <v>148</v>
      </c>
      <c r="B23" s="24" t="s">
        <v>150</v>
      </c>
      <c r="C23" s="43">
        <v>4616627</v>
      </c>
      <c r="D23" s="43">
        <v>0</v>
      </c>
      <c r="E23" s="43">
        <v>4616627</v>
      </c>
    </row>
    <row r="24" spans="1:5" s="20" customFormat="1" ht="21.75" customHeight="1">
      <c r="A24" s="23" t="s">
        <v>69</v>
      </c>
      <c r="B24" s="24" t="s">
        <v>70</v>
      </c>
      <c r="C24" s="43">
        <f>SUM(C25:C26)</f>
        <v>605000</v>
      </c>
      <c r="D24" s="43">
        <f>SUM(D25:D26)</f>
        <v>0</v>
      </c>
      <c r="E24" s="43">
        <f>SUM(E25:E26)</f>
        <v>605000</v>
      </c>
    </row>
    <row r="25" spans="1:5" s="20" customFormat="1" ht="21.75" customHeight="1" hidden="1">
      <c r="A25" s="23" t="s">
        <v>143</v>
      </c>
      <c r="B25" s="24" t="s">
        <v>145</v>
      </c>
      <c r="C25" s="43">
        <v>140000</v>
      </c>
      <c r="D25" s="43">
        <v>0</v>
      </c>
      <c r="E25" s="43">
        <v>140000</v>
      </c>
    </row>
    <row r="26" spans="1:5" s="20" customFormat="1" ht="21.75" customHeight="1" hidden="1">
      <c r="A26" s="23" t="s">
        <v>144</v>
      </c>
      <c r="B26" s="24" t="s">
        <v>146</v>
      </c>
      <c r="C26" s="43">
        <v>465000</v>
      </c>
      <c r="D26" s="43">
        <v>0</v>
      </c>
      <c r="E26" s="43">
        <v>465000</v>
      </c>
    </row>
    <row r="27" spans="1:5" s="20" customFormat="1" ht="21.75" customHeight="1">
      <c r="A27" s="23" t="s">
        <v>71</v>
      </c>
      <c r="B27" s="24" t="s">
        <v>72</v>
      </c>
      <c r="C27" s="43">
        <f>SUM(C28:C33)</f>
        <v>26230331</v>
      </c>
      <c r="D27" s="43">
        <f>SUM(D28:D33)</f>
        <v>0</v>
      </c>
      <c r="E27" s="43">
        <f>SUM(E28:E33)</f>
        <v>26230331</v>
      </c>
    </row>
    <row r="28" spans="1:5" s="20" customFormat="1" ht="21.75" customHeight="1" hidden="1">
      <c r="A28" s="23" t="s">
        <v>151</v>
      </c>
      <c r="B28" s="44" t="s">
        <v>73</v>
      </c>
      <c r="C28" s="43">
        <v>7575000</v>
      </c>
      <c r="D28" s="43">
        <v>0</v>
      </c>
      <c r="E28" s="43">
        <v>7575000</v>
      </c>
    </row>
    <row r="29" spans="1:5" s="20" customFormat="1" ht="21.75" customHeight="1" hidden="1">
      <c r="A29" s="23" t="s">
        <v>152</v>
      </c>
      <c r="B29" s="44" t="s">
        <v>153</v>
      </c>
      <c r="C29" s="43">
        <v>430000</v>
      </c>
      <c r="D29" s="43">
        <v>0</v>
      </c>
      <c r="E29" s="43">
        <v>430000</v>
      </c>
    </row>
    <row r="30" spans="1:5" s="20" customFormat="1" ht="21.75" customHeight="1" hidden="1">
      <c r="A30" s="23" t="s">
        <v>154</v>
      </c>
      <c r="B30" s="24" t="s">
        <v>155</v>
      </c>
      <c r="C30" s="43">
        <v>1760000</v>
      </c>
      <c r="D30" s="43">
        <v>0</v>
      </c>
      <c r="E30" s="43">
        <v>1760000</v>
      </c>
    </row>
    <row r="31" spans="1:5" s="20" customFormat="1" ht="21.75" customHeight="1" hidden="1">
      <c r="A31" s="23" t="s">
        <v>336</v>
      </c>
      <c r="B31" s="24" t="s">
        <v>337</v>
      </c>
      <c r="C31" s="43">
        <v>705000</v>
      </c>
      <c r="D31" s="43">
        <v>0</v>
      </c>
      <c r="E31" s="43">
        <v>705000</v>
      </c>
    </row>
    <row r="32" spans="1:5" s="20" customFormat="1" ht="21.75" customHeight="1" hidden="1">
      <c r="A32" s="23" t="s">
        <v>156</v>
      </c>
      <c r="B32" s="24" t="s">
        <v>158</v>
      </c>
      <c r="C32" s="43">
        <v>10020331</v>
      </c>
      <c r="D32" s="43">
        <v>0</v>
      </c>
      <c r="E32" s="43">
        <v>10020331</v>
      </c>
    </row>
    <row r="33" spans="1:5" s="20" customFormat="1" ht="21.75" customHeight="1" hidden="1">
      <c r="A33" s="23" t="s">
        <v>157</v>
      </c>
      <c r="B33" s="24" t="s">
        <v>74</v>
      </c>
      <c r="C33" s="43">
        <v>5740000</v>
      </c>
      <c r="D33" s="43">
        <v>0</v>
      </c>
      <c r="E33" s="43">
        <v>5740000</v>
      </c>
    </row>
    <row r="34" spans="1:5" s="20" customFormat="1" ht="21.75" customHeight="1">
      <c r="A34" s="352" t="s">
        <v>75</v>
      </c>
      <c r="B34" s="353" t="s">
        <v>76</v>
      </c>
      <c r="C34" s="49">
        <v>500000</v>
      </c>
      <c r="D34" s="49">
        <v>0</v>
      </c>
      <c r="E34" s="49">
        <v>500000</v>
      </c>
    </row>
    <row r="35" spans="1:5" s="20" customFormat="1" ht="21.75" customHeight="1">
      <c r="A35" s="23" t="s">
        <v>77</v>
      </c>
      <c r="B35" s="24" t="s">
        <v>78</v>
      </c>
      <c r="C35" s="43">
        <f>SUM(C36:C38)</f>
        <v>9703600</v>
      </c>
      <c r="D35" s="43">
        <f>SUM(D36:D38)</f>
        <v>0</v>
      </c>
      <c r="E35" s="43">
        <f>SUM(E36:E38)</f>
        <v>9703600</v>
      </c>
    </row>
    <row r="36" spans="1:5" s="20" customFormat="1" ht="21.75" customHeight="1" hidden="1">
      <c r="A36" s="23" t="s">
        <v>159</v>
      </c>
      <c r="B36" s="24" t="s">
        <v>340</v>
      </c>
      <c r="C36" s="234">
        <v>7553600</v>
      </c>
      <c r="D36" s="43">
        <v>-200000</v>
      </c>
      <c r="E36" s="234">
        <f>C36+D36</f>
        <v>7353600</v>
      </c>
    </row>
    <row r="37" spans="1:5" s="20" customFormat="1" ht="21.75" customHeight="1" hidden="1">
      <c r="A37" s="23" t="s">
        <v>352</v>
      </c>
      <c r="B37" s="24" t="s">
        <v>353</v>
      </c>
      <c r="C37" s="240">
        <v>100000</v>
      </c>
      <c r="D37" s="240">
        <v>200000</v>
      </c>
      <c r="E37" s="234">
        <f>C37+D37</f>
        <v>300000</v>
      </c>
    </row>
    <row r="38" spans="1:5" s="20" customFormat="1" ht="21.75" customHeight="1" hidden="1">
      <c r="A38" s="23" t="s">
        <v>160</v>
      </c>
      <c r="B38" s="24" t="s">
        <v>79</v>
      </c>
      <c r="C38" s="234">
        <v>2050000</v>
      </c>
      <c r="D38" s="43">
        <v>0</v>
      </c>
      <c r="E38" s="234">
        <f>C38+D38</f>
        <v>2050000</v>
      </c>
    </row>
    <row r="39" spans="1:5" s="21" customFormat="1" ht="21" customHeight="1">
      <c r="A39" s="25" t="s">
        <v>80</v>
      </c>
      <c r="B39" s="26" t="s">
        <v>81</v>
      </c>
      <c r="C39" s="42">
        <f>SUM(C40:C41)</f>
        <v>6315000</v>
      </c>
      <c r="D39" s="42">
        <f>SUM(D40:D41)</f>
        <v>0</v>
      </c>
      <c r="E39" s="42">
        <f>SUM(E40:E41)</f>
        <v>6315000</v>
      </c>
    </row>
    <row r="40" spans="1:5" s="21" customFormat="1" ht="21.75" customHeight="1">
      <c r="A40" s="23" t="s">
        <v>162</v>
      </c>
      <c r="B40" s="24" t="s">
        <v>124</v>
      </c>
      <c r="C40" s="43">
        <v>315000</v>
      </c>
      <c r="D40" s="43">
        <v>0</v>
      </c>
      <c r="E40" s="43">
        <v>315000</v>
      </c>
    </row>
    <row r="41" spans="1:5" s="21" customFormat="1" ht="24" customHeight="1">
      <c r="A41" s="23" t="s">
        <v>164</v>
      </c>
      <c r="B41" s="24" t="s">
        <v>125</v>
      </c>
      <c r="C41" s="43">
        <v>6000000</v>
      </c>
      <c r="D41" s="43">
        <v>0</v>
      </c>
      <c r="E41" s="43">
        <v>6000000</v>
      </c>
    </row>
    <row r="42" spans="1:5" s="21" customFormat="1" ht="21.75" customHeight="1">
      <c r="A42" s="25" t="s">
        <v>82</v>
      </c>
      <c r="B42" s="26" t="s">
        <v>126</v>
      </c>
      <c r="C42" s="46">
        <f>SUM(C43:C47)</f>
        <v>110559819</v>
      </c>
      <c r="D42" s="46">
        <f>SUM(D43:D47)</f>
        <v>-500000</v>
      </c>
      <c r="E42" s="46">
        <f>SUM(E43:E47)</f>
        <v>110059819</v>
      </c>
    </row>
    <row r="43" spans="1:5" s="21" customFormat="1" ht="26.25" customHeight="1">
      <c r="A43" s="23" t="s">
        <v>350</v>
      </c>
      <c r="B43" s="24" t="s">
        <v>351</v>
      </c>
      <c r="C43" s="43">
        <v>433401</v>
      </c>
      <c r="D43" s="43">
        <v>0</v>
      </c>
      <c r="E43" s="43">
        <v>433401</v>
      </c>
    </row>
    <row r="44" spans="1:5" s="21" customFormat="1" ht="21.75" customHeight="1">
      <c r="A44" s="23" t="s">
        <v>165</v>
      </c>
      <c r="B44" s="24" t="s">
        <v>191</v>
      </c>
      <c r="C44" s="43">
        <v>47503395</v>
      </c>
      <c r="D44" s="43">
        <v>0</v>
      </c>
      <c r="E44" s="43">
        <v>47503395</v>
      </c>
    </row>
    <row r="45" spans="1:5" s="21" customFormat="1" ht="30.75" customHeight="1">
      <c r="A45" s="23" t="s">
        <v>166</v>
      </c>
      <c r="B45" s="24" t="s">
        <v>167</v>
      </c>
      <c r="C45" s="43">
        <v>50000</v>
      </c>
      <c r="D45" s="43">
        <v>0</v>
      </c>
      <c r="E45" s="43">
        <v>50000</v>
      </c>
    </row>
    <row r="46" spans="1:5" s="21" customFormat="1" ht="21.75" customHeight="1">
      <c r="A46" s="23" t="s">
        <v>338</v>
      </c>
      <c r="B46" s="24" t="s">
        <v>168</v>
      </c>
      <c r="C46" s="43">
        <v>4693429</v>
      </c>
      <c r="D46" s="43">
        <v>0</v>
      </c>
      <c r="E46" s="43">
        <v>4693429</v>
      </c>
    </row>
    <row r="47" spans="1:5" s="21" customFormat="1" ht="21.75" customHeight="1">
      <c r="A47" s="23" t="s">
        <v>236</v>
      </c>
      <c r="B47" s="24" t="s">
        <v>237</v>
      </c>
      <c r="C47" s="43">
        <v>57879594</v>
      </c>
      <c r="D47" s="43">
        <v>-500000</v>
      </c>
      <c r="E47" s="43">
        <f>C47+D47</f>
        <v>57379594</v>
      </c>
    </row>
    <row r="48" spans="1:5" s="21" customFormat="1" ht="21.75" customHeight="1">
      <c r="A48" s="25" t="s">
        <v>83</v>
      </c>
      <c r="B48" s="26" t="s">
        <v>84</v>
      </c>
      <c r="C48" s="243">
        <f>SUM(C49:C53)</f>
        <v>38100000</v>
      </c>
      <c r="D48" s="243">
        <f>SUM(D49:D54)-D54-D52</f>
        <v>4206875</v>
      </c>
      <c r="E48" s="243">
        <f>E50+E51+E53</f>
        <v>42306875</v>
      </c>
    </row>
    <row r="49" spans="1:5" s="21" customFormat="1" ht="21.75" customHeight="1" hidden="1">
      <c r="A49" s="23" t="s">
        <v>372</v>
      </c>
      <c r="B49" s="24" t="s">
        <v>379</v>
      </c>
      <c r="C49" s="43">
        <v>0</v>
      </c>
      <c r="D49" s="43">
        <v>0</v>
      </c>
      <c r="E49" s="43">
        <v>0</v>
      </c>
    </row>
    <row r="50" spans="1:5" s="21" customFormat="1" ht="21.75" customHeight="1" hidden="1">
      <c r="A50" s="23" t="s">
        <v>169</v>
      </c>
      <c r="B50" s="24" t="s">
        <v>172</v>
      </c>
      <c r="C50" s="43">
        <v>27559055</v>
      </c>
      <c r="D50" s="43">
        <v>0</v>
      </c>
      <c r="E50" s="43">
        <v>27559055</v>
      </c>
    </row>
    <row r="51" spans="1:5" s="20" customFormat="1" ht="21.75" customHeight="1" hidden="1">
      <c r="A51" s="23" t="s">
        <v>170</v>
      </c>
      <c r="B51" s="24" t="s">
        <v>173</v>
      </c>
      <c r="C51" s="49">
        <v>2441180</v>
      </c>
      <c r="D51" s="49">
        <v>3312500</v>
      </c>
      <c r="E51" s="49">
        <f>C51+D51</f>
        <v>5753680</v>
      </c>
    </row>
    <row r="52" spans="1:5" s="300" customFormat="1" ht="21.75" customHeight="1">
      <c r="A52" s="297"/>
      <c r="B52" s="298" t="s">
        <v>421</v>
      </c>
      <c r="C52" s="299">
        <v>0</v>
      </c>
      <c r="D52" s="299">
        <v>3312500</v>
      </c>
      <c r="E52" s="299">
        <f>D52</f>
        <v>3312500</v>
      </c>
    </row>
    <row r="53" spans="1:5" s="21" customFormat="1" ht="21.75" customHeight="1" hidden="1">
      <c r="A53" s="23" t="s">
        <v>171</v>
      </c>
      <c r="B53" s="24" t="s">
        <v>174</v>
      </c>
      <c r="C53" s="43">
        <v>8099765</v>
      </c>
      <c r="D53" s="43">
        <v>894375</v>
      </c>
      <c r="E53" s="43">
        <f>C53+D53</f>
        <v>8994140</v>
      </c>
    </row>
    <row r="54" spans="1:5" s="300" customFormat="1" ht="21.75" customHeight="1">
      <c r="A54" s="297"/>
      <c r="B54" s="298" t="s">
        <v>422</v>
      </c>
      <c r="C54" s="301">
        <v>0</v>
      </c>
      <c r="D54" s="301">
        <v>894375</v>
      </c>
      <c r="E54" s="301">
        <f>D54</f>
        <v>894375</v>
      </c>
    </row>
    <row r="55" spans="1:5" s="21" customFormat="1" ht="21.75" customHeight="1">
      <c r="A55" s="25" t="s">
        <v>85</v>
      </c>
      <c r="B55" s="26" t="s">
        <v>86</v>
      </c>
      <c r="C55" s="46">
        <f>SUM(C56:C57)</f>
        <v>95154097</v>
      </c>
      <c r="D55" s="46">
        <f>SUM(D56:D57)</f>
        <v>0</v>
      </c>
      <c r="E55" s="46">
        <f>SUM(E56:E57)</f>
        <v>95154097</v>
      </c>
    </row>
    <row r="56" spans="1:5" s="21" customFormat="1" ht="21.75" customHeight="1" hidden="1">
      <c r="A56" s="23" t="s">
        <v>175</v>
      </c>
      <c r="B56" s="24" t="s">
        <v>177</v>
      </c>
      <c r="C56" s="43">
        <v>74924194</v>
      </c>
      <c r="D56" s="43">
        <v>0</v>
      </c>
      <c r="E56" s="43">
        <v>74924194</v>
      </c>
    </row>
    <row r="57" spans="1:5" s="21" customFormat="1" ht="21.75" customHeight="1" hidden="1">
      <c r="A57" s="23" t="s">
        <v>176</v>
      </c>
      <c r="B57" s="24" t="s">
        <v>178</v>
      </c>
      <c r="C57" s="43">
        <v>20229903</v>
      </c>
      <c r="D57" s="43">
        <v>0</v>
      </c>
      <c r="E57" s="43">
        <v>20229903</v>
      </c>
    </row>
    <row r="58" spans="1:5" s="21" customFormat="1" ht="21.75" customHeight="1">
      <c r="A58" s="25" t="s">
        <v>87</v>
      </c>
      <c r="B58" s="26" t="s">
        <v>180</v>
      </c>
      <c r="C58" s="42">
        <f>C59</f>
        <v>550000</v>
      </c>
      <c r="D58" s="42">
        <f>D59</f>
        <v>0</v>
      </c>
      <c r="E58" s="42">
        <f>E59</f>
        <v>550000</v>
      </c>
    </row>
    <row r="59" spans="1:5" s="21" customFormat="1" ht="21.75" customHeight="1">
      <c r="A59" s="23" t="s">
        <v>348</v>
      </c>
      <c r="B59" s="24" t="s">
        <v>349</v>
      </c>
      <c r="C59" s="43">
        <v>550000</v>
      </c>
      <c r="D59" s="43">
        <v>0</v>
      </c>
      <c r="E59" s="43">
        <v>550000</v>
      </c>
    </row>
    <row r="60" spans="1:5" s="22" customFormat="1" ht="36" customHeight="1">
      <c r="A60" s="271" t="s">
        <v>181</v>
      </c>
      <c r="B60" s="51" t="s">
        <v>88</v>
      </c>
      <c r="C60" s="99">
        <f>C7+C19+C20+C39+C42+C48+C55+C58</f>
        <v>352038690</v>
      </c>
      <c r="D60" s="99">
        <f>D7+D19+D20+D39+D42+D48+D55+D58</f>
        <v>3706875</v>
      </c>
      <c r="E60" s="99">
        <f>E7+E19+E20+E39+E42+E48+E55+E58</f>
        <v>355745565</v>
      </c>
    </row>
    <row r="61" spans="1:5" s="20" customFormat="1" ht="21.75" customHeight="1">
      <c r="A61" s="271" t="s">
        <v>89</v>
      </c>
      <c r="B61" s="51" t="s">
        <v>90</v>
      </c>
      <c r="C61" s="46">
        <f>SUM(C62:C63)</f>
        <v>77576158</v>
      </c>
      <c r="D61" s="46">
        <f>SUM(D62:D63)</f>
        <v>0</v>
      </c>
      <c r="E61" s="46">
        <f>SUM(E62:E63)</f>
        <v>77576158</v>
      </c>
    </row>
    <row r="62" spans="1:5" s="20" customFormat="1" ht="21.75" customHeight="1">
      <c r="A62" s="23" t="s">
        <v>192</v>
      </c>
      <c r="B62" s="24" t="s">
        <v>193</v>
      </c>
      <c r="C62" s="43">
        <v>4276181</v>
      </c>
      <c r="D62" s="43">
        <v>0</v>
      </c>
      <c r="E62" s="43">
        <v>4276181</v>
      </c>
    </row>
    <row r="63" spans="1:5" s="22" customFormat="1" ht="30.75" customHeight="1">
      <c r="A63" s="23" t="s">
        <v>179</v>
      </c>
      <c r="B63" s="24" t="s">
        <v>91</v>
      </c>
      <c r="C63" s="43">
        <v>73299977</v>
      </c>
      <c r="D63" s="43">
        <v>0</v>
      </c>
      <c r="E63" s="43">
        <v>73299977</v>
      </c>
    </row>
    <row r="64" spans="1:5" ht="30" thickBot="1">
      <c r="A64" s="272" t="s">
        <v>183</v>
      </c>
      <c r="B64" s="273" t="s">
        <v>92</v>
      </c>
      <c r="C64" s="100">
        <f>C60+C61</f>
        <v>429614848</v>
      </c>
      <c r="D64" s="100">
        <f>D60+D61</f>
        <v>3706875</v>
      </c>
      <c r="E64" s="100">
        <f>E60+E61</f>
        <v>433321723</v>
      </c>
    </row>
    <row r="65" spans="1:2" ht="13.5" thickTop="1">
      <c r="A65" s="1"/>
      <c r="B65" s="1"/>
    </row>
  </sheetData>
  <sheetProtection/>
  <mergeCells count="2">
    <mergeCell ref="A1:E1"/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C1">
      <selection activeCell="C4" sqref="C4:C5"/>
    </sheetView>
  </sheetViews>
  <sheetFormatPr defaultColWidth="8.00390625" defaultRowHeight="12.75"/>
  <cols>
    <col min="1" max="1" width="9.8515625" style="3" hidden="1" customWidth="1"/>
    <col min="2" max="2" width="3.28125" style="3" hidden="1" customWidth="1"/>
    <col min="3" max="3" width="52.7109375" style="3" customWidth="1"/>
    <col min="4" max="6" width="13.57421875" style="3" customWidth="1"/>
    <col min="7" max="7" width="45.421875" style="3" customWidth="1"/>
    <col min="8" max="8" width="12.7109375" style="3" customWidth="1"/>
    <col min="9" max="10" width="13.57421875" style="3" customWidth="1"/>
    <col min="11" max="11" width="8.7109375" style="3" bestFit="1" customWidth="1"/>
    <col min="12" max="12" width="8.00390625" style="3" customWidth="1"/>
    <col min="13" max="13" width="9.57421875" style="3" bestFit="1" customWidth="1"/>
    <col min="14" max="16384" width="8.00390625" style="3" customWidth="1"/>
  </cols>
  <sheetData>
    <row r="1" spans="3:10" ht="30" customHeight="1">
      <c r="C1" s="386" t="s">
        <v>184</v>
      </c>
      <c r="D1" s="386"/>
      <c r="E1" s="386"/>
      <c r="F1" s="386"/>
      <c r="G1" s="386"/>
      <c r="H1" s="386"/>
      <c r="I1" s="386"/>
      <c r="J1" s="386"/>
    </row>
    <row r="2" spans="3:10" ht="30" customHeight="1">
      <c r="C2" s="386" t="s">
        <v>407</v>
      </c>
      <c r="D2" s="386"/>
      <c r="E2" s="386"/>
      <c r="F2" s="386"/>
      <c r="G2" s="386"/>
      <c r="H2" s="386"/>
      <c r="I2" s="386"/>
      <c r="J2" s="386"/>
    </row>
    <row r="3" spans="3:10" ht="17.25" customHeight="1">
      <c r="C3" s="386" t="s">
        <v>346</v>
      </c>
      <c r="D3" s="386"/>
      <c r="E3" s="386"/>
      <c r="F3" s="386"/>
      <c r="G3" s="386"/>
      <c r="H3" s="386"/>
      <c r="I3" s="386"/>
      <c r="J3" s="386"/>
    </row>
    <row r="4" spans="3:10" ht="17.25" customHeight="1">
      <c r="C4" s="414" t="s">
        <v>436</v>
      </c>
      <c r="D4" s="36"/>
      <c r="E4" s="36"/>
      <c r="F4" s="36"/>
      <c r="G4" s="36"/>
      <c r="H4" s="224"/>
      <c r="I4" s="36"/>
      <c r="J4" s="224"/>
    </row>
    <row r="5" spans="3:10" ht="19.5" customHeight="1" thickBot="1">
      <c r="C5" s="414" t="s">
        <v>437</v>
      </c>
      <c r="G5" s="4"/>
      <c r="H5" s="37"/>
      <c r="J5" s="37" t="s">
        <v>339</v>
      </c>
    </row>
    <row r="6" spans="1:10" ht="42" customHeight="1">
      <c r="A6" s="5" t="s">
        <v>100</v>
      </c>
      <c r="B6" s="6" t="s">
        <v>101</v>
      </c>
      <c r="C6" s="6" t="s">
        <v>344</v>
      </c>
      <c r="D6" s="6" t="s">
        <v>367</v>
      </c>
      <c r="E6" s="6" t="s">
        <v>418</v>
      </c>
      <c r="F6" s="6" t="s">
        <v>419</v>
      </c>
      <c r="G6" s="239" t="s">
        <v>343</v>
      </c>
      <c r="H6" s="6" t="s">
        <v>367</v>
      </c>
      <c r="I6" s="6" t="s">
        <v>418</v>
      </c>
      <c r="J6" s="6" t="s">
        <v>419</v>
      </c>
    </row>
    <row r="7" spans="1:10" s="60" customFormat="1" ht="10.5">
      <c r="A7" s="57">
        <v>1</v>
      </c>
      <c r="B7" s="58">
        <v>2</v>
      </c>
      <c r="C7" s="58" t="s">
        <v>93</v>
      </c>
      <c r="D7" s="58" t="s">
        <v>94</v>
      </c>
      <c r="E7" s="58" t="s">
        <v>95</v>
      </c>
      <c r="F7" s="58" t="s">
        <v>96</v>
      </c>
      <c r="G7" s="59" t="s">
        <v>97</v>
      </c>
      <c r="H7" s="58" t="s">
        <v>314</v>
      </c>
      <c r="I7" s="58" t="s">
        <v>318</v>
      </c>
      <c r="J7" s="58" t="s">
        <v>425</v>
      </c>
    </row>
    <row r="8" spans="1:10" ht="14.25" customHeight="1">
      <c r="A8" s="7" t="s">
        <v>102</v>
      </c>
      <c r="B8" s="8" t="s">
        <v>103</v>
      </c>
      <c r="C8" s="9" t="s">
        <v>341</v>
      </c>
      <c r="D8" s="284">
        <v>2000000</v>
      </c>
      <c r="E8" s="284">
        <v>0</v>
      </c>
      <c r="F8" s="284">
        <v>2000000</v>
      </c>
      <c r="G8" s="9" t="s">
        <v>409</v>
      </c>
      <c r="H8" s="38">
        <v>88071346</v>
      </c>
      <c r="I8" s="284">
        <v>0</v>
      </c>
      <c r="J8" s="284">
        <f>H8+I8</f>
        <v>88071346</v>
      </c>
    </row>
    <row r="9" spans="1:10" ht="15" customHeight="1">
      <c r="A9" s="7" t="s">
        <v>102</v>
      </c>
      <c r="B9" s="8" t="s">
        <v>103</v>
      </c>
      <c r="C9" s="9" t="s">
        <v>397</v>
      </c>
      <c r="D9" s="285">
        <v>55000000</v>
      </c>
      <c r="E9" s="285">
        <v>0</v>
      </c>
      <c r="F9" s="285">
        <v>55000000</v>
      </c>
      <c r="G9" s="9" t="s">
        <v>408</v>
      </c>
      <c r="H9" s="41">
        <v>3810000</v>
      </c>
      <c r="I9" s="285">
        <v>0</v>
      </c>
      <c r="J9" s="284">
        <f aca="true" t="shared" si="0" ref="J9:J14">H9+I9</f>
        <v>3810000</v>
      </c>
    </row>
    <row r="10" spans="1:10" ht="12.75">
      <c r="A10" s="7" t="s">
        <v>104</v>
      </c>
      <c r="B10" s="8" t="s">
        <v>105</v>
      </c>
      <c r="C10" s="9" t="s">
        <v>398</v>
      </c>
      <c r="D10" s="41">
        <v>15000000</v>
      </c>
      <c r="E10" s="41">
        <v>0</v>
      </c>
      <c r="F10" s="41">
        <v>15000000</v>
      </c>
      <c r="G10" s="9" t="s">
        <v>410</v>
      </c>
      <c r="H10" s="41">
        <v>49000000</v>
      </c>
      <c r="I10" s="41">
        <v>0</v>
      </c>
      <c r="J10" s="284">
        <f t="shared" si="0"/>
        <v>49000000</v>
      </c>
    </row>
    <row r="11" spans="1:10" ht="15" customHeight="1">
      <c r="A11" s="7" t="s">
        <v>107</v>
      </c>
      <c r="B11" s="8" t="s">
        <v>108</v>
      </c>
      <c r="C11" s="9" t="s">
        <v>394</v>
      </c>
      <c r="D11" s="41">
        <v>800000</v>
      </c>
      <c r="E11" s="41">
        <v>0</v>
      </c>
      <c r="F11" s="41">
        <v>800000</v>
      </c>
      <c r="G11" s="9" t="s">
        <v>411</v>
      </c>
      <c r="H11" s="41">
        <v>15381682</v>
      </c>
      <c r="I11" s="41">
        <v>0</v>
      </c>
      <c r="J11" s="284">
        <f t="shared" si="0"/>
        <v>15381682</v>
      </c>
    </row>
    <row r="12" spans="1:10" ht="12.75" customHeight="1">
      <c r="A12" s="7"/>
      <c r="B12" s="8"/>
      <c r="C12" s="9" t="s">
        <v>399</v>
      </c>
      <c r="D12" s="41">
        <v>200000</v>
      </c>
      <c r="E12" s="41">
        <v>0</v>
      </c>
      <c r="F12" s="41">
        <v>200000</v>
      </c>
      <c r="G12" s="9" t="s">
        <v>412</v>
      </c>
      <c r="H12" s="41">
        <v>11287503</v>
      </c>
      <c r="I12" s="41">
        <v>0</v>
      </c>
      <c r="J12" s="284">
        <f t="shared" si="0"/>
        <v>11287503</v>
      </c>
    </row>
    <row r="13" spans="1:10" ht="15" customHeight="1">
      <c r="A13" s="7" t="s">
        <v>102</v>
      </c>
      <c r="B13" s="8" t="s">
        <v>106</v>
      </c>
      <c r="C13" s="9" t="s">
        <v>389</v>
      </c>
      <c r="D13" s="41">
        <v>15000000</v>
      </c>
      <c r="E13" s="41">
        <v>0</v>
      </c>
      <c r="F13" s="41">
        <v>15000000</v>
      </c>
      <c r="G13" s="9" t="s">
        <v>413</v>
      </c>
      <c r="H13" s="41">
        <v>10516770</v>
      </c>
      <c r="I13" s="41">
        <v>0</v>
      </c>
      <c r="J13" s="284">
        <f t="shared" si="0"/>
        <v>10516770</v>
      </c>
    </row>
    <row r="14" spans="1:10" ht="12.75">
      <c r="A14" s="7" t="s">
        <v>107</v>
      </c>
      <c r="B14" s="8" t="s">
        <v>108</v>
      </c>
      <c r="C14" s="9" t="s">
        <v>400</v>
      </c>
      <c r="D14" s="38">
        <v>20000000</v>
      </c>
      <c r="E14" s="38">
        <v>0</v>
      </c>
      <c r="F14" s="38">
        <v>20000000</v>
      </c>
      <c r="G14" s="9" t="s">
        <v>427</v>
      </c>
      <c r="H14" s="41">
        <v>0</v>
      </c>
      <c r="I14" s="38">
        <v>3706875</v>
      </c>
      <c r="J14" s="284">
        <f t="shared" si="0"/>
        <v>3706875</v>
      </c>
    </row>
    <row r="15" spans="1:11" ht="12.75">
      <c r="A15" s="7" t="s">
        <v>110</v>
      </c>
      <c r="B15" s="8" t="s">
        <v>111</v>
      </c>
      <c r="C15" s="9" t="s">
        <v>342</v>
      </c>
      <c r="D15" s="38">
        <v>3810000</v>
      </c>
      <c r="E15" s="38">
        <v>0</v>
      </c>
      <c r="F15" s="38">
        <v>3810000</v>
      </c>
      <c r="G15" s="9"/>
      <c r="H15" s="38"/>
      <c r="I15" s="38"/>
      <c r="J15" s="284"/>
      <c r="K15" s="283"/>
    </row>
    <row r="16" spans="1:13" ht="12.75">
      <c r="A16" s="7" t="s">
        <v>112</v>
      </c>
      <c r="B16" s="8" t="s">
        <v>113</v>
      </c>
      <c r="C16" s="9" t="s">
        <v>401</v>
      </c>
      <c r="D16" s="38">
        <v>500000</v>
      </c>
      <c r="E16" s="38">
        <v>0</v>
      </c>
      <c r="F16" s="38">
        <v>500000</v>
      </c>
      <c r="G16" s="10"/>
      <c r="H16" s="38"/>
      <c r="I16" s="38"/>
      <c r="J16" s="38"/>
      <c r="M16" s="283"/>
    </row>
    <row r="17" spans="1:13" ht="15" customHeight="1">
      <c r="A17" s="7" t="s">
        <v>102</v>
      </c>
      <c r="B17" s="8" t="s">
        <v>109</v>
      </c>
      <c r="C17" s="9" t="s">
        <v>395</v>
      </c>
      <c r="D17" s="41">
        <v>200000</v>
      </c>
      <c r="E17" s="41">
        <v>0</v>
      </c>
      <c r="F17" s="41">
        <v>200000</v>
      </c>
      <c r="G17" s="11"/>
      <c r="H17" s="38"/>
      <c r="I17" s="41"/>
      <c r="J17" s="41"/>
      <c r="M17" s="283"/>
    </row>
    <row r="18" spans="1:10" ht="15" customHeight="1">
      <c r="A18" s="236"/>
      <c r="B18" s="237"/>
      <c r="C18" s="9" t="s">
        <v>417</v>
      </c>
      <c r="D18" s="238">
        <v>3400000</v>
      </c>
      <c r="E18" s="238">
        <v>0</v>
      </c>
      <c r="F18" s="238">
        <v>3400000</v>
      </c>
      <c r="G18" s="11"/>
      <c r="H18" s="39"/>
      <c r="I18" s="238"/>
      <c r="J18" s="238"/>
    </row>
    <row r="19" spans="1:10" ht="15" customHeight="1">
      <c r="A19" s="236"/>
      <c r="B19" s="237"/>
      <c r="C19" s="9" t="s">
        <v>402</v>
      </c>
      <c r="D19" s="238">
        <v>17344097</v>
      </c>
      <c r="E19" s="238">
        <v>0</v>
      </c>
      <c r="F19" s="238">
        <v>17344097</v>
      </c>
      <c r="G19" s="11"/>
      <c r="H19" s="39"/>
      <c r="I19" s="238"/>
      <c r="J19" s="238"/>
    </row>
    <row r="20" spans="1:10" ht="15" customHeight="1">
      <c r="A20" s="236"/>
      <c r="B20" s="237"/>
      <c r="C20" s="9" t="s">
        <v>403</v>
      </c>
      <c r="D20" s="238">
        <v>11287503</v>
      </c>
      <c r="E20" s="238">
        <v>0</v>
      </c>
      <c r="F20" s="238">
        <v>11287503</v>
      </c>
      <c r="G20" s="11"/>
      <c r="H20" s="39"/>
      <c r="I20" s="238"/>
      <c r="J20" s="238"/>
    </row>
    <row r="21" spans="1:10" ht="15" customHeight="1">
      <c r="A21" s="236"/>
      <c r="B21" s="237"/>
      <c r="C21" s="9" t="s">
        <v>404</v>
      </c>
      <c r="D21" s="238">
        <v>10516770</v>
      </c>
      <c r="E21" s="238">
        <v>0</v>
      </c>
      <c r="F21" s="238">
        <v>10516770</v>
      </c>
      <c r="G21" s="11"/>
      <c r="H21" s="39"/>
      <c r="I21" s="238"/>
      <c r="J21" s="238"/>
    </row>
    <row r="22" spans="1:10" ht="15" customHeight="1">
      <c r="A22" s="236"/>
      <c r="B22" s="237"/>
      <c r="C22" s="9" t="s">
        <v>405</v>
      </c>
      <c r="D22" s="238">
        <v>9965020</v>
      </c>
      <c r="E22" s="238">
        <v>0</v>
      </c>
      <c r="F22" s="238">
        <v>9965020</v>
      </c>
      <c r="G22" s="11"/>
      <c r="H22" s="39"/>
      <c r="I22" s="238"/>
      <c r="J22" s="238"/>
    </row>
    <row r="23" spans="1:10" ht="15" customHeight="1">
      <c r="A23" s="236"/>
      <c r="B23" s="237"/>
      <c r="C23" s="9" t="s">
        <v>406</v>
      </c>
      <c r="D23" s="238">
        <v>21110301</v>
      </c>
      <c r="E23" s="238">
        <v>0</v>
      </c>
      <c r="F23" s="238">
        <v>21110301</v>
      </c>
      <c r="G23" s="11"/>
      <c r="H23" s="39"/>
      <c r="I23" s="238"/>
      <c r="J23" s="238"/>
    </row>
    <row r="24" spans="1:10" ht="15" customHeight="1">
      <c r="A24" s="236"/>
      <c r="B24" s="237"/>
      <c r="C24" s="9" t="s">
        <v>416</v>
      </c>
      <c r="D24" s="238">
        <v>5000000</v>
      </c>
      <c r="E24" s="238">
        <v>-500000</v>
      </c>
      <c r="F24" s="238">
        <v>5000000</v>
      </c>
      <c r="G24" s="11"/>
      <c r="H24" s="39"/>
      <c r="I24" s="238"/>
      <c r="J24" s="238"/>
    </row>
    <row r="25" spans="1:10" ht="15" customHeight="1">
      <c r="A25" s="236"/>
      <c r="B25" s="237"/>
      <c r="C25" s="9" t="s">
        <v>396</v>
      </c>
      <c r="D25" s="238">
        <v>550000</v>
      </c>
      <c r="E25" s="238">
        <v>0</v>
      </c>
      <c r="F25" s="238">
        <v>550000</v>
      </c>
      <c r="G25" s="11"/>
      <c r="H25" s="39"/>
      <c r="I25" s="238"/>
      <c r="J25" s="238"/>
    </row>
    <row r="26" spans="1:10" ht="27" customHeight="1">
      <c r="A26" s="236"/>
      <c r="B26" s="237"/>
      <c r="C26" s="9" t="s">
        <v>426</v>
      </c>
      <c r="D26" s="238">
        <v>0</v>
      </c>
      <c r="E26" s="238">
        <v>4206875</v>
      </c>
      <c r="F26" s="238">
        <f>E26</f>
        <v>4206875</v>
      </c>
      <c r="G26" s="11"/>
      <c r="H26" s="39"/>
      <c r="I26" s="238"/>
      <c r="J26" s="238"/>
    </row>
    <row r="27" spans="1:10" ht="15" customHeight="1">
      <c r="A27" s="236"/>
      <c r="B27" s="237"/>
      <c r="C27" s="9"/>
      <c r="D27" s="238"/>
      <c r="E27" s="238"/>
      <c r="F27" s="238"/>
      <c r="G27" s="11"/>
      <c r="H27" s="39"/>
      <c r="I27" s="238"/>
      <c r="J27" s="238"/>
    </row>
    <row r="28" spans="1:10" ht="13.5" thickBot="1">
      <c r="A28" s="12"/>
      <c r="B28" s="13"/>
      <c r="C28" s="15"/>
      <c r="D28" s="40">
        <f>SUM(D8:D26)</f>
        <v>191683691</v>
      </c>
      <c r="E28" s="40">
        <f>SUM(E8:E26)</f>
        <v>3706875</v>
      </c>
      <c r="F28" s="40">
        <f>SUM(F8:F25)</f>
        <v>191683691</v>
      </c>
      <c r="G28" s="16"/>
      <c r="H28" s="40">
        <f>SUM(H8:H17)</f>
        <v>178067301</v>
      </c>
      <c r="I28" s="40">
        <f>SUM(I8:I25)</f>
        <v>3706875</v>
      </c>
      <c r="J28" s="40">
        <f>SUM(J8:J25)</f>
        <v>181774176</v>
      </c>
    </row>
    <row r="29" spans="1:2" ht="12.75">
      <c r="A29" s="12"/>
      <c r="B29" s="13"/>
    </row>
    <row r="30" spans="1:2" ht="12.75">
      <c r="A30" s="12"/>
      <c r="B30" s="13"/>
    </row>
    <row r="31" spans="1:2" ht="13.5" thickBot="1">
      <c r="A31" s="14" t="s">
        <v>114</v>
      </c>
      <c r="B31" s="15"/>
    </row>
  </sheetData>
  <sheetProtection/>
  <mergeCells count="3">
    <mergeCell ref="C1:J1"/>
    <mergeCell ref="C2:J2"/>
    <mergeCell ref="C3:J3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79" r:id="rId1"/>
  <headerFooter alignWithMargins="0">
    <oddHeader>&amp;C&amp;"Times New Roman CE,Félkövér"&amp;12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="110" zoomScaleNormal="110" zoomScaleSheetLayoutView="115" zoomScalePageLayoutView="0" workbookViewId="0" topLeftCell="A1">
      <selection activeCell="A2" sqref="A2:A3"/>
    </sheetView>
  </sheetViews>
  <sheetFormatPr defaultColWidth="8.00390625" defaultRowHeight="12.75"/>
  <cols>
    <col min="1" max="1" width="5.8515625" style="61" customWidth="1"/>
    <col min="2" max="2" width="40.7109375" style="64" customWidth="1"/>
    <col min="3" max="3" width="13.140625" style="61" customWidth="1"/>
    <col min="4" max="4" width="12.57421875" style="61" customWidth="1"/>
    <col min="5" max="5" width="13.28125" style="61" customWidth="1"/>
    <col min="6" max="6" width="40.57421875" style="61" customWidth="1"/>
    <col min="7" max="7" width="13.28125" style="61" customWidth="1"/>
    <col min="8" max="8" width="12.7109375" style="61" customWidth="1"/>
    <col min="9" max="9" width="12.8515625" style="61" customWidth="1"/>
    <col min="10" max="10" width="4.140625" style="61" customWidth="1"/>
    <col min="11" max="16384" width="8.00390625" style="61" customWidth="1"/>
  </cols>
  <sheetData>
    <row r="1" spans="2:10" ht="31.5">
      <c r="B1" s="62" t="s">
        <v>214</v>
      </c>
      <c r="C1" s="63"/>
      <c r="D1" s="63"/>
      <c r="E1" s="63"/>
      <c r="F1" s="63"/>
      <c r="G1" s="63"/>
      <c r="H1" s="63"/>
      <c r="I1" s="63"/>
      <c r="J1" s="389"/>
    </row>
    <row r="2" spans="1:10" ht="19.5" customHeight="1">
      <c r="A2" s="414" t="s">
        <v>438</v>
      </c>
      <c r="B2" s="62"/>
      <c r="C2" s="63"/>
      <c r="D2" s="63"/>
      <c r="E2" s="63"/>
      <c r="F2" s="63"/>
      <c r="G2" s="225"/>
      <c r="H2" s="390"/>
      <c r="I2" s="390"/>
      <c r="J2" s="389"/>
    </row>
    <row r="3" spans="1:10" ht="16.5" thickBot="1">
      <c r="A3" s="414" t="s">
        <v>439</v>
      </c>
      <c r="G3" s="226"/>
      <c r="I3" s="226" t="s">
        <v>333</v>
      </c>
      <c r="J3" s="389"/>
    </row>
    <row r="4" spans="1:10" ht="13.5" thickBot="1">
      <c r="A4" s="387" t="s">
        <v>194</v>
      </c>
      <c r="B4" s="65" t="s">
        <v>98</v>
      </c>
      <c r="C4" s="66"/>
      <c r="D4" s="66"/>
      <c r="E4" s="66"/>
      <c r="F4" s="65" t="s">
        <v>99</v>
      </c>
      <c r="G4" s="67"/>
      <c r="H4" s="66"/>
      <c r="I4" s="67"/>
      <c r="J4" s="389"/>
    </row>
    <row r="5" spans="1:10" s="70" customFormat="1" ht="36.75" thickBot="1">
      <c r="A5" s="388"/>
      <c r="B5" s="68" t="s">
        <v>195</v>
      </c>
      <c r="C5" s="69" t="s">
        <v>376</v>
      </c>
      <c r="D5" s="69" t="s">
        <v>423</v>
      </c>
      <c r="E5" s="69" t="s">
        <v>419</v>
      </c>
      <c r="F5" s="320" t="s">
        <v>195</v>
      </c>
      <c r="G5" s="334" t="s">
        <v>376</v>
      </c>
      <c r="H5" s="334" t="s">
        <v>423</v>
      </c>
      <c r="I5" s="334" t="s">
        <v>419</v>
      </c>
      <c r="J5" s="389"/>
    </row>
    <row r="6" spans="1:10" s="70" customFormat="1" ht="13.5" thickBot="1">
      <c r="A6" s="71" t="s">
        <v>93</v>
      </c>
      <c r="B6" s="72" t="s">
        <v>94</v>
      </c>
      <c r="C6" s="73" t="s">
        <v>95</v>
      </c>
      <c r="D6" s="73" t="s">
        <v>96</v>
      </c>
      <c r="E6" s="73" t="s">
        <v>97</v>
      </c>
      <c r="F6" s="321" t="s">
        <v>314</v>
      </c>
      <c r="G6" s="71" t="s">
        <v>318</v>
      </c>
      <c r="H6" s="71" t="s">
        <v>425</v>
      </c>
      <c r="I6" s="71" t="s">
        <v>428</v>
      </c>
      <c r="J6" s="389"/>
    </row>
    <row r="7" spans="1:10" ht="12.75" customHeight="1">
      <c r="A7" s="74" t="s">
        <v>115</v>
      </c>
      <c r="B7" s="75" t="s">
        <v>215</v>
      </c>
      <c r="C7" s="76">
        <v>86185955</v>
      </c>
      <c r="D7" s="76">
        <v>3706875</v>
      </c>
      <c r="E7" s="76">
        <f>C7+D7</f>
        <v>89892830</v>
      </c>
      <c r="F7" s="322" t="s">
        <v>84</v>
      </c>
      <c r="G7" s="337">
        <v>38100000</v>
      </c>
      <c r="H7" s="338">
        <v>4206875</v>
      </c>
      <c r="I7" s="339">
        <f>G7+H7</f>
        <v>42306875</v>
      </c>
      <c r="J7" s="389"/>
    </row>
    <row r="8" spans="1:10" ht="12.75">
      <c r="A8" s="77" t="s">
        <v>116</v>
      </c>
      <c r="B8" s="78" t="s">
        <v>216</v>
      </c>
      <c r="C8" s="79">
        <v>0</v>
      </c>
      <c r="D8" s="79">
        <v>0</v>
      </c>
      <c r="E8" s="79">
        <v>0</v>
      </c>
      <c r="F8" s="323" t="s">
        <v>217</v>
      </c>
      <c r="G8" s="340">
        <v>35000000</v>
      </c>
      <c r="H8" s="79">
        <v>0</v>
      </c>
      <c r="I8" s="80">
        <v>0</v>
      </c>
      <c r="J8" s="389"/>
    </row>
    <row r="9" spans="1:10" ht="12.75" customHeight="1">
      <c r="A9" s="77" t="s">
        <v>117</v>
      </c>
      <c r="B9" s="78" t="s">
        <v>39</v>
      </c>
      <c r="C9" s="79">
        <v>0</v>
      </c>
      <c r="D9" s="79">
        <v>0</v>
      </c>
      <c r="E9" s="79">
        <v>0</v>
      </c>
      <c r="F9" s="324" t="s">
        <v>86</v>
      </c>
      <c r="G9" s="341">
        <v>95154097</v>
      </c>
      <c r="H9" s="79">
        <v>0</v>
      </c>
      <c r="I9" s="80">
        <f>G9</f>
        <v>95154097</v>
      </c>
      <c r="J9" s="389"/>
    </row>
    <row r="10" spans="1:10" ht="12.75" customHeight="1">
      <c r="A10" s="77" t="s">
        <v>118</v>
      </c>
      <c r="B10" s="78" t="s">
        <v>218</v>
      </c>
      <c r="C10" s="79">
        <v>0</v>
      </c>
      <c r="D10" s="79">
        <v>0</v>
      </c>
      <c r="E10" s="79">
        <v>0</v>
      </c>
      <c r="F10" s="323" t="s">
        <v>219</v>
      </c>
      <c r="G10" s="340">
        <v>72344097</v>
      </c>
      <c r="H10" s="79">
        <v>0</v>
      </c>
      <c r="I10" s="80">
        <v>0</v>
      </c>
      <c r="J10" s="389"/>
    </row>
    <row r="11" spans="1:10" ht="12.75" customHeight="1">
      <c r="A11" s="77" t="s">
        <v>119</v>
      </c>
      <c r="B11" s="78" t="s">
        <v>220</v>
      </c>
      <c r="C11" s="79"/>
      <c r="D11" s="79"/>
      <c r="E11" s="79"/>
      <c r="F11" s="324" t="s">
        <v>221</v>
      </c>
      <c r="G11" s="341">
        <v>550000</v>
      </c>
      <c r="H11" s="79"/>
      <c r="I11" s="80">
        <f>G11</f>
        <v>550000</v>
      </c>
      <c r="J11" s="389"/>
    </row>
    <row r="12" spans="1:10" ht="12.75" customHeight="1">
      <c r="A12" s="77" t="s">
        <v>120</v>
      </c>
      <c r="B12" s="78" t="s">
        <v>222</v>
      </c>
      <c r="C12" s="82"/>
      <c r="D12" s="82"/>
      <c r="E12" s="82"/>
      <c r="F12" s="81" t="s">
        <v>196</v>
      </c>
      <c r="G12" s="341">
        <v>57879594</v>
      </c>
      <c r="H12" s="79">
        <v>-500000</v>
      </c>
      <c r="I12" s="80">
        <f>G12</f>
        <v>57879594</v>
      </c>
      <c r="J12" s="389"/>
    </row>
    <row r="13" spans="1:10" ht="13.5" thickBot="1">
      <c r="A13" s="77" t="s">
        <v>121</v>
      </c>
      <c r="B13" s="83"/>
      <c r="C13" s="82"/>
      <c r="D13" s="82"/>
      <c r="E13" s="82"/>
      <c r="F13" s="325"/>
      <c r="G13" s="342"/>
      <c r="H13" s="343"/>
      <c r="I13" s="344"/>
      <c r="J13" s="389"/>
    </row>
    <row r="14" spans="1:10" ht="15.75" customHeight="1" thickBot="1">
      <c r="A14" s="84" t="s">
        <v>122</v>
      </c>
      <c r="B14" s="85" t="s">
        <v>380</v>
      </c>
      <c r="C14" s="86">
        <f>+C7+C9+C10+C12+C13</f>
        <v>86185955</v>
      </c>
      <c r="D14" s="86">
        <f>+D7+D9+D10+D12+D13</f>
        <v>3706875</v>
      </c>
      <c r="E14" s="86">
        <f>+E7+E9+E10+E12+E13</f>
        <v>89892830</v>
      </c>
      <c r="F14" s="326" t="s">
        <v>385</v>
      </c>
      <c r="G14" s="335">
        <f>+G7+G9+G11+G12+G13</f>
        <v>191683691</v>
      </c>
      <c r="H14" s="335">
        <f>+H7+H9+H10+H12+H13</f>
        <v>3706875</v>
      </c>
      <c r="I14" s="335">
        <f>+I7+I9+I10+I12+I13</f>
        <v>195340566</v>
      </c>
      <c r="J14" s="389"/>
    </row>
    <row r="15" spans="1:10" ht="12.75" customHeight="1">
      <c r="A15" s="74" t="s">
        <v>123</v>
      </c>
      <c r="B15" s="92" t="s">
        <v>381</v>
      </c>
      <c r="C15" s="93">
        <f>+C16+C17+C18+C19+C20</f>
        <v>88071346</v>
      </c>
      <c r="D15" s="93">
        <f>+D16+D17+D18+D19+D20</f>
        <v>0</v>
      </c>
      <c r="E15" s="93">
        <f>+E16+E17+E18+E19+E20</f>
        <v>88071346</v>
      </c>
      <c r="F15" s="327" t="s">
        <v>202</v>
      </c>
      <c r="G15" s="345"/>
      <c r="H15" s="346">
        <f>+H16+H17+H18+H19+H20</f>
        <v>0</v>
      </c>
      <c r="I15" s="347">
        <f>+I16+I17+I18+I19+I20</f>
        <v>0</v>
      </c>
      <c r="J15" s="389"/>
    </row>
    <row r="16" spans="1:10" ht="12.75" customHeight="1">
      <c r="A16" s="77" t="s">
        <v>197</v>
      </c>
      <c r="B16" s="94" t="s">
        <v>223</v>
      </c>
      <c r="C16" s="87">
        <v>88071346</v>
      </c>
      <c r="D16" s="87">
        <v>0</v>
      </c>
      <c r="E16" s="87">
        <v>88071346</v>
      </c>
      <c r="F16" s="327" t="s">
        <v>224</v>
      </c>
      <c r="G16" s="348"/>
      <c r="H16" s="87">
        <v>0</v>
      </c>
      <c r="I16" s="88">
        <v>0</v>
      </c>
      <c r="J16" s="389"/>
    </row>
    <row r="17" spans="1:10" ht="12.75" customHeight="1">
      <c r="A17" s="74" t="s">
        <v>198</v>
      </c>
      <c r="B17" s="94" t="s">
        <v>225</v>
      </c>
      <c r="C17" s="87"/>
      <c r="D17" s="87"/>
      <c r="E17" s="87"/>
      <c r="F17" s="327" t="s">
        <v>205</v>
      </c>
      <c r="G17" s="348"/>
      <c r="H17" s="87"/>
      <c r="I17" s="88"/>
      <c r="J17" s="389"/>
    </row>
    <row r="18" spans="1:10" ht="12.75" customHeight="1">
      <c r="A18" s="77" t="s">
        <v>199</v>
      </c>
      <c r="B18" s="94" t="s">
        <v>226</v>
      </c>
      <c r="C18" s="87"/>
      <c r="D18" s="87"/>
      <c r="E18" s="87"/>
      <c r="F18" s="327" t="s">
        <v>207</v>
      </c>
      <c r="G18" s="348"/>
      <c r="H18" s="87"/>
      <c r="I18" s="88"/>
      <c r="J18" s="389"/>
    </row>
    <row r="19" spans="1:10" ht="12.75" customHeight="1">
      <c r="A19" s="74" t="s">
        <v>200</v>
      </c>
      <c r="B19" s="94" t="s">
        <v>227</v>
      </c>
      <c r="C19" s="87"/>
      <c r="D19" s="87"/>
      <c r="E19" s="87"/>
      <c r="F19" s="328" t="s">
        <v>209</v>
      </c>
      <c r="G19" s="348"/>
      <c r="H19" s="87"/>
      <c r="I19" s="88"/>
      <c r="J19" s="389"/>
    </row>
    <row r="20" spans="1:10" ht="12.75" customHeight="1">
      <c r="A20" s="77" t="s">
        <v>201</v>
      </c>
      <c r="B20" s="95" t="s">
        <v>228</v>
      </c>
      <c r="C20" s="87"/>
      <c r="D20" s="87"/>
      <c r="E20" s="87"/>
      <c r="F20" s="327" t="s">
        <v>229</v>
      </c>
      <c r="G20" s="348"/>
      <c r="H20" s="87"/>
      <c r="I20" s="88"/>
      <c r="J20" s="389"/>
    </row>
    <row r="21" spans="1:10" ht="12.75" customHeight="1">
      <c r="A21" s="74" t="s">
        <v>203</v>
      </c>
      <c r="B21" s="96" t="s">
        <v>382</v>
      </c>
      <c r="C21" s="89">
        <f>+C22+C23+C24+C25+C26</f>
        <v>0</v>
      </c>
      <c r="D21" s="89">
        <f>+D22+D23+D24+D25+D26</f>
        <v>0</v>
      </c>
      <c r="E21" s="89">
        <f>+E22+E23+E24+E25+E26</f>
        <v>0</v>
      </c>
      <c r="F21" s="329" t="s">
        <v>230</v>
      </c>
      <c r="G21" s="348"/>
      <c r="H21" s="89">
        <f>+H22+H23+H24+H25+H26</f>
        <v>0</v>
      </c>
      <c r="I21" s="319">
        <f>+I22+I23+I24+I25+I26</f>
        <v>0</v>
      </c>
      <c r="J21" s="389"/>
    </row>
    <row r="22" spans="1:10" ht="12.75" customHeight="1">
      <c r="A22" s="77" t="s">
        <v>204</v>
      </c>
      <c r="B22" s="95" t="s">
        <v>231</v>
      </c>
      <c r="C22" s="87"/>
      <c r="D22" s="87"/>
      <c r="E22" s="87"/>
      <c r="F22" s="329" t="s">
        <v>232</v>
      </c>
      <c r="G22" s="348"/>
      <c r="H22" s="87"/>
      <c r="I22" s="88"/>
      <c r="J22" s="389"/>
    </row>
    <row r="23" spans="1:10" ht="12.75" customHeight="1">
      <c r="A23" s="74" t="s">
        <v>206</v>
      </c>
      <c r="B23" s="95" t="s">
        <v>233</v>
      </c>
      <c r="C23" s="87"/>
      <c r="D23" s="87"/>
      <c r="E23" s="87"/>
      <c r="F23" s="330"/>
      <c r="G23" s="348"/>
      <c r="H23" s="87"/>
      <c r="I23" s="88"/>
      <c r="J23" s="389"/>
    </row>
    <row r="24" spans="1:10" ht="12.75" customHeight="1">
      <c r="A24" s="77" t="s">
        <v>208</v>
      </c>
      <c r="B24" s="94" t="s">
        <v>188</v>
      </c>
      <c r="C24" s="87"/>
      <c r="D24" s="87"/>
      <c r="E24" s="87"/>
      <c r="F24" s="331"/>
      <c r="G24" s="348"/>
      <c r="H24" s="87"/>
      <c r="I24" s="88"/>
      <c r="J24" s="389"/>
    </row>
    <row r="25" spans="1:10" ht="12.75" customHeight="1">
      <c r="A25" s="74" t="s">
        <v>210</v>
      </c>
      <c r="B25" s="97" t="s">
        <v>234</v>
      </c>
      <c r="C25" s="87"/>
      <c r="D25" s="87"/>
      <c r="E25" s="87"/>
      <c r="F25" s="332"/>
      <c r="G25" s="348"/>
      <c r="H25" s="87"/>
      <c r="I25" s="88"/>
      <c r="J25" s="389"/>
    </row>
    <row r="26" spans="1:10" ht="12.75" customHeight="1" thickBot="1">
      <c r="A26" s="77" t="s">
        <v>211</v>
      </c>
      <c r="B26" s="98" t="s">
        <v>235</v>
      </c>
      <c r="C26" s="87"/>
      <c r="D26" s="87"/>
      <c r="E26" s="87"/>
      <c r="F26" s="331"/>
      <c r="G26" s="349"/>
      <c r="H26" s="350"/>
      <c r="I26" s="101"/>
      <c r="J26" s="389"/>
    </row>
    <row r="27" spans="1:10" ht="21.75" customHeight="1" thickBot="1">
      <c r="A27" s="84" t="s">
        <v>212</v>
      </c>
      <c r="B27" s="85" t="s">
        <v>383</v>
      </c>
      <c r="C27" s="86">
        <f>+C15+C21</f>
        <v>88071346</v>
      </c>
      <c r="D27" s="86">
        <f>+D15+D21</f>
        <v>0</v>
      </c>
      <c r="E27" s="86">
        <f>+E15+E21</f>
        <v>88071346</v>
      </c>
      <c r="F27" s="326" t="s">
        <v>386</v>
      </c>
      <c r="G27" s="335">
        <f>SUM(G15:G26)</f>
        <v>0</v>
      </c>
      <c r="H27" s="335">
        <f>+H15+H21</f>
        <v>0</v>
      </c>
      <c r="I27" s="335">
        <f>+I15+I21</f>
        <v>0</v>
      </c>
      <c r="J27" s="389"/>
    </row>
    <row r="28" spans="1:10" ht="13.5" thickBot="1">
      <c r="A28" s="84" t="s">
        <v>213</v>
      </c>
      <c r="B28" s="90" t="s">
        <v>384</v>
      </c>
      <c r="C28" s="91">
        <f>+C14+C27</f>
        <v>174257301</v>
      </c>
      <c r="D28" s="91">
        <f>+D14+D27</f>
        <v>3706875</v>
      </c>
      <c r="E28" s="91">
        <f>+E14+E27</f>
        <v>177964176</v>
      </c>
      <c r="F28" s="333" t="s">
        <v>387</v>
      </c>
      <c r="G28" s="336">
        <f>+G14+G27</f>
        <v>191683691</v>
      </c>
      <c r="H28" s="336">
        <f>+H14+H27</f>
        <v>3706875</v>
      </c>
      <c r="I28" s="336">
        <f>+I14+I27</f>
        <v>195340566</v>
      </c>
      <c r="J28" s="389"/>
    </row>
  </sheetData>
  <sheetProtection/>
  <mergeCells count="3">
    <mergeCell ref="A4:A5"/>
    <mergeCell ref="J1:J28"/>
    <mergeCell ref="H2:I2"/>
  </mergeCells>
  <printOptions horizontalCentered="1"/>
  <pageMargins left="0.7874015748031497" right="0.7874015748031497" top="0.4724409448818898" bottom="0.7874015748031497" header="0.4724409448818898" footer="0.7874015748031497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80" zoomScalePageLayoutView="0" workbookViewId="0" topLeftCell="A1">
      <selection activeCell="A5" sqref="A5:A6"/>
    </sheetView>
  </sheetViews>
  <sheetFormatPr defaultColWidth="9.140625" defaultRowHeight="12.75"/>
  <cols>
    <col min="1" max="1" width="8.421875" style="154" customWidth="1"/>
    <col min="2" max="2" width="44.421875" style="154" customWidth="1"/>
    <col min="3" max="3" width="5.57421875" style="154" hidden="1" customWidth="1"/>
    <col min="4" max="4" width="14.7109375" style="154" customWidth="1"/>
    <col min="5" max="5" width="21.140625" style="154" customWidth="1"/>
    <col min="6" max="16384" width="9.140625" style="154" customWidth="1"/>
  </cols>
  <sheetData>
    <row r="1" spans="1:5" ht="15.75">
      <c r="A1" s="391" t="s">
        <v>377</v>
      </c>
      <c r="B1" s="391"/>
      <c r="C1" s="391"/>
      <c r="D1" s="391"/>
      <c r="E1" s="391"/>
    </row>
    <row r="2" spans="1:5" ht="15.75">
      <c r="A2" s="227"/>
      <c r="B2" s="227"/>
      <c r="C2" s="227"/>
      <c r="D2" s="227"/>
      <c r="E2" s="227"/>
    </row>
    <row r="3" spans="1:5" ht="15.75">
      <c r="A3" s="227"/>
      <c r="B3" s="227"/>
      <c r="C3" s="227"/>
      <c r="D3" s="227"/>
      <c r="E3" s="227"/>
    </row>
    <row r="4" spans="1:5" ht="12.75" customHeight="1">
      <c r="A4" s="155"/>
      <c r="B4" s="155"/>
      <c r="C4" s="155"/>
      <c r="D4" s="155"/>
      <c r="E4" s="228"/>
    </row>
    <row r="5" spans="1:5" ht="15.75">
      <c r="A5" s="414" t="s">
        <v>440</v>
      </c>
      <c r="B5" s="156"/>
      <c r="C5" s="156"/>
      <c r="D5" s="156"/>
      <c r="E5" s="156" t="s">
        <v>333</v>
      </c>
    </row>
    <row r="6" spans="1:5" ht="16.5" thickBot="1">
      <c r="A6" s="414" t="s">
        <v>441</v>
      </c>
      <c r="B6" s="156"/>
      <c r="C6" s="156"/>
      <c r="D6" s="156"/>
      <c r="E6" s="156"/>
    </row>
    <row r="7" spans="1:5" ht="15.75" customHeight="1" thickBot="1">
      <c r="A7" s="392" t="s">
        <v>328</v>
      </c>
      <c r="B7" s="393" t="s">
        <v>327</v>
      </c>
      <c r="C7" s="393"/>
      <c r="D7" s="394" t="s">
        <v>376</v>
      </c>
      <c r="E7" s="393" t="s">
        <v>289</v>
      </c>
    </row>
    <row r="8" spans="1:5" ht="15.75" customHeight="1" thickBot="1">
      <c r="A8" s="392"/>
      <c r="B8" s="393"/>
      <c r="C8" s="393"/>
      <c r="D8" s="395"/>
      <c r="E8" s="393"/>
    </row>
    <row r="9" spans="1:5" ht="15.75" customHeight="1" thickBot="1">
      <c r="A9" s="392"/>
      <c r="B9" s="393"/>
      <c r="C9" s="393"/>
      <c r="D9" s="395"/>
      <c r="E9" s="393"/>
    </row>
    <row r="10" spans="1:5" ht="15.75" customHeight="1" thickBot="1">
      <c r="A10" s="392"/>
      <c r="B10" s="393"/>
      <c r="C10" s="393"/>
      <c r="D10" s="396"/>
      <c r="E10" s="393"/>
    </row>
    <row r="11" spans="1:5" s="197" customFormat="1" ht="27.75" customHeight="1">
      <c r="A11" s="161" t="s">
        <v>290</v>
      </c>
      <c r="B11" s="157" t="s">
        <v>292</v>
      </c>
      <c r="C11" s="158"/>
      <c r="D11" s="160">
        <f>SUM(D12:D15)</f>
        <v>52879594</v>
      </c>
      <c r="E11" s="159" t="s">
        <v>326</v>
      </c>
    </row>
    <row r="12" spans="1:5" s="197" customFormat="1" ht="27.75" customHeight="1">
      <c r="A12" s="277"/>
      <c r="B12" s="278" t="s">
        <v>390</v>
      </c>
      <c r="C12" s="279"/>
      <c r="D12" s="280">
        <v>11287503</v>
      </c>
      <c r="E12" s="281"/>
    </row>
    <row r="13" spans="1:5" s="197" customFormat="1" ht="27.75" customHeight="1">
      <c r="A13" s="277"/>
      <c r="B13" s="278" t="s">
        <v>388</v>
      </c>
      <c r="C13" s="279"/>
      <c r="D13" s="280">
        <v>10516770</v>
      </c>
      <c r="E13" s="281"/>
    </row>
    <row r="14" spans="1:5" s="197" customFormat="1" ht="27.75" customHeight="1">
      <c r="A14" s="277"/>
      <c r="B14" s="282" t="s">
        <v>389</v>
      </c>
      <c r="C14" s="279"/>
      <c r="D14" s="280">
        <v>9965020</v>
      </c>
      <c r="E14" s="281"/>
    </row>
    <row r="15" spans="1:5" s="197" customFormat="1" ht="27.75" customHeight="1">
      <c r="A15" s="277"/>
      <c r="B15" s="282" t="s">
        <v>391</v>
      </c>
      <c r="C15" s="279"/>
      <c r="D15" s="280">
        <v>21110301</v>
      </c>
      <c r="E15" s="281"/>
    </row>
    <row r="16" spans="1:5" s="197" customFormat="1" ht="27.75" customHeight="1">
      <c r="A16" s="161" t="s">
        <v>291</v>
      </c>
      <c r="B16" s="163" t="s">
        <v>293</v>
      </c>
      <c r="C16" s="162"/>
      <c r="D16" s="160">
        <v>4500000</v>
      </c>
      <c r="E16" s="159" t="s">
        <v>326</v>
      </c>
    </row>
    <row r="17" spans="1:5" ht="27.75" customHeight="1" thickBot="1">
      <c r="A17" s="164"/>
      <c r="B17" s="165" t="s">
        <v>294</v>
      </c>
      <c r="C17" s="166"/>
      <c r="D17" s="167">
        <f>D11+D16</f>
        <v>57379594</v>
      </c>
      <c r="E17" s="168"/>
    </row>
    <row r="18" spans="1:5" ht="16.5" customHeight="1">
      <c r="A18" s="169"/>
      <c r="B18" s="169"/>
      <c r="C18" s="169"/>
      <c r="D18" s="169"/>
      <c r="E18" s="169"/>
    </row>
  </sheetData>
  <sheetProtection/>
  <mergeCells count="6">
    <mergeCell ref="A1:E1"/>
    <mergeCell ref="A7:A10"/>
    <mergeCell ref="B7:B10"/>
    <mergeCell ref="C7:C10"/>
    <mergeCell ref="E7:E10"/>
    <mergeCell ref="D7:D10"/>
  </mergeCells>
  <printOptions horizontalCentered="1"/>
  <pageMargins left="0.2362204724409449" right="0.2362204724409449" top="1.51" bottom="0.1968503937007874" header="0.94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zoomScale="70" zoomScaleNormal="70" zoomScaleSheetLayoutView="90" zoomScalePageLayoutView="0" workbookViewId="0" topLeftCell="A1">
      <selection activeCell="O2" sqref="O2"/>
    </sheetView>
  </sheetViews>
  <sheetFormatPr defaultColWidth="9.140625" defaultRowHeight="12.75"/>
  <cols>
    <col min="1" max="1" width="3.00390625" style="170" customWidth="1"/>
    <col min="2" max="2" width="33.57421875" style="170" customWidth="1"/>
    <col min="3" max="6" width="14.7109375" style="170" customWidth="1"/>
    <col min="7" max="8" width="15.28125" style="170" customWidth="1"/>
    <col min="9" max="9" width="16.00390625" style="170" customWidth="1"/>
    <col min="10" max="10" width="15.57421875" style="170" customWidth="1"/>
    <col min="11" max="11" width="15.140625" style="170" customWidth="1"/>
    <col min="12" max="12" width="16.00390625" style="170" customWidth="1"/>
    <col min="13" max="14" width="15.140625" style="170" customWidth="1"/>
    <col min="15" max="15" width="15.00390625" style="170" customWidth="1"/>
    <col min="16" max="16384" width="9.140625" style="170" customWidth="1"/>
  </cols>
  <sheetData>
    <row r="1" spans="1:20" s="221" customFormat="1" ht="15.75">
      <c r="A1" s="397" t="s">
        <v>378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230"/>
      <c r="Q1" s="230"/>
      <c r="R1" s="230"/>
      <c r="S1" s="230"/>
      <c r="T1" s="230"/>
    </row>
    <row r="2" spans="1:15" s="221" customFormat="1" ht="15.75">
      <c r="A2" s="414" t="s">
        <v>442</v>
      </c>
      <c r="C2" s="229"/>
      <c r="D2" s="229"/>
      <c r="O2" s="231"/>
    </row>
    <row r="3" spans="1:15" s="221" customFormat="1" ht="15.75">
      <c r="A3" s="414" t="s">
        <v>443</v>
      </c>
      <c r="C3" s="229"/>
      <c r="D3" s="229"/>
      <c r="N3" s="398" t="s">
        <v>333</v>
      </c>
      <c r="O3" s="398"/>
    </row>
    <row r="4" spans="1:15" ht="27.75" customHeight="1">
      <c r="A4" s="184" t="s">
        <v>295</v>
      </c>
      <c r="B4" s="185" t="s">
        <v>195</v>
      </c>
      <c r="C4" s="185" t="s">
        <v>296</v>
      </c>
      <c r="D4" s="185" t="s">
        <v>297</v>
      </c>
      <c r="E4" s="185" t="s">
        <v>298</v>
      </c>
      <c r="F4" s="185" t="s">
        <v>299</v>
      </c>
      <c r="G4" s="185" t="s">
        <v>300</v>
      </c>
      <c r="H4" s="185" t="s">
        <v>301</v>
      </c>
      <c r="I4" s="185" t="s">
        <v>302</v>
      </c>
      <c r="J4" s="185" t="s">
        <v>303</v>
      </c>
      <c r="K4" s="185" t="s">
        <v>304</v>
      </c>
      <c r="L4" s="185" t="s">
        <v>305</v>
      </c>
      <c r="M4" s="185" t="s">
        <v>306</v>
      </c>
      <c r="N4" s="185" t="s">
        <v>307</v>
      </c>
      <c r="O4" s="185" t="s">
        <v>287</v>
      </c>
    </row>
    <row r="5" spans="1:15" ht="27.75" customHeight="1">
      <c r="A5" s="186"/>
      <c r="B5" s="187" t="s">
        <v>308</v>
      </c>
      <c r="C5" s="264">
        <v>98160037</v>
      </c>
      <c r="D5" s="264">
        <f>C26</f>
        <v>81056235</v>
      </c>
      <c r="E5" s="264">
        <f aca="true" t="shared" si="0" ref="E5:N5">D26</f>
        <v>75595829</v>
      </c>
      <c r="F5" s="264">
        <f t="shared" si="0"/>
        <v>97855420</v>
      </c>
      <c r="G5" s="264">
        <f t="shared" si="0"/>
        <v>88812596</v>
      </c>
      <c r="H5" s="264">
        <f t="shared" si="0"/>
        <v>78268187</v>
      </c>
      <c r="I5" s="264">
        <f t="shared" si="0"/>
        <v>52655281</v>
      </c>
      <c r="J5" s="264">
        <f t="shared" si="0"/>
        <v>37921642</v>
      </c>
      <c r="K5" s="264">
        <f t="shared" si="0"/>
        <v>32446233</v>
      </c>
      <c r="L5" s="264">
        <f t="shared" si="0"/>
        <v>64755824</v>
      </c>
      <c r="M5" s="264">
        <f t="shared" si="0"/>
        <v>56960415</v>
      </c>
      <c r="N5" s="264">
        <f t="shared" si="0"/>
        <v>51820006</v>
      </c>
      <c r="O5" s="286"/>
    </row>
    <row r="6" spans="1:15" ht="22.5" customHeight="1">
      <c r="A6" s="188" t="s">
        <v>115</v>
      </c>
      <c r="B6" s="189" t="s">
        <v>26</v>
      </c>
      <c r="C6" s="264">
        <v>2325500</v>
      </c>
      <c r="D6" s="264">
        <v>2325500</v>
      </c>
      <c r="E6" s="264">
        <v>2325500</v>
      </c>
      <c r="F6" s="264">
        <v>2325500</v>
      </c>
      <c r="G6" s="264">
        <v>2325500</v>
      </c>
      <c r="H6" s="264">
        <v>2325500</v>
      </c>
      <c r="I6" s="264">
        <v>2325500</v>
      </c>
      <c r="J6" s="264">
        <v>2325500</v>
      </c>
      <c r="K6" s="264">
        <v>2325500</v>
      </c>
      <c r="L6" s="264">
        <v>2325500</v>
      </c>
      <c r="M6" s="264">
        <v>2325500</v>
      </c>
      <c r="N6" s="264">
        <v>2325500</v>
      </c>
      <c r="O6" s="287">
        <f aca="true" t="shared" si="1" ref="O6:O12">SUM(C6:N6)</f>
        <v>27906000</v>
      </c>
    </row>
    <row r="7" spans="1:15" ht="21.75" customHeight="1">
      <c r="A7" s="188" t="s">
        <v>116</v>
      </c>
      <c r="B7" s="189" t="s">
        <v>15</v>
      </c>
      <c r="C7" s="264">
        <v>100000</v>
      </c>
      <c r="D7" s="264">
        <v>80000</v>
      </c>
      <c r="E7" s="264">
        <v>29500000</v>
      </c>
      <c r="F7" s="264">
        <v>670000</v>
      </c>
      <c r="G7" s="264">
        <v>500000</v>
      </c>
      <c r="H7" s="264">
        <v>50000</v>
      </c>
      <c r="I7" s="264">
        <v>50000</v>
      </c>
      <c r="J7" s="264">
        <v>50000</v>
      </c>
      <c r="K7" s="264">
        <v>40000000</v>
      </c>
      <c r="L7" s="264">
        <v>800000</v>
      </c>
      <c r="M7" s="264">
        <v>600000</v>
      </c>
      <c r="N7" s="264">
        <v>10050000</v>
      </c>
      <c r="O7" s="287">
        <f t="shared" si="1"/>
        <v>82450000</v>
      </c>
    </row>
    <row r="8" spans="1:15" ht="34.5" customHeight="1">
      <c r="A8" s="188" t="s">
        <v>117</v>
      </c>
      <c r="B8" s="189" t="s">
        <v>363</v>
      </c>
      <c r="C8" s="264">
        <v>14420083</v>
      </c>
      <c r="D8" s="264">
        <v>14420086</v>
      </c>
      <c r="E8" s="264">
        <v>14420083</v>
      </c>
      <c r="F8" s="264">
        <v>14420083</v>
      </c>
      <c r="G8" s="264">
        <v>14420083</v>
      </c>
      <c r="H8" s="264">
        <v>14420083</v>
      </c>
      <c r="I8" s="264">
        <v>14420083</v>
      </c>
      <c r="J8" s="264">
        <v>14420083</v>
      </c>
      <c r="K8" s="264">
        <v>14420083</v>
      </c>
      <c r="L8" s="264">
        <v>14420083</v>
      </c>
      <c r="M8" s="264">
        <v>14420083</v>
      </c>
      <c r="N8" s="264">
        <v>14420083</v>
      </c>
      <c r="O8" s="287">
        <f t="shared" si="1"/>
        <v>173040999</v>
      </c>
    </row>
    <row r="9" spans="1:15" ht="33.75" customHeight="1">
      <c r="A9" s="188" t="s">
        <v>118</v>
      </c>
      <c r="B9" s="189" t="s">
        <v>41</v>
      </c>
      <c r="C9" s="264"/>
      <c r="D9" s="264">
        <v>10000</v>
      </c>
      <c r="E9" s="264"/>
      <c r="F9" s="264"/>
      <c r="G9" s="264"/>
      <c r="H9" s="264"/>
      <c r="I9" s="264"/>
      <c r="J9" s="264"/>
      <c r="K9" s="264">
        <v>10000</v>
      </c>
      <c r="L9" s="264">
        <v>10000</v>
      </c>
      <c r="M9" s="264">
        <v>10000</v>
      </c>
      <c r="N9" s="264">
        <v>10000</v>
      </c>
      <c r="O9" s="287">
        <f t="shared" si="1"/>
        <v>50000</v>
      </c>
    </row>
    <row r="10" spans="1:15" ht="33.75" customHeight="1">
      <c r="A10" s="188" t="s">
        <v>119</v>
      </c>
      <c r="B10" s="263" t="s">
        <v>39</v>
      </c>
      <c r="C10" s="264"/>
      <c r="D10" s="264"/>
      <c r="E10" s="264">
        <v>15000</v>
      </c>
      <c r="F10" s="264"/>
      <c r="G10" s="264"/>
      <c r="H10" s="264"/>
      <c r="I10" s="264"/>
      <c r="J10" s="264"/>
      <c r="K10" s="264"/>
      <c r="L10" s="264"/>
      <c r="M10" s="264"/>
      <c r="N10" s="264"/>
      <c r="O10" s="287">
        <f>SUM(C10:N10)</f>
        <v>15000</v>
      </c>
    </row>
    <row r="11" spans="1:15" ht="33.75" customHeight="1">
      <c r="A11" s="188" t="s">
        <v>120</v>
      </c>
      <c r="B11" s="263" t="s">
        <v>414</v>
      </c>
      <c r="C11" s="264"/>
      <c r="D11" s="264"/>
      <c r="E11" s="264"/>
      <c r="F11" s="264">
        <v>15381682</v>
      </c>
      <c r="G11" s="264">
        <v>49000000</v>
      </c>
      <c r="H11" s="264">
        <v>11287503</v>
      </c>
      <c r="I11" s="264">
        <v>10516770</v>
      </c>
      <c r="J11" s="264"/>
      <c r="K11" s="264"/>
      <c r="L11" s="264"/>
      <c r="M11" s="264">
        <v>3706875</v>
      </c>
      <c r="N11" s="264"/>
      <c r="O11" s="287">
        <f>SUM(C11:N11)</f>
        <v>89892830</v>
      </c>
    </row>
    <row r="12" spans="1:15" ht="33" customHeight="1">
      <c r="A12" s="188" t="s">
        <v>121</v>
      </c>
      <c r="B12" s="263" t="s">
        <v>364</v>
      </c>
      <c r="C12" s="264">
        <v>90232825</v>
      </c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87">
        <f t="shared" si="1"/>
        <v>90232825</v>
      </c>
    </row>
    <row r="13" spans="1:15" s="219" customFormat="1" ht="27.75" customHeight="1">
      <c r="A13" s="216"/>
      <c r="B13" s="217" t="s">
        <v>309</v>
      </c>
      <c r="C13" s="218">
        <f aca="true" t="shared" si="2" ref="C13:N13">SUM(C6:C12)</f>
        <v>107078408</v>
      </c>
      <c r="D13" s="218">
        <f t="shared" si="2"/>
        <v>16835586</v>
      </c>
      <c r="E13" s="218">
        <f t="shared" si="2"/>
        <v>46260583</v>
      </c>
      <c r="F13" s="218">
        <f t="shared" si="2"/>
        <v>32797265</v>
      </c>
      <c r="G13" s="218">
        <f t="shared" si="2"/>
        <v>66245583</v>
      </c>
      <c r="H13" s="218">
        <f t="shared" si="2"/>
        <v>28083086</v>
      </c>
      <c r="I13" s="218">
        <f t="shared" si="2"/>
        <v>27312353</v>
      </c>
      <c r="J13" s="218">
        <f t="shared" si="2"/>
        <v>16795583</v>
      </c>
      <c r="K13" s="218">
        <f t="shared" si="2"/>
        <v>56755583</v>
      </c>
      <c r="L13" s="218">
        <f t="shared" si="2"/>
        <v>17555583</v>
      </c>
      <c r="M13" s="218">
        <f t="shared" si="2"/>
        <v>21062458</v>
      </c>
      <c r="N13" s="218">
        <f t="shared" si="2"/>
        <v>26805583</v>
      </c>
      <c r="O13" s="288">
        <f>SUM(O6:O12)</f>
        <v>463587654</v>
      </c>
    </row>
    <row r="14" spans="1:15" ht="27.75" customHeight="1">
      <c r="A14" s="186"/>
      <c r="B14" s="187" t="s">
        <v>99</v>
      </c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86"/>
    </row>
    <row r="15" spans="1:15" ht="27.75" customHeight="1">
      <c r="A15" s="188" t="s">
        <v>122</v>
      </c>
      <c r="B15" s="190" t="s">
        <v>51</v>
      </c>
      <c r="C15" s="266">
        <v>8678303</v>
      </c>
      <c r="D15" s="266">
        <v>8678303</v>
      </c>
      <c r="E15" s="266">
        <v>8678303</v>
      </c>
      <c r="F15" s="266">
        <v>8678303</v>
      </c>
      <c r="G15" s="266">
        <v>8678303</v>
      </c>
      <c r="H15" s="266">
        <v>8678303</v>
      </c>
      <c r="I15" s="266">
        <v>8678303</v>
      </c>
      <c r="J15" s="266">
        <v>8678303</v>
      </c>
      <c r="K15" s="266">
        <v>8678303</v>
      </c>
      <c r="L15" s="266">
        <v>8678303</v>
      </c>
      <c r="M15" s="266">
        <v>8678303</v>
      </c>
      <c r="N15" s="266">
        <v>8678303</v>
      </c>
      <c r="O15" s="287">
        <f aca="true" t="shared" si="3" ref="O15:O22">SUM(C15:N15)</f>
        <v>104139636</v>
      </c>
    </row>
    <row r="16" spans="1:15" ht="27.75" customHeight="1">
      <c r="A16" s="188" t="s">
        <v>123</v>
      </c>
      <c r="B16" s="190" t="s">
        <v>310</v>
      </c>
      <c r="C16" s="266">
        <v>1954707</v>
      </c>
      <c r="D16" s="266">
        <v>1954707</v>
      </c>
      <c r="E16" s="266">
        <v>1954707</v>
      </c>
      <c r="F16" s="266">
        <v>1954707</v>
      </c>
      <c r="G16" s="266">
        <v>1954707</v>
      </c>
      <c r="H16" s="266">
        <v>1954707</v>
      </c>
      <c r="I16" s="266">
        <v>1954707</v>
      </c>
      <c r="J16" s="266">
        <v>1954707</v>
      </c>
      <c r="K16" s="266">
        <v>1954707</v>
      </c>
      <c r="L16" s="266">
        <v>1954707</v>
      </c>
      <c r="M16" s="266">
        <v>1954707</v>
      </c>
      <c r="N16" s="266">
        <v>1954711</v>
      </c>
      <c r="O16" s="287">
        <f>SUM(C16:N16)</f>
        <v>23456488</v>
      </c>
    </row>
    <row r="17" spans="1:15" ht="27.75" customHeight="1">
      <c r="A17" s="188" t="s">
        <v>197</v>
      </c>
      <c r="B17" s="191" t="s">
        <v>66</v>
      </c>
      <c r="C17" s="266">
        <v>6422963</v>
      </c>
      <c r="D17" s="266">
        <v>6422963</v>
      </c>
      <c r="E17" s="266">
        <v>6422963</v>
      </c>
      <c r="F17" s="266">
        <v>6422963</v>
      </c>
      <c r="G17" s="266">
        <v>6422963</v>
      </c>
      <c r="H17" s="266">
        <v>6422963</v>
      </c>
      <c r="I17" s="266">
        <v>6422963</v>
      </c>
      <c r="J17" s="266">
        <v>6422963</v>
      </c>
      <c r="K17" s="266">
        <v>6422963</v>
      </c>
      <c r="L17" s="266">
        <v>6422963</v>
      </c>
      <c r="M17" s="266">
        <v>6422963</v>
      </c>
      <c r="N17" s="266">
        <v>6422965</v>
      </c>
      <c r="O17" s="287">
        <f t="shared" si="3"/>
        <v>77075558</v>
      </c>
    </row>
    <row r="18" spans="1:15" ht="27.75" customHeight="1">
      <c r="A18" s="188" t="s">
        <v>198</v>
      </c>
      <c r="B18" s="192" t="s">
        <v>81</v>
      </c>
      <c r="C18" s="266">
        <v>300000</v>
      </c>
      <c r="D18" s="266">
        <v>50000</v>
      </c>
      <c r="E18" s="266">
        <v>50000</v>
      </c>
      <c r="F18" s="266">
        <v>50000</v>
      </c>
      <c r="G18" s="266">
        <v>90000</v>
      </c>
      <c r="H18" s="266">
        <v>50000</v>
      </c>
      <c r="I18" s="266">
        <v>50000</v>
      </c>
      <c r="J18" s="266">
        <v>825000</v>
      </c>
      <c r="K18" s="266">
        <v>1000000</v>
      </c>
      <c r="L18" s="266">
        <v>2000000</v>
      </c>
      <c r="M18" s="266">
        <v>50000</v>
      </c>
      <c r="N18" s="266">
        <v>1800000</v>
      </c>
      <c r="O18" s="287">
        <f t="shared" si="3"/>
        <v>6315000</v>
      </c>
    </row>
    <row r="19" spans="1:15" ht="27.75" customHeight="1">
      <c r="A19" s="188" t="s">
        <v>199</v>
      </c>
      <c r="B19" s="192" t="s">
        <v>245</v>
      </c>
      <c r="C19" s="266">
        <v>4390019</v>
      </c>
      <c r="D19" s="266">
        <v>4390019</v>
      </c>
      <c r="E19" s="266">
        <v>4390019</v>
      </c>
      <c r="F19" s="266">
        <v>4390019</v>
      </c>
      <c r="G19" s="266">
        <v>4390019</v>
      </c>
      <c r="H19" s="266">
        <v>4390019</v>
      </c>
      <c r="I19" s="266">
        <v>4390019</v>
      </c>
      <c r="J19" s="266">
        <v>4390019</v>
      </c>
      <c r="K19" s="266">
        <v>4390019</v>
      </c>
      <c r="L19" s="266">
        <v>4390019</v>
      </c>
      <c r="M19" s="266">
        <v>4390019</v>
      </c>
      <c r="N19" s="266">
        <v>4390016</v>
      </c>
      <c r="O19" s="287">
        <f t="shared" si="3"/>
        <v>52680225</v>
      </c>
    </row>
    <row r="20" spans="1:15" ht="27.75" customHeight="1">
      <c r="A20" s="188" t="s">
        <v>200</v>
      </c>
      <c r="B20" s="191" t="s">
        <v>84</v>
      </c>
      <c r="C20" s="266"/>
      <c r="D20" s="266"/>
      <c r="E20" s="266">
        <f>200000+400000</f>
        <v>600000</v>
      </c>
      <c r="F20" s="266"/>
      <c r="G20" s="266">
        <v>254000</v>
      </c>
      <c r="H20" s="266">
        <v>15000000</v>
      </c>
      <c r="I20" s="266">
        <v>20000000</v>
      </c>
      <c r="J20" s="266"/>
      <c r="K20" s="266"/>
      <c r="L20" s="266"/>
      <c r="M20" s="266">
        <v>4206875</v>
      </c>
      <c r="N20" s="266">
        <f>2000000+500000</f>
        <v>2500000</v>
      </c>
      <c r="O20" s="287">
        <f t="shared" si="3"/>
        <v>42560875</v>
      </c>
    </row>
    <row r="21" spans="1:15" ht="27.75" customHeight="1">
      <c r="A21" s="188" t="s">
        <v>201</v>
      </c>
      <c r="B21" s="191" t="s">
        <v>86</v>
      </c>
      <c r="C21" s="266"/>
      <c r="D21" s="266">
        <v>800000</v>
      </c>
      <c r="E21" s="266">
        <v>1905000</v>
      </c>
      <c r="F21" s="266">
        <f>3000000+17344097</f>
        <v>20344097</v>
      </c>
      <c r="G21" s="266">
        <v>55000000</v>
      </c>
      <c r="H21" s="266">
        <f>15000000+200000</f>
        <v>15200000</v>
      </c>
      <c r="I21" s="266"/>
      <c r="J21" s="266"/>
      <c r="K21" s="266"/>
      <c r="L21" s="266">
        <v>1905000</v>
      </c>
      <c r="M21" s="266"/>
      <c r="N21" s="266"/>
      <c r="O21" s="287">
        <f t="shared" si="3"/>
        <v>95154097</v>
      </c>
    </row>
    <row r="22" spans="1:15" ht="27.75" customHeight="1">
      <c r="A22" s="188" t="s">
        <v>203</v>
      </c>
      <c r="B22" s="191" t="s">
        <v>180</v>
      </c>
      <c r="C22" s="266"/>
      <c r="D22" s="266"/>
      <c r="E22" s="266"/>
      <c r="F22" s="266"/>
      <c r="G22" s="266"/>
      <c r="H22" s="266"/>
      <c r="I22" s="266">
        <v>550000</v>
      </c>
      <c r="J22" s="266"/>
      <c r="K22" s="266"/>
      <c r="L22" s="266"/>
      <c r="M22" s="266"/>
      <c r="N22" s="266"/>
      <c r="O22" s="287">
        <f t="shared" si="3"/>
        <v>550000</v>
      </c>
    </row>
    <row r="23" spans="1:15" ht="27.75" customHeight="1">
      <c r="A23" s="188" t="s">
        <v>204</v>
      </c>
      <c r="B23" s="263" t="s">
        <v>311</v>
      </c>
      <c r="C23" s="266"/>
      <c r="D23" s="266"/>
      <c r="E23" s="266"/>
      <c r="F23" s="266"/>
      <c r="G23" s="266"/>
      <c r="H23" s="266">
        <v>2000000</v>
      </c>
      <c r="I23" s="266"/>
      <c r="J23" s="266"/>
      <c r="K23" s="266">
        <v>2000000</v>
      </c>
      <c r="L23" s="266"/>
      <c r="M23" s="266">
        <v>500000</v>
      </c>
      <c r="N23" s="266">
        <v>52879594</v>
      </c>
      <c r="O23" s="287">
        <f>SUM(C23:N23)</f>
        <v>57379594</v>
      </c>
    </row>
    <row r="24" spans="1:15" ht="34.5" customHeight="1">
      <c r="A24" s="188" t="s">
        <v>206</v>
      </c>
      <c r="B24" s="263" t="s">
        <v>246</v>
      </c>
      <c r="C24" s="266">
        <v>4276181</v>
      </c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87">
        <f>SUM(C24:N24)</f>
        <v>4276181</v>
      </c>
    </row>
    <row r="25" spans="1:15" s="219" customFormat="1" ht="27.75" customHeight="1">
      <c r="A25" s="216"/>
      <c r="B25" s="217" t="s">
        <v>312</v>
      </c>
      <c r="C25" s="218">
        <f>SUM(C15:C24)</f>
        <v>26022173</v>
      </c>
      <c r="D25" s="218">
        <f aca="true" t="shared" si="4" ref="D25:N25">SUM(D15:D23)</f>
        <v>22295992</v>
      </c>
      <c r="E25" s="218">
        <f t="shared" si="4"/>
        <v>24000992</v>
      </c>
      <c r="F25" s="218">
        <f t="shared" si="4"/>
        <v>41840089</v>
      </c>
      <c r="G25" s="218">
        <f t="shared" si="4"/>
        <v>76789992</v>
      </c>
      <c r="H25" s="218">
        <f t="shared" si="4"/>
        <v>53695992</v>
      </c>
      <c r="I25" s="218">
        <f t="shared" si="4"/>
        <v>42045992</v>
      </c>
      <c r="J25" s="218">
        <f t="shared" si="4"/>
        <v>22270992</v>
      </c>
      <c r="K25" s="218">
        <f t="shared" si="4"/>
        <v>24445992</v>
      </c>
      <c r="L25" s="218">
        <f t="shared" si="4"/>
        <v>25350992</v>
      </c>
      <c r="M25" s="218">
        <f t="shared" si="4"/>
        <v>26202867</v>
      </c>
      <c r="N25" s="218">
        <f t="shared" si="4"/>
        <v>78625589</v>
      </c>
      <c r="O25" s="288">
        <f>SUM(O15:O24)</f>
        <v>463587654</v>
      </c>
    </row>
    <row r="26" spans="1:15" ht="15.75">
      <c r="A26" s="186"/>
      <c r="B26" s="187" t="s">
        <v>313</v>
      </c>
      <c r="C26" s="193">
        <f>C13-C25</f>
        <v>81056235</v>
      </c>
      <c r="D26" s="193">
        <f aca="true" t="shared" si="5" ref="D26:N26">D5+D13-D25</f>
        <v>75595829</v>
      </c>
      <c r="E26" s="193">
        <f t="shared" si="5"/>
        <v>97855420</v>
      </c>
      <c r="F26" s="193">
        <f t="shared" si="5"/>
        <v>88812596</v>
      </c>
      <c r="G26" s="193">
        <f t="shared" si="5"/>
        <v>78268187</v>
      </c>
      <c r="H26" s="193">
        <f t="shared" si="5"/>
        <v>52655281</v>
      </c>
      <c r="I26" s="193">
        <f t="shared" si="5"/>
        <v>37921642</v>
      </c>
      <c r="J26" s="193">
        <f t="shared" si="5"/>
        <v>32446233</v>
      </c>
      <c r="K26" s="193">
        <f t="shared" si="5"/>
        <v>64755824</v>
      </c>
      <c r="L26" s="193">
        <f t="shared" si="5"/>
        <v>56960415</v>
      </c>
      <c r="M26" s="193">
        <f t="shared" si="5"/>
        <v>51820006</v>
      </c>
      <c r="N26" s="193">
        <f t="shared" si="5"/>
        <v>0</v>
      </c>
      <c r="O26" s="186"/>
    </row>
    <row r="27" spans="1:15" ht="15.75">
      <c r="A27" s="267"/>
      <c r="B27" s="268"/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7"/>
    </row>
    <row r="29" spans="3:14" ht="12.75">
      <c r="C29" s="220"/>
      <c r="E29" s="220"/>
      <c r="F29" s="220"/>
      <c r="G29" s="220"/>
      <c r="I29" s="220"/>
      <c r="J29" s="220"/>
      <c r="K29" s="220"/>
      <c r="N29" s="220"/>
    </row>
    <row r="30" spans="5:13" ht="12.75">
      <c r="E30" s="220"/>
      <c r="F30" s="220"/>
      <c r="G30" s="220"/>
      <c r="H30" s="220"/>
      <c r="I30" s="220"/>
      <c r="K30" s="220"/>
      <c r="L30" s="220"/>
      <c r="M30" s="220"/>
    </row>
    <row r="31" ht="22.5" customHeight="1">
      <c r="B31" s="171"/>
    </row>
    <row r="54" ht="15.75" customHeight="1"/>
  </sheetData>
  <sheetProtection/>
  <mergeCells count="2">
    <mergeCell ref="A1:O1"/>
    <mergeCell ref="N3:O3"/>
  </mergeCells>
  <printOptions horizontalCentered="1"/>
  <pageMargins left="0.15748031496062992" right="0.15748031496062992" top="0.8661417322834646" bottom="0.1968503937007874" header="0.35433070866141736" footer="0.1968503937007874"/>
  <pageSetup fitToHeight="1" fitToWidth="1"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7"/>
  <sheetViews>
    <sheetView zoomScalePageLayoutView="0" workbookViewId="0" topLeftCell="A1">
      <selection activeCell="G3" sqref="G3:H3"/>
    </sheetView>
  </sheetViews>
  <sheetFormatPr defaultColWidth="8.00390625" defaultRowHeight="12.75"/>
  <cols>
    <col min="1" max="1" width="5.8515625" style="64" customWidth="1"/>
    <col min="2" max="2" width="42.57421875" style="61" customWidth="1"/>
    <col min="3" max="4" width="11.00390625" style="61" customWidth="1"/>
    <col min="5" max="5" width="13.00390625" style="61" customWidth="1"/>
    <col min="6" max="7" width="11.00390625" style="61" customWidth="1"/>
    <col min="8" max="8" width="14.7109375" style="61" customWidth="1"/>
    <col min="9" max="9" width="2.8515625" style="61" customWidth="1"/>
    <col min="10" max="16384" width="8.00390625" style="61" customWidth="1"/>
  </cols>
  <sheetData>
    <row r="2" spans="1:8" ht="39.75" customHeight="1">
      <c r="A2" s="407" t="s">
        <v>324</v>
      </c>
      <c r="B2" s="407"/>
      <c r="C2" s="407"/>
      <c r="D2" s="407"/>
      <c r="E2" s="407"/>
      <c r="F2" s="407"/>
      <c r="G2" s="407"/>
      <c r="H2" s="407"/>
    </row>
    <row r="3" spans="1:9" s="177" customFormat="1" ht="15.75" customHeight="1">
      <c r="A3" s="414" t="s">
        <v>444</v>
      </c>
      <c r="B3" s="176"/>
      <c r="C3" s="235"/>
      <c r="D3" s="235"/>
      <c r="G3" s="405"/>
      <c r="H3" s="405"/>
      <c r="I3" s="233"/>
    </row>
    <row r="4" spans="1:9" s="178" customFormat="1" ht="16.5" thickBot="1">
      <c r="A4" s="414" t="s">
        <v>445</v>
      </c>
      <c r="B4" s="179"/>
      <c r="C4" s="180"/>
      <c r="D4" s="180"/>
      <c r="G4" s="404" t="s">
        <v>345</v>
      </c>
      <c r="H4" s="404"/>
      <c r="I4" s="232"/>
    </row>
    <row r="5" spans="1:8" s="172" customFormat="1" ht="26.25" customHeight="1">
      <c r="A5" s="412" t="s">
        <v>194</v>
      </c>
      <c r="B5" s="399" t="s">
        <v>315</v>
      </c>
      <c r="C5" s="401" t="s">
        <v>316</v>
      </c>
      <c r="D5" s="402" t="s">
        <v>392</v>
      </c>
      <c r="E5" s="399" t="s">
        <v>317</v>
      </c>
      <c r="F5" s="399"/>
      <c r="G5" s="399"/>
      <c r="H5" s="410" t="s">
        <v>287</v>
      </c>
    </row>
    <row r="6" spans="1:8" s="173" customFormat="1" ht="32.25" customHeight="1">
      <c r="A6" s="413"/>
      <c r="B6" s="400"/>
      <c r="C6" s="400"/>
      <c r="D6" s="403"/>
      <c r="E6" s="198" t="s">
        <v>346</v>
      </c>
      <c r="F6" s="198" t="s">
        <v>347</v>
      </c>
      <c r="G6" s="198" t="s">
        <v>365</v>
      </c>
      <c r="H6" s="411"/>
    </row>
    <row r="7" spans="1:8" s="174" customFormat="1" ht="12.75" customHeight="1">
      <c r="A7" s="175" t="s">
        <v>93</v>
      </c>
      <c r="B7" s="199" t="s">
        <v>94</v>
      </c>
      <c r="C7" s="199" t="s">
        <v>95</v>
      </c>
      <c r="D7" s="199" t="s">
        <v>96</v>
      </c>
      <c r="E7" s="199" t="s">
        <v>97</v>
      </c>
      <c r="F7" s="199" t="s">
        <v>314</v>
      </c>
      <c r="G7" s="199" t="s">
        <v>318</v>
      </c>
      <c r="H7" s="200" t="s">
        <v>331</v>
      </c>
    </row>
    <row r="8" spans="1:8" ht="24.75" customHeight="1">
      <c r="A8" s="175" t="s">
        <v>115</v>
      </c>
      <c r="B8" s="201" t="s">
        <v>319</v>
      </c>
      <c r="C8" s="202"/>
      <c r="D8" s="202"/>
      <c r="E8" s="203">
        <v>0</v>
      </c>
      <c r="F8" s="203">
        <v>0</v>
      </c>
      <c r="G8" s="203">
        <v>0</v>
      </c>
      <c r="H8" s="204">
        <v>0</v>
      </c>
    </row>
    <row r="9" spans="1:9" ht="25.5" customHeight="1">
      <c r="A9" s="175" t="s">
        <v>116</v>
      </c>
      <c r="B9" s="201" t="s">
        <v>320</v>
      </c>
      <c r="C9" s="210"/>
      <c r="D9" s="182"/>
      <c r="E9" s="203">
        <v>0</v>
      </c>
      <c r="F9" s="203">
        <v>0</v>
      </c>
      <c r="G9" s="203">
        <v>0</v>
      </c>
      <c r="H9" s="204">
        <v>0</v>
      </c>
      <c r="I9" s="406"/>
    </row>
    <row r="10" spans="1:9" ht="19.5" customHeight="1">
      <c r="A10" s="175" t="s">
        <v>117</v>
      </c>
      <c r="B10" s="201" t="s">
        <v>321</v>
      </c>
      <c r="C10" s="210" t="s">
        <v>346</v>
      </c>
      <c r="D10" s="205">
        <v>0</v>
      </c>
      <c r="E10" s="206">
        <f>+E11</f>
        <v>42306875</v>
      </c>
      <c r="F10" s="206">
        <f>+F11</f>
        <v>0</v>
      </c>
      <c r="G10" s="206">
        <f>+G11</f>
        <v>0</v>
      </c>
      <c r="H10" s="207">
        <f>SUM(E10:G10)</f>
        <v>42306875</v>
      </c>
      <c r="I10" s="406"/>
    </row>
    <row r="11" spans="1:9" ht="19.5" customHeight="1">
      <c r="A11" s="175" t="s">
        <v>118</v>
      </c>
      <c r="B11" s="208" t="s">
        <v>429</v>
      </c>
      <c r="C11" s="210"/>
      <c r="D11" s="182"/>
      <c r="E11" s="183">
        <v>42306875</v>
      </c>
      <c r="F11" s="183">
        <v>0</v>
      </c>
      <c r="G11" s="183">
        <v>0</v>
      </c>
      <c r="H11" s="204">
        <f>SUM(E11:G11)</f>
        <v>42306875</v>
      </c>
      <c r="I11" s="406"/>
    </row>
    <row r="12" spans="1:9" ht="19.5" customHeight="1">
      <c r="A12" s="175" t="s">
        <v>119</v>
      </c>
      <c r="B12" s="201" t="s">
        <v>322</v>
      </c>
      <c r="C12" s="210" t="s">
        <v>346</v>
      </c>
      <c r="D12" s="205">
        <v>0</v>
      </c>
      <c r="E12" s="206">
        <f>+E13</f>
        <v>95154097</v>
      </c>
      <c r="F12" s="206">
        <f>+F13</f>
        <v>0</v>
      </c>
      <c r="G12" s="206">
        <f>+G13</f>
        <v>0</v>
      </c>
      <c r="H12" s="207">
        <f>SUM(E12:G12)</f>
        <v>95154097</v>
      </c>
      <c r="I12" s="406"/>
    </row>
    <row r="13" spans="1:9" ht="19.5" customHeight="1">
      <c r="A13" s="175" t="s">
        <v>120</v>
      </c>
      <c r="B13" s="208" t="s">
        <v>429</v>
      </c>
      <c r="C13" s="210"/>
      <c r="D13" s="182"/>
      <c r="E13" s="183">
        <v>95154097</v>
      </c>
      <c r="F13" s="183">
        <v>0</v>
      </c>
      <c r="G13" s="183">
        <v>0</v>
      </c>
      <c r="H13" s="204">
        <f>SUM(E13:G13)</f>
        <v>95154097</v>
      </c>
      <c r="I13" s="406"/>
    </row>
    <row r="14" spans="1:9" ht="19.5" customHeight="1">
      <c r="A14" s="175" t="s">
        <v>121</v>
      </c>
      <c r="B14" s="209" t="s">
        <v>323</v>
      </c>
      <c r="C14" s="205"/>
      <c r="D14" s="205"/>
      <c r="E14" s="206">
        <f>+E16+E15</f>
        <v>5476181</v>
      </c>
      <c r="F14" s="206">
        <f>+F16+F15</f>
        <v>1400000</v>
      </c>
      <c r="G14" s="206">
        <f>+G16+G15</f>
        <v>1600000</v>
      </c>
      <c r="H14" s="207">
        <f>H15+H16</f>
        <v>8476181</v>
      </c>
      <c r="I14" s="406"/>
    </row>
    <row r="15" spans="1:9" ht="19.5" customHeight="1">
      <c r="A15" s="175" t="s">
        <v>122</v>
      </c>
      <c r="B15" s="209" t="s">
        <v>329</v>
      </c>
      <c r="C15" s="210" t="s">
        <v>330</v>
      </c>
      <c r="D15" s="210">
        <v>2660000</v>
      </c>
      <c r="E15" s="211">
        <v>1200000</v>
      </c>
      <c r="F15" s="211">
        <v>1400000</v>
      </c>
      <c r="G15" s="211">
        <v>1600000</v>
      </c>
      <c r="H15" s="212">
        <f>SUM(E15:G15)</f>
        <v>4200000</v>
      </c>
      <c r="I15" s="406"/>
    </row>
    <row r="16" spans="1:9" ht="19.5" customHeight="1">
      <c r="A16" s="175" t="s">
        <v>123</v>
      </c>
      <c r="B16" s="208" t="s">
        <v>325</v>
      </c>
      <c r="C16" s="182" t="s">
        <v>346</v>
      </c>
      <c r="D16" s="182">
        <v>0</v>
      </c>
      <c r="E16" s="183">
        <v>4276181</v>
      </c>
      <c r="F16" s="183">
        <v>0</v>
      </c>
      <c r="G16" s="183">
        <v>0</v>
      </c>
      <c r="H16" s="204">
        <f>SUM(E16:G16)</f>
        <v>4276181</v>
      </c>
      <c r="I16" s="406"/>
    </row>
    <row r="17" spans="1:9" s="181" customFormat="1" ht="19.5" customHeight="1" thickBot="1">
      <c r="A17" s="408" t="s">
        <v>393</v>
      </c>
      <c r="B17" s="409"/>
      <c r="C17" s="213"/>
      <c r="D17" s="213"/>
      <c r="E17" s="214">
        <f>+E8+E9+E10+E12+E14</f>
        <v>142937153</v>
      </c>
      <c r="F17" s="214">
        <f>+F8+F9+F10+F12+F14</f>
        <v>1400000</v>
      </c>
      <c r="G17" s="214">
        <f>+G8+G9+G10+G12+G14</f>
        <v>1600000</v>
      </c>
      <c r="H17" s="215">
        <f>+H8+H9+H10+H12+H14</f>
        <v>145937153</v>
      </c>
      <c r="I17" s="406"/>
    </row>
  </sheetData>
  <sheetProtection/>
  <mergeCells count="11">
    <mergeCell ref="A2:H2"/>
    <mergeCell ref="A17:B17"/>
    <mergeCell ref="H5:H6"/>
    <mergeCell ref="E5:G5"/>
    <mergeCell ref="A5:A6"/>
    <mergeCell ref="B5:B6"/>
    <mergeCell ref="C5:C6"/>
    <mergeCell ref="D5:D6"/>
    <mergeCell ref="G4:H4"/>
    <mergeCell ref="G3:H3"/>
    <mergeCell ref="I9:I17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Tüskéné Balogh Anikó</cp:lastModifiedBy>
  <cp:lastPrinted>2018-04-27T07:37:08Z</cp:lastPrinted>
  <dcterms:created xsi:type="dcterms:W3CDTF">2014-10-28T13:28:45Z</dcterms:created>
  <dcterms:modified xsi:type="dcterms:W3CDTF">2018-04-27T07:37:18Z</dcterms:modified>
  <cp:category/>
  <cp:version/>
  <cp:contentType/>
  <cp:contentStatus/>
</cp:coreProperties>
</file>