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660" activeTab="0"/>
  </bookViews>
  <sheets>
    <sheet name="1.-2.mell." sheetId="1" r:id="rId1"/>
    <sheet name="Normatíva 3.mell" sheetId="2" r:id="rId2"/>
    <sheet name="12. mell " sheetId="3" r:id="rId3"/>
    <sheet name="13. mell" sheetId="4" r:id="rId4"/>
    <sheet name="14. mell" sheetId="5" r:id="rId5"/>
  </sheets>
  <externalReferences>
    <externalReference r:id="rId8"/>
  </externalReferences>
  <definedNames>
    <definedName name="_xlnm.Print_Titles" localSheetId="2">'12. mell '!$1:$6</definedName>
    <definedName name="_xlnm.Print_Titles" localSheetId="3">'13. mell'!$1:$6</definedName>
    <definedName name="_xlnm.Print_Titles" localSheetId="4">'14. mell'!$1:$6</definedName>
    <definedName name="_xlnm.Print_Area" localSheetId="0">'1.-2.mell.'!$A$1:$C$127</definedName>
  </definedNames>
  <calcPr fullCalcOnLoad="1"/>
</workbook>
</file>

<file path=xl/sharedStrings.xml><?xml version="1.0" encoding="utf-8"?>
<sst xmlns="http://schemas.openxmlformats.org/spreadsheetml/2006/main" count="533" uniqueCount="339">
  <si>
    <t>B E V É T E L E K</t>
  </si>
  <si>
    <t>1. melléklet</t>
  </si>
  <si>
    <t>Sor-
szám</t>
  </si>
  <si>
    <t>Bevételi jogcím</t>
  </si>
  <si>
    <t>1.</t>
  </si>
  <si>
    <t xml:space="preserve">I/2. Működési bevételek </t>
  </si>
  <si>
    <t>1.1</t>
  </si>
  <si>
    <t>Készletértékesítés</t>
  </si>
  <si>
    <t>1.2</t>
  </si>
  <si>
    <t>Szolgáltatások ellenértéke</t>
  </si>
  <si>
    <t>1.3</t>
  </si>
  <si>
    <t>Közvetített szolgáltatások értéke</t>
  </si>
  <si>
    <t>1.4</t>
  </si>
  <si>
    <t>Tulajdonosi bevételek</t>
  </si>
  <si>
    <t>1.5</t>
  </si>
  <si>
    <t>Ellátási díjak</t>
  </si>
  <si>
    <t>1.6</t>
  </si>
  <si>
    <t>Alkalmazottak térítése</t>
  </si>
  <si>
    <t>1.7</t>
  </si>
  <si>
    <t>Kiszámlázott általános forgalmi adó bevétel</t>
  </si>
  <si>
    <t>1.8</t>
  </si>
  <si>
    <t>Általános forgalmi adó visszatérítése</t>
  </si>
  <si>
    <t>1.9</t>
  </si>
  <si>
    <t>Kamatbevételek</t>
  </si>
  <si>
    <t>1.10</t>
  </si>
  <si>
    <t>Egyéb működési bevétel</t>
  </si>
  <si>
    <t>2.</t>
  </si>
  <si>
    <t>II. Közhatalmi bevételek</t>
  </si>
  <si>
    <t>3.</t>
  </si>
  <si>
    <t>III. Önkormányzatok működési támogatásai</t>
  </si>
  <si>
    <t>3.1</t>
  </si>
  <si>
    <t>Helyi önkormányzatok működésének általános támogatása</t>
  </si>
  <si>
    <t>3.2</t>
  </si>
  <si>
    <t>Települési önkormányzatok egyes köznevelési feladatainak támogatása</t>
  </si>
  <si>
    <t>3.3</t>
  </si>
  <si>
    <t>Települési önkormányzatok szociális és gyermekjóléti feladatainak támolatása</t>
  </si>
  <si>
    <t>3.4</t>
  </si>
  <si>
    <t>Települési önkormányzatok könyvtári feladatainak támogatása</t>
  </si>
  <si>
    <t>3.5</t>
  </si>
  <si>
    <t>Működési célú központosított előirányzatok</t>
  </si>
  <si>
    <t>3.6</t>
  </si>
  <si>
    <t>Helyi önkormányzatok kiegészítő támogatása</t>
  </si>
  <si>
    <t>3.7</t>
  </si>
  <si>
    <t>Egyes jövedelempótló támogatások kiegészülése</t>
  </si>
  <si>
    <t xml:space="preserve">IV. Támogatások államháztartáson belülről </t>
  </si>
  <si>
    <t>4.1</t>
  </si>
  <si>
    <t>Elvonások és befizetések bevételei</t>
  </si>
  <si>
    <t>4.2</t>
  </si>
  <si>
    <t>Működési célú támogatások államháztartáson belülről</t>
  </si>
  <si>
    <t>4.3</t>
  </si>
  <si>
    <t>Felhalmozási célú támogatások államháztartáson belülről</t>
  </si>
  <si>
    <t>5.</t>
  </si>
  <si>
    <t xml:space="preserve">V. Felhalmozási célú bevételek </t>
  </si>
  <si>
    <t>5.1</t>
  </si>
  <si>
    <t>Tárgyi eszközök és immateriális javak értékesítése (vagyonhasznosítás)</t>
  </si>
  <si>
    <t>5.2</t>
  </si>
  <si>
    <t>Önkormányzatot megillető vagyoni értékű jog értékesítése, hasznosítása</t>
  </si>
  <si>
    <t>5.3</t>
  </si>
  <si>
    <t>Pénzügyi befektetésekből származó bevétel</t>
  </si>
  <si>
    <t>6.</t>
  </si>
  <si>
    <t xml:space="preserve">VI. Átvett pénzeszközök </t>
  </si>
  <si>
    <t>6.1</t>
  </si>
  <si>
    <t>Működési célú pénzeszköz átvétel államháztartáson kívülről</t>
  </si>
  <si>
    <t>6.2</t>
  </si>
  <si>
    <t>Felhalmozási célú pénzeszk. átvétel államháztartáson kívülről</t>
  </si>
  <si>
    <t>7.</t>
  </si>
  <si>
    <t>VII. Kölcsön (munkavállalónak adott kölcsön) visszatérülése</t>
  </si>
  <si>
    <t>8.</t>
  </si>
  <si>
    <t>KÖLTSÉGVETÉSI BEVÉTELEK ÖSSZESEN:</t>
  </si>
  <si>
    <t>9.</t>
  </si>
  <si>
    <t xml:space="preserve">VIII. Pénzmaradvány, vállalkozási tevékenység maradványa </t>
  </si>
  <si>
    <t>9.1</t>
  </si>
  <si>
    <t>Előző évek működési célú pénzmaradványa, vállalkozási maradványa</t>
  </si>
  <si>
    <t>9.2</t>
  </si>
  <si>
    <t>Előző évek felhalmozási célú pénzmaradványa, vállalkozási maradványa</t>
  </si>
  <si>
    <t>10</t>
  </si>
  <si>
    <t xml:space="preserve">IX. Finanszírozási célú pénzügyi műveletek bevételei </t>
  </si>
  <si>
    <t>12.1.</t>
  </si>
  <si>
    <t xml:space="preserve">Működési célú pénzügyi műveletek bevételei </t>
  </si>
  <si>
    <t>12.1.1.</t>
  </si>
  <si>
    <t>Értékpapír kibocsátása, értékesítése</t>
  </si>
  <si>
    <t>12.1.2.</t>
  </si>
  <si>
    <t>Hitelek felvétele</t>
  </si>
  <si>
    <t>12.1.3.</t>
  </si>
  <si>
    <t>Kapott kölcsön, nyújtott kölcsön visszatérülése</t>
  </si>
  <si>
    <t>12.1.4.</t>
  </si>
  <si>
    <t>Forgatási célú belföldi, külföldi értékpapírok kibocsátása, értékesítése</t>
  </si>
  <si>
    <t>12.1.5.</t>
  </si>
  <si>
    <t>Betét visszavonásából származó bevétel</t>
  </si>
  <si>
    <t>12.1.6.</t>
  </si>
  <si>
    <t>Egyéb működési, finanszírozási célú bevétel</t>
  </si>
  <si>
    <t>12.2.</t>
  </si>
  <si>
    <t xml:space="preserve">Felhalmozási célú pénzügyi műveletek bevételei </t>
  </si>
  <si>
    <t>12.2.1.</t>
  </si>
  <si>
    <t>12.2.2.</t>
  </si>
  <si>
    <t>Rövid lejáratú hitelek felvétele</t>
  </si>
  <si>
    <t>12.2.3.</t>
  </si>
  <si>
    <t>Hosszú lejáratú hitelek felvétele</t>
  </si>
  <si>
    <t>12.2.4.</t>
  </si>
  <si>
    <t>12.2.5.</t>
  </si>
  <si>
    <t>Befektetési célú belföldi, külföldi értékpapírok kibocsátása, értékesítése</t>
  </si>
  <si>
    <t>12.2.6.</t>
  </si>
  <si>
    <t>12.2.7.</t>
  </si>
  <si>
    <t>Egyéb felhalmozási finanszírozási célú bevétel</t>
  </si>
  <si>
    <t>11.</t>
  </si>
  <si>
    <t xml:space="preserve">BEVÉTELEK ÖSSZESEN: 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</si>
  <si>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</si>
  <si>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</si>
  <si>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</si>
  <si>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</si>
  <si>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</si>
  <si>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</si>
  <si>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</si>
  <si>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</si>
  <si>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</si>
  <si>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</si>
  <si>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Egyéb működési célú kiadások</t>
  </si>
  <si>
    <t>1.6.</t>
  </si>
  <si>
    <t xml:space="preserve"> - az 1.5-ből:     - Nemzetközi kötelezettségek</t>
  </si>
  <si>
    <t>1.7.</t>
  </si>
  <si>
    <t xml:space="preserve">   - Elvonások és befizetések</t>
  </si>
  <si>
    <t>1.8.</t>
  </si>
  <si>
    <t xml:space="preserve">   - Működési célú kölcsönök nyújtása</t>
  </si>
  <si>
    <t>1.9.</t>
  </si>
  <si>
    <t xml:space="preserve">   - Működési célú pénzeszköz átadás államháztartáson kívülre</t>
  </si>
  <si>
    <t>1.10.</t>
  </si>
  <si>
    <t xml:space="preserve">   - Működési célú pénzeszközátadás államháztartáson belülre</t>
  </si>
  <si>
    <t>1.11.</t>
  </si>
  <si>
    <t xml:space="preserve">   - Garancia és kezességvállalásból származó kifizetés</t>
  </si>
  <si>
    <t>1.12.</t>
  </si>
  <si>
    <t xml:space="preserve">   - Kamatkiadások</t>
  </si>
  <si>
    <t>1.13.</t>
  </si>
  <si>
    <t xml:space="preserve">   - Tartalékok</t>
  </si>
  <si>
    <t>2.1.</t>
  </si>
  <si>
    <t>Beruházási kiadások</t>
  </si>
  <si>
    <t>2.2.</t>
  </si>
  <si>
    <t>Felújítások</t>
  </si>
  <si>
    <t>2.3.</t>
  </si>
  <si>
    <t>Lakástámogatás</t>
  </si>
  <si>
    <t>2.4.</t>
  </si>
  <si>
    <t>Lakásépítés</t>
  </si>
  <si>
    <t>2.5.</t>
  </si>
  <si>
    <t>EU-s forrásból finanszírozott támogatással megvalósuló programok, projektek kiadásai</t>
  </si>
  <si>
    <t>2.6.</t>
  </si>
  <si>
    <t>EU-s forrásból finanszírozott támogatással megvalósuló programok, projektek önkormányzati hozzájárulásának kiadásai</t>
  </si>
  <si>
    <t>2.7.</t>
  </si>
  <si>
    <t>Egyéb felhalmozási célú kiadások</t>
  </si>
  <si>
    <t>2.8.</t>
  </si>
  <si>
    <t xml:space="preserve"> - a 2.7-ből: - Felhalmozási célú pénzmaradvány átadás</t>
  </si>
  <si>
    <t>2.9.</t>
  </si>
  <si>
    <t xml:space="preserve"> - Felhalmozási célú pénzeszközátadás államháztartáson kívülre</t>
  </si>
  <si>
    <t>2.10.</t>
  </si>
  <si>
    <t xml:space="preserve"> - Felhalmozási célú támogatásértékű kiadás</t>
  </si>
  <si>
    <t>2.11.</t>
  </si>
  <si>
    <t xml:space="preserve"> - Pénzügyi befektetések kiadásai</t>
  </si>
  <si>
    <t>III. Kölcsön (munkavállalónak adott kölcsön)</t>
  </si>
  <si>
    <t>4.</t>
  </si>
  <si>
    <t>KÖLTSÉGVETÉSI KIADÁSOK ÖSSZESEN (1+2+3+4)</t>
  </si>
  <si>
    <t>VI. Finanszírozási célú pénzügyi műveletek kiadásai (6.1+6.2.)</t>
  </si>
  <si>
    <t>5.1.</t>
  </si>
  <si>
    <t>Működési célú pénzügyi műveletek kiadásai (6.1.1.+…+6.1.8.)</t>
  </si>
  <si>
    <t>5.1.1.</t>
  </si>
  <si>
    <t>Értékpapír vásárlása, visszavásárlása</t>
  </si>
  <si>
    <t>5.1.2.</t>
  </si>
  <si>
    <t>Likviditási hitelek törlesztése</t>
  </si>
  <si>
    <t>5.1.3.</t>
  </si>
  <si>
    <t>Rövid lejáratú hitelek törlesztése</t>
  </si>
  <si>
    <t>5.1.4.</t>
  </si>
  <si>
    <t>Hosszú lejáratú hitelek törlesztése</t>
  </si>
  <si>
    <t>5.1.5.</t>
  </si>
  <si>
    <t>Kölcsön törlesztése, adott kölcsön</t>
  </si>
  <si>
    <t>5.1.6.</t>
  </si>
  <si>
    <t>Forgatási célú belföldi, külföldi értékpapírok vásárlása</t>
  </si>
  <si>
    <t>5.1.7.</t>
  </si>
  <si>
    <t>Betét elhelyezése</t>
  </si>
  <si>
    <t>5.1.8.</t>
  </si>
  <si>
    <t>Egyéb</t>
  </si>
  <si>
    <t>5.2.</t>
  </si>
  <si>
    <t>Felhalmozási célú pénzügyi műveletek kiadásai (6.2.1.+…+.6.2.8.)</t>
  </si>
  <si>
    <t>5.2.1.</t>
  </si>
  <si>
    <t>5.2.2.</t>
  </si>
  <si>
    <t>Hitelek törlesztése</t>
  </si>
  <si>
    <t>5.2.3.</t>
  </si>
  <si>
    <t>5.2.4.</t>
  </si>
  <si>
    <t>5.2.5.</t>
  </si>
  <si>
    <t xml:space="preserve">                                                                                                           </t>
  </si>
  <si>
    <t>5.2.6.</t>
  </si>
  <si>
    <t>Befektetési célú belföldi, külföldi értékpapírok vásárlása</t>
  </si>
  <si>
    <t>5.2.7.</t>
  </si>
  <si>
    <t>5.2.8.</t>
  </si>
  <si>
    <t>Egyéb hitel, kölcsön kiadásai</t>
  </si>
  <si>
    <t xml:space="preserve"> KIADÁSOK ÖSSZESEN: (5+6)</t>
  </si>
  <si>
    <t>KÖLTSÉGVETÉSI BEVÉTELEK ÉS KIADÁSOK EGYENLEGE</t>
  </si>
  <si>
    <t>Költségvetési hiány, többlet ( költségvetési bevételek 10. sor - költségvetési kiadások 5. sor) (+/-)</t>
  </si>
  <si>
    <t>FINANSZÍROZÁSI CÉLÚ PÉNZÜGYI BEVÉTELEK ÉS KIADÁSOK EGYENLEGE</t>
  </si>
  <si>
    <t>Finanszírozási célú pénzügyi  műveletek bevételei (1. sz. mell. 1. sz. táblázat 12. sor)</t>
  </si>
  <si>
    <t>1.1.1.</t>
  </si>
  <si>
    <t>1.1-ből: Működési célú pénzügyi műveletek bevételei (1. mell. 1. sz. tábl. 12.1. sor)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</si>
  <si>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</si>
  <si>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</si>
  <si>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</si>
  <si>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</si>
  <si>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1.2-ből: Működési célú pénzügyi műveletek kiadásai (1. mell 2. sz. táblázat 6.1. sor)</t>
  </si>
  <si>
    <t>1.2.2.</t>
  </si>
  <si>
    <t>Felhalmozási célú pénzügyi műveletek kiadásai (1. mell. 2. sz. tábl. 6.2. sor)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</si>
  <si>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</si>
  <si>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</si>
  <si>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</si>
  <si>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A 2014. évi állami támogatások  alakulása jogcímenként</t>
  </si>
  <si>
    <t>Jogcím</t>
  </si>
  <si>
    <t xml:space="preserve">Fajlagos
mérték </t>
  </si>
  <si>
    <t xml:space="preserve">
Mutató-
szám
</t>
  </si>
  <si>
    <t>Összesen
(2x3)</t>
  </si>
  <si>
    <t>Ft/fő</t>
  </si>
  <si>
    <t>fő (ellátott)</t>
  </si>
  <si>
    <t>forintban</t>
  </si>
  <si>
    <t>Önkormányzati hivatal működésének támogatása</t>
  </si>
  <si>
    <t>Település-üzemeltetéshez kapcsolódó feladatellátás</t>
  </si>
  <si>
    <t>Egyéb önkormányzati feladatok támogatása</t>
  </si>
  <si>
    <t>Hozzájárulás pénzbeli szociális ellátásokhoz</t>
  </si>
  <si>
    <t>Óvodapedagógusok bérének támogatása 8 hóra</t>
  </si>
  <si>
    <t>Óvodapedagógusok munkáját segítők bértámogatása 8 hóra</t>
  </si>
  <si>
    <t>Óvodapedagógusok bérének támogatása 4 hóra</t>
  </si>
  <si>
    <t>Óvodapedagógusok béremelésének támogatása 4 hóra</t>
  </si>
  <si>
    <t>Óvodapedagógusok munkáját segítők bértámogatása 4 hóra</t>
  </si>
  <si>
    <t>Óvoda épületének fenntartása 8 hóra</t>
  </si>
  <si>
    <t>Óvoda épületének fenntartása 4 hóra</t>
  </si>
  <si>
    <t>Szociális és gyermekjóléti alapszolgáltatások általános feladatai</t>
  </si>
  <si>
    <t>Szociális étkeztetés</t>
  </si>
  <si>
    <t>Házi segítségnyújtás</t>
  </si>
  <si>
    <t>Időskorúak nappali ellátása</t>
  </si>
  <si>
    <t>Gyermekek napközbeni ellátása</t>
  </si>
  <si>
    <t>Finanszírozás szempontjából elismert dolgozói létszám</t>
  </si>
  <si>
    <t>Gyermekétkeztetés üzemeltetési támogatása</t>
  </si>
  <si>
    <t>Könyvtári és múzeumi feladatok támogatása</t>
  </si>
  <si>
    <t>Települési önkkormányzatok egyéb kiegészítő támogatása</t>
  </si>
  <si>
    <t>Működési célú központosított támogatások</t>
  </si>
  <si>
    <t>Összesen:</t>
  </si>
  <si>
    <t>Feladat megnevezése</t>
  </si>
  <si>
    <t>Hernádnémeti Nagyközség Önkormányzata</t>
  </si>
  <si>
    <t>01</t>
  </si>
  <si>
    <t>saját</t>
  </si>
  <si>
    <t>--------</t>
  </si>
  <si>
    <t>Ezer forintban !</t>
  </si>
  <si>
    <t>Száma</t>
  </si>
  <si>
    <t>Előirányzat-csoport, kiemelt előirányzat megnevezése</t>
  </si>
  <si>
    <t>Előirányzat</t>
  </si>
  <si>
    <t>Foglalkoztatottak személyi juttatásai</t>
  </si>
  <si>
    <t>02</t>
  </si>
  <si>
    <t xml:space="preserve">Külső személyi juttatások </t>
  </si>
  <si>
    <t>03</t>
  </si>
  <si>
    <t>Személyi juttatások (01+02+03)</t>
  </si>
  <si>
    <t>04</t>
  </si>
  <si>
    <t xml:space="preserve">Munkaadókat terhelő járulákok és szociális hozzájárulási adó </t>
  </si>
  <si>
    <t>05</t>
  </si>
  <si>
    <t xml:space="preserve">Dologi kiadások </t>
  </si>
  <si>
    <t>06</t>
  </si>
  <si>
    <t xml:space="preserve">Ellátottak pénzbeli juttatásai </t>
  </si>
  <si>
    <t>07</t>
  </si>
  <si>
    <t>08</t>
  </si>
  <si>
    <t>Működési kiadások összesen (03+…07)</t>
  </si>
  <si>
    <t>09</t>
  </si>
  <si>
    <t>Beruházások (ÁFA-val)</t>
  </si>
  <si>
    <t xml:space="preserve">Felújítások (ÁFA-val) </t>
  </si>
  <si>
    <t>11</t>
  </si>
  <si>
    <t>Gépjármű beszerzés</t>
  </si>
  <si>
    <t>12</t>
  </si>
  <si>
    <t>Felhalmozási kiadások összesen (09+…+11)</t>
  </si>
  <si>
    <t>13</t>
  </si>
  <si>
    <t>Költségvetési kiadások (08+12)</t>
  </si>
  <si>
    <t>14</t>
  </si>
  <si>
    <t>Önkormányzatok működési támogatása</t>
  </si>
  <si>
    <t>15</t>
  </si>
  <si>
    <t>16</t>
  </si>
  <si>
    <t xml:space="preserve">Felhalmozási célú támogatások államháztartáson belülről </t>
  </si>
  <si>
    <t>17</t>
  </si>
  <si>
    <t xml:space="preserve">Közhatalmi bevételek  </t>
  </si>
  <si>
    <t>18</t>
  </si>
  <si>
    <t>Működési bevételek</t>
  </si>
  <si>
    <t>19</t>
  </si>
  <si>
    <t>Felhalmozási bevételek</t>
  </si>
  <si>
    <t>20</t>
  </si>
  <si>
    <t>Működési célú átvett pénzeszközök</t>
  </si>
  <si>
    <t>21</t>
  </si>
  <si>
    <t xml:space="preserve">Felhalmozási célú átvett pénzeszközök </t>
  </si>
  <si>
    <t>22</t>
  </si>
  <si>
    <t>Költségvetési bevételek mindösszesen(14+…+21))</t>
  </si>
  <si>
    <t>23</t>
  </si>
  <si>
    <t>Muködési költségvetési kiadások és bevételek egyenlege (08 - 14-15-17-18-20)</t>
  </si>
  <si>
    <t>24</t>
  </si>
  <si>
    <t>Felhalmozási költségvetési kiadások és bevételek egyenlege (12 - 16-19-21)</t>
  </si>
  <si>
    <t>25</t>
  </si>
  <si>
    <t>Hitel-, kölcsöntörlesztés államháztartáson kívülre</t>
  </si>
  <si>
    <t>26</t>
  </si>
  <si>
    <t>Belföldi értékpapírok kiadásai</t>
  </si>
  <si>
    <t>27</t>
  </si>
  <si>
    <t>Belföldi finanszírozás kiadásai</t>
  </si>
  <si>
    <t>28</t>
  </si>
  <si>
    <t>Külföldi finanszírozás kiadásai</t>
  </si>
  <si>
    <t>29</t>
  </si>
  <si>
    <t>Finanszírozási kiadások összesen(25+…+28)</t>
  </si>
  <si>
    <t>30</t>
  </si>
  <si>
    <t>Hitel-, kölcsönfelvétel államháztartáson kívülről</t>
  </si>
  <si>
    <t>31</t>
  </si>
  <si>
    <t>Belföldi értékpapírok bevételei</t>
  </si>
  <si>
    <t>32</t>
  </si>
  <si>
    <t>Előző év költségvetési maradványának igénybevétele</t>
  </si>
  <si>
    <t>33</t>
  </si>
  <si>
    <t>Előző év vállalkozási maradványának igénybevétele</t>
  </si>
  <si>
    <t>34</t>
  </si>
  <si>
    <t>Belföldi finanszírozás bevételei</t>
  </si>
  <si>
    <t>35</t>
  </si>
  <si>
    <t>Külföldi finanszírozás bevételei</t>
  </si>
  <si>
    <t>36</t>
  </si>
  <si>
    <t>Finanszírozási bevételek összesen(30+…+35)</t>
  </si>
  <si>
    <t>37</t>
  </si>
  <si>
    <t>Tárgyévi kiadások(13+29)</t>
  </si>
  <si>
    <t>38</t>
  </si>
  <si>
    <t>Tárgyévi bevételek(22+36)</t>
  </si>
  <si>
    <t>39</t>
  </si>
  <si>
    <t>Foglalkoztatottak létszáma</t>
  </si>
  <si>
    <t>40</t>
  </si>
  <si>
    <t>Közfoglalkoztatottak létszáma</t>
  </si>
  <si>
    <t>Hernádnémeti Közös Önkormányzati Hivatal</t>
  </si>
  <si>
    <t xml:space="preserve">Egyéb felhalmozási célú kiadások  </t>
  </si>
  <si>
    <t>Központi, irányítószervi támogatás</t>
  </si>
  <si>
    <t>Belföldi finanszírozás egyéb bevételei</t>
  </si>
  <si>
    <t>41</t>
  </si>
  <si>
    <t>Hernádnémeti Alapszolgáltatási Központ</t>
  </si>
  <si>
    <t>Belföldi egyéb finanszírozás bevételei</t>
  </si>
  <si>
    <t>2014. előirányzat</t>
  </si>
  <si>
    <t>2014. évi előirányzat</t>
  </si>
  <si>
    <r>
      <t xml:space="preserve">                                                  K I A D Á S O K                                 </t>
    </r>
    <r>
      <rPr>
        <i/>
        <sz val="12"/>
        <rFont val="Times New Roman CE"/>
        <family val="0"/>
      </rPr>
      <t xml:space="preserve"> </t>
    </r>
    <r>
      <rPr>
        <i/>
        <sz val="12"/>
        <rFont val="Arial"/>
        <family val="2"/>
      </rPr>
      <t>2. melléklet</t>
    </r>
  </si>
  <si>
    <t>"1. melléklet"</t>
  </si>
  <si>
    <t>"2. melléklet"</t>
  </si>
  <si>
    <t>"3. melléklet"</t>
  </si>
  <si>
    <t>"12. melléklet"</t>
  </si>
  <si>
    <t>"13. melléklet"</t>
  </si>
  <si>
    <t>"14. melléklet"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</si>
</sst>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yyyy\-mm\-dd"/>
    <numFmt numFmtId="172" formatCode="&quot;H-&quot;0000"/>
    <numFmt numFmtId="173" formatCode="0;[Red]0"/>
    <numFmt numFmtId="174" formatCode="#,##0\ _F_t"/>
    <numFmt numFmtId="175" formatCode="#,##0;[Red]#,##0"/>
    <numFmt numFmtId="176" formatCode="#,##0.0"/>
    <numFmt numFmtId="177" formatCode="#,##0.0000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1"/>
      <name val="Times New Roman CE"/>
      <family val="0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i/>
      <sz val="8"/>
      <name val="Times New Roman CE"/>
      <family val="1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 CE"/>
      <family val="1"/>
    </font>
    <font>
      <b/>
      <i/>
      <sz val="11"/>
      <name val="Times New Roman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b/>
      <sz val="11"/>
      <name val="Times New Roman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10"/>
      <color indexed="9"/>
      <name val="Arial"/>
      <family val="0"/>
    </font>
    <font>
      <i/>
      <sz val="12"/>
      <name val="Times New Roman CE"/>
      <family val="0"/>
    </font>
    <font>
      <i/>
      <sz val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lightHorizontal"/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>
      <alignment/>
      <protection/>
    </xf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164" fontId="21" fillId="0" borderId="0" xfId="57" applyNumberFormat="1" applyFont="1" applyFill="1" applyBorder="1" applyAlignment="1" applyProtection="1">
      <alignment horizontal="centerContinuous" vertical="center"/>
      <protection/>
    </xf>
    <xf numFmtId="0" fontId="16" fillId="0" borderId="0" xfId="57" applyFill="1">
      <alignment/>
      <protection/>
    </xf>
    <xf numFmtId="164" fontId="23" fillId="0" borderId="0" xfId="57" applyNumberFormat="1" applyFont="1" applyFill="1" applyBorder="1" applyAlignment="1" applyProtection="1">
      <alignment vertical="center"/>
      <protection/>
    </xf>
    <xf numFmtId="164" fontId="22" fillId="0" borderId="0" xfId="57" applyNumberFormat="1" applyFont="1" applyFill="1" applyBorder="1" applyAlignment="1" applyProtection="1">
      <alignment vertical="center"/>
      <protection/>
    </xf>
    <xf numFmtId="0" fontId="24" fillId="0" borderId="10" xfId="57" applyFont="1" applyFill="1" applyBorder="1" applyAlignment="1" applyProtection="1">
      <alignment horizontal="center" vertical="center" wrapText="1"/>
      <protection/>
    </xf>
    <xf numFmtId="0" fontId="24" fillId="0" borderId="11" xfId="57" applyFont="1" applyFill="1" applyBorder="1" applyAlignment="1" applyProtection="1">
      <alignment horizontal="center" vertical="center" wrapText="1"/>
      <protection/>
    </xf>
    <xf numFmtId="0" fontId="24" fillId="0" borderId="12" xfId="57" applyFont="1" applyFill="1" applyBorder="1" applyAlignment="1" applyProtection="1">
      <alignment horizontal="center" vertical="center" wrapText="1"/>
      <protection/>
    </xf>
    <xf numFmtId="0" fontId="16" fillId="0" borderId="13" xfId="57" applyFill="1" applyBorder="1">
      <alignment/>
      <protection/>
    </xf>
    <xf numFmtId="0" fontId="25" fillId="0" borderId="10" xfId="57" applyFont="1" applyFill="1" applyBorder="1" applyAlignment="1" applyProtection="1">
      <alignment horizontal="center" vertical="center" wrapText="1"/>
      <protection/>
    </xf>
    <xf numFmtId="0" fontId="25" fillId="0" borderId="11" xfId="57" applyFont="1" applyFill="1" applyBorder="1" applyAlignment="1" applyProtection="1">
      <alignment horizontal="center" vertical="center" wrapText="1"/>
      <protection/>
    </xf>
    <xf numFmtId="0" fontId="25" fillId="0" borderId="12" xfId="57" applyFont="1" applyFill="1" applyBorder="1" applyAlignment="1" applyProtection="1">
      <alignment horizontal="center" vertical="center" wrapText="1"/>
      <protection/>
    </xf>
    <xf numFmtId="0" fontId="26" fillId="0" borderId="0" xfId="57" applyFont="1" applyFill="1">
      <alignment/>
      <protection/>
    </xf>
    <xf numFmtId="0" fontId="25" fillId="0" borderId="14" xfId="57" applyFont="1" applyFill="1" applyBorder="1" applyAlignment="1" applyProtection="1">
      <alignment horizontal="left" vertical="center" wrapText="1" indent="1"/>
      <protection/>
    </xf>
    <xf numFmtId="0" fontId="25" fillId="0" borderId="15" xfId="57" applyFont="1" applyFill="1" applyBorder="1" applyAlignment="1" applyProtection="1">
      <alignment horizontal="left" vertical="center" wrapText="1" indent="1"/>
      <protection/>
    </xf>
    <xf numFmtId="164" fontId="25" fillId="0" borderId="16" xfId="57" applyNumberFormat="1" applyFont="1" applyFill="1" applyBorder="1" applyAlignment="1" applyProtection="1">
      <alignment horizontal="right" vertical="center" wrapText="1"/>
      <protection/>
    </xf>
    <xf numFmtId="0" fontId="0" fillId="0" borderId="0" xfId="57" applyFont="1" applyFill="1">
      <alignment/>
      <protection/>
    </xf>
    <xf numFmtId="0" fontId="25" fillId="0" borderId="10" xfId="57" applyFont="1" applyFill="1" applyBorder="1" applyAlignment="1" applyProtection="1">
      <alignment horizontal="left" vertical="center" wrapText="1" indent="1"/>
      <protection/>
    </xf>
    <xf numFmtId="0" fontId="25" fillId="0" borderId="11" xfId="57" applyFont="1" applyFill="1" applyBorder="1" applyAlignment="1" applyProtection="1">
      <alignment horizontal="left" vertical="center" wrapText="1" indent="1"/>
      <protection/>
    </xf>
    <xf numFmtId="164" fontId="25" fillId="0" borderId="12" xfId="57" applyNumberFormat="1" applyFont="1" applyFill="1" applyBorder="1" applyAlignment="1" applyProtection="1">
      <alignment horizontal="right" vertical="center" wrapText="1"/>
      <protection/>
    </xf>
    <xf numFmtId="49" fontId="26" fillId="0" borderId="17" xfId="57" applyNumberFormat="1" applyFont="1" applyFill="1" applyBorder="1" applyAlignment="1" applyProtection="1">
      <alignment horizontal="left" vertical="center" wrapText="1" indent="1"/>
      <protection/>
    </xf>
    <xf numFmtId="0" fontId="26" fillId="0" borderId="18" xfId="57" applyFont="1" applyFill="1" applyBorder="1" applyAlignment="1" applyProtection="1">
      <alignment horizontal="left" vertical="center" wrapText="1" indent="1"/>
      <protection/>
    </xf>
    <xf numFmtId="164" fontId="26" fillId="0" borderId="19" xfId="57" applyNumberFormat="1" applyFont="1" applyFill="1" applyBorder="1" applyAlignment="1" applyProtection="1">
      <alignment horizontal="right" vertical="center" wrapText="1"/>
      <protection locked="0"/>
    </xf>
    <xf numFmtId="49" fontId="26" fillId="0" borderId="20" xfId="57" applyNumberFormat="1" applyFont="1" applyFill="1" applyBorder="1" applyAlignment="1" applyProtection="1">
      <alignment horizontal="left" vertical="center" wrapText="1" indent="1"/>
      <protection/>
    </xf>
    <xf numFmtId="0" fontId="26" fillId="0" borderId="21" xfId="57" applyFont="1" applyFill="1" applyBorder="1" applyAlignment="1" applyProtection="1">
      <alignment horizontal="left" vertical="center" wrapText="1" indent="1"/>
      <protection/>
    </xf>
    <xf numFmtId="164" fontId="26" fillId="0" borderId="22" xfId="57" applyNumberFormat="1" applyFont="1" applyFill="1" applyBorder="1" applyAlignment="1" applyProtection="1">
      <alignment horizontal="right" vertical="center" wrapText="1"/>
      <protection locked="0"/>
    </xf>
    <xf numFmtId="49" fontId="26" fillId="0" borderId="23" xfId="57" applyNumberFormat="1" applyFont="1" applyFill="1" applyBorder="1" applyAlignment="1" applyProtection="1">
      <alignment horizontal="left" vertical="center" wrapText="1" indent="1"/>
      <protection/>
    </xf>
    <xf numFmtId="0" fontId="26" fillId="0" borderId="24" xfId="57" applyFont="1" applyFill="1" applyBorder="1" applyAlignment="1" applyProtection="1">
      <alignment horizontal="left" vertical="center" wrapText="1" indent="1"/>
      <protection/>
    </xf>
    <xf numFmtId="164" fontId="26" fillId="0" borderId="25" xfId="57" applyNumberFormat="1" applyFont="1" applyFill="1" applyBorder="1" applyAlignment="1" applyProtection="1">
      <alignment horizontal="right" vertical="center" wrapText="1"/>
      <protection locked="0"/>
    </xf>
    <xf numFmtId="49" fontId="26" fillId="0" borderId="26" xfId="57" applyNumberFormat="1" applyFont="1" applyFill="1" applyBorder="1" applyAlignment="1" applyProtection="1">
      <alignment horizontal="left" vertical="center" wrapText="1" indent="1"/>
      <protection/>
    </xf>
    <xf numFmtId="0" fontId="26" fillId="0" borderId="27" xfId="57" applyFont="1" applyFill="1" applyBorder="1" applyAlignment="1" applyProtection="1">
      <alignment horizontal="left" vertical="center" wrapText="1" indent="1"/>
      <protection/>
    </xf>
    <xf numFmtId="164" fontId="26" fillId="0" borderId="28" xfId="57" applyNumberFormat="1" applyFont="1" applyFill="1" applyBorder="1" applyAlignment="1" applyProtection="1">
      <alignment horizontal="right" vertical="center" wrapText="1"/>
      <protection locked="0"/>
    </xf>
    <xf numFmtId="164" fontId="25" fillId="0" borderId="28" xfId="57" applyNumberFormat="1" applyFont="1" applyFill="1" applyBorder="1" applyAlignment="1" applyProtection="1">
      <alignment horizontal="right" vertical="center" wrapText="1"/>
      <protection locked="0"/>
    </xf>
    <xf numFmtId="49" fontId="26" fillId="0" borderId="29" xfId="57" applyNumberFormat="1" applyFont="1" applyFill="1" applyBorder="1" applyAlignment="1" applyProtection="1">
      <alignment horizontal="left" vertical="center" wrapText="1" indent="1"/>
      <protection/>
    </xf>
    <xf numFmtId="0" fontId="26" fillId="0" borderId="30" xfId="57" applyFont="1" applyFill="1" applyBorder="1" applyAlignment="1" applyProtection="1">
      <alignment horizontal="left" vertical="center" wrapText="1" indent="1"/>
      <protection/>
    </xf>
    <xf numFmtId="164" fontId="26" fillId="0" borderId="31" xfId="57" applyNumberFormat="1" applyFont="1" applyFill="1" applyBorder="1" applyAlignment="1" applyProtection="1">
      <alignment horizontal="right" vertical="center" wrapText="1"/>
      <protection locked="0"/>
    </xf>
    <xf numFmtId="49" fontId="26" fillId="0" borderId="32" xfId="57" applyNumberFormat="1" applyFont="1" applyFill="1" applyBorder="1" applyAlignment="1" applyProtection="1">
      <alignment horizontal="left" vertical="center" wrapText="1" indent="1"/>
      <protection/>
    </xf>
    <xf numFmtId="164" fontId="26" fillId="0" borderId="33" xfId="57" applyNumberFormat="1" applyFont="1" applyFill="1" applyBorder="1" applyAlignment="1" applyProtection="1">
      <alignment horizontal="right" vertical="center" wrapText="1"/>
      <protection locked="0"/>
    </xf>
    <xf numFmtId="0" fontId="27" fillId="0" borderId="30" xfId="57" applyFont="1" applyFill="1" applyBorder="1" applyAlignment="1" applyProtection="1">
      <alignment horizontal="left" vertical="center" wrapText="1" indent="1"/>
      <protection/>
    </xf>
    <xf numFmtId="164" fontId="27" fillId="0" borderId="31" xfId="57" applyNumberFormat="1" applyFont="1" applyFill="1" applyBorder="1" applyAlignment="1" applyProtection="1">
      <alignment horizontal="right" vertical="center" wrapText="1"/>
      <protection/>
    </xf>
    <xf numFmtId="164" fontId="27" fillId="0" borderId="22" xfId="57" applyNumberFormat="1" applyFont="1" applyFill="1" applyBorder="1" applyAlignment="1" applyProtection="1">
      <alignment horizontal="right" vertical="center" wrapText="1"/>
      <protection/>
    </xf>
    <xf numFmtId="0" fontId="26" fillId="0" borderId="0" xfId="57" applyFont="1" applyFill="1" applyAlignment="1" applyProtection="1">
      <alignment horizontal="left" indent="1"/>
      <protection/>
    </xf>
    <xf numFmtId="164" fontId="26" fillId="0" borderId="31" xfId="57" applyNumberFormat="1" applyFont="1" applyFill="1" applyBorder="1" applyAlignment="1" applyProtection="1">
      <alignment horizontal="right" vertical="center" wrapText="1"/>
      <protection locked="0"/>
    </xf>
    <xf numFmtId="164" fontId="26" fillId="0" borderId="25" xfId="57" applyNumberFormat="1" applyFont="1" applyFill="1" applyBorder="1" applyAlignment="1" applyProtection="1">
      <alignment horizontal="right" vertical="center" wrapText="1"/>
      <protection locked="0"/>
    </xf>
    <xf numFmtId="164" fontId="25" fillId="0" borderId="12" xfId="57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57" applyFont="1" applyFill="1">
      <alignment/>
      <protection/>
    </xf>
    <xf numFmtId="0" fontId="29" fillId="0" borderId="11" xfId="57" applyFont="1" applyFill="1" applyBorder="1" applyAlignment="1" applyProtection="1">
      <alignment horizontal="left" vertical="center" wrapText="1" indent="1"/>
      <protection/>
    </xf>
    <xf numFmtId="164" fontId="29" fillId="0" borderId="12" xfId="57" applyNumberFormat="1" applyFont="1" applyFill="1" applyBorder="1" applyAlignment="1" applyProtection="1">
      <alignment horizontal="right" vertical="center" wrapText="1"/>
      <protection/>
    </xf>
    <xf numFmtId="49" fontId="25" fillId="0" borderId="10" xfId="57" applyNumberFormat="1" applyFont="1" applyFill="1" applyBorder="1" applyAlignment="1" applyProtection="1">
      <alignment horizontal="left" vertical="center" wrapText="1" indent="1"/>
      <protection/>
    </xf>
    <xf numFmtId="0" fontId="25" fillId="0" borderId="11" xfId="57" applyFont="1" applyFill="1" applyBorder="1" applyAlignment="1" applyProtection="1">
      <alignment horizontal="left" vertical="center" wrapText="1" indent="1"/>
      <protection/>
    </xf>
    <xf numFmtId="164" fontId="25" fillId="0" borderId="12" xfId="57" applyNumberFormat="1" applyFont="1" applyFill="1" applyBorder="1" applyAlignment="1" applyProtection="1">
      <alignment horizontal="right" vertical="center" wrapText="1"/>
      <protection/>
    </xf>
    <xf numFmtId="49" fontId="26" fillId="0" borderId="17" xfId="57" applyNumberFormat="1" applyFont="1" applyFill="1" applyBorder="1" applyAlignment="1" applyProtection="1">
      <alignment horizontal="left" vertical="center" wrapText="1" indent="1"/>
      <protection/>
    </xf>
    <xf numFmtId="0" fontId="26" fillId="0" borderId="18" xfId="57" applyFont="1" applyFill="1" applyBorder="1" applyAlignment="1" applyProtection="1">
      <alignment horizontal="left" vertical="center" wrapText="1" indent="1"/>
      <protection/>
    </xf>
    <xf numFmtId="164" fontId="26" fillId="0" borderId="19" xfId="57" applyNumberFormat="1" applyFont="1" applyFill="1" applyBorder="1" applyAlignment="1" applyProtection="1">
      <alignment horizontal="right" vertical="center" wrapText="1"/>
      <protection locked="0"/>
    </xf>
    <xf numFmtId="49" fontId="26" fillId="0" borderId="26" xfId="57" applyNumberFormat="1" applyFont="1" applyFill="1" applyBorder="1" applyAlignment="1" applyProtection="1">
      <alignment horizontal="left" vertical="center" wrapText="1" indent="1"/>
      <protection/>
    </xf>
    <xf numFmtId="0" fontId="26" fillId="0" borderId="27" xfId="57" applyFont="1" applyFill="1" applyBorder="1" applyAlignment="1" applyProtection="1">
      <alignment horizontal="left" vertical="center" wrapText="1" indent="1"/>
      <protection/>
    </xf>
    <xf numFmtId="164" fontId="26" fillId="0" borderId="28" xfId="57" applyNumberFormat="1" applyFont="1" applyFill="1" applyBorder="1" applyAlignment="1" applyProtection="1">
      <alignment horizontal="right" vertical="center" wrapText="1"/>
      <protection locked="0"/>
    </xf>
    <xf numFmtId="164" fontId="27" fillId="0" borderId="25" xfId="57" applyNumberFormat="1" applyFont="1" applyFill="1" applyBorder="1" applyAlignment="1" applyProtection="1">
      <alignment horizontal="right" vertical="center" wrapText="1"/>
      <protection/>
    </xf>
    <xf numFmtId="0" fontId="26" fillId="0" borderId="30" xfId="57" applyFont="1" applyFill="1" applyBorder="1" applyAlignment="1" applyProtection="1">
      <alignment horizontal="left" vertical="center" wrapText="1" indent="2"/>
      <protection/>
    </xf>
    <xf numFmtId="164" fontId="26" fillId="0" borderId="22" xfId="57" applyNumberFormat="1" applyFont="1" applyFill="1" applyBorder="1" applyAlignment="1" applyProtection="1">
      <alignment horizontal="right" vertical="center" wrapText="1"/>
      <protection locked="0"/>
    </xf>
    <xf numFmtId="164" fontId="26" fillId="0" borderId="33" xfId="57" applyNumberFormat="1" applyFont="1" applyFill="1" applyBorder="1" applyAlignment="1" applyProtection="1">
      <alignment horizontal="right" vertical="center" wrapText="1"/>
      <protection locked="0"/>
    </xf>
    <xf numFmtId="164" fontId="27" fillId="0" borderId="33" xfId="57" applyNumberFormat="1" applyFont="1" applyFill="1" applyBorder="1" applyAlignment="1" applyProtection="1">
      <alignment horizontal="right" vertical="center" wrapText="1"/>
      <protection/>
    </xf>
    <xf numFmtId="0" fontId="26" fillId="0" borderId="34" xfId="57" applyFont="1" applyFill="1" applyBorder="1" applyAlignment="1" applyProtection="1">
      <alignment horizontal="left" vertical="center" wrapText="1" indent="2"/>
      <protection/>
    </xf>
    <xf numFmtId="49" fontId="26" fillId="0" borderId="35" xfId="57" applyNumberFormat="1" applyFont="1" applyFill="1" applyBorder="1" applyAlignment="1" applyProtection="1">
      <alignment horizontal="left" vertical="center" wrapText="1" indent="1"/>
      <protection/>
    </xf>
    <xf numFmtId="0" fontId="26" fillId="0" borderId="36" xfId="57" applyFont="1" applyFill="1" applyBorder="1" applyAlignment="1" applyProtection="1">
      <alignment horizontal="left" vertical="center" wrapText="1" indent="2"/>
      <protection/>
    </xf>
    <xf numFmtId="164" fontId="26" fillId="0" borderId="37" xfId="57" applyNumberFormat="1" applyFont="1" applyFill="1" applyBorder="1" applyAlignment="1" applyProtection="1">
      <alignment horizontal="right" vertical="center" wrapText="1"/>
      <protection locked="0"/>
    </xf>
    <xf numFmtId="0" fontId="24" fillId="0" borderId="11" xfId="57" applyFont="1" applyFill="1" applyBorder="1" applyAlignment="1" applyProtection="1">
      <alignment horizontal="left" vertical="center" wrapText="1" indent="1"/>
      <protection/>
    </xf>
    <xf numFmtId="0" fontId="0" fillId="0" borderId="13" xfId="57" applyFont="1" applyFill="1" applyBorder="1">
      <alignment/>
      <protection/>
    </xf>
    <xf numFmtId="0" fontId="21" fillId="0" borderId="0" xfId="57" applyFont="1" applyFill="1" applyBorder="1" applyAlignment="1" applyProtection="1">
      <alignment horizontal="center" vertical="center" wrapText="1"/>
      <protection/>
    </xf>
    <xf numFmtId="0" fontId="21" fillId="0" borderId="0" xfId="57" applyFont="1" applyFill="1" applyBorder="1" applyAlignment="1" applyProtection="1">
      <alignment vertical="center" wrapText="1"/>
      <protection/>
    </xf>
    <xf numFmtId="164" fontId="21" fillId="0" borderId="0" xfId="57" applyNumberFormat="1" applyFont="1" applyFill="1" applyBorder="1" applyAlignment="1" applyProtection="1">
      <alignment vertical="center" wrapText="1"/>
      <protection/>
    </xf>
    <xf numFmtId="0" fontId="23" fillId="0" borderId="38" xfId="0" applyFont="1" applyFill="1" applyBorder="1" applyAlignment="1" applyProtection="1">
      <alignment horizontal="right"/>
      <protection/>
    </xf>
    <xf numFmtId="0" fontId="25" fillId="0" borderId="15" xfId="57" applyFont="1" applyFill="1" applyBorder="1" applyAlignment="1" applyProtection="1">
      <alignment vertical="center" wrapText="1"/>
      <protection/>
    </xf>
    <xf numFmtId="164" fontId="25" fillId="0" borderId="16" xfId="57" applyNumberFormat="1" applyFont="1" applyFill="1" applyBorder="1" applyAlignment="1" applyProtection="1">
      <alignment vertical="center" wrapText="1"/>
      <protection/>
    </xf>
    <xf numFmtId="164" fontId="26" fillId="0" borderId="19" xfId="57" applyNumberFormat="1" applyFont="1" applyFill="1" applyBorder="1" applyAlignment="1" applyProtection="1">
      <alignment vertical="center" wrapText="1"/>
      <protection locked="0"/>
    </xf>
    <xf numFmtId="164" fontId="26" fillId="0" borderId="22" xfId="57" applyNumberFormat="1" applyFont="1" applyFill="1" applyBorder="1" applyAlignment="1" applyProtection="1">
      <alignment vertical="center" wrapText="1"/>
      <protection locked="0"/>
    </xf>
    <xf numFmtId="164" fontId="26" fillId="0" borderId="33" xfId="57" applyNumberFormat="1" applyFont="1" applyFill="1" applyBorder="1" applyAlignment="1" applyProtection="1">
      <alignment vertical="center" wrapText="1"/>
      <protection locked="0"/>
    </xf>
    <xf numFmtId="0" fontId="26" fillId="0" borderId="39" xfId="57" applyFont="1" applyFill="1" applyBorder="1" applyAlignment="1" applyProtection="1">
      <alignment horizontal="left" vertical="center" wrapText="1" indent="1"/>
      <protection/>
    </xf>
    <xf numFmtId="0" fontId="26" fillId="0" borderId="0" xfId="57" applyFont="1" applyFill="1" applyBorder="1" applyAlignment="1" applyProtection="1">
      <alignment horizontal="left" vertical="center" wrapText="1" indent="1"/>
      <protection/>
    </xf>
    <xf numFmtId="0" fontId="26" fillId="0" borderId="21" xfId="57" applyFont="1" applyFill="1" applyBorder="1" applyAlignment="1" applyProtection="1">
      <alignment horizontal="left" indent="6"/>
      <protection/>
    </xf>
    <xf numFmtId="0" fontId="26" fillId="0" borderId="21" xfId="57" applyFont="1" applyFill="1" applyBorder="1" applyAlignment="1" applyProtection="1">
      <alignment horizontal="left" vertical="center" wrapText="1" indent="6"/>
      <protection/>
    </xf>
    <xf numFmtId="0" fontId="26" fillId="0" borderId="34" xfId="57" applyFont="1" applyFill="1" applyBorder="1" applyAlignment="1" applyProtection="1">
      <alignment horizontal="left" vertical="center" wrapText="1" indent="6"/>
      <protection/>
    </xf>
    <xf numFmtId="0" fontId="26" fillId="0" borderId="36" xfId="57" applyFont="1" applyFill="1" applyBorder="1" applyAlignment="1" applyProtection="1">
      <alignment horizontal="left" vertical="center" wrapText="1" indent="6"/>
      <protection/>
    </xf>
    <xf numFmtId="164" fontId="26" fillId="0" borderId="37" xfId="57" applyNumberFormat="1" applyFont="1" applyFill="1" applyBorder="1" applyAlignment="1" applyProtection="1">
      <alignment vertical="center" wrapText="1"/>
      <protection locked="0"/>
    </xf>
    <xf numFmtId="0" fontId="25" fillId="0" borderId="11" xfId="57" applyFont="1" applyFill="1" applyBorder="1" applyAlignment="1" applyProtection="1">
      <alignment vertical="center" wrapText="1"/>
      <protection/>
    </xf>
    <xf numFmtId="164" fontId="25" fillId="0" borderId="12" xfId="57" applyNumberFormat="1" applyFont="1" applyFill="1" applyBorder="1" applyAlignment="1" applyProtection="1">
      <alignment vertical="center" wrapText="1"/>
      <protection/>
    </xf>
    <xf numFmtId="164" fontId="26" fillId="0" borderId="31" xfId="57" applyNumberFormat="1" applyFont="1" applyFill="1" applyBorder="1" applyAlignment="1" applyProtection="1">
      <alignment vertical="center" wrapText="1"/>
      <protection locked="0"/>
    </xf>
    <xf numFmtId="164" fontId="25" fillId="0" borderId="12" xfId="57" applyNumberFormat="1" applyFont="1" applyFill="1" applyBorder="1" applyAlignment="1" applyProtection="1">
      <alignment vertical="center" wrapText="1"/>
      <protection locked="0"/>
    </xf>
    <xf numFmtId="0" fontId="29" fillId="0" borderId="11" xfId="57" applyFont="1" applyFill="1" applyBorder="1" applyAlignment="1" applyProtection="1">
      <alignment horizontal="left" vertical="center" wrapText="1" indent="1"/>
      <protection/>
    </xf>
    <xf numFmtId="164" fontId="26" fillId="0" borderId="22" xfId="57" applyNumberFormat="1" applyFont="1" applyFill="1" applyBorder="1" applyAlignment="1" applyProtection="1">
      <alignment vertical="center" wrapText="1"/>
      <protection/>
    </xf>
    <xf numFmtId="164" fontId="26" fillId="0" borderId="25" xfId="57" applyNumberFormat="1" applyFont="1" applyFill="1" applyBorder="1" applyAlignment="1" applyProtection="1">
      <alignment vertical="center" wrapText="1"/>
      <protection locked="0"/>
    </xf>
    <xf numFmtId="164" fontId="26" fillId="18" borderId="37" xfId="57" applyNumberFormat="1" applyFont="1" applyFill="1" applyBorder="1" applyAlignment="1" applyProtection="1">
      <alignment horizontal="right" vertical="center" wrapText="1"/>
      <protection locked="0"/>
    </xf>
    <xf numFmtId="0" fontId="24" fillId="0" borderId="11" xfId="57" applyFont="1" applyFill="1" applyBorder="1" applyAlignment="1" applyProtection="1">
      <alignment vertical="center" wrapText="1"/>
      <protection/>
    </xf>
    <xf numFmtId="0" fontId="21" fillId="0" borderId="0" xfId="57" applyFont="1" applyFill="1">
      <alignment/>
      <protection/>
    </xf>
    <xf numFmtId="164" fontId="25" fillId="0" borderId="40" xfId="57" applyNumberFormat="1" applyFont="1" applyFill="1" applyBorder="1" applyAlignment="1" applyProtection="1">
      <alignment horizontal="right" vertical="center" wrapText="1"/>
      <protection/>
    </xf>
    <xf numFmtId="0" fontId="31" fillId="0" borderId="0" xfId="57" applyFont="1" applyFill="1">
      <alignment/>
      <protection/>
    </xf>
    <xf numFmtId="3" fontId="25" fillId="0" borderId="12" xfId="57" applyNumberFormat="1" applyFont="1" applyFill="1" applyBorder="1" applyAlignment="1" applyProtection="1">
      <alignment horizontal="right" vertical="center" wrapText="1"/>
      <protection/>
    </xf>
    <xf numFmtId="3" fontId="26" fillId="0" borderId="19" xfId="57" applyNumberFormat="1" applyFont="1" applyFill="1" applyBorder="1" applyAlignment="1" applyProtection="1">
      <alignment horizontal="right" vertical="center" wrapText="1"/>
      <protection/>
    </xf>
    <xf numFmtId="3" fontId="26" fillId="0" borderId="22" xfId="57" applyNumberFormat="1" applyFont="1" applyFill="1" applyBorder="1" applyAlignment="1" applyProtection="1">
      <alignment horizontal="right" vertical="center" wrapText="1"/>
      <protection/>
    </xf>
    <xf numFmtId="0" fontId="26" fillId="0" borderId="21" xfId="57" applyFont="1" applyFill="1" applyBorder="1" applyAlignment="1" applyProtection="1">
      <alignment horizontal="left" indent="5"/>
      <protection/>
    </xf>
    <xf numFmtId="3" fontId="26" fillId="0" borderId="25" xfId="57" applyNumberFormat="1" applyFont="1" applyFill="1" applyBorder="1" applyAlignment="1" applyProtection="1">
      <alignment horizontal="right" vertical="center" wrapText="1"/>
      <protection/>
    </xf>
    <xf numFmtId="0" fontId="26" fillId="0" borderId="34" xfId="57" applyFont="1" applyFill="1" applyBorder="1" applyAlignment="1" applyProtection="1">
      <alignment horizontal="left" vertical="center" wrapText="1" indent="1"/>
      <protection/>
    </xf>
    <xf numFmtId="3" fontId="26" fillId="0" borderId="33" xfId="57" applyNumberFormat="1" applyFont="1" applyFill="1" applyBorder="1" applyAlignment="1" applyProtection="1">
      <alignment horizontal="right" vertical="center" wrapText="1"/>
      <protection/>
    </xf>
    <xf numFmtId="0" fontId="26" fillId="0" borderId="36" xfId="57" applyFont="1" applyFill="1" applyBorder="1" applyAlignment="1" applyProtection="1">
      <alignment horizontal="left" indent="5"/>
      <protection/>
    </xf>
    <xf numFmtId="3" fontId="26" fillId="0" borderId="37" xfId="57" applyNumberFormat="1" applyFont="1" applyFill="1" applyBorder="1" applyAlignment="1" applyProtection="1">
      <alignment horizontal="right" vertical="center" wrapText="1"/>
      <protection/>
    </xf>
    <xf numFmtId="0" fontId="34" fillId="0" borderId="0" xfId="56" applyFont="1" applyFill="1" applyAlignment="1" applyProtection="1">
      <alignment horizontal="centerContinuous" vertical="center"/>
      <protection/>
    </xf>
    <xf numFmtId="0" fontId="34" fillId="0" borderId="0" xfId="56" applyFont="1" applyFill="1" applyAlignment="1" applyProtection="1">
      <alignment horizontal="centerContinuous"/>
      <protection/>
    </xf>
    <xf numFmtId="0" fontId="32" fillId="0" borderId="0" xfId="56">
      <alignment/>
      <protection/>
    </xf>
    <xf numFmtId="0" fontId="35" fillId="0" borderId="27" xfId="56" applyFont="1" applyFill="1" applyBorder="1" applyAlignment="1" applyProtection="1">
      <alignment horizontal="center" vertical="center" wrapText="1"/>
      <protection/>
    </xf>
    <xf numFmtId="0" fontId="35" fillId="0" borderId="28" xfId="56" applyFont="1" applyFill="1" applyBorder="1" applyAlignment="1" applyProtection="1">
      <alignment horizontal="center" vertical="center" wrapText="1"/>
      <protection/>
    </xf>
    <xf numFmtId="0" fontId="36" fillId="0" borderId="10" xfId="56" applyFont="1" applyFill="1" applyBorder="1" applyAlignment="1" applyProtection="1">
      <alignment horizontal="center" vertical="center" wrapText="1"/>
      <protection/>
    </xf>
    <xf numFmtId="0" fontId="36" fillId="0" borderId="11" xfId="56" applyFont="1" applyFill="1" applyBorder="1" applyAlignment="1" applyProtection="1">
      <alignment horizontal="center" vertical="center" wrapText="1"/>
      <protection/>
    </xf>
    <xf numFmtId="0" fontId="36" fillId="0" borderId="12" xfId="56" applyFont="1" applyFill="1" applyBorder="1" applyAlignment="1" applyProtection="1">
      <alignment horizontal="center" vertical="center" wrapText="1"/>
      <protection/>
    </xf>
    <xf numFmtId="0" fontId="37" fillId="0" borderId="41" xfId="56" applyFont="1" applyBorder="1" applyAlignment="1">
      <alignment vertical="top" wrapText="1"/>
      <protection/>
    </xf>
    <xf numFmtId="3" fontId="38" fillId="0" borderId="42" xfId="56" applyNumberFormat="1" applyFont="1" applyFill="1" applyBorder="1" applyAlignment="1" applyProtection="1">
      <alignment horizontal="right" vertical="center" wrapText="1"/>
      <protection locked="0"/>
    </xf>
    <xf numFmtId="164" fontId="38" fillId="0" borderId="43" xfId="56" applyNumberFormat="1" applyFont="1" applyFill="1" applyBorder="1" applyAlignment="1" applyProtection="1">
      <alignment horizontal="right" vertical="center" wrapText="1"/>
      <protection/>
    </xf>
    <xf numFmtId="3" fontId="38" fillId="0" borderId="44" xfId="56" applyNumberFormat="1" applyFont="1" applyFill="1" applyBorder="1" applyAlignment="1" applyProtection="1">
      <alignment horizontal="right" vertical="center" wrapText="1"/>
      <protection locked="0"/>
    </xf>
    <xf numFmtId="176" fontId="38" fillId="0" borderId="44" xfId="56" applyNumberFormat="1" applyFont="1" applyFill="1" applyBorder="1" applyAlignment="1" applyProtection="1">
      <alignment horizontal="right" vertical="center" wrapText="1"/>
      <protection locked="0"/>
    </xf>
    <xf numFmtId="177" fontId="38" fillId="0" borderId="44" xfId="56" applyNumberFormat="1" applyFont="1" applyFill="1" applyBorder="1" applyAlignment="1" applyProtection="1">
      <alignment horizontal="right" vertical="center" wrapText="1"/>
      <protection locked="0"/>
    </xf>
    <xf numFmtId="0" fontId="37" fillId="0" borderId="41" xfId="0" applyFont="1" applyBorder="1" applyAlignment="1">
      <alignment vertical="top" wrapText="1"/>
    </xf>
    <xf numFmtId="4" fontId="38" fillId="0" borderId="44" xfId="56" applyNumberFormat="1" applyFont="1" applyFill="1" applyBorder="1" applyAlignment="1" applyProtection="1">
      <alignment horizontal="right" vertical="center" wrapText="1"/>
      <protection locked="0"/>
    </xf>
    <xf numFmtId="0" fontId="37" fillId="0" borderId="41" xfId="56" applyFont="1" applyBorder="1" applyAlignment="1">
      <alignment horizontal="left" vertical="top" wrapText="1"/>
      <protection/>
    </xf>
    <xf numFmtId="3" fontId="39" fillId="0" borderId="44" xfId="56" applyNumberFormat="1" applyFont="1" applyFill="1" applyBorder="1" applyAlignment="1" applyProtection="1">
      <alignment horizontal="right" vertical="center" wrapText="1"/>
      <protection locked="0"/>
    </xf>
    <xf numFmtId="0" fontId="37" fillId="0" borderId="23" xfId="56" applyFont="1" applyBorder="1" applyAlignment="1">
      <alignment horizontal="left" vertical="top" wrapText="1"/>
      <protection/>
    </xf>
    <xf numFmtId="3" fontId="39" fillId="0" borderId="24" xfId="56" applyNumberFormat="1" applyFont="1" applyFill="1" applyBorder="1" applyAlignment="1" applyProtection="1">
      <alignment horizontal="right" vertical="center" wrapText="1"/>
      <protection locked="0"/>
    </xf>
    <xf numFmtId="164" fontId="38" fillId="0" borderId="25" xfId="56" applyNumberFormat="1" applyFont="1" applyFill="1" applyBorder="1" applyAlignment="1" applyProtection="1">
      <alignment horizontal="right" vertical="center" wrapText="1"/>
      <protection/>
    </xf>
    <xf numFmtId="0" fontId="35" fillId="0" borderId="10" xfId="56" applyFont="1" applyFill="1" applyBorder="1" applyAlignment="1" applyProtection="1">
      <alignment vertical="center" wrapText="1"/>
      <protection/>
    </xf>
    <xf numFmtId="3" fontId="40" fillId="19" borderId="11" xfId="56" applyNumberFormat="1" applyFont="1" applyFill="1" applyBorder="1" applyAlignment="1" applyProtection="1">
      <alignment horizontal="right" vertical="center" wrapText="1"/>
      <protection/>
    </xf>
    <xf numFmtId="164" fontId="40" fillId="0" borderId="12" xfId="56" applyNumberFormat="1" applyFont="1" applyFill="1" applyBorder="1" applyAlignment="1" applyProtection="1">
      <alignment horizontal="right" vertical="center" wrapText="1"/>
      <protection/>
    </xf>
    <xf numFmtId="0" fontId="35" fillId="0" borderId="0" xfId="56" applyFont="1" applyFill="1" applyBorder="1" applyAlignment="1" applyProtection="1">
      <alignment vertical="center" wrapText="1"/>
      <protection/>
    </xf>
    <xf numFmtId="3" fontId="40" fillId="0" borderId="0" xfId="56" applyNumberFormat="1" applyFont="1" applyFill="1" applyBorder="1" applyAlignment="1" applyProtection="1">
      <alignment horizontal="right" vertical="center" wrapText="1"/>
      <protection/>
    </xf>
    <xf numFmtId="3" fontId="40" fillId="0" borderId="0" xfId="56" applyNumberFormat="1" applyFont="1" applyFill="1" applyBorder="1" applyAlignment="1" applyProtection="1">
      <alignment horizontal="left" vertical="center" wrapText="1"/>
      <protection/>
    </xf>
    <xf numFmtId="164" fontId="40" fillId="0" borderId="0" xfId="56" applyNumberFormat="1" applyFont="1" applyFill="1" applyBorder="1" applyAlignment="1" applyProtection="1">
      <alignment horizontal="right" vertical="center" wrapText="1"/>
      <protection/>
    </xf>
    <xf numFmtId="164" fontId="41" fillId="0" borderId="0" xfId="0" applyNumberFormat="1" applyFont="1" applyFill="1" applyAlignment="1" applyProtection="1">
      <alignment horizontal="left" vertical="center" wrapText="1"/>
      <protection/>
    </xf>
    <xf numFmtId="164" fontId="41" fillId="0" borderId="0" xfId="0" applyNumberFormat="1" applyFont="1" applyFill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 wrapText="1"/>
      <protection/>
    </xf>
    <xf numFmtId="0" fontId="4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43" fillId="0" borderId="18" xfId="0" applyFont="1" applyFill="1" applyBorder="1" applyAlignment="1" applyProtection="1">
      <alignment horizontal="center" vertical="center" wrapText="1"/>
      <protection locked="0"/>
    </xf>
    <xf numFmtId="0" fontId="44" fillId="0" borderId="19" xfId="0" applyFont="1" applyFill="1" applyBorder="1" applyAlignment="1" applyProtection="1" quotePrefix="1">
      <alignment horizontal="right" vertical="center"/>
      <protection/>
    </xf>
    <xf numFmtId="0" fontId="21" fillId="0" borderId="0" xfId="0" applyFont="1" applyFill="1" applyAlignment="1">
      <alignment vertical="center"/>
    </xf>
    <xf numFmtId="0" fontId="43" fillId="0" borderId="36" xfId="0" applyFont="1" applyFill="1" applyBorder="1" applyAlignment="1" applyProtection="1">
      <alignment horizontal="center" vertical="center" wrapText="1"/>
      <protection locked="0"/>
    </xf>
    <xf numFmtId="0" fontId="44" fillId="0" borderId="45" xfId="0" applyFont="1" applyFill="1" applyBorder="1" applyAlignment="1" applyProtection="1">
      <alignment horizontal="center" vertical="center"/>
      <protection locked="0"/>
    </xf>
    <xf numFmtId="0" fontId="44" fillId="0" borderId="13" xfId="0" applyFont="1" applyFill="1" applyBorder="1" applyAlignment="1" applyProtection="1">
      <alignment vertical="center"/>
      <protection/>
    </xf>
    <xf numFmtId="0" fontId="44" fillId="0" borderId="0" xfId="0" applyFont="1" applyFill="1" applyBorder="1" applyAlignment="1" applyProtection="1">
      <alignment vertical="center"/>
      <protection/>
    </xf>
    <xf numFmtId="0" fontId="43" fillId="0" borderId="0" xfId="0" applyFont="1" applyFill="1" applyBorder="1" applyAlignment="1" applyProtection="1">
      <alignment vertical="center" wrapText="1"/>
      <protection/>
    </xf>
    <xf numFmtId="0" fontId="23" fillId="0" borderId="46" xfId="0" applyFont="1" applyFill="1" applyBorder="1" applyAlignment="1" applyProtection="1">
      <alignment horizontal="right"/>
      <protection/>
    </xf>
    <xf numFmtId="0" fontId="43" fillId="0" borderId="0" xfId="0" applyFont="1" applyFill="1" applyAlignment="1">
      <alignment vertical="center"/>
    </xf>
    <xf numFmtId="0" fontId="43" fillId="0" borderId="15" xfId="0" applyFont="1" applyFill="1" applyBorder="1" applyAlignment="1" applyProtection="1">
      <alignment horizontal="center" vertical="center" wrapText="1"/>
      <protection/>
    </xf>
    <xf numFmtId="0" fontId="44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44" fillId="0" borderId="12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44" fillId="0" borderId="29" xfId="0" applyFont="1" applyFill="1" applyBorder="1" applyAlignment="1" applyProtection="1">
      <alignment horizontal="center" vertical="center" wrapText="1"/>
      <protection/>
    </xf>
    <xf numFmtId="49" fontId="41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3" fontId="41" fillId="0" borderId="19" xfId="0" applyNumberFormat="1" applyFont="1" applyFill="1" applyBorder="1" applyAlignment="1" applyProtection="1">
      <alignment horizontal="right" vertical="center" wrapText="1"/>
      <protection/>
    </xf>
    <xf numFmtId="0" fontId="44" fillId="0" borderId="20" xfId="0" applyFont="1" applyFill="1" applyBorder="1" applyAlignment="1" applyProtection="1">
      <alignment horizontal="center" vertical="center" wrapText="1"/>
      <protection/>
    </xf>
    <xf numFmtId="49" fontId="41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horizontal="left" vertical="center" wrapText="1"/>
      <protection/>
    </xf>
    <xf numFmtId="3" fontId="41" fillId="0" borderId="22" xfId="0" applyNumberFormat="1" applyFont="1" applyFill="1" applyBorder="1" applyAlignment="1" applyProtection="1">
      <alignment vertical="center" wrapText="1"/>
      <protection/>
    </xf>
    <xf numFmtId="0" fontId="45" fillId="0" borderId="0" xfId="0" applyFont="1" applyFill="1" applyAlignment="1">
      <alignment vertical="center" wrapText="1"/>
    </xf>
    <xf numFmtId="0" fontId="44" fillId="0" borderId="20" xfId="0" applyFont="1" applyFill="1" applyBorder="1" applyAlignment="1" applyProtection="1">
      <alignment horizontal="center" vertical="center" wrapText="1"/>
      <protection/>
    </xf>
    <xf numFmtId="49" fontId="44" fillId="0" borderId="21" xfId="0" applyNumberFormat="1" applyFont="1" applyFill="1" applyBorder="1" applyAlignment="1" applyProtection="1">
      <alignment horizontal="center" vertical="center" wrapText="1"/>
      <protection/>
    </xf>
    <xf numFmtId="49" fontId="43" fillId="0" borderId="21" xfId="0" applyNumberFormat="1" applyFont="1" applyFill="1" applyBorder="1" applyAlignment="1" applyProtection="1">
      <alignment horizontal="left" vertical="center" wrapText="1"/>
      <protection/>
    </xf>
    <xf numFmtId="3" fontId="44" fillId="0" borderId="22" xfId="0" applyNumberFormat="1" applyFont="1" applyFill="1" applyBorder="1" applyAlignment="1" applyProtection="1">
      <alignment vertical="center" wrapText="1"/>
      <protection locked="0"/>
    </xf>
    <xf numFmtId="0" fontId="44" fillId="0" borderId="0" xfId="0" applyFont="1" applyFill="1" applyAlignment="1">
      <alignment vertical="center" wrapText="1"/>
    </xf>
    <xf numFmtId="3" fontId="44" fillId="0" borderId="22" xfId="57" applyNumberFormat="1" applyFont="1" applyFill="1" applyBorder="1" applyAlignment="1" applyProtection="1">
      <alignment horizontal="right" vertical="center" wrapText="1"/>
      <protection locked="0"/>
    </xf>
    <xf numFmtId="49" fontId="43" fillId="0" borderId="21" xfId="57" applyNumberFormat="1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Alignment="1">
      <alignment vertical="center" wrapText="1"/>
    </xf>
    <xf numFmtId="49" fontId="0" fillId="0" borderId="21" xfId="57" applyNumberFormat="1" applyFont="1" applyFill="1" applyBorder="1" applyAlignment="1" applyProtection="1">
      <alignment horizontal="left" vertical="center" wrapText="1"/>
      <protection/>
    </xf>
    <xf numFmtId="3" fontId="41" fillId="0" borderId="22" xfId="0" applyNumberFormat="1" applyFont="1" applyFill="1" applyBorder="1" applyAlignment="1" applyProtection="1">
      <alignment vertical="center" wrapText="1"/>
      <protection locked="0"/>
    </xf>
    <xf numFmtId="3" fontId="44" fillId="0" borderId="22" xfId="0" applyNumberFormat="1" applyFont="1" applyFill="1" applyBorder="1" applyAlignment="1" applyProtection="1">
      <alignment vertical="center" wrapText="1"/>
      <protection/>
    </xf>
    <xf numFmtId="49" fontId="43" fillId="0" borderId="21" xfId="57" applyNumberFormat="1" applyFont="1" applyFill="1" applyBorder="1" applyAlignment="1" applyProtection="1">
      <alignment horizontal="left" vertical="center" wrapText="1"/>
      <protection/>
    </xf>
    <xf numFmtId="3" fontId="44" fillId="0" borderId="22" xfId="0" applyNumberFormat="1" applyFont="1" applyFill="1" applyBorder="1" applyAlignment="1" applyProtection="1">
      <alignment vertical="center" wrapText="1"/>
      <protection locked="0"/>
    </xf>
    <xf numFmtId="0" fontId="44" fillId="0" borderId="0" xfId="0" applyFont="1" applyFill="1" applyAlignment="1">
      <alignment vertical="center" wrapText="1"/>
    </xf>
    <xf numFmtId="49" fontId="40" fillId="0" borderId="21" xfId="0" applyNumberFormat="1" applyFont="1" applyBorder="1" applyAlignment="1" applyProtection="1">
      <alignment horizontal="left" wrapText="1"/>
      <protection/>
    </xf>
    <xf numFmtId="0" fontId="23" fillId="0" borderId="0" xfId="0" applyFont="1" applyFill="1" applyAlignment="1">
      <alignment vertical="center" wrapText="1"/>
    </xf>
    <xf numFmtId="0" fontId="46" fillId="0" borderId="20" xfId="0" applyFont="1" applyBorder="1" applyAlignment="1" applyProtection="1">
      <alignment horizontal="center" vertical="center" wrapText="1"/>
      <protection/>
    </xf>
    <xf numFmtId="0" fontId="43" fillId="0" borderId="0" xfId="0" applyFont="1" applyFill="1" applyAlignment="1">
      <alignment vertical="center" wrapText="1"/>
    </xf>
    <xf numFmtId="3" fontId="41" fillId="0" borderId="22" xfId="0" applyNumberFormat="1" applyFont="1" applyFill="1" applyBorder="1" applyAlignment="1" applyProtection="1">
      <alignment vertical="center" wrapText="1"/>
      <protection locked="0"/>
    </xf>
    <xf numFmtId="0" fontId="47" fillId="0" borderId="0" xfId="0" applyFont="1" applyFill="1" applyAlignment="1">
      <alignment vertical="center" wrapText="1"/>
    </xf>
    <xf numFmtId="49" fontId="0" fillId="0" borderId="21" xfId="57" applyNumberFormat="1" applyFont="1" applyFill="1" applyBorder="1" applyAlignment="1" applyProtection="1">
      <alignment horizontal="left" wrapText="1"/>
      <protection/>
    </xf>
    <xf numFmtId="16" fontId="0" fillId="0" borderId="0" xfId="0" applyNumberFormat="1" applyFill="1" applyAlignment="1">
      <alignment vertical="center" wrapText="1"/>
    </xf>
    <xf numFmtId="49" fontId="43" fillId="0" borderId="21" xfId="57" applyNumberFormat="1" applyFont="1" applyFill="1" applyBorder="1" applyAlignment="1" applyProtection="1">
      <alignment horizontal="left" wrapText="1"/>
      <protection/>
    </xf>
    <xf numFmtId="49" fontId="0" fillId="0" borderId="21" xfId="57" applyNumberFormat="1" applyFont="1" applyFill="1" applyBorder="1" applyAlignment="1" applyProtection="1">
      <alignment horizontal="left" wrapText="1"/>
      <protection/>
    </xf>
    <xf numFmtId="3" fontId="23" fillId="0" borderId="22" xfId="0" applyNumberFormat="1" applyFont="1" applyFill="1" applyBorder="1" applyAlignment="1" applyProtection="1">
      <alignment vertical="center" wrapText="1"/>
      <protection/>
    </xf>
    <xf numFmtId="0" fontId="48" fillId="0" borderId="0" xfId="0" applyFont="1" applyFill="1" applyAlignment="1">
      <alignment vertical="center" wrapText="1"/>
    </xf>
    <xf numFmtId="0" fontId="44" fillId="0" borderId="20" xfId="0" applyFont="1" applyFill="1" applyBorder="1" applyAlignment="1" applyProtection="1">
      <alignment horizontal="left" vertical="center"/>
      <protection/>
    </xf>
    <xf numFmtId="49" fontId="0" fillId="0" borderId="21" xfId="0" applyNumberFormat="1" applyFont="1" applyFill="1" applyBorder="1" applyAlignment="1" applyProtection="1">
      <alignment horizontal="left" vertical="center" wrapText="1"/>
      <protection/>
    </xf>
    <xf numFmtId="3" fontId="4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44" fillId="0" borderId="35" xfId="0" applyFont="1" applyFill="1" applyBorder="1" applyAlignment="1" applyProtection="1">
      <alignment horizontal="left" vertical="center"/>
      <protection/>
    </xf>
    <xf numFmtId="49" fontId="0" fillId="0" borderId="36" xfId="0" applyNumberFormat="1" applyFont="1" applyFill="1" applyBorder="1" applyAlignment="1" applyProtection="1">
      <alignment horizontal="left" vertical="center" wrapText="1"/>
      <protection/>
    </xf>
    <xf numFmtId="3" fontId="44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41" fillId="0" borderId="0" xfId="0" applyFont="1" applyFill="1" applyAlignment="1">
      <alignment horizontal="left" vertical="center" wrapText="1"/>
    </xf>
    <xf numFmtId="0" fontId="4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49" fontId="48" fillId="0" borderId="21" xfId="57" applyNumberFormat="1" applyFont="1" applyFill="1" applyBorder="1" applyAlignment="1" applyProtection="1">
      <alignment horizontal="left" vertical="center" wrapText="1"/>
      <protection/>
    </xf>
    <xf numFmtId="3" fontId="23" fillId="0" borderId="22" xfId="0" applyNumberFormat="1" applyFont="1" applyFill="1" applyBorder="1" applyAlignment="1" applyProtection="1">
      <alignment vertical="center" wrapText="1"/>
      <protection locked="0"/>
    </xf>
    <xf numFmtId="0" fontId="48" fillId="0" borderId="0" xfId="0" applyFont="1" applyFill="1" applyAlignment="1">
      <alignment vertical="center" wrapText="1"/>
    </xf>
    <xf numFmtId="0" fontId="49" fillId="0" borderId="0" xfId="56" applyFont="1">
      <alignment/>
      <protection/>
    </xf>
    <xf numFmtId="164" fontId="49" fillId="0" borderId="0" xfId="56" applyNumberFormat="1" applyFont="1">
      <alignment/>
      <protection/>
    </xf>
    <xf numFmtId="0" fontId="30" fillId="0" borderId="47" xfId="57" applyFont="1" applyFill="1" applyBorder="1" applyAlignment="1" applyProtection="1">
      <alignment horizontal="left" vertical="center" wrapText="1"/>
      <protection/>
    </xf>
    <xf numFmtId="164" fontId="22" fillId="0" borderId="38" xfId="57" applyNumberFormat="1" applyFont="1" applyFill="1" applyBorder="1" applyAlignment="1" applyProtection="1">
      <alignment horizontal="left" vertical="center"/>
      <protection/>
    </xf>
    <xf numFmtId="0" fontId="21" fillId="0" borderId="0" xfId="57" applyFont="1" applyFill="1" applyAlignment="1">
      <alignment horizontal="center"/>
      <protection/>
    </xf>
    <xf numFmtId="0" fontId="21" fillId="0" borderId="0" xfId="57" applyFont="1" applyFill="1" applyAlignment="1">
      <alignment horizontal="center" wrapText="1"/>
      <protection/>
    </xf>
    <xf numFmtId="164" fontId="21" fillId="0" borderId="0" xfId="57" applyNumberFormat="1" applyFont="1" applyFill="1" applyBorder="1" applyAlignment="1" applyProtection="1">
      <alignment horizontal="center" vertical="center"/>
      <protection/>
    </xf>
    <xf numFmtId="0" fontId="35" fillId="0" borderId="14" xfId="56" applyFont="1" applyFill="1" applyBorder="1" applyAlignment="1" applyProtection="1">
      <alignment horizontal="center" vertical="center" wrapText="1"/>
      <protection/>
    </xf>
    <xf numFmtId="0" fontId="35" fillId="0" borderId="23" xfId="56" applyFont="1" applyFill="1" applyBorder="1" applyAlignment="1" applyProtection="1">
      <alignment horizontal="center" vertical="center" wrapText="1"/>
      <protection/>
    </xf>
    <xf numFmtId="0" fontId="35" fillId="0" borderId="26" xfId="56" applyFont="1" applyFill="1" applyBorder="1" applyAlignment="1" applyProtection="1">
      <alignment horizontal="center" vertical="center" wrapText="1"/>
      <protection/>
    </xf>
    <xf numFmtId="0" fontId="35" fillId="0" borderId="15" xfId="56" applyFont="1" applyFill="1" applyBorder="1" applyAlignment="1" applyProtection="1">
      <alignment horizontal="center" vertical="center" wrapText="1"/>
      <protection/>
    </xf>
    <xf numFmtId="0" fontId="35" fillId="0" borderId="24" xfId="56" applyFont="1" applyFill="1" applyBorder="1" applyAlignment="1" applyProtection="1">
      <alignment horizontal="center" vertical="center" wrapText="1"/>
      <protection/>
    </xf>
    <xf numFmtId="0" fontId="35" fillId="0" borderId="16" xfId="56" applyFont="1" applyFill="1" applyBorder="1" applyAlignment="1" applyProtection="1">
      <alignment horizontal="center" vertical="center" wrapText="1"/>
      <protection/>
    </xf>
    <xf numFmtId="0" fontId="35" fillId="0" borderId="25" xfId="56" applyFont="1" applyFill="1" applyBorder="1" applyAlignment="1" applyProtection="1">
      <alignment horizontal="center" vertical="center" wrapText="1"/>
      <protection/>
    </xf>
    <xf numFmtId="0" fontId="44" fillId="0" borderId="48" xfId="0" applyFont="1" applyFill="1" applyBorder="1" applyAlignment="1" applyProtection="1">
      <alignment horizontal="center" vertical="center" wrapText="1"/>
      <protection/>
    </xf>
    <xf numFmtId="0" fontId="44" fillId="0" borderId="49" xfId="0" applyFont="1" applyFill="1" applyBorder="1" applyAlignment="1" applyProtection="1">
      <alignment horizontal="center" vertical="center" wrapText="1"/>
      <protection/>
    </xf>
    <xf numFmtId="0" fontId="25" fillId="0" borderId="50" xfId="0" applyFont="1" applyFill="1" applyBorder="1" applyAlignment="1" applyProtection="1">
      <alignment horizontal="center" vertical="center" wrapText="1"/>
      <protection/>
    </xf>
    <xf numFmtId="0" fontId="25" fillId="0" borderId="51" xfId="0" applyFont="1" applyFill="1" applyBorder="1" applyAlignment="1" applyProtection="1">
      <alignment horizontal="center" vertical="center" wrapText="1"/>
      <protection/>
    </xf>
    <xf numFmtId="0" fontId="25" fillId="0" borderId="52" xfId="0" applyFont="1" applyFill="1" applyBorder="1" applyAlignment="1" applyProtection="1">
      <alignment horizontal="center" vertical="center" wrapText="1"/>
      <protection/>
    </xf>
    <xf numFmtId="0" fontId="25" fillId="0" borderId="53" xfId="0" applyFont="1" applyFill="1" applyBorder="1" applyAlignment="1" applyProtection="1">
      <alignment horizontal="center" vertical="center" wrapText="1"/>
      <protection/>
    </xf>
    <xf numFmtId="164" fontId="51" fillId="0" borderId="0" xfId="57" applyNumberFormat="1" applyFont="1" applyFill="1" applyBorder="1" applyAlignment="1" applyProtection="1">
      <alignment horizontal="centerContinuous" vertical="center"/>
      <protection/>
    </xf>
    <xf numFmtId="0" fontId="32" fillId="0" borderId="0" xfId="56" applyFont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1. olvasat-1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ll&#233;kletek%20a%20rendelethez-f&#233;l&#233;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-2.mell."/>
      <sheetName val="Normatíva 3.mell"/>
      <sheetName val="4.mell"/>
      <sheetName val="5.mell."/>
      <sheetName val="6.mell"/>
      <sheetName val="ELLENŐRZÉS-1.sz.2.a.sz.2.b.sz."/>
      <sheetName val="7.mell"/>
      <sheetName val="8.mell"/>
      <sheetName val="9.mell"/>
      <sheetName val="10.mell."/>
      <sheetName val="11.mell."/>
      <sheetName val="12. mell "/>
      <sheetName val="13. mell"/>
      <sheetName val="14. mell"/>
      <sheetName val="15. mell"/>
    </sheetNames>
    <sheetDataSet>
      <sheetData sheetId="1">
        <row r="18">
          <cell r="D18">
            <v>308644.8443333333</v>
          </cell>
        </row>
      </sheetData>
      <sheetData sheetId="2">
        <row r="10">
          <cell r="F10">
            <v>105812960</v>
          </cell>
        </row>
        <row r="17">
          <cell r="F17">
            <v>87778933.33333333</v>
          </cell>
        </row>
        <row r="23">
          <cell r="G23">
            <v>52544611</v>
          </cell>
        </row>
        <row r="25">
          <cell r="E25">
            <v>4196340</v>
          </cell>
        </row>
        <row r="26">
          <cell r="E26">
            <v>0</v>
          </cell>
        </row>
        <row r="27">
          <cell r="F27">
            <v>16598000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="120" zoomScaleNormal="120" zoomScaleSheetLayoutView="130" workbookViewId="0" topLeftCell="A1">
      <selection activeCell="B66" sqref="B66"/>
    </sheetView>
  </sheetViews>
  <sheetFormatPr defaultColWidth="9.00390625" defaultRowHeight="12.75"/>
  <cols>
    <col min="1" max="1" width="7.50390625" style="2" customWidth="1"/>
    <col min="2" max="2" width="72.00390625" style="2" customWidth="1"/>
    <col min="3" max="3" width="13.375" style="2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224" t="s">
        <v>1</v>
      </c>
    </row>
    <row r="2" spans="1:4" ht="15.75" customHeight="1" thickBot="1">
      <c r="A2" s="207"/>
      <c r="B2" s="207"/>
      <c r="C2" s="3" t="s">
        <v>333</v>
      </c>
      <c r="D2" s="4"/>
    </row>
    <row r="3" spans="1:4" ht="37.5" customHeight="1" thickBot="1">
      <c r="A3" s="5" t="s">
        <v>2</v>
      </c>
      <c r="B3" s="6" t="s">
        <v>3</v>
      </c>
      <c r="C3" s="7" t="s">
        <v>330</v>
      </c>
      <c r="D3" s="8"/>
    </row>
    <row r="4" spans="1:3" s="12" customFormat="1" ht="12" customHeight="1" thickBot="1">
      <c r="A4" s="9">
        <v>1</v>
      </c>
      <c r="B4" s="10">
        <v>2</v>
      </c>
      <c r="C4" s="11">
        <v>3</v>
      </c>
    </row>
    <row r="5" spans="1:3" s="16" customFormat="1" ht="12" customHeight="1" thickBot="1">
      <c r="A5" s="13"/>
      <c r="B5" s="14"/>
      <c r="C5" s="15"/>
    </row>
    <row r="6" spans="1:3" s="16" customFormat="1" ht="12" customHeight="1" thickBot="1">
      <c r="A6" s="17" t="s">
        <v>4</v>
      </c>
      <c r="B6" s="18" t="s">
        <v>5</v>
      </c>
      <c r="C6" s="19">
        <f>SUM(C7:C16)</f>
        <v>90111</v>
      </c>
    </row>
    <row r="7" spans="1:3" s="16" customFormat="1" ht="14.25" customHeight="1">
      <c r="A7" s="20" t="s">
        <v>6</v>
      </c>
      <c r="B7" s="21" t="s">
        <v>7</v>
      </c>
      <c r="C7" s="22"/>
    </row>
    <row r="8" spans="1:3" s="16" customFormat="1" ht="14.25" customHeight="1">
      <c r="A8" s="23" t="s">
        <v>8</v>
      </c>
      <c r="B8" s="24" t="s">
        <v>9</v>
      </c>
      <c r="C8" s="25">
        <v>9300</v>
      </c>
    </row>
    <row r="9" spans="1:3" s="16" customFormat="1" ht="14.25" customHeight="1">
      <c r="A9" s="23" t="s">
        <v>10</v>
      </c>
      <c r="B9" s="24" t="s">
        <v>11</v>
      </c>
      <c r="C9" s="25">
        <v>18000</v>
      </c>
    </row>
    <row r="10" spans="1:3" s="16" customFormat="1" ht="14.25" customHeight="1">
      <c r="A10" s="23" t="s">
        <v>12</v>
      </c>
      <c r="B10" s="24" t="s">
        <v>13</v>
      </c>
      <c r="C10" s="25">
        <v>0</v>
      </c>
    </row>
    <row r="11" spans="1:3" s="16" customFormat="1" ht="14.25" customHeight="1">
      <c r="A11" s="23" t="s">
        <v>14</v>
      </c>
      <c r="B11" s="24" t="s">
        <v>15</v>
      </c>
      <c r="C11" s="25">
        <v>3000</v>
      </c>
    </row>
    <row r="12" spans="1:3" s="16" customFormat="1" ht="14.25" customHeight="1">
      <c r="A12" s="26" t="s">
        <v>16</v>
      </c>
      <c r="B12" s="27" t="s">
        <v>17</v>
      </c>
      <c r="C12" s="28"/>
    </row>
    <row r="13" spans="1:3" s="16" customFormat="1" ht="14.25" customHeight="1">
      <c r="A13" s="23" t="s">
        <v>18</v>
      </c>
      <c r="B13" s="24" t="s">
        <v>19</v>
      </c>
      <c r="C13" s="25">
        <v>1000</v>
      </c>
    </row>
    <row r="14" spans="1:3" s="16" customFormat="1" ht="14.25" customHeight="1">
      <c r="A14" s="23" t="s">
        <v>20</v>
      </c>
      <c r="B14" s="24" t="s">
        <v>21</v>
      </c>
      <c r="C14" s="25">
        <v>389</v>
      </c>
    </row>
    <row r="15" spans="1:3" s="16" customFormat="1" ht="14.25" customHeight="1">
      <c r="A15" s="23" t="s">
        <v>22</v>
      </c>
      <c r="B15" s="24" t="s">
        <v>23</v>
      </c>
      <c r="C15" s="25">
        <v>25</v>
      </c>
    </row>
    <row r="16" spans="1:3" s="16" customFormat="1" ht="14.25" customHeight="1" thickBot="1">
      <c r="A16" s="29" t="s">
        <v>24</v>
      </c>
      <c r="B16" s="30" t="s">
        <v>25</v>
      </c>
      <c r="C16" s="31">
        <v>58397</v>
      </c>
    </row>
    <row r="17" spans="1:3" s="16" customFormat="1" ht="14.25" customHeight="1" thickBot="1">
      <c r="A17" s="17" t="s">
        <v>26</v>
      </c>
      <c r="B17" s="18" t="s">
        <v>27</v>
      </c>
      <c r="C17" s="32">
        <v>26233</v>
      </c>
    </row>
    <row r="18" spans="1:3" s="16" customFormat="1" ht="14.25" customHeight="1" thickBot="1">
      <c r="A18" s="17" t="s">
        <v>28</v>
      </c>
      <c r="B18" s="18" t="s">
        <v>29</v>
      </c>
      <c r="C18" s="19">
        <f>SUM(C19:C25)</f>
        <v>308644.8443333333</v>
      </c>
    </row>
    <row r="19" spans="1:3" s="16" customFormat="1" ht="14.25" customHeight="1">
      <c r="A19" s="33" t="s">
        <v>30</v>
      </c>
      <c r="B19" s="34" t="s">
        <v>31</v>
      </c>
      <c r="C19" s="35">
        <f>'[1]Normatíva 3.mell'!F10/1000</f>
        <v>105812.96</v>
      </c>
    </row>
    <row r="20" spans="1:3" s="16" customFormat="1" ht="14.25" customHeight="1">
      <c r="A20" s="23" t="s">
        <v>32</v>
      </c>
      <c r="B20" s="24" t="s">
        <v>33</v>
      </c>
      <c r="C20" s="25">
        <f>'[1]Normatíva 3.mell'!F17/1000</f>
        <v>87778.93333333333</v>
      </c>
    </row>
    <row r="21" spans="1:3" s="16" customFormat="1" ht="14.25" customHeight="1">
      <c r="A21" s="23" t="s">
        <v>34</v>
      </c>
      <c r="B21" s="24" t="s">
        <v>35</v>
      </c>
      <c r="C21" s="25">
        <f>'[1]Normatíva 3.mell'!G23/1000</f>
        <v>52544.611</v>
      </c>
    </row>
    <row r="22" spans="1:3" s="16" customFormat="1" ht="14.25" customHeight="1">
      <c r="A22" s="36" t="s">
        <v>36</v>
      </c>
      <c r="B22" s="24" t="s">
        <v>37</v>
      </c>
      <c r="C22" s="37">
        <f>'[1]Normatíva 3.mell'!E25/1000</f>
        <v>4196.34</v>
      </c>
    </row>
    <row r="23" spans="1:3" s="16" customFormat="1" ht="14.25" customHeight="1">
      <c r="A23" s="36" t="s">
        <v>38</v>
      </c>
      <c r="B23" s="24" t="s">
        <v>39</v>
      </c>
      <c r="C23" s="37">
        <f>'[1]Normatíva 3.mell'!F27/1000</f>
        <v>16598</v>
      </c>
    </row>
    <row r="24" spans="1:3" s="16" customFormat="1" ht="14.25" customHeight="1">
      <c r="A24" s="23" t="s">
        <v>40</v>
      </c>
      <c r="B24" s="24" t="s">
        <v>41</v>
      </c>
      <c r="C24" s="25">
        <f>'[1]Normatíva 3.mell'!E26/1000</f>
        <v>0</v>
      </c>
    </row>
    <row r="25" spans="1:3" s="16" customFormat="1" ht="14.25" customHeight="1" thickBot="1">
      <c r="A25" s="26" t="s">
        <v>42</v>
      </c>
      <c r="B25" s="27" t="s">
        <v>43</v>
      </c>
      <c r="C25" s="28">
        <v>41714</v>
      </c>
    </row>
    <row r="26" spans="1:3" s="16" customFormat="1" ht="14.25" customHeight="1" thickBot="1">
      <c r="A26" s="17">
        <v>4</v>
      </c>
      <c r="B26" s="18" t="s">
        <v>44</v>
      </c>
      <c r="C26" s="19">
        <f>SUM(C27:C29)</f>
        <v>250155</v>
      </c>
    </row>
    <row r="27" spans="1:3" s="16" customFormat="1" ht="14.25" customHeight="1">
      <c r="A27" s="33" t="s">
        <v>45</v>
      </c>
      <c r="B27" s="38" t="s">
        <v>46</v>
      </c>
      <c r="C27" s="39">
        <v>1313</v>
      </c>
    </row>
    <row r="28" spans="1:3" s="16" customFormat="1" ht="14.25" customHeight="1">
      <c r="A28" s="33" t="s">
        <v>47</v>
      </c>
      <c r="B28" s="38" t="s">
        <v>48</v>
      </c>
      <c r="C28" s="39">
        <v>199902</v>
      </c>
    </row>
    <row r="29" spans="1:3" s="16" customFormat="1" ht="14.25" customHeight="1" thickBot="1">
      <c r="A29" s="23" t="s">
        <v>49</v>
      </c>
      <c r="B29" s="38" t="s">
        <v>50</v>
      </c>
      <c r="C29" s="40">
        <v>48940</v>
      </c>
    </row>
    <row r="30" spans="1:3" s="16" customFormat="1" ht="14.25" customHeight="1" thickBot="1">
      <c r="A30" s="17" t="s">
        <v>51</v>
      </c>
      <c r="B30" s="18" t="s">
        <v>52</v>
      </c>
      <c r="C30" s="19">
        <f>SUM(C31:C33)</f>
        <v>0</v>
      </c>
    </row>
    <row r="31" spans="1:3" s="16" customFormat="1" ht="14.25" customHeight="1">
      <c r="A31" s="33" t="s">
        <v>53</v>
      </c>
      <c r="B31" s="34" t="s">
        <v>54</v>
      </c>
      <c r="C31" s="35"/>
    </row>
    <row r="32" spans="1:3" s="16" customFormat="1" ht="14.25" customHeight="1">
      <c r="A32" s="26" t="s">
        <v>55</v>
      </c>
      <c r="B32" s="24" t="s">
        <v>56</v>
      </c>
      <c r="C32" s="28"/>
    </row>
    <row r="33" spans="1:3" s="16" customFormat="1" ht="14.25" customHeight="1" thickBot="1">
      <c r="A33" s="36" t="s">
        <v>57</v>
      </c>
      <c r="B33" s="41" t="s">
        <v>58</v>
      </c>
      <c r="C33" s="37"/>
    </row>
    <row r="34" spans="1:3" s="16" customFormat="1" ht="14.25" customHeight="1" thickBot="1">
      <c r="A34" s="17" t="s">
        <v>59</v>
      </c>
      <c r="B34" s="18" t="s">
        <v>60</v>
      </c>
      <c r="C34" s="19">
        <f>+C35+C36</f>
        <v>97</v>
      </c>
    </row>
    <row r="35" spans="1:3" s="16" customFormat="1" ht="14.25" customHeight="1">
      <c r="A35" s="33" t="s">
        <v>61</v>
      </c>
      <c r="B35" s="24" t="s">
        <v>62</v>
      </c>
      <c r="C35" s="42">
        <v>97</v>
      </c>
    </row>
    <row r="36" spans="1:3" s="16" customFormat="1" ht="14.25" customHeight="1" thickBot="1">
      <c r="A36" s="26" t="s">
        <v>63</v>
      </c>
      <c r="B36" s="24" t="s">
        <v>64</v>
      </c>
      <c r="C36" s="43"/>
    </row>
    <row r="37" spans="1:5" s="16" customFormat="1" ht="14.25" customHeight="1" thickBot="1">
      <c r="A37" s="17" t="s">
        <v>65</v>
      </c>
      <c r="B37" s="18" t="s">
        <v>66</v>
      </c>
      <c r="C37" s="44"/>
      <c r="E37" s="45"/>
    </row>
    <row r="38" spans="1:3" s="16" customFormat="1" ht="14.25" customHeight="1" thickBot="1">
      <c r="A38" s="17" t="s">
        <v>67</v>
      </c>
      <c r="B38" s="46" t="s">
        <v>68</v>
      </c>
      <c r="C38" s="47">
        <f>C6+C17+C18+C26+C30+C34+C37</f>
        <v>675240.8443333333</v>
      </c>
    </row>
    <row r="39" spans="1:3" s="16" customFormat="1" ht="14.25" customHeight="1" thickBot="1">
      <c r="A39" s="48" t="s">
        <v>69</v>
      </c>
      <c r="B39" s="49" t="s">
        <v>70</v>
      </c>
      <c r="C39" s="50">
        <f>SUM(C40:C41)</f>
        <v>42300</v>
      </c>
    </row>
    <row r="40" spans="1:3" s="16" customFormat="1" ht="14.25" customHeight="1">
      <c r="A40" s="51" t="s">
        <v>71</v>
      </c>
      <c r="B40" s="52" t="s">
        <v>72</v>
      </c>
      <c r="C40" s="53">
        <v>34300</v>
      </c>
    </row>
    <row r="41" spans="1:3" s="16" customFormat="1" ht="14.25" customHeight="1" thickBot="1">
      <c r="A41" s="54" t="s">
        <v>73</v>
      </c>
      <c r="B41" s="55" t="s">
        <v>74</v>
      </c>
      <c r="C41" s="56">
        <v>8000</v>
      </c>
    </row>
    <row r="42" spans="1:3" s="16" customFormat="1" ht="14.25" customHeight="1" thickBot="1">
      <c r="A42" s="48" t="s">
        <v>75</v>
      </c>
      <c r="B42" s="49" t="s">
        <v>76</v>
      </c>
      <c r="C42" s="50">
        <f>SUM(C43,C50)</f>
        <v>0</v>
      </c>
    </row>
    <row r="43" spans="1:3" s="16" customFormat="1" ht="14.25" customHeight="1">
      <c r="A43" s="20" t="s">
        <v>77</v>
      </c>
      <c r="B43" s="38" t="s">
        <v>78</v>
      </c>
      <c r="C43" s="57">
        <f>SUM(C44:C49)</f>
        <v>0</v>
      </c>
    </row>
    <row r="44" spans="1:3" s="16" customFormat="1" ht="14.25" customHeight="1">
      <c r="A44" s="33" t="s">
        <v>79</v>
      </c>
      <c r="B44" s="58" t="s">
        <v>80</v>
      </c>
      <c r="C44" s="59"/>
    </row>
    <row r="45" spans="1:3" s="16" customFormat="1" ht="14.25" customHeight="1">
      <c r="A45" s="33" t="s">
        <v>81</v>
      </c>
      <c r="B45" s="58" t="s">
        <v>82</v>
      </c>
      <c r="C45" s="59"/>
    </row>
    <row r="46" spans="1:3" s="16" customFormat="1" ht="14.25" customHeight="1">
      <c r="A46" s="33" t="s">
        <v>83</v>
      </c>
      <c r="B46" s="58" t="s">
        <v>84</v>
      </c>
      <c r="C46" s="43"/>
    </row>
    <row r="47" spans="1:3" s="16" customFormat="1" ht="14.25" customHeight="1">
      <c r="A47" s="33" t="s">
        <v>85</v>
      </c>
      <c r="B47" s="58" t="s">
        <v>86</v>
      </c>
      <c r="C47" s="60"/>
    </row>
    <row r="48" spans="1:3" s="16" customFormat="1" ht="14.25" customHeight="1">
      <c r="A48" s="33" t="s">
        <v>87</v>
      </c>
      <c r="B48" s="58" t="s">
        <v>88</v>
      </c>
      <c r="C48" s="60"/>
    </row>
    <row r="49" spans="1:3" s="16" customFormat="1" ht="14.25" customHeight="1">
      <c r="A49" s="33" t="s">
        <v>89</v>
      </c>
      <c r="B49" s="58" t="s">
        <v>90</v>
      </c>
      <c r="C49" s="60"/>
    </row>
    <row r="50" spans="1:3" s="16" customFormat="1" ht="14.25" customHeight="1">
      <c r="A50" s="33" t="s">
        <v>91</v>
      </c>
      <c r="B50" s="38" t="s">
        <v>92</v>
      </c>
      <c r="C50" s="61">
        <f>SUM(C51:C57)</f>
        <v>0</v>
      </c>
    </row>
    <row r="51" spans="1:3" s="16" customFormat="1" ht="14.25" customHeight="1">
      <c r="A51" s="33" t="s">
        <v>93</v>
      </c>
      <c r="B51" s="58" t="s">
        <v>80</v>
      </c>
      <c r="C51" s="59"/>
    </row>
    <row r="52" spans="1:3" s="16" customFormat="1" ht="14.25" customHeight="1">
      <c r="A52" s="33" t="s">
        <v>94</v>
      </c>
      <c r="B52" s="58" t="s">
        <v>95</v>
      </c>
      <c r="C52" s="59"/>
    </row>
    <row r="53" spans="1:3" s="16" customFormat="1" ht="14.25" customHeight="1">
      <c r="A53" s="33" t="s">
        <v>96</v>
      </c>
      <c r="B53" s="58" t="s">
        <v>97</v>
      </c>
      <c r="C53" s="43"/>
    </row>
    <row r="54" spans="1:3" s="16" customFormat="1" ht="14.25" customHeight="1">
      <c r="A54" s="33" t="s">
        <v>98</v>
      </c>
      <c r="B54" s="58" t="s">
        <v>84</v>
      </c>
      <c r="C54" s="59"/>
    </row>
    <row r="55" spans="1:3" s="16" customFormat="1" ht="14.25" customHeight="1">
      <c r="A55" s="26" t="s">
        <v>99</v>
      </c>
      <c r="B55" s="62" t="s">
        <v>100</v>
      </c>
      <c r="C55" s="28"/>
    </row>
    <row r="56" spans="1:3" s="16" customFormat="1" ht="14.25" customHeight="1">
      <c r="A56" s="23" t="s">
        <v>101</v>
      </c>
      <c r="B56" s="62" t="s">
        <v>88</v>
      </c>
      <c r="C56" s="25"/>
    </row>
    <row r="57" spans="1:3" s="16" customFormat="1" ht="14.25" customHeight="1" thickBot="1">
      <c r="A57" s="63" t="s">
        <v>102</v>
      </c>
      <c r="B57" s="64" t="s">
        <v>103</v>
      </c>
      <c r="C57" s="65"/>
    </row>
    <row r="58" spans="1:4" s="16" customFormat="1" ht="15" customHeight="1" thickBot="1">
      <c r="A58" s="17" t="s">
        <v>104</v>
      </c>
      <c r="B58" s="66" t="s">
        <v>105</v>
      </c>
      <c r="C58" s="19">
        <f>+C38+C39+C42</f>
        <v>717540.8443333333</v>
      </c>
      <c r="D58" s="67"/>
    </row>
    <row r="59" spans="1:3" s="16" customFormat="1" ht="22.5" customHeight="1">
      <c r="A59" s="206"/>
      <c r="B59" s="206"/>
      <c r="C59" s="206"/>
    </row>
    <row r="60" spans="1:3" s="16" customFormat="1" ht="12.75" customHeight="1">
      <c r="A60" s="68"/>
      <c r="B60" s="69"/>
      <c r="C60" s="70"/>
    </row>
    <row r="61" spans="1:3" ht="16.5" customHeight="1">
      <c r="A61" s="210" t="s">
        <v>332</v>
      </c>
      <c r="B61" s="210"/>
      <c r="C61" s="210"/>
    </row>
    <row r="62" spans="1:3" ht="16.5" customHeight="1" thickBot="1">
      <c r="A62" s="207"/>
      <c r="B62" s="207"/>
      <c r="C62" s="71" t="s">
        <v>334</v>
      </c>
    </row>
    <row r="63" spans="1:3" ht="37.5" customHeight="1" thickBot="1">
      <c r="A63" s="5" t="s">
        <v>106</v>
      </c>
      <c r="B63" s="6" t="s">
        <v>107</v>
      </c>
      <c r="C63" s="7" t="s">
        <v>331</v>
      </c>
    </row>
    <row r="64" spans="1:3" s="12" customFormat="1" ht="12" customHeight="1" thickBot="1">
      <c r="A64" s="9">
        <v>1</v>
      </c>
      <c r="B64" s="10">
        <v>2</v>
      </c>
      <c r="C64" s="11">
        <v>3</v>
      </c>
    </row>
    <row r="65" spans="1:3" ht="12" customHeight="1" thickBot="1">
      <c r="A65" s="13" t="s">
        <v>4</v>
      </c>
      <c r="B65" s="72" t="s">
        <v>205</v>
      </c>
      <c r="C65" s="73">
        <f>SUM(C66:C70)</f>
        <v>660601</v>
      </c>
    </row>
    <row r="66" spans="1:3" ht="12" customHeight="1">
      <c r="A66" s="20" t="s">
        <v>108</v>
      </c>
      <c r="B66" s="21" t="s">
        <v>109</v>
      </c>
      <c r="C66" s="74">
        <v>202778</v>
      </c>
    </row>
    <row r="67" spans="1:3" ht="12" customHeight="1">
      <c r="A67" s="23" t="s">
        <v>110</v>
      </c>
      <c r="B67" s="24" t="s">
        <v>111</v>
      </c>
      <c r="C67" s="75">
        <v>54000</v>
      </c>
    </row>
    <row r="68" spans="1:3" ht="12" customHeight="1">
      <c r="A68" s="23" t="s">
        <v>112</v>
      </c>
      <c r="B68" s="24" t="s">
        <v>113</v>
      </c>
      <c r="C68" s="76">
        <v>202532</v>
      </c>
    </row>
    <row r="69" spans="1:3" ht="12" customHeight="1">
      <c r="A69" s="23" t="s">
        <v>114</v>
      </c>
      <c r="B69" s="77" t="s">
        <v>115</v>
      </c>
      <c r="C69" s="76">
        <v>53870</v>
      </c>
    </row>
    <row r="70" spans="1:3" ht="12" customHeight="1">
      <c r="A70" s="23" t="s">
        <v>14</v>
      </c>
      <c r="B70" s="78" t="s">
        <v>116</v>
      </c>
      <c r="C70" s="76">
        <f>SUM(C71:C78)</f>
        <v>147421</v>
      </c>
    </row>
    <row r="71" spans="1:3" ht="12" customHeight="1">
      <c r="A71" s="23" t="s">
        <v>117</v>
      </c>
      <c r="B71" s="24" t="s">
        <v>118</v>
      </c>
      <c r="C71" s="76"/>
    </row>
    <row r="72" spans="1:3" ht="12" customHeight="1">
      <c r="A72" s="23" t="s">
        <v>119</v>
      </c>
      <c r="B72" s="79" t="s">
        <v>120</v>
      </c>
      <c r="C72" s="76">
        <v>97</v>
      </c>
    </row>
    <row r="73" spans="1:3" ht="12" customHeight="1">
      <c r="A73" s="23" t="s">
        <v>121</v>
      </c>
      <c r="B73" s="79" t="s">
        <v>122</v>
      </c>
      <c r="C73" s="76"/>
    </row>
    <row r="74" spans="1:3" ht="12" customHeight="1">
      <c r="A74" s="23" t="s">
        <v>123</v>
      </c>
      <c r="B74" s="80" t="s">
        <v>124</v>
      </c>
      <c r="C74" s="76">
        <v>11300</v>
      </c>
    </row>
    <row r="75" spans="1:3" ht="12" customHeight="1">
      <c r="A75" s="23" t="s">
        <v>125</v>
      </c>
      <c r="B75" s="80" t="s">
        <v>126</v>
      </c>
      <c r="C75" s="76">
        <v>133024</v>
      </c>
    </row>
    <row r="76" spans="1:3" ht="12" customHeight="1">
      <c r="A76" s="26" t="s">
        <v>127</v>
      </c>
      <c r="B76" s="81" t="s">
        <v>128</v>
      </c>
      <c r="C76" s="76"/>
    </row>
    <row r="77" spans="1:3" ht="12" customHeight="1">
      <c r="A77" s="23" t="s">
        <v>129</v>
      </c>
      <c r="B77" s="81" t="s">
        <v>130</v>
      </c>
      <c r="C77" s="76"/>
    </row>
    <row r="78" spans="1:3" ht="12" customHeight="1" thickBot="1">
      <c r="A78" s="63" t="s">
        <v>131</v>
      </c>
      <c r="B78" s="82" t="s">
        <v>132</v>
      </c>
      <c r="C78" s="83">
        <v>3000</v>
      </c>
    </row>
    <row r="79" spans="1:3" ht="12" customHeight="1" thickBot="1">
      <c r="A79" s="17" t="s">
        <v>26</v>
      </c>
      <c r="B79" s="84" t="s">
        <v>206</v>
      </c>
      <c r="C79" s="85">
        <f>SUM(C80:C86)</f>
        <v>56940</v>
      </c>
    </row>
    <row r="80" spans="1:3" ht="12" customHeight="1">
      <c r="A80" s="33" t="s">
        <v>133</v>
      </c>
      <c r="B80" s="24" t="s">
        <v>134</v>
      </c>
      <c r="C80" s="86">
        <v>12700</v>
      </c>
    </row>
    <row r="81" spans="1:3" ht="12" customHeight="1">
      <c r="A81" s="33" t="s">
        <v>135</v>
      </c>
      <c r="B81" s="24" t="s">
        <v>136</v>
      </c>
      <c r="C81" s="75">
        <v>25000</v>
      </c>
    </row>
    <row r="82" spans="1:3" ht="12" customHeight="1">
      <c r="A82" s="33" t="s">
        <v>137</v>
      </c>
      <c r="B82" s="24" t="s">
        <v>138</v>
      </c>
      <c r="C82" s="75"/>
    </row>
    <row r="83" spans="1:3" ht="12" customHeight="1">
      <c r="A83" s="33" t="s">
        <v>139</v>
      </c>
      <c r="B83" s="24" t="s">
        <v>140</v>
      </c>
      <c r="C83" s="75"/>
    </row>
    <row r="84" spans="1:3" ht="12" customHeight="1">
      <c r="A84" s="33" t="s">
        <v>141</v>
      </c>
      <c r="B84" s="24" t="s">
        <v>142</v>
      </c>
      <c r="C84" s="75">
        <v>19240</v>
      </c>
    </row>
    <row r="85" spans="1:3" ht="24" customHeight="1">
      <c r="A85" s="33" t="s">
        <v>143</v>
      </c>
      <c r="B85" s="24" t="s">
        <v>144</v>
      </c>
      <c r="C85" s="75"/>
    </row>
    <row r="86" spans="1:3" ht="12" customHeight="1">
      <c r="A86" s="33" t="s">
        <v>145</v>
      </c>
      <c r="B86" s="24" t="s">
        <v>146</v>
      </c>
      <c r="C86" s="75"/>
    </row>
    <row r="87" spans="1:3" ht="12" customHeight="1">
      <c r="A87" s="33" t="s">
        <v>147</v>
      </c>
      <c r="B87" s="24" t="s">
        <v>148</v>
      </c>
      <c r="C87" s="75"/>
    </row>
    <row r="88" spans="1:3" ht="12" customHeight="1">
      <c r="A88" s="33" t="s">
        <v>149</v>
      </c>
      <c r="B88" s="79" t="s">
        <v>150</v>
      </c>
      <c r="C88" s="75"/>
    </row>
    <row r="89" spans="1:3" ht="12" customHeight="1">
      <c r="A89" s="26" t="s">
        <v>151</v>
      </c>
      <c r="B89" s="79" t="s">
        <v>152</v>
      </c>
      <c r="C89" s="76"/>
    </row>
    <row r="90" spans="1:3" ht="12" customHeight="1" thickBot="1">
      <c r="A90" s="36" t="s">
        <v>153</v>
      </c>
      <c r="B90" s="79" t="s">
        <v>154</v>
      </c>
      <c r="C90" s="76"/>
    </row>
    <row r="91" spans="1:3" ht="12" customHeight="1" thickBot="1">
      <c r="A91" s="17" t="s">
        <v>28</v>
      </c>
      <c r="B91" s="84" t="s">
        <v>155</v>
      </c>
      <c r="C91" s="87"/>
    </row>
    <row r="92" spans="1:3" ht="12" customHeight="1" thickBot="1">
      <c r="A92" s="17" t="s">
        <v>156</v>
      </c>
      <c r="B92" s="88" t="s">
        <v>157</v>
      </c>
      <c r="C92" s="85">
        <f>+C65+C79+C91</f>
        <v>717541</v>
      </c>
    </row>
    <row r="93" spans="1:3" ht="12" customHeight="1" thickBot="1">
      <c r="A93" s="17" t="s">
        <v>51</v>
      </c>
      <c r="B93" s="84" t="s">
        <v>158</v>
      </c>
      <c r="C93" s="85">
        <f>SUM(C94,C103)</f>
        <v>0</v>
      </c>
    </row>
    <row r="94" spans="1:3" ht="12" customHeight="1">
      <c r="A94" s="33" t="s">
        <v>159</v>
      </c>
      <c r="B94" s="38" t="s">
        <v>160</v>
      </c>
      <c r="C94" s="89">
        <f>SUM(C95:C102)</f>
        <v>0</v>
      </c>
    </row>
    <row r="95" spans="1:3" ht="12" customHeight="1">
      <c r="A95" s="33" t="s">
        <v>161</v>
      </c>
      <c r="B95" s="58" t="s">
        <v>162</v>
      </c>
      <c r="C95" s="75"/>
    </row>
    <row r="96" spans="1:3" ht="12" customHeight="1">
      <c r="A96" s="33" t="s">
        <v>163</v>
      </c>
      <c r="B96" s="58" t="s">
        <v>164</v>
      </c>
      <c r="C96" s="75"/>
    </row>
    <row r="97" spans="1:3" ht="12" customHeight="1">
      <c r="A97" s="33" t="s">
        <v>165</v>
      </c>
      <c r="B97" s="58" t="s">
        <v>166</v>
      </c>
      <c r="C97" s="75"/>
    </row>
    <row r="98" spans="1:3" ht="12" customHeight="1">
      <c r="A98" s="33" t="s">
        <v>167</v>
      </c>
      <c r="B98" s="58" t="s">
        <v>168</v>
      </c>
      <c r="C98" s="75"/>
    </row>
    <row r="99" spans="1:3" ht="12" customHeight="1">
      <c r="A99" s="33" t="s">
        <v>169</v>
      </c>
      <c r="B99" s="58" t="s">
        <v>170</v>
      </c>
      <c r="C99" s="75"/>
    </row>
    <row r="100" spans="1:3" ht="12" customHeight="1">
      <c r="A100" s="33" t="s">
        <v>171</v>
      </c>
      <c r="B100" s="58" t="s">
        <v>172</v>
      </c>
      <c r="C100" s="75"/>
    </row>
    <row r="101" spans="1:3" ht="12" customHeight="1">
      <c r="A101" s="33" t="s">
        <v>173</v>
      </c>
      <c r="B101" s="58" t="s">
        <v>174</v>
      </c>
      <c r="C101" s="75"/>
    </row>
    <row r="102" spans="1:3" ht="12" customHeight="1">
      <c r="A102" s="33" t="s">
        <v>175</v>
      </c>
      <c r="B102" s="58" t="s">
        <v>176</v>
      </c>
      <c r="C102" s="75"/>
    </row>
    <row r="103" spans="1:3" ht="12" customHeight="1">
      <c r="A103" s="33" t="s">
        <v>177</v>
      </c>
      <c r="B103" s="38" t="s">
        <v>178</v>
      </c>
      <c r="C103" s="89"/>
    </row>
    <row r="104" spans="1:3" ht="12" customHeight="1">
      <c r="A104" s="33" t="s">
        <v>179</v>
      </c>
      <c r="B104" s="58" t="s">
        <v>162</v>
      </c>
      <c r="C104" s="75"/>
    </row>
    <row r="105" spans="1:3" ht="12" customHeight="1">
      <c r="A105" s="33" t="s">
        <v>180</v>
      </c>
      <c r="B105" s="58" t="s">
        <v>181</v>
      </c>
      <c r="C105" s="75"/>
    </row>
    <row r="106" spans="1:3" ht="12" customHeight="1">
      <c r="A106" s="33" t="s">
        <v>182</v>
      </c>
      <c r="B106" s="58" t="s">
        <v>166</v>
      </c>
      <c r="C106" s="75"/>
    </row>
    <row r="107" spans="1:3" ht="12" customHeight="1">
      <c r="A107" s="33" t="s">
        <v>183</v>
      </c>
      <c r="B107" s="58" t="s">
        <v>168</v>
      </c>
      <c r="C107" s="90"/>
    </row>
    <row r="108" spans="1:3" ht="12" customHeight="1">
      <c r="A108" s="33" t="s">
        <v>184</v>
      </c>
      <c r="B108" s="58" t="s">
        <v>170</v>
      </c>
      <c r="C108" s="75" t="s">
        <v>185</v>
      </c>
    </row>
    <row r="109" spans="1:3" ht="12" customHeight="1">
      <c r="A109" s="33" t="s">
        <v>186</v>
      </c>
      <c r="B109" s="58" t="s">
        <v>187</v>
      </c>
      <c r="C109" s="76"/>
    </row>
    <row r="110" spans="1:3" ht="12" customHeight="1">
      <c r="A110" s="33" t="s">
        <v>188</v>
      </c>
      <c r="B110" s="58" t="s">
        <v>174</v>
      </c>
      <c r="C110" s="76"/>
    </row>
    <row r="111" spans="1:3" ht="12" customHeight="1" thickBot="1">
      <c r="A111" s="33" t="s">
        <v>189</v>
      </c>
      <c r="B111" s="58" t="s">
        <v>190</v>
      </c>
      <c r="C111" s="91"/>
    </row>
    <row r="112" spans="1:9" ht="15" customHeight="1" thickBot="1">
      <c r="A112" s="17" t="s">
        <v>59</v>
      </c>
      <c r="B112" s="92" t="s">
        <v>191</v>
      </c>
      <c r="C112" s="85">
        <f>SUM(C92,C93)</f>
        <v>717541</v>
      </c>
      <c r="F112" s="45"/>
      <c r="G112" s="93"/>
      <c r="H112" s="93"/>
      <c r="I112" s="93"/>
    </row>
    <row r="113" spans="1:3" s="16" customFormat="1" ht="12.75" customHeight="1">
      <c r="A113" s="206"/>
      <c r="B113" s="206"/>
      <c r="C113" s="206"/>
    </row>
    <row r="115" spans="1:3" ht="15.75">
      <c r="A115" s="208" t="s">
        <v>192</v>
      </c>
      <c r="B115" s="208"/>
      <c r="C115" s="208"/>
    </row>
    <row r="116" spans="1:2" ht="16.5" thickBot="1">
      <c r="A116" s="207"/>
      <c r="B116" s="207"/>
    </row>
    <row r="117" spans="1:4" ht="23.25" customHeight="1" thickBot="1">
      <c r="A117" s="17">
        <v>1</v>
      </c>
      <c r="B117" s="84" t="s">
        <v>193</v>
      </c>
      <c r="C117" s="94">
        <f>+C38-C92</f>
        <v>-42300.15566666669</v>
      </c>
      <c r="D117" s="8"/>
    </row>
    <row r="118" ht="15.75">
      <c r="C118" s="95"/>
    </row>
    <row r="119" spans="1:3" ht="33" customHeight="1">
      <c r="A119" s="209" t="s">
        <v>194</v>
      </c>
      <c r="B119" s="209"/>
      <c r="C119" s="209"/>
    </row>
    <row r="120" spans="1:2" ht="16.5" thickBot="1">
      <c r="A120" s="207"/>
      <c r="B120" s="207"/>
    </row>
    <row r="121" spans="1:3" ht="12" customHeight="1" thickBot="1">
      <c r="A121" s="17" t="s">
        <v>4</v>
      </c>
      <c r="B121" s="84" t="s">
        <v>207</v>
      </c>
      <c r="C121" s="96">
        <f>C122-C125</f>
        <v>0</v>
      </c>
    </row>
    <row r="122" spans="1:3" ht="12.75" customHeight="1">
      <c r="A122" s="20" t="s">
        <v>108</v>
      </c>
      <c r="B122" s="21" t="s">
        <v>195</v>
      </c>
      <c r="C122" s="97">
        <f>+C42</f>
        <v>0</v>
      </c>
    </row>
    <row r="123" spans="1:3" ht="12.75" customHeight="1">
      <c r="A123" s="26" t="s">
        <v>196</v>
      </c>
      <c r="B123" s="27" t="s">
        <v>197</v>
      </c>
      <c r="C123" s="98">
        <f>+C43</f>
        <v>0</v>
      </c>
    </row>
    <row r="124" spans="1:3" ht="12.75" customHeight="1">
      <c r="A124" s="26" t="s">
        <v>198</v>
      </c>
      <c r="B124" s="99" t="s">
        <v>199</v>
      </c>
      <c r="C124" s="100">
        <f>+C50</f>
        <v>0</v>
      </c>
    </row>
    <row r="125" spans="1:3" ht="12.75" customHeight="1">
      <c r="A125" s="36" t="s">
        <v>110</v>
      </c>
      <c r="B125" s="101" t="s">
        <v>200</v>
      </c>
      <c r="C125" s="102">
        <f>+C93</f>
        <v>0</v>
      </c>
    </row>
    <row r="126" spans="1:3" ht="12.75" customHeight="1">
      <c r="A126" s="23" t="s">
        <v>201</v>
      </c>
      <c r="B126" s="24" t="s">
        <v>202</v>
      </c>
      <c r="C126" s="102">
        <f>+C94</f>
        <v>0</v>
      </c>
    </row>
    <row r="127" spans="1:3" ht="12.75" customHeight="1" thickBot="1">
      <c r="A127" s="63" t="s">
        <v>203</v>
      </c>
      <c r="B127" s="103" t="s">
        <v>204</v>
      </c>
      <c r="C127" s="104">
        <f>+C103</f>
        <v>0</v>
      </c>
    </row>
  </sheetData>
  <sheetProtection/>
  <mergeCells count="9">
    <mergeCell ref="A59:C59"/>
    <mergeCell ref="A2:B2"/>
    <mergeCell ref="A62:B62"/>
    <mergeCell ref="A120:B120"/>
    <mergeCell ref="A115:C115"/>
    <mergeCell ref="A119:C119"/>
    <mergeCell ref="A113:C113"/>
    <mergeCell ref="A116:B116"/>
    <mergeCell ref="A61:C61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Hernádnémeti Önkormányzat
2014. évi KÖLTSÉGVETÉSÉNEK MÉRLEGE&amp;10
</oddHeader>
  </headerFooter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G41"/>
  <sheetViews>
    <sheetView workbookViewId="0" topLeftCell="A1">
      <selection activeCell="E1" sqref="E1"/>
    </sheetView>
  </sheetViews>
  <sheetFormatPr defaultColWidth="9.00390625" defaultRowHeight="12.75"/>
  <cols>
    <col min="1" max="1" width="2.50390625" style="107" customWidth="1"/>
    <col min="2" max="2" width="50.375" style="107" customWidth="1"/>
    <col min="3" max="3" width="13.00390625" style="107" customWidth="1"/>
    <col min="4" max="4" width="10.125" style="107" customWidth="1"/>
    <col min="5" max="5" width="16.50390625" style="107" customWidth="1"/>
    <col min="6" max="6" width="13.00390625" style="204" bestFit="1" customWidth="1"/>
    <col min="7" max="7" width="15.00390625" style="204" customWidth="1"/>
    <col min="8" max="16384" width="10.625" style="107" customWidth="1"/>
  </cols>
  <sheetData>
    <row r="1" ht="12.75">
      <c r="E1" s="225" t="s">
        <v>335</v>
      </c>
    </row>
    <row r="2" spans="2:5" ht="16.5" thickBot="1">
      <c r="B2" s="105" t="s">
        <v>208</v>
      </c>
      <c r="C2" s="106"/>
      <c r="D2" s="106"/>
      <c r="E2" s="106"/>
    </row>
    <row r="3" spans="2:5" ht="12.75">
      <c r="B3" s="211" t="s">
        <v>209</v>
      </c>
      <c r="C3" s="214" t="s">
        <v>210</v>
      </c>
      <c r="D3" s="214" t="s">
        <v>211</v>
      </c>
      <c r="E3" s="216" t="s">
        <v>212</v>
      </c>
    </row>
    <row r="4" spans="2:5" ht="12.75">
      <c r="B4" s="212"/>
      <c r="C4" s="215"/>
      <c r="D4" s="215"/>
      <c r="E4" s="217"/>
    </row>
    <row r="5" spans="2:5" ht="5.25" customHeight="1">
      <c r="B5" s="212"/>
      <c r="C5" s="215"/>
      <c r="D5" s="215"/>
      <c r="E5" s="217"/>
    </row>
    <row r="6" spans="2:5" ht="24.75" thickBot="1">
      <c r="B6" s="213"/>
      <c r="C6" s="108" t="s">
        <v>213</v>
      </c>
      <c r="D6" s="108" t="s">
        <v>214</v>
      </c>
      <c r="E6" s="109" t="s">
        <v>215</v>
      </c>
    </row>
    <row r="7" spans="2:5" ht="13.5" thickBot="1">
      <c r="B7" s="110">
        <v>1</v>
      </c>
      <c r="C7" s="111">
        <v>2</v>
      </c>
      <c r="D7" s="111">
        <v>3</v>
      </c>
      <c r="E7" s="112">
        <v>4</v>
      </c>
    </row>
    <row r="8" spans="2:5" ht="20.25" customHeight="1">
      <c r="B8" s="113" t="s">
        <v>216</v>
      </c>
      <c r="C8" s="114">
        <v>4580000</v>
      </c>
      <c r="D8" s="114">
        <v>12.76</v>
      </c>
      <c r="E8" s="115">
        <f>C8*D8</f>
        <v>58440800</v>
      </c>
    </row>
    <row r="9" spans="2:5" ht="20.25" customHeight="1">
      <c r="B9" s="113" t="s">
        <v>217</v>
      </c>
      <c r="C9" s="116"/>
      <c r="D9" s="116"/>
      <c r="E9" s="115">
        <v>16020289</v>
      </c>
    </row>
    <row r="10" spans="2:6" ht="20.25" customHeight="1">
      <c r="B10" s="113" t="s">
        <v>218</v>
      </c>
      <c r="C10" s="116"/>
      <c r="D10" s="116"/>
      <c r="E10" s="115">
        <v>9938700</v>
      </c>
      <c r="F10" s="205">
        <f>SUM(E8:E10)</f>
        <v>84399789</v>
      </c>
    </row>
    <row r="11" spans="2:6" ht="20.25" customHeight="1">
      <c r="B11" s="113" t="s">
        <v>219</v>
      </c>
      <c r="C11" s="116"/>
      <c r="D11" s="116"/>
      <c r="E11" s="115">
        <v>21413171</v>
      </c>
      <c r="F11" s="205">
        <f>SUM(E8:E11)</f>
        <v>105812960</v>
      </c>
    </row>
    <row r="12" spans="2:5" ht="20.25" customHeight="1">
      <c r="B12" s="113" t="s">
        <v>220</v>
      </c>
      <c r="C12" s="116">
        <v>4012000</v>
      </c>
      <c r="D12" s="117">
        <v>15.1</v>
      </c>
      <c r="E12" s="115">
        <f>(C12*D12)/12*8</f>
        <v>40387466.666666664</v>
      </c>
    </row>
    <row r="13" spans="2:5" ht="20.25" customHeight="1">
      <c r="B13" s="113" t="s">
        <v>221</v>
      </c>
      <c r="C13" s="116">
        <v>1800000</v>
      </c>
      <c r="D13" s="116">
        <v>10</v>
      </c>
      <c r="E13" s="115">
        <f>(C13*D13)/12*8</f>
        <v>12000000</v>
      </c>
    </row>
    <row r="14" spans="2:5" ht="20.25" customHeight="1">
      <c r="B14" s="113" t="s">
        <v>222</v>
      </c>
      <c r="C14" s="116">
        <v>4012000</v>
      </c>
      <c r="D14" s="117">
        <v>14.5</v>
      </c>
      <c r="E14" s="115">
        <f>(C14*D14)/12*4</f>
        <v>19391333.333333332</v>
      </c>
    </row>
    <row r="15" spans="2:5" ht="20.25" customHeight="1">
      <c r="B15" s="113" t="s">
        <v>223</v>
      </c>
      <c r="C15" s="116">
        <v>103200</v>
      </c>
      <c r="D15" s="117">
        <v>14.5</v>
      </c>
      <c r="E15" s="115">
        <f>(C15*D15)/12*4</f>
        <v>498800</v>
      </c>
    </row>
    <row r="16" spans="2:5" ht="20.25" customHeight="1">
      <c r="B16" s="113" t="s">
        <v>224</v>
      </c>
      <c r="C16" s="116">
        <v>1800000</v>
      </c>
      <c r="D16" s="116">
        <v>10</v>
      </c>
      <c r="E16" s="115">
        <f>(C16*D16)/12*4</f>
        <v>6000000</v>
      </c>
    </row>
    <row r="17" spans="2:5" ht="20.25" customHeight="1">
      <c r="B17" s="113" t="s">
        <v>225</v>
      </c>
      <c r="C17" s="116">
        <v>56000</v>
      </c>
      <c r="D17" s="116">
        <v>172</v>
      </c>
      <c r="E17" s="115">
        <f>(C17*D17)/12*8</f>
        <v>6421333.333333333</v>
      </c>
    </row>
    <row r="18" spans="2:6" ht="20.25" customHeight="1">
      <c r="B18" s="113" t="s">
        <v>226</v>
      </c>
      <c r="C18" s="116">
        <v>56000</v>
      </c>
      <c r="D18" s="116">
        <v>165</v>
      </c>
      <c r="E18" s="115">
        <f>(C18*D18)/12*4</f>
        <v>3080000</v>
      </c>
      <c r="F18" s="205">
        <f>SUM(E12:E18)</f>
        <v>87778933.33333333</v>
      </c>
    </row>
    <row r="19" spans="2:5" ht="25.5" customHeight="1">
      <c r="B19" s="113" t="s">
        <v>227</v>
      </c>
      <c r="C19" s="118">
        <v>0.7362</v>
      </c>
      <c r="D19" s="116">
        <v>1975000</v>
      </c>
      <c r="E19" s="115">
        <v>2907990</v>
      </c>
    </row>
    <row r="20" spans="2:5" ht="20.25" customHeight="1">
      <c r="B20" s="113" t="s">
        <v>228</v>
      </c>
      <c r="C20" s="116">
        <v>55360</v>
      </c>
      <c r="D20" s="116">
        <v>40</v>
      </c>
      <c r="E20" s="115">
        <f>C20*D20</f>
        <v>2214400</v>
      </c>
    </row>
    <row r="21" spans="2:5" ht="20.25" customHeight="1">
      <c r="B21" s="113" t="s">
        <v>229</v>
      </c>
      <c r="C21" s="116">
        <v>145000</v>
      </c>
      <c r="D21" s="116">
        <v>60</v>
      </c>
      <c r="E21" s="115">
        <f>C21*D21</f>
        <v>8700000</v>
      </c>
    </row>
    <row r="22" spans="2:5" ht="20.25" customHeight="1">
      <c r="B22" s="113" t="s">
        <v>230</v>
      </c>
      <c r="C22" s="116">
        <v>109000</v>
      </c>
      <c r="D22" s="116">
        <v>24</v>
      </c>
      <c r="E22" s="115">
        <f>C22*D22</f>
        <v>2616000</v>
      </c>
    </row>
    <row r="23" spans="2:6" ht="20.25" customHeight="1">
      <c r="B23" s="113" t="s">
        <v>231</v>
      </c>
      <c r="C23" s="116"/>
      <c r="D23" s="116"/>
      <c r="E23" s="115">
        <v>18404865</v>
      </c>
      <c r="F23" s="205">
        <f>SUM(E19:E23)</f>
        <v>34843255</v>
      </c>
    </row>
    <row r="24" spans="2:7" ht="20.25" customHeight="1">
      <c r="B24" s="119" t="s">
        <v>232</v>
      </c>
      <c r="C24" s="116">
        <v>1632000</v>
      </c>
      <c r="D24" s="120">
        <v>3.86</v>
      </c>
      <c r="E24" s="115">
        <f>C24*D24</f>
        <v>6299520</v>
      </c>
      <c r="F24" s="205"/>
      <c r="G24" s="205">
        <f>F23+E24+E25</f>
        <v>52544611</v>
      </c>
    </row>
    <row r="25" spans="2:6" ht="29.25" customHeight="1">
      <c r="B25" s="113" t="s">
        <v>233</v>
      </c>
      <c r="C25" s="116"/>
      <c r="D25" s="116"/>
      <c r="E25" s="115">
        <v>11401836</v>
      </c>
      <c r="F25" s="205">
        <f>SUM(E24:E25)</f>
        <v>17701356</v>
      </c>
    </row>
    <row r="26" spans="2:6" ht="20.25" customHeight="1">
      <c r="B26" s="121" t="s">
        <v>234</v>
      </c>
      <c r="C26" s="122"/>
      <c r="D26" s="122"/>
      <c r="E26" s="115">
        <v>4196340</v>
      </c>
      <c r="F26" s="205">
        <f>SUM(E26)</f>
        <v>4196340</v>
      </c>
    </row>
    <row r="27" spans="2:6" ht="20.25" customHeight="1">
      <c r="B27" s="121" t="s">
        <v>235</v>
      </c>
      <c r="C27" s="122"/>
      <c r="D27" s="122"/>
      <c r="E27" s="115">
        <v>0</v>
      </c>
      <c r="F27" s="205">
        <f>SUM(E27)</f>
        <v>0</v>
      </c>
    </row>
    <row r="28" spans="2:6" ht="20.25" customHeight="1" thickBot="1">
      <c r="B28" s="123" t="s">
        <v>236</v>
      </c>
      <c r="C28" s="124"/>
      <c r="D28" s="124"/>
      <c r="E28" s="125">
        <v>16598000</v>
      </c>
      <c r="F28" s="205">
        <f>E28</f>
        <v>16598000</v>
      </c>
    </row>
    <row r="29" spans="2:6" ht="13.5" thickBot="1">
      <c r="B29" s="126" t="s">
        <v>237</v>
      </c>
      <c r="C29" s="127"/>
      <c r="D29" s="127"/>
      <c r="E29" s="128">
        <f>SUM(E8:E28)</f>
        <v>266930844.33333334</v>
      </c>
      <c r="F29" s="205">
        <f>SUM(F11:F27)</f>
        <v>250332844.3333333</v>
      </c>
    </row>
    <row r="30" spans="2:5" ht="12.75">
      <c r="B30" s="129"/>
      <c r="C30" s="130"/>
      <c r="D30" s="131"/>
      <c r="E30" s="132"/>
    </row>
    <row r="31" spans="2:5" ht="12.75">
      <c r="B31" s="129"/>
      <c r="C31" s="130"/>
      <c r="D31" s="130"/>
      <c r="E31" s="132"/>
    </row>
    <row r="32" spans="2:5" ht="12.75">
      <c r="B32" s="129"/>
      <c r="C32" s="130"/>
      <c r="D32" s="130"/>
      <c r="E32" s="132"/>
    </row>
    <row r="33" spans="2:5" ht="12.75">
      <c r="B33" s="129"/>
      <c r="C33" s="130"/>
      <c r="D33" s="130"/>
      <c r="E33" s="132"/>
    </row>
    <row r="34" spans="2:5" ht="12.75">
      <c r="B34" s="129"/>
      <c r="C34" s="130"/>
      <c r="D34" s="130"/>
      <c r="E34" s="132"/>
    </row>
    <row r="35" spans="2:5" ht="12.75">
      <c r="B35" s="129"/>
      <c r="C35" s="130"/>
      <c r="D35" s="130"/>
      <c r="E35" s="132"/>
    </row>
    <row r="36" spans="2:5" ht="12.75">
      <c r="B36" s="129"/>
      <c r="C36" s="130"/>
      <c r="D36" s="130"/>
      <c r="E36" s="132"/>
    </row>
    <row r="37" spans="2:5" ht="12.75">
      <c r="B37" s="129"/>
      <c r="C37" s="130"/>
      <c r="D37" s="130"/>
      <c r="E37" s="132"/>
    </row>
    <row r="38" spans="2:5" ht="12.75">
      <c r="B38" s="129"/>
      <c r="C38" s="130"/>
      <c r="D38" s="130"/>
      <c r="E38" s="132"/>
    </row>
    <row r="39" spans="2:5" ht="12.75">
      <c r="B39" s="129"/>
      <c r="C39" s="130"/>
      <c r="D39" s="130"/>
      <c r="E39" s="132"/>
    </row>
    <row r="40" spans="2:5" ht="12.75">
      <c r="B40" s="129"/>
      <c r="C40" s="130"/>
      <c r="D40" s="130"/>
      <c r="E40" s="132"/>
    </row>
    <row r="41" spans="2:5" ht="12.75">
      <c r="B41" s="129"/>
      <c r="C41" s="130"/>
      <c r="D41" s="130"/>
      <c r="E41" s="132"/>
    </row>
    <row r="46" ht="12.75" customHeight="1"/>
    <row r="47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mergeCells count="4">
    <mergeCell ref="B3:B6"/>
    <mergeCell ref="C3:C5"/>
    <mergeCell ref="D3:D5"/>
    <mergeCell ref="E3:E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&amp;R&amp;"Arial,Dőlt"3.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C7" sqref="C7"/>
    </sheetView>
  </sheetViews>
  <sheetFormatPr defaultColWidth="9.00390625" defaultRowHeight="12.75"/>
  <cols>
    <col min="1" max="1" width="1.12109375" style="197" customWidth="1"/>
    <col min="2" max="2" width="8.375" style="198" customWidth="1"/>
    <col min="3" max="3" width="98.50390625" style="199" customWidth="1"/>
    <col min="4" max="4" width="13.375" style="198" customWidth="1"/>
    <col min="5" max="16384" width="9.375" style="150" customWidth="1"/>
  </cols>
  <sheetData>
    <row r="1" spans="1:4" s="137" customFormat="1" ht="20.25" customHeight="1" thickBot="1">
      <c r="A1" s="133"/>
      <c r="B1" s="134"/>
      <c r="C1" s="135"/>
      <c r="D1" s="136" t="s">
        <v>336</v>
      </c>
    </row>
    <row r="2" spans="1:4" s="140" customFormat="1" ht="25.5" customHeight="1">
      <c r="A2" s="220" t="s">
        <v>238</v>
      </c>
      <c r="B2" s="221"/>
      <c r="C2" s="138" t="s">
        <v>239</v>
      </c>
      <c r="D2" s="139" t="s">
        <v>240</v>
      </c>
    </row>
    <row r="3" spans="1:4" s="140" customFormat="1" ht="16.5" thickBot="1">
      <c r="A3" s="222"/>
      <c r="B3" s="223"/>
      <c r="C3" s="141" t="s">
        <v>241</v>
      </c>
      <c r="D3" s="142" t="s">
        <v>242</v>
      </c>
    </row>
    <row r="4" spans="1:4" s="147" customFormat="1" ht="15.75" customHeight="1" thickBot="1">
      <c r="A4" s="143"/>
      <c r="B4" s="144"/>
      <c r="C4" s="145"/>
      <c r="D4" s="146" t="s">
        <v>243</v>
      </c>
    </row>
    <row r="5" spans="1:4" ht="27" customHeight="1" thickBot="1">
      <c r="A5" s="218" t="s">
        <v>244</v>
      </c>
      <c r="B5" s="219"/>
      <c r="C5" s="148" t="s">
        <v>245</v>
      </c>
      <c r="D5" s="149" t="s">
        <v>246</v>
      </c>
    </row>
    <row r="6" spans="1:4" s="155" customFormat="1" ht="19.5" customHeight="1" thickBot="1">
      <c r="A6" s="151">
        <v>1</v>
      </c>
      <c r="B6" s="152">
        <v>2</v>
      </c>
      <c r="C6" s="153">
        <v>3</v>
      </c>
      <c r="D6" s="154">
        <v>4</v>
      </c>
    </row>
    <row r="7" spans="1:4" s="155" customFormat="1" ht="19.5" customHeight="1">
      <c r="A7" s="156"/>
      <c r="B7" s="157" t="s">
        <v>240</v>
      </c>
      <c r="C7" s="158" t="s">
        <v>247</v>
      </c>
      <c r="D7" s="159">
        <v>120603</v>
      </c>
    </row>
    <row r="8" spans="1:4" s="164" customFormat="1" ht="19.5" customHeight="1">
      <c r="A8" s="160"/>
      <c r="B8" s="161" t="s">
        <v>248</v>
      </c>
      <c r="C8" s="162" t="s">
        <v>249</v>
      </c>
      <c r="D8" s="163">
        <v>4490</v>
      </c>
    </row>
    <row r="9" spans="1:4" s="169" customFormat="1" ht="19.5" customHeight="1">
      <c r="A9" s="165"/>
      <c r="B9" s="166" t="s">
        <v>250</v>
      </c>
      <c r="C9" s="167" t="s">
        <v>251</v>
      </c>
      <c r="D9" s="168">
        <f>SUM(D7:D8)</f>
        <v>125093</v>
      </c>
    </row>
    <row r="10" spans="1:4" s="169" customFormat="1" ht="19.5" customHeight="1">
      <c r="A10" s="165"/>
      <c r="B10" s="166" t="s">
        <v>252</v>
      </c>
      <c r="C10" s="167" t="s">
        <v>253</v>
      </c>
      <c r="D10" s="170">
        <v>33995</v>
      </c>
    </row>
    <row r="11" spans="1:4" s="169" customFormat="1" ht="19.5" customHeight="1">
      <c r="A11" s="165"/>
      <c r="B11" s="166" t="s">
        <v>254</v>
      </c>
      <c r="C11" s="167" t="s">
        <v>255</v>
      </c>
      <c r="D11" s="168">
        <v>175454</v>
      </c>
    </row>
    <row r="12" spans="1:4" s="172" customFormat="1" ht="19.5" customHeight="1">
      <c r="A12" s="165"/>
      <c r="B12" s="166" t="s">
        <v>256</v>
      </c>
      <c r="C12" s="171" t="s">
        <v>257</v>
      </c>
      <c r="D12" s="168">
        <v>1600</v>
      </c>
    </row>
    <row r="13" spans="1:4" s="172" customFormat="1" ht="19.5" customHeight="1">
      <c r="A13" s="165"/>
      <c r="B13" s="166" t="s">
        <v>258</v>
      </c>
      <c r="C13" s="171" t="s">
        <v>116</v>
      </c>
      <c r="D13" s="168">
        <v>147421</v>
      </c>
    </row>
    <row r="14" spans="1:4" s="172" customFormat="1" ht="19.5" customHeight="1">
      <c r="A14" s="165"/>
      <c r="B14" s="166" t="s">
        <v>259</v>
      </c>
      <c r="C14" s="171" t="s">
        <v>260</v>
      </c>
      <c r="D14" s="168">
        <f>SUM(D9:D13)</f>
        <v>483563</v>
      </c>
    </row>
    <row r="15" spans="1:4" s="164" customFormat="1" ht="19.5" customHeight="1">
      <c r="A15" s="160"/>
      <c r="B15" s="161" t="s">
        <v>261</v>
      </c>
      <c r="C15" s="173" t="s">
        <v>262</v>
      </c>
      <c r="D15" s="174">
        <v>19240</v>
      </c>
    </row>
    <row r="16" spans="1:4" s="164" customFormat="1" ht="19.5" customHeight="1">
      <c r="A16" s="160"/>
      <c r="B16" s="161" t="s">
        <v>75</v>
      </c>
      <c r="C16" s="173" t="s">
        <v>263</v>
      </c>
      <c r="D16" s="174">
        <v>25000</v>
      </c>
    </row>
    <row r="17" spans="1:4" s="164" customFormat="1" ht="19.5" customHeight="1">
      <c r="A17" s="160"/>
      <c r="B17" s="161" t="s">
        <v>264</v>
      </c>
      <c r="C17" s="173" t="s">
        <v>265</v>
      </c>
      <c r="D17" s="174">
        <v>12700</v>
      </c>
    </row>
    <row r="18" spans="1:4" s="169" customFormat="1" ht="19.5" customHeight="1">
      <c r="A18" s="165"/>
      <c r="B18" s="166" t="s">
        <v>266</v>
      </c>
      <c r="C18" s="171" t="s">
        <v>267</v>
      </c>
      <c r="D18" s="175">
        <f>SUM(D15:D17)</f>
        <v>56940</v>
      </c>
    </row>
    <row r="19" spans="1:4" s="178" customFormat="1" ht="19.5" customHeight="1">
      <c r="A19" s="160"/>
      <c r="B19" s="166" t="s">
        <v>268</v>
      </c>
      <c r="C19" s="176" t="s">
        <v>269</v>
      </c>
      <c r="D19" s="177">
        <f>D14+D18</f>
        <v>540503</v>
      </c>
    </row>
    <row r="20" spans="1:4" s="178" customFormat="1" ht="19.5" customHeight="1">
      <c r="A20" s="160"/>
      <c r="B20" s="166" t="s">
        <v>270</v>
      </c>
      <c r="C20" s="176" t="s">
        <v>271</v>
      </c>
      <c r="D20" s="177">
        <f>'[1]1.-2.mell.'!D18</f>
        <v>308644.8443333333</v>
      </c>
    </row>
    <row r="21" spans="1:4" s="178" customFormat="1" ht="19.5" customHeight="1">
      <c r="A21" s="165"/>
      <c r="B21" s="166" t="s">
        <v>272</v>
      </c>
      <c r="C21" s="179" t="s">
        <v>48</v>
      </c>
      <c r="D21" s="168">
        <v>201215</v>
      </c>
    </row>
    <row r="22" spans="1:4" s="178" customFormat="1" ht="19.5" customHeight="1">
      <c r="A22" s="165"/>
      <c r="B22" s="166" t="s">
        <v>273</v>
      </c>
      <c r="C22" s="179" t="s">
        <v>274</v>
      </c>
      <c r="D22" s="168">
        <v>48940</v>
      </c>
    </row>
    <row r="23" spans="1:4" s="180" customFormat="1" ht="19.5" customHeight="1">
      <c r="A23" s="160"/>
      <c r="B23" s="166" t="s">
        <v>275</v>
      </c>
      <c r="C23" s="179" t="s">
        <v>276</v>
      </c>
      <c r="D23" s="175">
        <v>26200</v>
      </c>
    </row>
    <row r="24" spans="1:4" s="180" customFormat="1" ht="19.5" customHeight="1">
      <c r="A24" s="160"/>
      <c r="B24" s="166" t="s">
        <v>277</v>
      </c>
      <c r="C24" s="171" t="s">
        <v>278</v>
      </c>
      <c r="D24" s="175">
        <v>86168</v>
      </c>
    </row>
    <row r="25" spans="1:4" s="180" customFormat="1" ht="19.5" customHeight="1">
      <c r="A25" s="160"/>
      <c r="B25" s="166" t="s">
        <v>279</v>
      </c>
      <c r="C25" s="171" t="s">
        <v>280</v>
      </c>
      <c r="D25" s="168"/>
    </row>
    <row r="26" spans="1:4" s="180" customFormat="1" ht="19.5" customHeight="1">
      <c r="A26" s="160"/>
      <c r="B26" s="166" t="s">
        <v>281</v>
      </c>
      <c r="C26" s="171" t="s">
        <v>282</v>
      </c>
      <c r="D26" s="168"/>
    </row>
    <row r="27" spans="1:4" s="178" customFormat="1" ht="19.5" customHeight="1">
      <c r="A27" s="181"/>
      <c r="B27" s="166" t="s">
        <v>283</v>
      </c>
      <c r="C27" s="171" t="s">
        <v>284</v>
      </c>
      <c r="D27" s="175"/>
    </row>
    <row r="28" spans="1:4" s="182" customFormat="1" ht="19.5" customHeight="1">
      <c r="A28" s="165"/>
      <c r="B28" s="166" t="s">
        <v>285</v>
      </c>
      <c r="C28" s="176" t="s">
        <v>286</v>
      </c>
      <c r="D28" s="168">
        <f>D20+D21+D22+D23+D24+D25+D26+D27</f>
        <v>671167.8443333333</v>
      </c>
    </row>
    <row r="29" spans="1:4" s="182" customFormat="1" ht="19.5" customHeight="1">
      <c r="A29" s="165"/>
      <c r="B29" s="166" t="s">
        <v>287</v>
      </c>
      <c r="C29" s="176" t="s">
        <v>288</v>
      </c>
      <c r="D29" s="168">
        <f>D14-D20-D21-D23-D24-D26</f>
        <v>-138664.8443333333</v>
      </c>
    </row>
    <row r="30" spans="1:4" s="182" customFormat="1" ht="19.5" customHeight="1">
      <c r="A30" s="165"/>
      <c r="B30" s="166" t="s">
        <v>289</v>
      </c>
      <c r="C30" s="176" t="s">
        <v>290</v>
      </c>
      <c r="D30" s="168">
        <f>D18-D22-D25-D27</f>
        <v>8000</v>
      </c>
    </row>
    <row r="31" spans="1:4" ht="19.5" customHeight="1">
      <c r="A31" s="165"/>
      <c r="B31" s="161" t="s">
        <v>291</v>
      </c>
      <c r="C31" s="173" t="s">
        <v>292</v>
      </c>
      <c r="D31" s="183"/>
    </row>
    <row r="32" spans="1:4" s="184" customFormat="1" ht="19.5" customHeight="1">
      <c r="A32" s="165"/>
      <c r="B32" s="161" t="s">
        <v>293</v>
      </c>
      <c r="C32" s="173" t="s">
        <v>294</v>
      </c>
      <c r="D32" s="183"/>
    </row>
    <row r="33" spans="1:12" ht="19.5" customHeight="1">
      <c r="A33" s="165"/>
      <c r="B33" s="161" t="s">
        <v>295</v>
      </c>
      <c r="C33" s="185" t="s">
        <v>296</v>
      </c>
      <c r="D33" s="183">
        <v>172965</v>
      </c>
      <c r="L33" s="186"/>
    </row>
    <row r="34" spans="1:12" ht="19.5" customHeight="1">
      <c r="A34" s="165"/>
      <c r="B34" s="161" t="s">
        <v>297</v>
      </c>
      <c r="C34" s="185" t="s">
        <v>298</v>
      </c>
      <c r="D34" s="183"/>
      <c r="L34" s="186"/>
    </row>
    <row r="35" spans="1:4" s="182" customFormat="1" ht="19.5" customHeight="1">
      <c r="A35" s="165"/>
      <c r="B35" s="166" t="s">
        <v>299</v>
      </c>
      <c r="C35" s="187" t="s">
        <v>300</v>
      </c>
      <c r="D35" s="168">
        <f>SUM(D31:D34)</f>
        <v>172965</v>
      </c>
    </row>
    <row r="36" spans="1:4" s="182" customFormat="1" ht="19.5" customHeight="1">
      <c r="A36" s="165"/>
      <c r="B36" s="161" t="s">
        <v>301</v>
      </c>
      <c r="C36" s="188" t="s">
        <v>302</v>
      </c>
      <c r="D36" s="168"/>
    </row>
    <row r="37" spans="1:4" ht="19.5" customHeight="1">
      <c r="A37" s="165"/>
      <c r="B37" s="161" t="s">
        <v>303</v>
      </c>
      <c r="C37" s="173" t="s">
        <v>304</v>
      </c>
      <c r="D37" s="168"/>
    </row>
    <row r="38" spans="1:4" s="184" customFormat="1" ht="19.5" customHeight="1">
      <c r="A38" s="165"/>
      <c r="B38" s="161" t="s">
        <v>305</v>
      </c>
      <c r="C38" s="173" t="s">
        <v>306</v>
      </c>
      <c r="D38" s="175">
        <v>42300</v>
      </c>
    </row>
    <row r="39" spans="1:4" s="184" customFormat="1" ht="19.5" customHeight="1">
      <c r="A39" s="165"/>
      <c r="B39" s="161" t="s">
        <v>307</v>
      </c>
      <c r="C39" s="173" t="s">
        <v>308</v>
      </c>
      <c r="D39" s="174"/>
    </row>
    <row r="40" spans="1:4" s="184" customFormat="1" ht="19.5" customHeight="1">
      <c r="A40" s="165"/>
      <c r="B40" s="161" t="s">
        <v>309</v>
      </c>
      <c r="C40" s="173" t="s">
        <v>310</v>
      </c>
      <c r="D40" s="174"/>
    </row>
    <row r="41" spans="1:4" s="184" customFormat="1" ht="19.5" customHeight="1">
      <c r="A41" s="165"/>
      <c r="B41" s="161" t="s">
        <v>311</v>
      </c>
      <c r="C41" s="173" t="s">
        <v>312</v>
      </c>
      <c r="D41" s="168"/>
    </row>
    <row r="42" spans="1:4" s="190" customFormat="1" ht="19.5" customHeight="1">
      <c r="A42" s="165"/>
      <c r="B42" s="166" t="s">
        <v>313</v>
      </c>
      <c r="C42" s="171" t="s">
        <v>314</v>
      </c>
      <c r="D42" s="189">
        <f>SUM(D36:D41)</f>
        <v>42300</v>
      </c>
    </row>
    <row r="43" spans="1:4" s="182" customFormat="1" ht="19.5" customHeight="1">
      <c r="A43" s="165"/>
      <c r="B43" s="166" t="s">
        <v>315</v>
      </c>
      <c r="C43" s="176" t="s">
        <v>316</v>
      </c>
      <c r="D43" s="177">
        <f>D19+D35</f>
        <v>713468</v>
      </c>
    </row>
    <row r="44" spans="1:4" s="182" customFormat="1" ht="19.5" customHeight="1">
      <c r="A44" s="165"/>
      <c r="B44" s="166" t="s">
        <v>317</v>
      </c>
      <c r="C44" s="176" t="s">
        <v>318</v>
      </c>
      <c r="D44" s="177">
        <f>D28+D42</f>
        <v>713467.8443333333</v>
      </c>
    </row>
    <row r="45" spans="1:4" ht="19.5" customHeight="1">
      <c r="A45" s="191"/>
      <c r="B45" s="161" t="s">
        <v>319</v>
      </c>
      <c r="C45" s="192" t="s">
        <v>320</v>
      </c>
      <c r="D45" s="193">
        <v>15</v>
      </c>
    </row>
    <row r="46" spans="1:4" ht="19.5" customHeight="1" thickBot="1">
      <c r="A46" s="194"/>
      <c r="B46" s="161" t="s">
        <v>321</v>
      </c>
      <c r="C46" s="195" t="s">
        <v>322</v>
      </c>
      <c r="D46" s="196">
        <v>70</v>
      </c>
    </row>
  </sheetData>
  <sheetProtection formatCells="0"/>
  <mergeCells count="2">
    <mergeCell ref="A5:B5"/>
    <mergeCell ref="A2:B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&amp;R&amp;"Arial,Dőlt"4.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D1" sqref="D1"/>
    </sheetView>
  </sheetViews>
  <sheetFormatPr defaultColWidth="9.00390625" defaultRowHeight="12.75"/>
  <cols>
    <col min="1" max="1" width="1.12109375" style="197" customWidth="1"/>
    <col min="2" max="2" width="8.375" style="198" customWidth="1"/>
    <col min="3" max="3" width="98.50390625" style="199" customWidth="1"/>
    <col min="4" max="4" width="13.375" style="198" customWidth="1"/>
    <col min="5" max="16384" width="9.375" style="150" customWidth="1"/>
  </cols>
  <sheetData>
    <row r="1" spans="1:4" s="137" customFormat="1" ht="20.25" customHeight="1" thickBot="1">
      <c r="A1" s="133"/>
      <c r="B1" s="134"/>
      <c r="C1" s="135"/>
      <c r="D1" s="136" t="s">
        <v>337</v>
      </c>
    </row>
    <row r="2" spans="1:4" s="140" customFormat="1" ht="25.5" customHeight="1">
      <c r="A2" s="220" t="s">
        <v>238</v>
      </c>
      <c r="B2" s="221"/>
      <c r="C2" s="138" t="s">
        <v>323</v>
      </c>
      <c r="D2" s="139" t="s">
        <v>240</v>
      </c>
    </row>
    <row r="3" spans="1:4" s="140" customFormat="1" ht="16.5" thickBot="1">
      <c r="A3" s="222"/>
      <c r="B3" s="223"/>
      <c r="C3" s="141"/>
      <c r="D3" s="142" t="s">
        <v>242</v>
      </c>
    </row>
    <row r="4" spans="1:4" s="147" customFormat="1" ht="15.75" customHeight="1" thickBot="1">
      <c r="A4" s="143"/>
      <c r="B4" s="144"/>
      <c r="C4" s="145"/>
      <c r="D4" s="146" t="s">
        <v>243</v>
      </c>
    </row>
    <row r="5" spans="1:4" ht="12.75" customHeight="1" thickBot="1">
      <c r="A5" s="218" t="s">
        <v>244</v>
      </c>
      <c r="B5" s="219"/>
      <c r="C5" s="148" t="s">
        <v>245</v>
      </c>
      <c r="D5" s="149" t="s">
        <v>246</v>
      </c>
    </row>
    <row r="6" spans="1:4" s="155" customFormat="1" ht="19.5" customHeight="1" thickBot="1">
      <c r="A6" s="151">
        <v>1</v>
      </c>
      <c r="B6" s="152">
        <v>2</v>
      </c>
      <c r="C6" s="153">
        <v>3</v>
      </c>
      <c r="D6" s="154">
        <v>4</v>
      </c>
    </row>
    <row r="7" spans="1:4" s="155" customFormat="1" ht="19.5" customHeight="1">
      <c r="A7" s="156"/>
      <c r="B7" s="157" t="s">
        <v>240</v>
      </c>
      <c r="C7" s="158" t="s">
        <v>247</v>
      </c>
      <c r="D7" s="159">
        <v>44212</v>
      </c>
    </row>
    <row r="8" spans="1:4" s="164" customFormat="1" ht="19.5" customHeight="1">
      <c r="A8" s="160"/>
      <c r="B8" s="161" t="s">
        <v>248</v>
      </c>
      <c r="C8" s="162" t="s">
        <v>249</v>
      </c>
      <c r="D8" s="163">
        <v>4068</v>
      </c>
    </row>
    <row r="9" spans="1:4" s="169" customFormat="1" ht="19.5" customHeight="1">
      <c r="A9" s="165"/>
      <c r="B9" s="166" t="s">
        <v>250</v>
      </c>
      <c r="C9" s="167" t="s">
        <v>251</v>
      </c>
      <c r="D9" s="168">
        <f>SUM(D7:D8)</f>
        <v>48280</v>
      </c>
    </row>
    <row r="10" spans="1:4" s="169" customFormat="1" ht="19.5" customHeight="1">
      <c r="A10" s="165"/>
      <c r="B10" s="166" t="s">
        <v>252</v>
      </c>
      <c r="C10" s="167" t="s">
        <v>253</v>
      </c>
      <c r="D10" s="170">
        <v>12000</v>
      </c>
    </row>
    <row r="11" spans="1:4" s="169" customFormat="1" ht="19.5" customHeight="1">
      <c r="A11" s="165"/>
      <c r="B11" s="166" t="s">
        <v>254</v>
      </c>
      <c r="C11" s="167" t="s">
        <v>255</v>
      </c>
      <c r="D11" s="168">
        <v>8000</v>
      </c>
    </row>
    <row r="12" spans="1:4" s="172" customFormat="1" ht="19.5" customHeight="1">
      <c r="A12" s="165"/>
      <c r="B12" s="166" t="s">
        <v>256</v>
      </c>
      <c r="C12" s="171" t="s">
        <v>257</v>
      </c>
      <c r="D12" s="168">
        <v>52270</v>
      </c>
    </row>
    <row r="13" spans="1:4" s="172" customFormat="1" ht="19.5" customHeight="1">
      <c r="A13" s="165"/>
      <c r="B13" s="166" t="s">
        <v>258</v>
      </c>
      <c r="C13" s="171" t="s">
        <v>116</v>
      </c>
      <c r="D13" s="168"/>
    </row>
    <row r="14" spans="1:4" s="172" customFormat="1" ht="19.5" customHeight="1">
      <c r="A14" s="165"/>
      <c r="B14" s="166" t="s">
        <v>259</v>
      </c>
      <c r="C14" s="171" t="s">
        <v>260</v>
      </c>
      <c r="D14" s="168">
        <f>SUM(D9:D13)</f>
        <v>120550</v>
      </c>
    </row>
    <row r="15" spans="1:4" s="164" customFormat="1" ht="19.5" customHeight="1">
      <c r="A15" s="160"/>
      <c r="B15" s="161" t="s">
        <v>261</v>
      </c>
      <c r="C15" s="173" t="s">
        <v>262</v>
      </c>
      <c r="D15" s="174"/>
    </row>
    <row r="16" spans="1:4" s="164" customFormat="1" ht="19.5" customHeight="1">
      <c r="A16" s="160"/>
      <c r="B16" s="161" t="s">
        <v>75</v>
      </c>
      <c r="C16" s="173" t="s">
        <v>263</v>
      </c>
      <c r="D16" s="174"/>
    </row>
    <row r="17" spans="1:4" s="164" customFormat="1" ht="19.5" customHeight="1">
      <c r="A17" s="160"/>
      <c r="B17" s="161" t="s">
        <v>264</v>
      </c>
      <c r="C17" s="173" t="s">
        <v>324</v>
      </c>
      <c r="D17" s="174"/>
    </row>
    <row r="18" spans="1:4" s="169" customFormat="1" ht="19.5" customHeight="1">
      <c r="A18" s="165"/>
      <c r="B18" s="166" t="s">
        <v>266</v>
      </c>
      <c r="C18" s="171" t="s">
        <v>267</v>
      </c>
      <c r="D18" s="175">
        <f>SUM(D15:D17)</f>
        <v>0</v>
      </c>
    </row>
    <row r="19" spans="1:4" s="178" customFormat="1" ht="19.5" customHeight="1">
      <c r="A19" s="160"/>
      <c r="B19" s="166" t="s">
        <v>268</v>
      </c>
      <c r="C19" s="176" t="s">
        <v>269</v>
      </c>
      <c r="D19" s="177">
        <f>D14+D18</f>
        <v>120550</v>
      </c>
    </row>
    <row r="20" spans="1:4" s="178" customFormat="1" ht="19.5" customHeight="1">
      <c r="A20" s="160"/>
      <c r="B20" s="166" t="s">
        <v>270</v>
      </c>
      <c r="C20" s="176" t="s">
        <v>271</v>
      </c>
      <c r="D20" s="177"/>
    </row>
    <row r="21" spans="1:4" s="178" customFormat="1" ht="19.5" customHeight="1">
      <c r="A21" s="165"/>
      <c r="B21" s="166" t="s">
        <v>272</v>
      </c>
      <c r="C21" s="179" t="s">
        <v>48</v>
      </c>
      <c r="D21" s="168"/>
    </row>
    <row r="22" spans="1:4" s="178" customFormat="1" ht="19.5" customHeight="1">
      <c r="A22" s="165"/>
      <c r="B22" s="166" t="s">
        <v>273</v>
      </c>
      <c r="C22" s="179" t="s">
        <v>274</v>
      </c>
      <c r="D22" s="168"/>
    </row>
    <row r="23" spans="1:4" s="180" customFormat="1" ht="19.5" customHeight="1">
      <c r="A23" s="160"/>
      <c r="B23" s="166" t="s">
        <v>275</v>
      </c>
      <c r="C23" s="179" t="s">
        <v>276</v>
      </c>
      <c r="D23" s="175">
        <v>33</v>
      </c>
    </row>
    <row r="24" spans="1:4" s="180" customFormat="1" ht="19.5" customHeight="1">
      <c r="A24" s="160"/>
      <c r="B24" s="166" t="s">
        <v>277</v>
      </c>
      <c r="C24" s="171" t="s">
        <v>278</v>
      </c>
      <c r="D24" s="175">
        <v>5</v>
      </c>
    </row>
    <row r="25" spans="1:4" s="180" customFormat="1" ht="19.5" customHeight="1">
      <c r="A25" s="160"/>
      <c r="B25" s="166" t="s">
        <v>279</v>
      </c>
      <c r="C25" s="171" t="s">
        <v>280</v>
      </c>
      <c r="D25" s="168"/>
    </row>
    <row r="26" spans="1:4" s="180" customFormat="1" ht="19.5" customHeight="1">
      <c r="A26" s="160"/>
      <c r="B26" s="166" t="s">
        <v>281</v>
      </c>
      <c r="C26" s="171" t="s">
        <v>282</v>
      </c>
      <c r="D26" s="168"/>
    </row>
    <row r="27" spans="1:4" s="178" customFormat="1" ht="19.5" customHeight="1">
      <c r="A27" s="181"/>
      <c r="B27" s="166" t="s">
        <v>283</v>
      </c>
      <c r="C27" s="171" t="s">
        <v>284</v>
      </c>
      <c r="D27" s="175"/>
    </row>
    <row r="28" spans="1:4" s="182" customFormat="1" ht="19.5" customHeight="1">
      <c r="A28" s="165"/>
      <c r="B28" s="166" t="s">
        <v>285</v>
      </c>
      <c r="C28" s="176" t="s">
        <v>286</v>
      </c>
      <c r="D28" s="168">
        <f>D20+D21+D22+D23+D24+D25+D26+D27</f>
        <v>38</v>
      </c>
    </row>
    <row r="29" spans="1:4" s="182" customFormat="1" ht="19.5" customHeight="1">
      <c r="A29" s="165"/>
      <c r="B29" s="166" t="s">
        <v>287</v>
      </c>
      <c r="C29" s="176" t="s">
        <v>288</v>
      </c>
      <c r="D29" s="168">
        <f>D14-D20-D21-D23-D24-D26</f>
        <v>120512</v>
      </c>
    </row>
    <row r="30" spans="1:4" s="182" customFormat="1" ht="19.5" customHeight="1">
      <c r="A30" s="165"/>
      <c r="B30" s="166" t="s">
        <v>289</v>
      </c>
      <c r="C30" s="176" t="s">
        <v>290</v>
      </c>
      <c r="D30" s="168">
        <f>D18-D22-D25-D27</f>
        <v>0</v>
      </c>
    </row>
    <row r="31" spans="1:4" ht="19.5" customHeight="1">
      <c r="A31" s="165"/>
      <c r="B31" s="161" t="s">
        <v>291</v>
      </c>
      <c r="C31" s="173" t="s">
        <v>292</v>
      </c>
      <c r="D31" s="183"/>
    </row>
    <row r="32" spans="1:4" s="184" customFormat="1" ht="19.5" customHeight="1">
      <c r="A32" s="165"/>
      <c r="B32" s="161" t="s">
        <v>293</v>
      </c>
      <c r="C32" s="173" t="s">
        <v>294</v>
      </c>
      <c r="D32" s="183"/>
    </row>
    <row r="33" spans="1:12" ht="19.5" customHeight="1">
      <c r="A33" s="165"/>
      <c r="B33" s="161" t="s">
        <v>295</v>
      </c>
      <c r="C33" s="185" t="s">
        <v>296</v>
      </c>
      <c r="D33" s="183"/>
      <c r="L33" s="186"/>
    </row>
    <row r="34" spans="1:12" ht="19.5" customHeight="1">
      <c r="A34" s="165"/>
      <c r="B34" s="161" t="s">
        <v>297</v>
      </c>
      <c r="C34" s="185" t="s">
        <v>298</v>
      </c>
      <c r="D34" s="183"/>
      <c r="L34" s="186"/>
    </row>
    <row r="35" spans="1:4" s="182" customFormat="1" ht="19.5" customHeight="1">
      <c r="A35" s="165"/>
      <c r="B35" s="166" t="s">
        <v>299</v>
      </c>
      <c r="C35" s="187" t="s">
        <v>300</v>
      </c>
      <c r="D35" s="168">
        <f>SUM(D31:D34)</f>
        <v>0</v>
      </c>
    </row>
    <row r="36" spans="1:4" s="182" customFormat="1" ht="19.5" customHeight="1">
      <c r="A36" s="165"/>
      <c r="B36" s="161" t="s">
        <v>301</v>
      </c>
      <c r="C36" s="188" t="s">
        <v>302</v>
      </c>
      <c r="D36" s="168"/>
    </row>
    <row r="37" spans="1:4" ht="19.5" customHeight="1">
      <c r="A37" s="165"/>
      <c r="B37" s="161" t="s">
        <v>303</v>
      </c>
      <c r="C37" s="173" t="s">
        <v>304</v>
      </c>
      <c r="D37" s="168"/>
    </row>
    <row r="38" spans="1:4" s="184" customFormat="1" ht="19.5" customHeight="1">
      <c r="A38" s="165"/>
      <c r="B38" s="161" t="s">
        <v>305</v>
      </c>
      <c r="C38" s="173" t="s">
        <v>306</v>
      </c>
      <c r="D38" s="175"/>
    </row>
    <row r="39" spans="1:4" s="184" customFormat="1" ht="19.5" customHeight="1">
      <c r="A39" s="165"/>
      <c r="B39" s="161" t="s">
        <v>307</v>
      </c>
      <c r="C39" s="173" t="s">
        <v>308</v>
      </c>
      <c r="D39" s="174"/>
    </row>
    <row r="40" spans="1:4" s="184" customFormat="1" ht="19.5" customHeight="1">
      <c r="A40" s="165"/>
      <c r="B40" s="161" t="s">
        <v>309</v>
      </c>
      <c r="C40" s="173" t="s">
        <v>325</v>
      </c>
      <c r="D40" s="174">
        <v>120512</v>
      </c>
    </row>
    <row r="41" spans="1:4" s="184" customFormat="1" ht="19.5" customHeight="1">
      <c r="A41" s="165"/>
      <c r="B41" s="161" t="s">
        <v>311</v>
      </c>
      <c r="C41" s="173" t="s">
        <v>326</v>
      </c>
      <c r="D41" s="174"/>
    </row>
    <row r="42" spans="1:4" s="184" customFormat="1" ht="19.5" customHeight="1">
      <c r="A42" s="165"/>
      <c r="B42" s="161" t="s">
        <v>313</v>
      </c>
      <c r="C42" s="173" t="s">
        <v>312</v>
      </c>
      <c r="D42" s="168"/>
    </row>
    <row r="43" spans="1:4" s="190" customFormat="1" ht="19.5" customHeight="1">
      <c r="A43" s="165"/>
      <c r="B43" s="166" t="s">
        <v>315</v>
      </c>
      <c r="C43" s="171" t="s">
        <v>314</v>
      </c>
      <c r="D43" s="175">
        <f>SUM(D36:D42)</f>
        <v>120512</v>
      </c>
    </row>
    <row r="44" spans="1:4" s="203" customFormat="1" ht="19.5" customHeight="1">
      <c r="A44" s="200"/>
      <c r="B44" s="166" t="s">
        <v>317</v>
      </c>
      <c r="C44" s="201" t="s">
        <v>316</v>
      </c>
      <c r="D44" s="202">
        <f>D19+D35</f>
        <v>120550</v>
      </c>
    </row>
    <row r="45" spans="1:4" s="203" customFormat="1" ht="19.5" customHeight="1">
      <c r="A45" s="200"/>
      <c r="B45" s="166" t="s">
        <v>319</v>
      </c>
      <c r="C45" s="201" t="s">
        <v>318</v>
      </c>
      <c r="D45" s="202">
        <f>D28+D43</f>
        <v>120550</v>
      </c>
    </row>
    <row r="46" spans="1:4" ht="19.5" customHeight="1">
      <c r="A46" s="191"/>
      <c r="B46" s="161" t="s">
        <v>321</v>
      </c>
      <c r="C46" s="192" t="s">
        <v>320</v>
      </c>
      <c r="D46" s="193">
        <v>20</v>
      </c>
    </row>
    <row r="47" spans="1:4" ht="19.5" customHeight="1" thickBot="1">
      <c r="A47" s="194"/>
      <c r="B47" s="161" t="s">
        <v>327</v>
      </c>
      <c r="C47" s="195" t="s">
        <v>322</v>
      </c>
      <c r="D47" s="196"/>
    </row>
  </sheetData>
  <sheetProtection formatCells="0"/>
  <mergeCells count="2">
    <mergeCell ref="A5:B5"/>
    <mergeCell ref="A2:B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&amp;R&amp;"Arial,Dőlt"5.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C12" sqref="C12"/>
    </sheetView>
  </sheetViews>
  <sheetFormatPr defaultColWidth="9.00390625" defaultRowHeight="12.75"/>
  <cols>
    <col min="1" max="1" width="1.12109375" style="197" customWidth="1"/>
    <col min="2" max="2" width="8.375" style="198" customWidth="1"/>
    <col min="3" max="3" width="98.50390625" style="199" customWidth="1"/>
    <col min="4" max="4" width="13.375" style="198" customWidth="1"/>
    <col min="5" max="16384" width="9.375" style="150" customWidth="1"/>
  </cols>
  <sheetData>
    <row r="1" spans="1:4" s="137" customFormat="1" ht="20.25" customHeight="1" thickBot="1">
      <c r="A1" s="133"/>
      <c r="B1" s="134"/>
      <c r="C1" s="135"/>
      <c r="D1" s="136" t="s">
        <v>338</v>
      </c>
    </row>
    <row r="2" spans="1:4" s="140" customFormat="1" ht="25.5" customHeight="1">
      <c r="A2" s="220" t="s">
        <v>238</v>
      </c>
      <c r="B2" s="221"/>
      <c r="C2" s="138" t="s">
        <v>328</v>
      </c>
      <c r="D2" s="139" t="s">
        <v>240</v>
      </c>
    </row>
    <row r="3" spans="1:4" s="140" customFormat="1" ht="16.5" thickBot="1">
      <c r="A3" s="222"/>
      <c r="B3" s="223"/>
      <c r="C3" s="141"/>
      <c r="D3" s="142" t="s">
        <v>242</v>
      </c>
    </row>
    <row r="4" spans="1:4" s="147" customFormat="1" ht="15.75" customHeight="1" thickBot="1">
      <c r="A4" s="143"/>
      <c r="B4" s="144"/>
      <c r="C4" s="145"/>
      <c r="D4" s="146" t="s">
        <v>243</v>
      </c>
    </row>
    <row r="5" spans="1:4" ht="27" customHeight="1" thickBot="1">
      <c r="A5" s="218" t="s">
        <v>244</v>
      </c>
      <c r="B5" s="219"/>
      <c r="C5" s="148" t="s">
        <v>245</v>
      </c>
      <c r="D5" s="149" t="s">
        <v>246</v>
      </c>
    </row>
    <row r="6" spans="1:4" s="155" customFormat="1" ht="19.5" customHeight="1" thickBot="1">
      <c r="A6" s="151">
        <v>1</v>
      </c>
      <c r="B6" s="152">
        <v>2</v>
      </c>
      <c r="C6" s="153">
        <v>3</v>
      </c>
      <c r="D6" s="154">
        <v>4</v>
      </c>
    </row>
    <row r="7" spans="1:4" s="155" customFormat="1" ht="19.5" customHeight="1">
      <c r="A7" s="156"/>
      <c r="B7" s="157" t="s">
        <v>240</v>
      </c>
      <c r="C7" s="158" t="s">
        <v>247</v>
      </c>
      <c r="D7" s="159">
        <v>29265</v>
      </c>
    </row>
    <row r="8" spans="1:4" s="164" customFormat="1" ht="19.5" customHeight="1">
      <c r="A8" s="160"/>
      <c r="B8" s="161" t="s">
        <v>248</v>
      </c>
      <c r="C8" s="162" t="s">
        <v>249</v>
      </c>
      <c r="D8" s="163">
        <v>140</v>
      </c>
    </row>
    <row r="9" spans="1:4" s="169" customFormat="1" ht="19.5" customHeight="1">
      <c r="A9" s="165"/>
      <c r="B9" s="166" t="s">
        <v>250</v>
      </c>
      <c r="C9" s="167" t="s">
        <v>251</v>
      </c>
      <c r="D9" s="168">
        <f>SUM(D7:D8)</f>
        <v>29405</v>
      </c>
    </row>
    <row r="10" spans="1:4" s="169" customFormat="1" ht="19.5" customHeight="1">
      <c r="A10" s="165"/>
      <c r="B10" s="166" t="s">
        <v>252</v>
      </c>
      <c r="C10" s="167" t="s">
        <v>253</v>
      </c>
      <c r="D10" s="170">
        <v>8005</v>
      </c>
    </row>
    <row r="11" spans="1:4" s="169" customFormat="1" ht="19.5" customHeight="1">
      <c r="A11" s="165"/>
      <c r="B11" s="166" t="s">
        <v>254</v>
      </c>
      <c r="C11" s="167" t="s">
        <v>255</v>
      </c>
      <c r="D11" s="168">
        <v>19078</v>
      </c>
    </row>
    <row r="12" spans="1:4" s="172" customFormat="1" ht="19.5" customHeight="1">
      <c r="A12" s="165"/>
      <c r="B12" s="166" t="s">
        <v>256</v>
      </c>
      <c r="C12" s="171" t="s">
        <v>257</v>
      </c>
      <c r="D12" s="168"/>
    </row>
    <row r="13" spans="1:4" s="172" customFormat="1" ht="19.5" customHeight="1">
      <c r="A13" s="165"/>
      <c r="B13" s="166" t="s">
        <v>258</v>
      </c>
      <c r="C13" s="171" t="s">
        <v>116</v>
      </c>
      <c r="D13" s="168"/>
    </row>
    <row r="14" spans="1:4" s="172" customFormat="1" ht="19.5" customHeight="1">
      <c r="A14" s="165"/>
      <c r="B14" s="166" t="s">
        <v>259</v>
      </c>
      <c r="C14" s="171" t="s">
        <v>260</v>
      </c>
      <c r="D14" s="168">
        <f>SUM(D9:D13)</f>
        <v>56488</v>
      </c>
    </row>
    <row r="15" spans="1:4" s="164" customFormat="1" ht="19.5" customHeight="1">
      <c r="A15" s="160"/>
      <c r="B15" s="161" t="s">
        <v>261</v>
      </c>
      <c r="C15" s="173" t="s">
        <v>262</v>
      </c>
      <c r="D15" s="174"/>
    </row>
    <row r="16" spans="1:4" s="164" customFormat="1" ht="19.5" customHeight="1">
      <c r="A16" s="160"/>
      <c r="B16" s="161" t="s">
        <v>75</v>
      </c>
      <c r="C16" s="173" t="s">
        <v>263</v>
      </c>
      <c r="D16" s="174"/>
    </row>
    <row r="17" spans="1:4" s="164" customFormat="1" ht="19.5" customHeight="1">
      <c r="A17" s="160"/>
      <c r="B17" s="161" t="s">
        <v>264</v>
      </c>
      <c r="C17" s="173" t="s">
        <v>324</v>
      </c>
      <c r="D17" s="174"/>
    </row>
    <row r="18" spans="1:4" s="169" customFormat="1" ht="19.5" customHeight="1">
      <c r="A18" s="165"/>
      <c r="B18" s="166" t="s">
        <v>266</v>
      </c>
      <c r="C18" s="171" t="s">
        <v>267</v>
      </c>
      <c r="D18" s="175">
        <f>SUM(D15:D17)</f>
        <v>0</v>
      </c>
    </row>
    <row r="19" spans="1:4" s="178" customFormat="1" ht="19.5" customHeight="1">
      <c r="A19" s="160"/>
      <c r="B19" s="166" t="s">
        <v>268</v>
      </c>
      <c r="C19" s="176" t="s">
        <v>269</v>
      </c>
      <c r="D19" s="177">
        <f>D14+D18</f>
        <v>56488</v>
      </c>
    </row>
    <row r="20" spans="1:4" s="178" customFormat="1" ht="19.5" customHeight="1">
      <c r="A20" s="160"/>
      <c r="B20" s="166" t="s">
        <v>270</v>
      </c>
      <c r="C20" s="176" t="s">
        <v>271</v>
      </c>
      <c r="D20" s="177"/>
    </row>
    <row r="21" spans="1:4" s="178" customFormat="1" ht="19.5" customHeight="1">
      <c r="A21" s="165"/>
      <c r="B21" s="166" t="s">
        <v>272</v>
      </c>
      <c r="C21" s="179" t="s">
        <v>48</v>
      </c>
      <c r="D21" s="168">
        <v>135</v>
      </c>
    </row>
    <row r="22" spans="1:4" s="178" customFormat="1" ht="19.5" customHeight="1">
      <c r="A22" s="165"/>
      <c r="B22" s="166" t="s">
        <v>273</v>
      </c>
      <c r="C22" s="179" t="s">
        <v>274</v>
      </c>
      <c r="D22" s="168"/>
    </row>
    <row r="23" spans="1:4" s="180" customFormat="1" ht="19.5" customHeight="1">
      <c r="A23" s="160"/>
      <c r="B23" s="166" t="s">
        <v>275</v>
      </c>
      <c r="C23" s="179" t="s">
        <v>276</v>
      </c>
      <c r="D23" s="175"/>
    </row>
    <row r="24" spans="1:4" s="180" customFormat="1" ht="19.5" customHeight="1">
      <c r="A24" s="160"/>
      <c r="B24" s="166" t="s">
        <v>277</v>
      </c>
      <c r="C24" s="171" t="s">
        <v>278</v>
      </c>
      <c r="D24" s="175">
        <v>3900</v>
      </c>
    </row>
    <row r="25" spans="1:4" s="180" customFormat="1" ht="19.5" customHeight="1">
      <c r="A25" s="160"/>
      <c r="B25" s="166" t="s">
        <v>279</v>
      </c>
      <c r="C25" s="171" t="s">
        <v>280</v>
      </c>
      <c r="D25" s="168"/>
    </row>
    <row r="26" spans="1:4" s="180" customFormat="1" ht="19.5" customHeight="1">
      <c r="A26" s="160"/>
      <c r="B26" s="166" t="s">
        <v>281</v>
      </c>
      <c r="C26" s="171" t="s">
        <v>282</v>
      </c>
      <c r="D26" s="168"/>
    </row>
    <row r="27" spans="1:4" s="178" customFormat="1" ht="19.5" customHeight="1">
      <c r="A27" s="181"/>
      <c r="B27" s="166" t="s">
        <v>283</v>
      </c>
      <c r="C27" s="171" t="s">
        <v>284</v>
      </c>
      <c r="D27" s="175"/>
    </row>
    <row r="28" spans="1:4" s="182" customFormat="1" ht="19.5" customHeight="1">
      <c r="A28" s="165"/>
      <c r="B28" s="166" t="s">
        <v>285</v>
      </c>
      <c r="C28" s="176" t="s">
        <v>286</v>
      </c>
      <c r="D28" s="168">
        <f>D20+D21+D22+D23+D24+D25+D26+D27</f>
        <v>4035</v>
      </c>
    </row>
    <row r="29" spans="1:4" s="182" customFormat="1" ht="19.5" customHeight="1">
      <c r="A29" s="165"/>
      <c r="B29" s="166" t="s">
        <v>287</v>
      </c>
      <c r="C29" s="176" t="s">
        <v>288</v>
      </c>
      <c r="D29" s="168">
        <f>D14-D20-D21-D23-D24-D26</f>
        <v>52453</v>
      </c>
    </row>
    <row r="30" spans="1:4" s="182" customFormat="1" ht="19.5" customHeight="1">
      <c r="A30" s="165"/>
      <c r="B30" s="166" t="s">
        <v>289</v>
      </c>
      <c r="C30" s="176" t="s">
        <v>290</v>
      </c>
      <c r="D30" s="168">
        <f>D18-D22-D25-D27</f>
        <v>0</v>
      </c>
    </row>
    <row r="31" spans="1:4" ht="19.5" customHeight="1">
      <c r="A31" s="165"/>
      <c r="B31" s="161" t="s">
        <v>291</v>
      </c>
      <c r="C31" s="173" t="s">
        <v>292</v>
      </c>
      <c r="D31" s="183"/>
    </row>
    <row r="32" spans="1:4" s="184" customFormat="1" ht="19.5" customHeight="1">
      <c r="A32" s="165"/>
      <c r="B32" s="161" t="s">
        <v>293</v>
      </c>
      <c r="C32" s="173" t="s">
        <v>294</v>
      </c>
      <c r="D32" s="183"/>
    </row>
    <row r="33" spans="1:12" ht="19.5" customHeight="1">
      <c r="A33" s="165"/>
      <c r="B33" s="161" t="s">
        <v>295</v>
      </c>
      <c r="C33" s="185" t="s">
        <v>296</v>
      </c>
      <c r="D33" s="183"/>
      <c r="L33" s="186"/>
    </row>
    <row r="34" spans="1:12" ht="19.5" customHeight="1">
      <c r="A34" s="165"/>
      <c r="B34" s="161" t="s">
        <v>297</v>
      </c>
      <c r="C34" s="185" t="s">
        <v>298</v>
      </c>
      <c r="D34" s="183"/>
      <c r="L34" s="186"/>
    </row>
    <row r="35" spans="1:4" s="182" customFormat="1" ht="19.5" customHeight="1">
      <c r="A35" s="165"/>
      <c r="B35" s="166" t="s">
        <v>299</v>
      </c>
      <c r="C35" s="187" t="s">
        <v>300</v>
      </c>
      <c r="D35" s="168">
        <f>SUM(D31:D34)</f>
        <v>0</v>
      </c>
    </row>
    <row r="36" spans="1:4" s="182" customFormat="1" ht="19.5" customHeight="1">
      <c r="A36" s="165"/>
      <c r="B36" s="161" t="s">
        <v>301</v>
      </c>
      <c r="C36" s="188" t="s">
        <v>302</v>
      </c>
      <c r="D36" s="168"/>
    </row>
    <row r="37" spans="1:4" ht="19.5" customHeight="1">
      <c r="A37" s="165"/>
      <c r="B37" s="161" t="s">
        <v>303</v>
      </c>
      <c r="C37" s="173" t="s">
        <v>304</v>
      </c>
      <c r="D37" s="168"/>
    </row>
    <row r="38" spans="1:4" s="184" customFormat="1" ht="19.5" customHeight="1">
      <c r="A38" s="165"/>
      <c r="B38" s="161" t="s">
        <v>305</v>
      </c>
      <c r="C38" s="173" t="s">
        <v>306</v>
      </c>
      <c r="D38" s="175"/>
    </row>
    <row r="39" spans="1:4" s="184" customFormat="1" ht="19.5" customHeight="1">
      <c r="A39" s="165"/>
      <c r="B39" s="161" t="s">
        <v>307</v>
      </c>
      <c r="C39" s="173" t="s">
        <v>308</v>
      </c>
      <c r="D39" s="174"/>
    </row>
    <row r="40" spans="1:4" s="184" customFormat="1" ht="19.5" customHeight="1">
      <c r="A40" s="165"/>
      <c r="B40" s="161" t="s">
        <v>309</v>
      </c>
      <c r="C40" s="173" t="s">
        <v>325</v>
      </c>
      <c r="D40" s="174">
        <v>52453</v>
      </c>
    </row>
    <row r="41" spans="1:4" s="184" customFormat="1" ht="19.5" customHeight="1">
      <c r="A41" s="165"/>
      <c r="B41" s="161" t="s">
        <v>311</v>
      </c>
      <c r="C41" s="173" t="s">
        <v>329</v>
      </c>
      <c r="D41" s="174"/>
    </row>
    <row r="42" spans="1:4" s="184" customFormat="1" ht="19.5" customHeight="1">
      <c r="A42" s="165"/>
      <c r="B42" s="161" t="s">
        <v>313</v>
      </c>
      <c r="C42" s="173" t="s">
        <v>312</v>
      </c>
      <c r="D42" s="168"/>
    </row>
    <row r="43" spans="1:4" s="190" customFormat="1" ht="19.5" customHeight="1">
      <c r="A43" s="165"/>
      <c r="B43" s="166" t="s">
        <v>315</v>
      </c>
      <c r="C43" s="171" t="s">
        <v>314</v>
      </c>
      <c r="D43" s="175">
        <f>SUM(D36:D42)</f>
        <v>52453</v>
      </c>
    </row>
    <row r="44" spans="1:4" s="203" customFormat="1" ht="19.5" customHeight="1">
      <c r="A44" s="200"/>
      <c r="B44" s="166" t="s">
        <v>317</v>
      </c>
      <c r="C44" s="201" t="s">
        <v>316</v>
      </c>
      <c r="D44" s="202">
        <f>D19+D35</f>
        <v>56488</v>
      </c>
    </row>
    <row r="45" spans="1:4" s="203" customFormat="1" ht="19.5" customHeight="1">
      <c r="A45" s="200"/>
      <c r="B45" s="166" t="s">
        <v>319</v>
      </c>
      <c r="C45" s="201" t="s">
        <v>318</v>
      </c>
      <c r="D45" s="202">
        <f>D28+D43</f>
        <v>56488</v>
      </c>
    </row>
    <row r="46" spans="1:4" ht="19.5" customHeight="1">
      <c r="A46" s="191"/>
      <c r="B46" s="161" t="s">
        <v>321</v>
      </c>
      <c r="C46" s="192" t="s">
        <v>320</v>
      </c>
      <c r="D46" s="193">
        <v>18</v>
      </c>
    </row>
    <row r="47" spans="1:4" ht="19.5" customHeight="1" thickBot="1">
      <c r="A47" s="194"/>
      <c r="B47" s="161" t="s">
        <v>327</v>
      </c>
      <c r="C47" s="195" t="s">
        <v>322</v>
      </c>
      <c r="D47" s="196"/>
    </row>
  </sheetData>
  <sheetProtection formatCells="0"/>
  <mergeCells count="2">
    <mergeCell ref="A5:B5"/>
    <mergeCell ref="A2:B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&amp;R&amp;"Arial,Dőlt"6. melléklet</oddHead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Valika</dc:creator>
  <cp:keywords/>
  <dc:description/>
  <cp:lastModifiedBy>Valika</cp:lastModifiedBy>
  <cp:lastPrinted>2014-09-02T11:40:01Z</cp:lastPrinted>
  <dcterms:created xsi:type="dcterms:W3CDTF">2014-08-18T14:22:01Z</dcterms:created>
  <dcterms:modified xsi:type="dcterms:W3CDTF">2014-09-02T11:40:04Z</dcterms:modified>
  <cp:category/>
  <cp:version/>
  <cp:contentType/>
  <cp:contentStatus/>
</cp:coreProperties>
</file>