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alo\Documents\Documents\jegyzőkönyv 2020\2020.06.30\"/>
    </mc:Choice>
  </mc:AlternateContent>
  <xr:revisionPtr revIDLastSave="0" documentId="13_ncr:1_{06BEC174-822D-475C-93E5-4F490BD554C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címlap" sheetId="7" r:id="rId1"/>
    <sheet name="1.1.sz.mell." sheetId="8" r:id="rId2"/>
    <sheet name="1.1 sz mell konyha" sheetId="16" r:id="rId3"/>
    <sheet name="2.1.sz, mell" sheetId="6" r:id="rId4"/>
    <sheet name="3.sz.mell." sheetId="9" r:id="rId5"/>
    <sheet name="4.sz.mell." sheetId="10" r:id="rId6"/>
    <sheet name="5. sz melléklet" sheetId="17" r:id="rId7"/>
    <sheet name="1.sz.tájékozt" sheetId="12" r:id="rId8"/>
    <sheet name="2.sz.tájék." sheetId="14" r:id="rId9"/>
    <sheet name="3.sz. tájékoztató t." sheetId="13" r:id="rId10"/>
    <sheet name="Munka1" sheetId="15" r:id="rId11"/>
  </sheets>
  <definedNames>
    <definedName name="_xlnm.Print_Area" localSheetId="1">'1.1.sz.mell.'!$A$1:$C$90</definedName>
    <definedName name="_xlnm.Print_Area" localSheetId="8">'2.sz.tájék.'!$A$1:$B$20</definedName>
    <definedName name="_xlnm.Print_Area" localSheetId="5">'4.sz.mell.'!$A$1:$C$149</definedName>
    <definedName name="Z_3BE7294F_F9E5_4099_BC4E_2A12782C4657_.wvu.PrintArea" localSheetId="1" hidden="1">'1.1.sz.mell.'!$A$1:$C$90</definedName>
    <definedName name="Z_3BE7294F_F9E5_4099_BC4E_2A12782C4657_.wvu.Rows" localSheetId="1" hidden="1">'1.1.sz.mell.'!$A$49:$IR$49</definedName>
    <definedName name="Z_A0F24E3D_906B_4242_912A_38933FBCBF93_.wvu.PrintArea" localSheetId="1" hidden="1">'1.1.sz.mell.'!$A$1:$C$90</definedName>
    <definedName name="Z_A0F24E3D_906B_4242_912A_38933FBCBF93_.wvu.Rows" localSheetId="1" hidden="1">'1.1.sz.mell.'!$A$49:$IR$49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5" i="8" l="1"/>
  <c r="D80" i="8"/>
  <c r="D37" i="10"/>
  <c r="D16" i="6"/>
  <c r="D26" i="6" s="1"/>
  <c r="G26" i="6"/>
  <c r="G16" i="6"/>
  <c r="C20" i="14"/>
  <c r="D92" i="10"/>
  <c r="D108" i="10"/>
  <c r="D122" i="10"/>
  <c r="D126" i="10"/>
  <c r="D130" i="10"/>
  <c r="D135" i="10"/>
  <c r="D140" i="10"/>
  <c r="D59" i="10"/>
  <c r="D77" i="10"/>
  <c r="D87" i="10" s="1"/>
  <c r="D74" i="10"/>
  <c r="D69" i="10"/>
  <c r="D65" i="10"/>
  <c r="D54" i="10"/>
  <c r="D48" i="10"/>
  <c r="D30" i="10"/>
  <c r="D23" i="10"/>
  <c r="D16" i="10"/>
  <c r="D9" i="10"/>
  <c r="D89" i="16"/>
  <c r="D88" i="16"/>
  <c r="C73" i="16"/>
  <c r="C69" i="16"/>
  <c r="C53" i="16"/>
  <c r="C76" i="16" s="1"/>
  <c r="C84" i="16" s="1"/>
  <c r="C40" i="16"/>
  <c r="C38" i="16"/>
  <c r="C45" i="16" s="1"/>
  <c r="C32" i="16"/>
  <c r="C29" i="16"/>
  <c r="C20" i="16"/>
  <c r="C14" i="16"/>
  <c r="C9" i="16"/>
  <c r="C5" i="16"/>
  <c r="C35" i="16" s="1"/>
  <c r="C46" i="16" s="1"/>
  <c r="D64" i="10" l="1"/>
  <c r="D88" i="10" s="1"/>
  <c r="G27" i="6"/>
  <c r="G28" i="6"/>
  <c r="D27" i="6"/>
  <c r="D28" i="6"/>
  <c r="D125" i="10"/>
  <c r="D145" i="10"/>
  <c r="D146" i="10" l="1"/>
  <c r="D11" i="9" l="1"/>
  <c r="D40" i="16"/>
  <c r="D14" i="8" l="1"/>
  <c r="D37" i="8"/>
  <c r="D5" i="8"/>
  <c r="D74" i="8"/>
  <c r="D70" i="8"/>
  <c r="D54" i="8"/>
  <c r="D42" i="8"/>
  <c r="D40" i="8"/>
  <c r="D34" i="8"/>
  <c r="D31" i="8"/>
  <c r="D22" i="8"/>
  <c r="D16" i="8"/>
  <c r="D11" i="8"/>
  <c r="D77" i="8" l="1"/>
  <c r="D47" i="8"/>
  <c r="D90" i="8" s="1"/>
  <c r="B20" i="14"/>
  <c r="C6" i="12"/>
  <c r="C92" i="10"/>
  <c r="C30" i="10"/>
  <c r="D89" i="8" l="1"/>
  <c r="D48" i="8"/>
  <c r="C16" i="8"/>
  <c r="C22" i="8"/>
  <c r="C54" i="8"/>
  <c r="D73" i="16" l="1"/>
  <c r="D69" i="16"/>
  <c r="D53" i="16"/>
  <c r="D38" i="16"/>
  <c r="D46" i="16" s="1"/>
  <c r="D32" i="16"/>
  <c r="D29" i="16"/>
  <c r="D20" i="16"/>
  <c r="D14" i="16"/>
  <c r="D9" i="16"/>
  <c r="D5" i="16"/>
  <c r="C89" i="16" l="1"/>
  <c r="D76" i="16"/>
  <c r="D84" i="16" s="1"/>
  <c r="D35" i="16"/>
  <c r="D47" i="16" s="1"/>
  <c r="C70" i="8"/>
  <c r="C88" i="16" l="1"/>
  <c r="C9" i="10"/>
  <c r="C11" i="8"/>
  <c r="N26" i="12"/>
  <c r="M26" i="12"/>
  <c r="L26" i="12"/>
  <c r="K26" i="12"/>
  <c r="J26" i="12"/>
  <c r="I26" i="12"/>
  <c r="H26" i="12"/>
  <c r="G26" i="12"/>
  <c r="F26" i="12"/>
  <c r="E26" i="12"/>
  <c r="D26" i="12"/>
  <c r="C26" i="12"/>
  <c r="O25" i="12"/>
  <c r="O24" i="12"/>
  <c r="O23" i="12"/>
  <c r="O22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O13" i="12"/>
  <c r="O12" i="12"/>
  <c r="O11" i="12"/>
  <c r="O8" i="12"/>
  <c r="C140" i="10"/>
  <c r="C135" i="10"/>
  <c r="C130" i="10"/>
  <c r="C126" i="10"/>
  <c r="C122" i="10"/>
  <c r="C108" i="10"/>
  <c r="C125" i="10" s="1"/>
  <c r="D81" i="10"/>
  <c r="C77" i="10"/>
  <c r="C74" i="10"/>
  <c r="C69" i="10"/>
  <c r="C65" i="10"/>
  <c r="C59" i="10"/>
  <c r="C54" i="10"/>
  <c r="C48" i="10"/>
  <c r="C37" i="10"/>
  <c r="C23" i="10"/>
  <c r="C16" i="10"/>
  <c r="C11" i="9"/>
  <c r="F25" i="6"/>
  <c r="C22" i="6"/>
  <c r="C17" i="6"/>
  <c r="F16" i="6"/>
  <c r="C16" i="6"/>
  <c r="C74" i="8"/>
  <c r="C42" i="8"/>
  <c r="C40" i="8"/>
  <c r="C34" i="8"/>
  <c r="C31" i="8"/>
  <c r="C5" i="8"/>
  <c r="O15" i="12" l="1"/>
  <c r="C87" i="10"/>
  <c r="C145" i="10"/>
  <c r="C146" i="10" s="1"/>
  <c r="C25" i="6"/>
  <c r="C26" i="6" s="1"/>
  <c r="J27" i="12"/>
  <c r="D27" i="12"/>
  <c r="N27" i="12"/>
  <c r="L27" i="12"/>
  <c r="H27" i="12"/>
  <c r="F27" i="12"/>
  <c r="M27" i="12"/>
  <c r="K27" i="12"/>
  <c r="I27" i="12"/>
  <c r="G27" i="12"/>
  <c r="E27" i="12"/>
  <c r="O26" i="12"/>
  <c r="C64" i="10"/>
  <c r="C77" i="8"/>
  <c r="C85" i="8" s="1"/>
  <c r="C37" i="8"/>
  <c r="C47" i="8"/>
  <c r="F26" i="6"/>
  <c r="F28" i="6" s="1"/>
  <c r="C27" i="12"/>
  <c r="C28" i="6"/>
  <c r="F27" i="6"/>
  <c r="C27" i="6"/>
  <c r="C88" i="10" l="1"/>
  <c r="C89" i="8"/>
  <c r="O27" i="12"/>
  <c r="C48" i="8"/>
  <c r="C90" i="8"/>
</calcChain>
</file>

<file path=xl/sharedStrings.xml><?xml version="1.0" encoding="utf-8"?>
<sst xmlns="http://schemas.openxmlformats.org/spreadsheetml/2006/main" count="911" uniqueCount="443">
  <si>
    <t>Egyéb működési célú kiadások</t>
  </si>
  <si>
    <t>Készletértékesítés ellenértéke</t>
  </si>
  <si>
    <t>Szolgáltatások ellenértéke</t>
  </si>
  <si>
    <t>Tulajdonosi bevételek</t>
  </si>
  <si>
    <t>1.1sz.</t>
  </si>
  <si>
    <t>2.1.sz.</t>
  </si>
  <si>
    <t>Működési célú bevételek és kiadások mérlege</t>
  </si>
  <si>
    <t>3.sz.</t>
  </si>
  <si>
    <t>4.1.sz.</t>
  </si>
  <si>
    <t>Önkormányzat összes bevétel, kiadás</t>
  </si>
  <si>
    <t>2.sz.tájék.</t>
  </si>
  <si>
    <t>Előirányzat felhasználási terv</t>
  </si>
  <si>
    <t>3.sz.tájék.</t>
  </si>
  <si>
    <t>B E V É T E L E K</t>
  </si>
  <si>
    <t xml:space="preserve">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</si>
  <si>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</si>
  <si>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</si>
  <si>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</si>
  <si>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</si>
  <si>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</si>
  <si>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</si>
  <si>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</si>
  <si>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</si>
  <si>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</si>
  <si>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</si>
  <si>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</si>
  <si>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</si>
  <si>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</si>
  <si>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1.6.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</si>
  <si>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</si>
  <si>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</si>
  <si>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</si>
  <si>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</si>
  <si>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</si>
  <si>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</si>
  <si>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</si>
  <si>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</si>
  <si>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</si>
  <si>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</si>
  <si>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</si>
  <si>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</si>
  <si>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</si>
  <si>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</si>
  <si>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</si>
  <si>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</si>
  <si>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</si>
  <si>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</si>
  <si>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</si>
  <si>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</si>
  <si>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</si>
  <si>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</si>
  <si>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</si>
  <si>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</si>
  <si>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</si>
  <si>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</si>
  <si>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</si>
  <si>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</si>
  <si>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</si>
  <si>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</si>
  <si>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</si>
  <si>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</si>
  <si>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</si>
  <si>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</si>
  <si>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</si>
  <si>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</si>
  <si>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</si>
  <si>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</si>
  <si>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</si>
  <si>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</si>
  <si>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</si>
  <si>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</si>
  <si>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</si>
  <si>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</si>
  <si>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</si>
  <si>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5.2.</t>
  </si>
  <si>
    <t>5.3.</t>
  </si>
  <si>
    <t>Közvetített szolgáltatások értéke</t>
  </si>
  <si>
    <t>5.4.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</si>
  <si>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</si>
  <si>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</si>
  <si>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</si>
  <si>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</si>
  <si>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</si>
  <si>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</si>
  <si>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</si>
  <si>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</si>
  <si>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</si>
  <si>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</si>
  <si>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</si>
  <si>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</si>
  <si>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</si>
  <si>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</si>
  <si>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</si>
  <si>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</si>
  <si>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</si>
  <si>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</si>
  <si>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</si>
  <si>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</si>
  <si>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</si>
  <si>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</si>
  <si>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</si>
  <si>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</si>
  <si>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</si>
  <si>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</si>
  <si>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</si>
  <si>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</si>
  <si>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</si>
  <si>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</si>
  <si>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</si>
  <si>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</si>
  <si>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</si>
  <si>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</si>
  <si>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</si>
  <si>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</si>
  <si>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</si>
  <si>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</si>
  <si>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</si>
  <si>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</si>
  <si>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</si>
  <si>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</si>
  <si>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</si>
  <si>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</si>
  <si>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</si>
  <si>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</si>
  <si>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</si>
  <si>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</si>
  <si>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</si>
  <si>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</si>
  <si>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</si>
  <si>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</si>
  <si>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</si>
  <si>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</si>
  <si>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</si>
  <si>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</si>
  <si>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</si>
  <si>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</si>
  <si>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</si>
  <si>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</si>
  <si>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</si>
  <si>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</si>
  <si>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</si>
  <si>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</si>
  <si>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</si>
  <si>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</si>
  <si>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</si>
  <si>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</si>
  <si>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</si>
  <si>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</si>
  <si>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</si>
  <si>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</si>
  <si>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</si>
  <si>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</si>
  <si>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</si>
  <si>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</si>
  <si>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</si>
  <si>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</si>
  <si>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</si>
  <si>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</si>
  <si>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</si>
  <si>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</si>
  <si>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</si>
  <si>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</si>
  <si>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</si>
  <si>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</si>
  <si>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</si>
  <si>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</si>
  <si>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</si>
  <si>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</si>
  <si>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</si>
  <si>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</si>
  <si>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</si>
  <si>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</si>
  <si>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</si>
  <si>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</si>
  <si>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Ezer forintban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</si>
  <si>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</si>
  <si>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</si>
  <si>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</si>
  <si>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</si>
  <si>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</si>
  <si>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</si>
  <si>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</si>
  <si>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</si>
  <si>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</si>
  <si>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</si>
  <si>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</si>
  <si>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</si>
  <si>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</si>
  <si>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</si>
  <si>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</si>
  <si>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</si>
  <si>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</si>
  <si>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</si>
  <si>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</si>
  <si>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</si>
  <si>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</si>
  <si>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</si>
  <si>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</si>
  <si>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</si>
  <si>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</si>
  <si>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</si>
  <si>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</si>
  <si>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</si>
  <si>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</si>
  <si>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</si>
  <si>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</si>
  <si>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</si>
  <si>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</si>
  <si>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</si>
  <si>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</si>
  <si>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</si>
  <si>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</si>
  <si>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</si>
  <si>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</si>
  <si>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</si>
  <si>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</si>
  <si>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</si>
  <si>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</si>
  <si>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</si>
  <si>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</si>
  <si>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</si>
  <si>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</si>
  <si>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</si>
  <si>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</si>
  <si>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</si>
  <si>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</si>
  <si>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</si>
  <si>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</si>
  <si>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</si>
  <si>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</si>
  <si>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</si>
  <si>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</si>
  <si>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</si>
  <si>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</si>
  <si>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</si>
  <si>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</si>
  <si>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</si>
  <si>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</si>
  <si>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</si>
  <si>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</si>
  <si>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</si>
  <si>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</si>
  <si>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</si>
  <si>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</si>
  <si>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</si>
  <si>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</si>
  <si>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</si>
  <si>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</si>
  <si>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</si>
  <si>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</si>
  <si>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</si>
  <si>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</si>
  <si>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</si>
  <si>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</si>
  <si>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</si>
  <si>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</si>
  <si>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</si>
  <si>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</si>
  <si>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</si>
  <si>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</si>
  <si>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</si>
  <si>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</si>
  <si>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</si>
  <si>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</si>
  <si>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</si>
  <si>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</si>
  <si>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</si>
  <si>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</si>
  <si>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</si>
  <si>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</si>
  <si>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</si>
  <si>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</si>
  <si>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</si>
  <si>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</si>
  <si>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</si>
  <si>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</si>
  <si>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</si>
  <si>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</si>
  <si>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</si>
  <si>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</si>
  <si>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</si>
  <si>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</si>
  <si>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</si>
  <si>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</si>
  <si>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</si>
  <si>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</si>
  <si>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</si>
  <si>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</si>
  <si>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</si>
  <si>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</si>
  <si>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</si>
  <si>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</si>
  <si>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</si>
  <si>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</si>
  <si>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</si>
  <si>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</si>
  <si>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</si>
  <si>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</si>
  <si>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</si>
  <si>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I. Működési célú bevételek és kiadások mérlege
(Önkormányzati szinten)</t>
  </si>
  <si>
    <t>sorsz.</t>
  </si>
  <si>
    <t>BEVÉTEL</t>
  </si>
  <si>
    <t>KIADÁS</t>
  </si>
  <si>
    <t>Sor-szám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</si>
  <si>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</si>
  <si>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</si>
  <si>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</si>
  <si>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</si>
  <si>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</si>
  <si>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</si>
  <si>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</si>
  <si>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</si>
  <si>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</si>
  <si>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Forintban !</t>
  </si>
  <si>
    <t>Megnevezés</t>
  </si>
  <si>
    <t>Önkormányzat</t>
  </si>
  <si>
    <t>01</t>
  </si>
  <si>
    <t>Összes bevétel, kiadás</t>
  </si>
  <si>
    <t>Száma</t>
  </si>
  <si>
    <t>Előirányzat-csoport, kiemelt előirányzat megnevezése</t>
  </si>
  <si>
    <t>Előirányzat</t>
  </si>
  <si>
    <t>Bevételek</t>
  </si>
  <si>
    <t xml:space="preserve"> 10.</t>
  </si>
  <si>
    <t>BEVÉTELEK ÖSSZESEN: (9+16)</t>
  </si>
  <si>
    <t>Kiadások</t>
  </si>
  <si>
    <t>Éves engedélyezett létszám előirányzat (fő)</t>
  </si>
  <si>
    <t>Közfoglalkoztatottak létszáma (fő)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</si>
  <si>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</si>
  <si>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</si>
  <si>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</si>
  <si>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</si>
  <si>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</si>
  <si>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</si>
  <si>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</si>
  <si>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</si>
  <si>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</si>
  <si>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</si>
  <si>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</si>
  <si>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</si>
  <si>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</si>
  <si>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</si>
  <si>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</si>
  <si>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</si>
  <si>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bevételek</t>
  </si>
  <si>
    <t>Felhalmozási célú átvett pénzeszközök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</si>
  <si>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</si>
  <si>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</si>
  <si>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</si>
  <si>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</si>
  <si>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</si>
  <si>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</si>
  <si>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2.sz. tájékoztató</t>
  </si>
  <si>
    <t>Intézmény megnevezése</t>
  </si>
  <si>
    <t>kinevezett dolgozók:</t>
  </si>
  <si>
    <t>fő</t>
  </si>
  <si>
    <t>Ebből főállású polgármester</t>
  </si>
  <si>
    <t>Ebből közalkalmazottak</t>
  </si>
  <si>
    <t>Közfoglalkoztatottak és egyéb támogatott foglalk.</t>
  </si>
  <si>
    <t>FHT-ra jogosultak hosszabb időtartamú közfoglalkoztatása</t>
  </si>
  <si>
    <t xml:space="preserve">STARTMUNKA 8 órás közfoglalkoztatás </t>
  </si>
  <si>
    <t xml:space="preserve">Egyéb támogatott Munka Törvénykönyve alapján </t>
  </si>
  <si>
    <t>MINDÖSSZESEN:</t>
  </si>
  <si>
    <t>adatok forintban</t>
  </si>
  <si>
    <t>Jogcím</t>
  </si>
  <si>
    <t>Település-üzemeltetéshez kapcsolódó feladatellátás támogatása</t>
  </si>
  <si>
    <t>a) A zöldterület- gazdálkodással kapcsolatos feladatok ellátásának támogatása</t>
  </si>
  <si>
    <t>b) Közvilágítás fenntartásának támogatása</t>
  </si>
  <si>
    <t>bc) Köztemető fenntartásának támogatása</t>
  </si>
  <si>
    <t>db) Közutak fenntartásának támogatása</t>
  </si>
  <si>
    <t>c) Egyéb önkormányzati feladatok támogatása</t>
  </si>
  <si>
    <t>A települési önkormányzatok szociális és gyermekjóléti feladatainak támogatása</t>
  </si>
  <si>
    <t>3.e. Falugondoki vagy tanyagondnoki szolgáltatás</t>
  </si>
  <si>
    <t>3.m. Kistelepülések szociális feladatainak támogatása</t>
  </si>
  <si>
    <t>4. Települési önkkormányzatok támogatása a nyilvános könyvtári és kulturális feladatokhoz</t>
  </si>
  <si>
    <t>Összesen</t>
  </si>
  <si>
    <t>Feladat megnev.</t>
  </si>
  <si>
    <t>2.1.sz. melléklet</t>
  </si>
  <si>
    <t xml:space="preserve">3. szám. tájékoztató </t>
  </si>
  <si>
    <t>4. sz. tájékoztató</t>
  </si>
  <si>
    <t>Munkaadókat terhelő jár. és szociális hozzájárulási adó</t>
  </si>
  <si>
    <t>Mucsi Község  Önkormányzat saját bevételeinek részletezése az adósságot keletkeztető ügyletből származó tárgyévi fizetési kötelezettség megállapításához</t>
  </si>
  <si>
    <t>Értékesítési és forgalmi adó</t>
  </si>
  <si>
    <t>kamat</t>
  </si>
  <si>
    <t>ingatlan értékestés</t>
  </si>
  <si>
    <t>Felújítás</t>
  </si>
  <si>
    <t>1. sz. táblázat                                                           Mucsi Község Önkormányzat</t>
  </si>
  <si>
    <t>1. sz. táblázat                                                           Mucsi Község Konyhja</t>
  </si>
  <si>
    <t>Mucsi Község Önkormányzat 2019. ÉVI KÖLTSÉGVETÉSÉNEK ÖSSZEVONT MÉRLEGE</t>
  </si>
  <si>
    <t>Mucsi KÖZSÉG ÖNKORMÁNYZATA 2019. ÉVI KÖLTSÉGVETÉSE</t>
  </si>
  <si>
    <t xml:space="preserve">2019. évi működési és ágazati feladatok támogatásának alakulása </t>
  </si>
  <si>
    <t>Mucsi KÖZSÉG ÖNKORMÁNYZATA 2019. évi engedélyezett létszámának és közfoglalkoztatottak létszám előirányzatának meghatározása</t>
  </si>
  <si>
    <t>2019. évi előirányzat</t>
  </si>
  <si>
    <t>forintban</t>
  </si>
  <si>
    <t>ELŐIRÁNYZAT FELHASZNÁLÁSI TERV 2019</t>
  </si>
  <si>
    <t>2019. évi támogatás</t>
  </si>
  <si>
    <t>2019. évi munkajogi* nyitó létszám</t>
  </si>
  <si>
    <t>2019. évi statisztikai** nyitó létszám</t>
  </si>
  <si>
    <t>2019. évre engedélyezett létszámkeret***</t>
  </si>
  <si>
    <t>Az önkormányzat által adott közvetett támogatások
(kedvezmények)</t>
  </si>
  <si>
    <t xml:space="preserve">  forintban !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</si>
  <si>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</si>
  <si>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</si>
  <si>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</si>
  <si>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</si>
  <si>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</si>
  <si>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</si>
  <si>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</si>
  <si>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</si>
  <si>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</si>
  <si>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</si>
  <si>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</si>
  <si>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</si>
  <si>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</si>
  <si>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</si>
  <si>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</si>
  <si>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</si>
  <si>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 ( rezsi elengedés)</t>
  </si>
  <si>
    <t>Egyéb kölcsön elengedése</t>
  </si>
  <si>
    <t>ellátási díjak</t>
  </si>
  <si>
    <t>Konyha finanszirozás</t>
  </si>
  <si>
    <t>4.sz. melléklet</t>
  </si>
  <si>
    <t>A 2019. évi általános működés és ágazati feladatok támogatásának alakulása jogcímenként</t>
  </si>
  <si>
    <t>Mucsi KÖZSÉG ÖNKORMÁNYZAT 2019. évi engedélyezett létszámának és közfoglalkoztatottak létszám előirányzatának meghatározása</t>
  </si>
  <si>
    <t>Mucsi KÖZSÉG konyhája 2019. évi engedélyezett létszámának és közfoglalkoztatottak létszám előirányzatának meghatározása</t>
  </si>
  <si>
    <t xml:space="preserve"> közalkalmazottak</t>
  </si>
  <si>
    <t>szociális étkezés</t>
  </si>
  <si>
    <t>gyermekétkeztetés</t>
  </si>
  <si>
    <t>szünidei gyermekétkeztetés</t>
  </si>
  <si>
    <t>I.1. jogcímekhez kapcsolódó kiegészítés</t>
  </si>
  <si>
    <t>Polgármesteri illetmény támogatása</t>
  </si>
  <si>
    <t xml:space="preserve">1.1.sz </t>
  </si>
  <si>
    <t>Mucsi Község Konyhája 2019. ÉVI KÖLTSÉGVETÉSÉNEK ÖSSZEVONT MÉRLEGE</t>
  </si>
  <si>
    <t>5. sz</t>
  </si>
  <si>
    <t>Az önkormányzat által adott közvetett támogatások</t>
  </si>
  <si>
    <t>1.sz.tájék.</t>
  </si>
  <si>
    <t>5.sz. melléklet a 1/2019 (II.26) önk. Rendelethez</t>
  </si>
  <si>
    <t>Működési célú költégvetéssi támogatások és kiegészítő támogatások</t>
  </si>
  <si>
    <t>elszámolásból származó bevételek</t>
  </si>
  <si>
    <t>solgáltatások</t>
  </si>
  <si>
    <t>intézményfinanszírozás</t>
  </si>
  <si>
    <t>módosított előirányzat</t>
  </si>
  <si>
    <t>intézményfinanszirozás</t>
  </si>
  <si>
    <t>központi irányítószervi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</si>
</sst>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9" formatCode="_-* #,##0_-;\-* #,##0_-;_-* &quot;-&quot;??_-;_-@_-"/>
  </numFmts>
  <fonts count="3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b/>
      <u/>
      <sz val="12"/>
      <name val="Times New Roman CE"/>
      <charset val="238"/>
    </font>
    <font>
      <b/>
      <sz val="12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name val="Times New Roman CE"/>
      <family val="1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/>
      <diagonal/>
    </border>
    <border>
      <left/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64" fontId="3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423">
    <xf numFmtId="0" fontId="0" fillId="0" borderId="0" xfId="0"/>
    <xf numFmtId="0" fontId="3" fillId="0" borderId="0" xfId="2"/>
    <xf numFmtId="16" fontId="3" fillId="0" borderId="0" xfId="2" applyNumberFormat="1"/>
    <xf numFmtId="0" fontId="3" fillId="0" borderId="0" xfId="2" applyAlignment="1">
      <alignment wrapText="1"/>
    </xf>
    <xf numFmtId="0" fontId="6" fillId="0" borderId="0" xfId="5" applyFill="1" applyProtection="1"/>
    <xf numFmtId="0" fontId="9" fillId="0" borderId="5" xfId="2" applyFont="1" applyFill="1" applyBorder="1" applyAlignment="1" applyProtection="1">
      <alignment horizontal="right" vertical="center"/>
    </xf>
    <xf numFmtId="0" fontId="10" fillId="0" borderId="6" xfId="5" applyFont="1" applyFill="1" applyBorder="1" applyAlignment="1" applyProtection="1">
      <alignment horizontal="center" vertical="center" wrapText="1"/>
    </xf>
    <xf numFmtId="0" fontId="10" fillId="0" borderId="7" xfId="5" applyFont="1" applyFill="1" applyBorder="1" applyAlignment="1" applyProtection="1">
      <alignment horizontal="center" vertical="center" wrapText="1"/>
    </xf>
    <xf numFmtId="0" fontId="10" fillId="0" borderId="8" xfId="5" applyFont="1" applyFill="1" applyBorder="1" applyAlignment="1" applyProtection="1">
      <alignment horizontal="center" vertical="center" wrapText="1"/>
    </xf>
    <xf numFmtId="0" fontId="7" fillId="0" borderId="9" xfId="5" applyFont="1" applyFill="1" applyBorder="1" applyAlignment="1" applyProtection="1">
      <alignment horizontal="center" vertical="center" wrapText="1"/>
    </xf>
    <xf numFmtId="0" fontId="7" fillId="0" borderId="10" xfId="5" applyFont="1" applyFill="1" applyBorder="1" applyAlignment="1" applyProtection="1">
      <alignment horizontal="center" vertical="center" wrapText="1"/>
    </xf>
    <xf numFmtId="0" fontId="7" fillId="0" borderId="11" xfId="5" applyFont="1" applyFill="1" applyBorder="1" applyAlignment="1" applyProtection="1">
      <alignment horizontal="center" vertical="center" wrapText="1"/>
    </xf>
    <xf numFmtId="0" fontId="11" fillId="0" borderId="0" xfId="5" applyFont="1" applyFill="1" applyProtection="1"/>
    <xf numFmtId="0" fontId="7" fillId="0" borderId="6" xfId="5" applyFont="1" applyFill="1" applyBorder="1" applyAlignment="1" applyProtection="1">
      <alignment horizontal="left" vertical="center" wrapText="1" indent="1"/>
    </xf>
    <xf numFmtId="0" fontId="7" fillId="0" borderId="7" xfId="5" applyFont="1" applyFill="1" applyBorder="1" applyAlignment="1" applyProtection="1">
      <alignment horizontal="left" vertical="center" wrapText="1" indent="1"/>
    </xf>
    <xf numFmtId="165" fontId="7" fillId="0" borderId="8" xfId="5" applyNumberFormat="1" applyFont="1" applyFill="1" applyBorder="1" applyAlignment="1" applyProtection="1">
      <alignment horizontal="right" vertical="center" wrapText="1" indent="1"/>
    </xf>
    <xf numFmtId="0" fontId="12" fillId="0" borderId="0" xfId="5" applyFont="1" applyFill="1" applyProtection="1"/>
    <xf numFmtId="49" fontId="11" fillId="0" borderId="12" xfId="5" applyNumberFormat="1" applyFont="1" applyFill="1" applyBorder="1" applyAlignment="1" applyProtection="1">
      <alignment horizontal="left" vertical="center" wrapText="1" indent="1"/>
    </xf>
    <xf numFmtId="0" fontId="13" fillId="0" borderId="3" xfId="2" applyFont="1" applyBorder="1" applyAlignment="1" applyProtection="1">
      <alignment horizontal="left" wrapText="1" indent="1"/>
    </xf>
    <xf numFmtId="165" fontId="11" fillId="0" borderId="13" xfId="5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4" xfId="5" applyNumberFormat="1" applyFont="1" applyFill="1" applyBorder="1" applyAlignment="1" applyProtection="1">
      <alignment horizontal="left" vertical="center" wrapText="1" indent="1"/>
    </xf>
    <xf numFmtId="0" fontId="13" fillId="0" borderId="1" xfId="2" applyFont="1" applyBorder="1" applyAlignment="1" applyProtection="1">
      <alignment horizontal="left" wrapText="1" indent="1"/>
    </xf>
    <xf numFmtId="165" fontId="11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6" xfId="5" applyNumberFormat="1" applyFont="1" applyFill="1" applyBorder="1" applyAlignment="1" applyProtection="1">
      <alignment horizontal="left" vertical="center" wrapText="1" indent="1"/>
    </xf>
    <xf numFmtId="0" fontId="13" fillId="0" borderId="2" xfId="2" applyFont="1" applyBorder="1" applyAlignment="1" applyProtection="1">
      <alignment horizontal="left" wrapText="1" indent="1"/>
    </xf>
    <xf numFmtId="0" fontId="14" fillId="0" borderId="7" xfId="2" applyFont="1" applyBorder="1" applyAlignment="1" applyProtection="1">
      <alignment horizontal="left" vertical="center" wrapText="1" indent="1"/>
    </xf>
    <xf numFmtId="165" fontId="11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8" xfId="5" applyNumberFormat="1" applyFont="1" applyFill="1" applyBorder="1" applyAlignment="1" applyProtection="1">
      <alignment horizontal="right" vertical="center" wrapText="1" indent="1"/>
    </xf>
    <xf numFmtId="165" fontId="11" fillId="0" borderId="13" xfId="5" applyNumberFormat="1" applyFont="1" applyFill="1" applyBorder="1" applyAlignment="1" applyProtection="1">
      <alignment horizontal="right" vertical="center" wrapText="1" indent="1"/>
    </xf>
    <xf numFmtId="165" fontId="16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6" xfId="2" applyFont="1" applyBorder="1" applyAlignment="1" applyProtection="1">
      <alignment wrapText="1"/>
    </xf>
    <xf numFmtId="165" fontId="7" fillId="0" borderId="8" xfId="5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7" xfId="2" applyFont="1" applyBorder="1" applyAlignment="1" applyProtection="1">
      <alignment wrapText="1"/>
    </xf>
    <xf numFmtId="0" fontId="14" fillId="0" borderId="18" xfId="2" applyFont="1" applyBorder="1" applyAlignment="1" applyProtection="1">
      <alignment wrapText="1"/>
    </xf>
    <xf numFmtId="0" fontId="14" fillId="0" borderId="19" xfId="2" applyFont="1" applyBorder="1" applyAlignment="1" applyProtection="1">
      <alignment wrapText="1"/>
    </xf>
    <xf numFmtId="0" fontId="17" fillId="0" borderId="0" xfId="5" applyFont="1" applyFill="1" applyBorder="1" applyAlignment="1" applyProtection="1">
      <alignment horizontal="center" vertical="center" wrapText="1"/>
    </xf>
    <xf numFmtId="0" fontId="17" fillId="0" borderId="0" xfId="5" applyFont="1" applyFill="1" applyBorder="1" applyAlignment="1" applyProtection="1">
      <alignment vertical="center" wrapText="1"/>
    </xf>
    <xf numFmtId="165" fontId="17" fillId="0" borderId="0" xfId="5" applyNumberFormat="1" applyFont="1" applyFill="1" applyBorder="1" applyAlignment="1" applyProtection="1">
      <alignment horizontal="right" vertical="center" wrapText="1" indent="1"/>
    </xf>
    <xf numFmtId="0" fontId="9" fillId="0" borderId="5" xfId="2" applyFont="1" applyFill="1" applyBorder="1" applyAlignment="1" applyProtection="1">
      <alignment horizontal="right"/>
    </xf>
    <xf numFmtId="0" fontId="6" fillId="0" borderId="0" xfId="5" applyFill="1" applyAlignment="1" applyProtection="1"/>
    <xf numFmtId="0" fontId="7" fillId="0" borderId="6" xfId="5" applyFont="1" applyFill="1" applyBorder="1" applyAlignment="1" applyProtection="1">
      <alignment horizontal="center" vertical="center" wrapText="1"/>
    </xf>
    <xf numFmtId="0" fontId="7" fillId="0" borderId="7" xfId="5" applyFont="1" applyFill="1" applyBorder="1" applyAlignment="1" applyProtection="1">
      <alignment horizontal="center" vertical="center" wrapText="1"/>
    </xf>
    <xf numFmtId="0" fontId="7" fillId="0" borderId="8" xfId="5" applyFont="1" applyFill="1" applyBorder="1" applyAlignment="1" applyProtection="1">
      <alignment horizontal="center" vertical="center" wrapText="1"/>
    </xf>
    <xf numFmtId="0" fontId="7" fillId="0" borderId="9" xfId="5" applyFont="1" applyFill="1" applyBorder="1" applyAlignment="1" applyProtection="1">
      <alignment horizontal="left" vertical="center" wrapText="1" indent="1"/>
    </xf>
    <xf numFmtId="0" fontId="7" fillId="0" borderId="10" xfId="5" applyFont="1" applyFill="1" applyBorder="1" applyAlignment="1" applyProtection="1">
      <alignment vertical="center" wrapText="1"/>
    </xf>
    <xf numFmtId="165" fontId="7" fillId="0" borderId="11" xfId="5" applyNumberFormat="1" applyFont="1" applyFill="1" applyBorder="1" applyAlignment="1" applyProtection="1">
      <alignment horizontal="right" vertical="center" wrapText="1" indent="1"/>
    </xf>
    <xf numFmtId="49" fontId="11" fillId="0" borderId="20" xfId="5" applyNumberFormat="1" applyFont="1" applyFill="1" applyBorder="1" applyAlignment="1" applyProtection="1">
      <alignment horizontal="left" vertical="center" wrapText="1" indent="1"/>
    </xf>
    <xf numFmtId="0" fontId="11" fillId="0" borderId="21" xfId="5" applyFont="1" applyFill="1" applyBorder="1" applyAlignment="1" applyProtection="1">
      <alignment horizontal="left" vertical="center" wrapText="1" indent="1"/>
    </xf>
    <xf numFmtId="165" fontId="11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" xfId="5" applyFont="1" applyFill="1" applyBorder="1" applyAlignment="1" applyProtection="1">
      <alignment horizontal="left" vertical="center" wrapText="1" indent="1"/>
    </xf>
    <xf numFmtId="0" fontId="11" fillId="0" borderId="4" xfId="5" applyFont="1" applyFill="1" applyBorder="1" applyAlignment="1" applyProtection="1">
      <alignment horizontal="left" vertical="center" wrapText="1" indent="1"/>
    </xf>
    <xf numFmtId="0" fontId="11" fillId="0" borderId="0" xfId="5" applyFont="1" applyFill="1" applyBorder="1" applyAlignment="1" applyProtection="1">
      <alignment horizontal="left" vertical="center" wrapText="1" indent="1"/>
    </xf>
    <xf numFmtId="0" fontId="11" fillId="0" borderId="1" xfId="5" applyFont="1" applyFill="1" applyBorder="1" applyAlignment="1" applyProtection="1">
      <alignment horizontal="left" indent="6"/>
    </xf>
    <xf numFmtId="0" fontId="11" fillId="0" borderId="1" xfId="5" applyFont="1" applyFill="1" applyBorder="1" applyAlignment="1" applyProtection="1">
      <alignment horizontal="left" vertical="center" wrapText="1" indent="6"/>
    </xf>
    <xf numFmtId="49" fontId="11" fillId="0" borderId="23" xfId="5" applyNumberFormat="1" applyFont="1" applyFill="1" applyBorder="1" applyAlignment="1" applyProtection="1">
      <alignment horizontal="left" vertical="center" wrapText="1" indent="1"/>
    </xf>
    <xf numFmtId="0" fontId="11" fillId="0" borderId="2" xfId="5" applyFont="1" applyFill="1" applyBorder="1" applyAlignment="1" applyProtection="1">
      <alignment horizontal="left" vertical="center" wrapText="1" indent="6"/>
    </xf>
    <xf numFmtId="49" fontId="11" fillId="0" borderId="24" xfId="5" applyNumberFormat="1" applyFont="1" applyFill="1" applyBorder="1" applyAlignment="1" applyProtection="1">
      <alignment horizontal="left" vertical="center" wrapText="1" indent="1"/>
    </xf>
    <xf numFmtId="0" fontId="11" fillId="0" borderId="25" xfId="5" applyFont="1" applyFill="1" applyBorder="1" applyAlignment="1" applyProtection="1">
      <alignment horizontal="left" vertical="center" wrapText="1" indent="6"/>
    </xf>
    <xf numFmtId="165" fontId="11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7" xfId="5" applyFont="1" applyFill="1" applyBorder="1" applyAlignment="1" applyProtection="1">
      <alignment vertical="center" wrapText="1"/>
    </xf>
    <xf numFmtId="0" fontId="11" fillId="0" borderId="2" xfId="5" applyFont="1" applyFill="1" applyBorder="1" applyAlignment="1" applyProtection="1">
      <alignment horizontal="left" vertical="center" wrapText="1" indent="1"/>
    </xf>
    <xf numFmtId="165" fontId="11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5" applyFont="1" applyFill="1" applyBorder="1" applyAlignment="1" applyProtection="1">
      <alignment horizontal="left" vertical="center" wrapText="1" indent="6"/>
    </xf>
    <xf numFmtId="0" fontId="15" fillId="0" borderId="7" xfId="5" applyFont="1" applyFill="1" applyBorder="1" applyAlignment="1" applyProtection="1">
      <alignment horizontal="left" vertical="center" wrapText="1" indent="1"/>
    </xf>
    <xf numFmtId="0" fontId="11" fillId="0" borderId="3" xfId="5" applyFont="1" applyFill="1" applyBorder="1" applyAlignment="1" applyProtection="1">
      <alignment horizontal="left" vertical="center" wrapText="1" indent="1"/>
    </xf>
    <xf numFmtId="0" fontId="11" fillId="0" borderId="28" xfId="5" applyFont="1" applyFill="1" applyBorder="1" applyAlignment="1" applyProtection="1">
      <alignment horizontal="left" vertical="center" wrapText="1" indent="1"/>
    </xf>
    <xf numFmtId="165" fontId="14" fillId="0" borderId="8" xfId="2" applyNumberFormat="1" applyFont="1" applyBorder="1" applyAlignment="1" applyProtection="1">
      <alignment horizontal="right" vertical="center" wrapText="1" indent="1"/>
    </xf>
    <xf numFmtId="165" fontId="18" fillId="0" borderId="8" xfId="2" quotePrefix="1" applyNumberFormat="1" applyFont="1" applyBorder="1" applyAlignment="1" applyProtection="1">
      <alignment horizontal="right" vertical="center" wrapText="1" indent="1"/>
    </xf>
    <xf numFmtId="0" fontId="14" fillId="0" borderId="18" xfId="2" applyFont="1" applyBorder="1" applyAlignment="1" applyProtection="1">
      <alignment horizontal="left" vertical="center" wrapText="1" indent="1"/>
    </xf>
    <xf numFmtId="0" fontId="18" fillId="0" borderId="19" xfId="2" applyFont="1" applyBorder="1" applyAlignment="1" applyProtection="1">
      <alignment horizontal="left" vertical="center" wrapText="1" indent="1"/>
    </xf>
    <xf numFmtId="0" fontId="6" fillId="0" borderId="0" xfId="5" applyFont="1" applyFill="1" applyProtection="1"/>
    <xf numFmtId="0" fontId="6" fillId="0" borderId="0" xfId="5" applyFont="1" applyFill="1" applyAlignment="1" applyProtection="1">
      <alignment horizontal="right" vertical="center" indent="1"/>
    </xf>
    <xf numFmtId="165" fontId="15" fillId="0" borderId="29" xfId="0" applyNumberFormat="1" applyFont="1" applyFill="1" applyBorder="1" applyAlignment="1" applyProtection="1">
      <alignment horizontal="center" vertical="center" wrapText="1"/>
    </xf>
    <xf numFmtId="165" fontId="15" fillId="0" borderId="6" xfId="0" applyNumberFormat="1" applyFont="1" applyFill="1" applyBorder="1" applyAlignment="1" applyProtection="1">
      <alignment horizontal="center" vertical="center" wrapText="1"/>
    </xf>
    <xf numFmtId="165" fontId="15" fillId="0" borderId="7" xfId="0" applyNumberFormat="1" applyFont="1" applyFill="1" applyBorder="1" applyAlignment="1" applyProtection="1">
      <alignment horizontal="center" vertical="center" wrapText="1"/>
    </xf>
    <xf numFmtId="165" fontId="0" fillId="0" borderId="30" xfId="0" applyNumberFormat="1" applyFill="1" applyBorder="1" applyAlignment="1" applyProtection="1">
      <alignment horizontal="left" vertical="center" wrapText="1" indent="1"/>
    </xf>
    <xf numFmtId="165" fontId="11" fillId="0" borderId="12" xfId="0" applyNumberFormat="1" applyFont="1" applyFill="1" applyBorder="1" applyAlignment="1" applyProtection="1">
      <alignment horizontal="left" vertical="center" wrapText="1" indent="1"/>
    </xf>
    <xf numFmtId="165" fontId="1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31" xfId="0" applyNumberFormat="1" applyFill="1" applyBorder="1" applyAlignment="1" applyProtection="1">
      <alignment horizontal="left" vertical="center" wrapText="1" indent="1"/>
    </xf>
    <xf numFmtId="165" fontId="11" fillId="0" borderId="14" xfId="0" applyNumberFormat="1" applyFont="1" applyFill="1" applyBorder="1" applyAlignment="1" applyProtection="1">
      <alignment horizontal="left" vertical="center" wrapText="1" indent="1"/>
    </xf>
    <xf numFmtId="165" fontId="1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2" xfId="0" applyNumberFormat="1" applyFont="1" applyFill="1" applyBorder="1" applyAlignment="1" applyProtection="1">
      <alignment horizontal="left" vertical="center" wrapText="1" indent="1"/>
    </xf>
    <xf numFmtId="165" fontId="11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5" fontId="1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9" xfId="0" applyNumberFormat="1" applyFont="1" applyFill="1" applyBorder="1" applyAlignment="1" applyProtection="1">
      <alignment horizontal="left" vertical="center" wrapText="1" indent="1"/>
    </xf>
    <xf numFmtId="165" fontId="15" fillId="0" borderId="6" xfId="0" applyNumberFormat="1" applyFont="1" applyFill="1" applyBorder="1" applyAlignment="1" applyProtection="1">
      <alignment horizontal="left" vertical="center" wrapText="1" indent="1"/>
    </xf>
    <xf numFmtId="165" fontId="15" fillId="0" borderId="7" xfId="0" applyNumberFormat="1" applyFont="1" applyFill="1" applyBorder="1" applyAlignment="1" applyProtection="1">
      <alignment horizontal="right" vertical="center" wrapText="1" indent="1"/>
    </xf>
    <xf numFmtId="165" fontId="3" fillId="0" borderId="34" xfId="0" applyNumberFormat="1" applyFont="1" applyFill="1" applyBorder="1" applyAlignment="1" applyProtection="1">
      <alignment horizontal="left" vertical="center" wrapText="1" indent="1"/>
    </xf>
    <xf numFmtId="165" fontId="16" fillId="0" borderId="23" xfId="0" applyNumberFormat="1" applyFont="1" applyFill="1" applyBorder="1" applyAlignment="1" applyProtection="1">
      <alignment horizontal="left" vertical="center" wrapText="1" indent="1"/>
    </xf>
    <xf numFmtId="165" fontId="21" fillId="0" borderId="28" xfId="0" applyNumberFormat="1" applyFont="1" applyFill="1" applyBorder="1" applyAlignment="1" applyProtection="1">
      <alignment horizontal="right" vertical="center" wrapText="1" indent="1"/>
    </xf>
    <xf numFmtId="165" fontId="16" fillId="0" borderId="14" xfId="0" applyNumberFormat="1" applyFont="1" applyFill="1" applyBorder="1" applyAlignment="1" applyProtection="1">
      <alignment horizontal="left" vertical="center" wrapText="1" indent="1"/>
    </xf>
    <xf numFmtId="165" fontId="3" fillId="0" borderId="31" xfId="0" applyNumberFormat="1" applyFont="1" applyFill="1" applyBorder="1" applyAlignment="1" applyProtection="1">
      <alignment horizontal="left" vertical="center" wrapText="1" indent="1"/>
    </xf>
    <xf numFmtId="165" fontId="1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1" xfId="0" applyNumberFormat="1" applyFont="1" applyFill="1" applyBorder="1" applyAlignment="1" applyProtection="1">
      <alignment horizontal="right" vertical="center" wrapText="1" indent="1"/>
    </xf>
    <xf numFmtId="165" fontId="1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6" xfId="0" applyNumberFormat="1" applyFont="1" applyFill="1" applyBorder="1" applyAlignment="1" applyProtection="1">
      <alignment horizontal="left" vertical="center" wrapText="1" indent="1"/>
    </xf>
    <xf numFmtId="165" fontId="20" fillId="0" borderId="36" xfId="0" applyNumberFormat="1" applyFont="1" applyFill="1" applyBorder="1" applyAlignment="1" applyProtection="1">
      <alignment horizontal="right" vertical="center" wrapText="1" indent="1"/>
    </xf>
    <xf numFmtId="165" fontId="17" fillId="0" borderId="0" xfId="0" applyNumberFormat="1" applyFont="1" applyFill="1" applyAlignment="1" applyProtection="1">
      <alignment horizontal="centerContinuous" vertical="center" wrapText="1"/>
    </xf>
    <xf numFmtId="165" fontId="0" fillId="0" borderId="0" xfId="0" applyNumberFormat="1" applyFill="1" applyAlignment="1" applyProtection="1">
      <alignment horizontal="centerContinuous" vertical="center"/>
    </xf>
    <xf numFmtId="0" fontId="23" fillId="0" borderId="0" xfId="5" applyFont="1" applyFill="1"/>
    <xf numFmtId="165" fontId="22" fillId="0" borderId="0" xfId="5" applyNumberFormat="1" applyFont="1" applyFill="1" applyBorder="1" applyAlignment="1" applyProtection="1">
      <alignment horizontal="centerContinuous" vertical="center"/>
    </xf>
    <xf numFmtId="0" fontId="24" fillId="0" borderId="0" xfId="2" applyFont="1" applyFill="1" applyBorder="1" applyAlignment="1" applyProtection="1">
      <alignment horizontal="right"/>
    </xf>
    <xf numFmtId="0" fontId="15" fillId="0" borderId="20" xfId="5" applyFont="1" applyFill="1" applyBorder="1" applyAlignment="1" applyProtection="1">
      <alignment horizontal="center" vertical="center" wrapText="1"/>
    </xf>
    <xf numFmtId="0" fontId="15" fillId="0" borderId="21" xfId="5" applyFont="1" applyFill="1" applyBorder="1" applyAlignment="1" applyProtection="1">
      <alignment horizontal="center" vertical="center" wrapText="1"/>
    </xf>
    <xf numFmtId="0" fontId="16" fillId="0" borderId="6" xfId="5" applyFont="1" applyFill="1" applyBorder="1" applyAlignment="1" applyProtection="1">
      <alignment horizontal="center" vertical="center"/>
    </xf>
    <xf numFmtId="0" fontId="16" fillId="0" borderId="7" xfId="5" applyFont="1" applyFill="1" applyBorder="1" applyAlignment="1" applyProtection="1">
      <alignment horizontal="center" vertical="center"/>
    </xf>
    <xf numFmtId="0" fontId="16" fillId="0" borderId="20" xfId="5" applyFont="1" applyFill="1" applyBorder="1" applyAlignment="1" applyProtection="1">
      <alignment horizontal="center" vertical="center"/>
    </xf>
    <xf numFmtId="0" fontId="16" fillId="0" borderId="3" xfId="5" applyFont="1" applyFill="1" applyBorder="1" applyProtection="1"/>
    <xf numFmtId="0" fontId="16" fillId="0" borderId="14" xfId="5" applyFont="1" applyFill="1" applyBorder="1" applyAlignment="1" applyProtection="1">
      <alignment horizontal="center" vertical="center"/>
    </xf>
    <xf numFmtId="0" fontId="25" fillId="0" borderId="1" xfId="2" applyFont="1" applyBorder="1" applyAlignment="1">
      <alignment horizontal="justify" wrapText="1"/>
    </xf>
    <xf numFmtId="0" fontId="25" fillId="0" borderId="1" xfId="2" applyFont="1" applyBorder="1" applyAlignment="1">
      <alignment wrapText="1"/>
    </xf>
    <xf numFmtId="0" fontId="16" fillId="0" borderId="16" xfId="5" applyFont="1" applyFill="1" applyBorder="1" applyAlignment="1" applyProtection="1">
      <alignment horizontal="center" vertical="center"/>
    </xf>
    <xf numFmtId="0" fontId="25" fillId="0" borderId="25" xfId="2" applyFont="1" applyBorder="1" applyAlignment="1">
      <alignment wrapText="1"/>
    </xf>
    <xf numFmtId="0" fontId="10" fillId="0" borderId="38" xfId="0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 applyProtection="1">
      <alignment horizontal="center" vertical="center"/>
    </xf>
    <xf numFmtId="0" fontId="10" fillId="0" borderId="22" xfId="0" quotePrefix="1" applyFont="1" applyFill="1" applyBorder="1" applyAlignment="1" applyProtection="1">
      <alignment horizontal="right" vertical="center" indent="1"/>
    </xf>
    <xf numFmtId="0" fontId="10" fillId="0" borderId="39" xfId="0" applyFont="1" applyFill="1" applyBorder="1" applyAlignment="1" applyProtection="1">
      <alignment vertical="center"/>
    </xf>
    <xf numFmtId="0" fontId="10" fillId="0" borderId="25" xfId="0" applyFont="1" applyFill="1" applyBorder="1" applyAlignment="1" applyProtection="1">
      <alignment horizontal="center" vertical="center"/>
    </xf>
    <xf numFmtId="0" fontId="10" fillId="0" borderId="40" xfId="0" applyFont="1" applyFill="1" applyBorder="1" applyAlignment="1" applyProtection="1">
      <alignment horizontal="right" vertical="center" indent="1"/>
    </xf>
    <xf numFmtId="0" fontId="10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41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10" fillId="0" borderId="42" xfId="0" applyFont="1" applyFill="1" applyBorder="1" applyAlignment="1" applyProtection="1">
      <alignment horizontal="center" vertical="center" wrapText="1"/>
    </xf>
    <xf numFmtId="0" fontId="10" fillId="0" borderId="43" xfId="0" applyFont="1" applyFill="1" applyBorder="1" applyAlignment="1" applyProtection="1">
      <alignment horizontal="center" vertical="center" wrapText="1"/>
    </xf>
    <xf numFmtId="49" fontId="11" fillId="0" borderId="12" xfId="5" applyNumberFormat="1" applyFont="1" applyFill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left" wrapText="1" indent="1"/>
    </xf>
    <xf numFmtId="49" fontId="11" fillId="0" borderId="14" xfId="5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left" wrapText="1" indent="1"/>
    </xf>
    <xf numFmtId="49" fontId="11" fillId="0" borderId="16" xfId="5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 indent="1"/>
    </xf>
    <xf numFmtId="0" fontId="14" fillId="0" borderId="7" xfId="0" applyFont="1" applyBorder="1" applyAlignment="1" applyProtection="1">
      <alignment horizontal="left" vertical="center" wrapText="1" indent="1"/>
    </xf>
    <xf numFmtId="0" fontId="14" fillId="0" borderId="6" xfId="0" applyFont="1" applyBorder="1" applyAlignment="1" applyProtection="1">
      <alignment horizontal="center" wrapText="1"/>
    </xf>
    <xf numFmtId="0" fontId="13" fillId="0" borderId="2" xfId="0" applyFont="1" applyBorder="1" applyAlignment="1" applyProtection="1">
      <alignment wrapText="1"/>
    </xf>
    <xf numFmtId="0" fontId="13" fillId="0" borderId="12" xfId="0" applyFont="1" applyBorder="1" applyAlignment="1" applyProtection="1">
      <alignment horizontal="center" wrapText="1"/>
    </xf>
    <xf numFmtId="0" fontId="13" fillId="0" borderId="14" xfId="0" applyFont="1" applyBorder="1" applyAlignment="1" applyProtection="1">
      <alignment horizontal="center" wrapText="1"/>
    </xf>
    <xf numFmtId="0" fontId="13" fillId="0" borderId="16" xfId="0" applyFont="1" applyBorder="1" applyAlignment="1" applyProtection="1">
      <alignment horizontal="center" wrapText="1"/>
    </xf>
    <xf numFmtId="0" fontId="14" fillId="0" borderId="7" xfId="0" applyFont="1" applyBorder="1" applyAlignment="1" applyProtection="1">
      <alignment wrapText="1"/>
    </xf>
    <xf numFmtId="0" fontId="14" fillId="0" borderId="18" xfId="0" applyFont="1" applyBorder="1" applyAlignment="1" applyProtection="1">
      <alignment horizontal="center" wrapText="1"/>
    </xf>
    <xf numFmtId="0" fontId="14" fillId="0" borderId="19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 indent="1"/>
    </xf>
    <xf numFmtId="165" fontId="7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0" fontId="7" fillId="0" borderId="41" xfId="0" applyFont="1" applyFill="1" applyBorder="1" applyAlignment="1" applyProtection="1">
      <alignment horizontal="center" vertical="center" wrapText="1"/>
    </xf>
    <xf numFmtId="0" fontId="10" fillId="0" borderId="44" xfId="0" applyFont="1" applyFill="1" applyBorder="1" applyAlignment="1" applyProtection="1">
      <alignment horizontal="center" vertical="center" wrapText="1"/>
    </xf>
    <xf numFmtId="49" fontId="11" fillId="0" borderId="20" xfId="5" applyNumberFormat="1" applyFont="1" applyFill="1" applyBorder="1" applyAlignment="1" applyProtection="1">
      <alignment horizontal="center" vertical="center" wrapText="1"/>
    </xf>
    <xf numFmtId="49" fontId="11" fillId="0" borderId="23" xfId="5" applyNumberFormat="1" applyFont="1" applyFill="1" applyBorder="1" applyAlignment="1" applyProtection="1">
      <alignment horizontal="center" vertical="center" wrapText="1"/>
    </xf>
    <xf numFmtId="49" fontId="11" fillId="0" borderId="24" xfId="5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vertical="center" wrapText="1" indent="1"/>
    </xf>
    <xf numFmtId="0" fontId="13" fillId="0" borderId="1" xfId="0" applyFont="1" applyBorder="1" applyAlignment="1" applyProtection="1">
      <alignment horizontal="left" vertical="center" wrapText="1" indent="1"/>
    </xf>
    <xf numFmtId="0" fontId="14" fillId="0" borderId="18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0" fontId="27" fillId="0" borderId="6" xfId="0" applyFont="1" applyFill="1" applyBorder="1" applyAlignment="1" applyProtection="1">
      <alignment horizontal="left" vertical="center"/>
    </xf>
    <xf numFmtId="0" fontId="27" fillId="0" borderId="45" xfId="0" applyFont="1" applyFill="1" applyBorder="1" applyAlignment="1" applyProtection="1">
      <alignment vertical="center" wrapText="1"/>
    </xf>
    <xf numFmtId="3" fontId="2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9" xfId="6" applyFont="1" applyFill="1" applyBorder="1" applyAlignment="1" applyProtection="1">
      <alignment horizontal="center" vertical="center" wrapText="1"/>
    </xf>
    <xf numFmtId="0" fontId="26" fillId="0" borderId="10" xfId="6" applyFont="1" applyFill="1" applyBorder="1" applyAlignment="1" applyProtection="1">
      <alignment horizontal="center" vertical="center"/>
    </xf>
    <xf numFmtId="0" fontId="26" fillId="0" borderId="11" xfId="6" applyFont="1" applyFill="1" applyBorder="1" applyAlignment="1" applyProtection="1">
      <alignment horizontal="center" vertical="center"/>
    </xf>
    <xf numFmtId="0" fontId="11" fillId="0" borderId="6" xfId="6" applyFont="1" applyFill="1" applyBorder="1" applyAlignment="1" applyProtection="1">
      <alignment horizontal="left" vertical="center" indent="1"/>
    </xf>
    <xf numFmtId="0" fontId="11" fillId="0" borderId="23" xfId="6" applyFont="1" applyFill="1" applyBorder="1" applyAlignment="1" applyProtection="1">
      <alignment horizontal="left" vertical="center" indent="1"/>
    </xf>
    <xf numFmtId="0" fontId="11" fillId="0" borderId="28" xfId="6" applyFont="1" applyFill="1" applyBorder="1" applyAlignment="1" applyProtection="1">
      <alignment horizontal="left" vertical="center" wrapText="1" indent="1"/>
    </xf>
    <xf numFmtId="165" fontId="11" fillId="0" borderId="28" xfId="6" applyNumberFormat="1" applyFont="1" applyFill="1" applyBorder="1" applyAlignment="1" applyProtection="1">
      <alignment vertical="center"/>
      <protection locked="0"/>
    </xf>
    <xf numFmtId="165" fontId="11" fillId="0" borderId="35" xfId="6" applyNumberFormat="1" applyFont="1" applyFill="1" applyBorder="1" applyAlignment="1" applyProtection="1">
      <alignment vertical="center"/>
    </xf>
    <xf numFmtId="0" fontId="11" fillId="0" borderId="14" xfId="6" applyFont="1" applyFill="1" applyBorder="1" applyAlignment="1" applyProtection="1">
      <alignment horizontal="left" vertical="center" indent="1"/>
    </xf>
    <xf numFmtId="0" fontId="11" fillId="0" borderId="1" xfId="6" applyFont="1" applyFill="1" applyBorder="1" applyAlignment="1" applyProtection="1">
      <alignment horizontal="left" vertical="center" wrapText="1" indent="1"/>
    </xf>
    <xf numFmtId="165" fontId="11" fillId="0" borderId="1" xfId="6" applyNumberFormat="1" applyFont="1" applyFill="1" applyBorder="1" applyAlignment="1" applyProtection="1">
      <alignment vertical="center"/>
      <protection locked="0"/>
    </xf>
    <xf numFmtId="165" fontId="11" fillId="0" borderId="15" xfId="6" applyNumberFormat="1" applyFont="1" applyFill="1" applyBorder="1" applyAlignment="1" applyProtection="1">
      <alignment vertical="center"/>
    </xf>
    <xf numFmtId="0" fontId="11" fillId="0" borderId="3" xfId="6" applyFont="1" applyFill="1" applyBorder="1" applyAlignment="1" applyProtection="1">
      <alignment horizontal="left" vertical="center" wrapText="1" indent="1"/>
    </xf>
    <xf numFmtId="165" fontId="11" fillId="0" borderId="3" xfId="6" applyNumberFormat="1" applyFont="1" applyFill="1" applyBorder="1" applyAlignment="1" applyProtection="1">
      <alignment vertical="center"/>
      <protection locked="0"/>
    </xf>
    <xf numFmtId="165" fontId="11" fillId="0" borderId="13" xfId="6" applyNumberFormat="1" applyFont="1" applyFill="1" applyBorder="1" applyAlignment="1" applyProtection="1">
      <alignment vertical="center"/>
    </xf>
    <xf numFmtId="0" fontId="11" fillId="0" borderId="1" xfId="6" applyFont="1" applyFill="1" applyBorder="1" applyAlignment="1" applyProtection="1">
      <alignment horizontal="left" vertical="center" indent="1"/>
    </xf>
    <xf numFmtId="0" fontId="10" fillId="0" borderId="7" xfId="6" applyFont="1" applyFill="1" applyBorder="1" applyAlignment="1" applyProtection="1">
      <alignment horizontal="left" vertical="center" indent="1"/>
    </xf>
    <xf numFmtId="165" fontId="7" fillId="0" borderId="7" xfId="6" applyNumberFormat="1" applyFont="1" applyFill="1" applyBorder="1" applyAlignment="1" applyProtection="1">
      <alignment vertical="center"/>
    </xf>
    <xf numFmtId="165" fontId="7" fillId="0" borderId="8" xfId="6" applyNumberFormat="1" applyFont="1" applyFill="1" applyBorder="1" applyAlignment="1" applyProtection="1">
      <alignment vertical="center"/>
    </xf>
    <xf numFmtId="0" fontId="11" fillId="0" borderId="12" xfId="6" applyFont="1" applyFill="1" applyBorder="1" applyAlignment="1" applyProtection="1">
      <alignment horizontal="left" vertical="center" indent="1"/>
    </xf>
    <xf numFmtId="0" fontId="11" fillId="0" borderId="3" xfId="6" applyFont="1" applyFill="1" applyBorder="1" applyAlignment="1" applyProtection="1">
      <alignment horizontal="left" vertical="center" indent="1"/>
    </xf>
    <xf numFmtId="0" fontId="7" fillId="0" borderId="6" xfId="6" applyFont="1" applyFill="1" applyBorder="1" applyAlignment="1" applyProtection="1">
      <alignment horizontal="left" vertical="center" indent="1"/>
    </xf>
    <xf numFmtId="0" fontId="10" fillId="0" borderId="7" xfId="6" applyFont="1" applyFill="1" applyBorder="1" applyAlignment="1" applyProtection="1">
      <alignment horizontal="left" indent="1"/>
    </xf>
    <xf numFmtId="165" fontId="7" fillId="0" borderId="7" xfId="6" applyNumberFormat="1" applyFont="1" applyFill="1" applyBorder="1" applyProtection="1"/>
    <xf numFmtId="165" fontId="7" fillId="0" borderId="8" xfId="6" applyNumberFormat="1" applyFont="1" applyFill="1" applyBorder="1" applyProtection="1"/>
    <xf numFmtId="0" fontId="12" fillId="0" borderId="0" xfId="2" applyFont="1"/>
    <xf numFmtId="0" fontId="9" fillId="0" borderId="0" xfId="2" applyFont="1" applyAlignment="1">
      <alignment horizontal="right"/>
    </xf>
    <xf numFmtId="0" fontId="17" fillId="0" borderId="48" xfId="2" applyFont="1" applyFill="1" applyBorder="1" applyAlignment="1">
      <alignment horizontal="center" vertical="center" wrapText="1"/>
    </xf>
    <xf numFmtId="0" fontId="27" fillId="0" borderId="48" xfId="2" applyFont="1" applyFill="1" applyBorder="1" applyAlignment="1">
      <alignment horizontal="centerContinuous" vertical="center" wrapText="1"/>
    </xf>
    <xf numFmtId="0" fontId="10" fillId="0" borderId="48" xfId="2" applyFont="1" applyFill="1" applyBorder="1" applyAlignment="1">
      <alignment horizontal="centerContinuous" vertical="center" wrapText="1"/>
    </xf>
    <xf numFmtId="0" fontId="17" fillId="0" borderId="49" xfId="2" applyFont="1" applyFill="1" applyBorder="1" applyAlignment="1">
      <alignment horizontal="center" vertical="center" wrapText="1"/>
    </xf>
    <xf numFmtId="0" fontId="17" fillId="0" borderId="50" xfId="2" applyFont="1" applyFill="1" applyBorder="1" applyAlignment="1">
      <alignment horizontal="center" vertical="center" wrapText="1"/>
    </xf>
    <xf numFmtId="0" fontId="22" fillId="0" borderId="50" xfId="2" applyFont="1" applyFill="1" applyBorder="1" applyAlignment="1">
      <alignment horizontal="center" vertical="center" wrapText="1"/>
    </xf>
    <xf numFmtId="0" fontId="22" fillId="0" borderId="51" xfId="2" applyFont="1" applyFill="1" applyBorder="1" applyAlignment="1">
      <alignment horizontal="center" vertical="center" wrapText="1"/>
    </xf>
    <xf numFmtId="0" fontId="17" fillId="0" borderId="49" xfId="2" applyFont="1" applyFill="1" applyBorder="1"/>
    <xf numFmtId="0" fontId="17" fillId="0" borderId="50" xfId="2" applyFont="1" applyFill="1" applyBorder="1"/>
    <xf numFmtId="0" fontId="30" fillId="0" borderId="50" xfId="2" applyFont="1" applyFill="1" applyBorder="1"/>
    <xf numFmtId="0" fontId="30" fillId="0" borderId="51" xfId="2" applyFont="1" applyFill="1" applyBorder="1"/>
    <xf numFmtId="0" fontId="31" fillId="0" borderId="48" xfId="2" applyFont="1" applyBorder="1" applyAlignment="1">
      <alignment horizontal="left" indent="1"/>
    </xf>
    <xf numFmtId="0" fontId="19" fillId="0" borderId="49" xfId="2" applyFont="1" applyBorder="1" applyAlignment="1">
      <alignment horizontal="center"/>
    </xf>
    <xf numFmtId="0" fontId="19" fillId="0" borderId="51" xfId="2" applyFont="1" applyBorder="1" applyAlignment="1">
      <alignment horizontal="center"/>
    </xf>
    <xf numFmtId="0" fontId="6" fillId="0" borderId="48" xfId="2" applyFont="1" applyBorder="1" applyAlignment="1">
      <alignment horizontal="left" indent="2"/>
    </xf>
    <xf numFmtId="0" fontId="6" fillId="0" borderId="49" xfId="2" applyFont="1" applyBorder="1" applyAlignment="1">
      <alignment horizontal="right"/>
    </xf>
    <xf numFmtId="0" fontId="6" fillId="0" borderId="51" xfId="2" applyFont="1" applyBorder="1" applyAlignment="1">
      <alignment horizontal="center"/>
    </xf>
    <xf numFmtId="0" fontId="30" fillId="0" borderId="48" xfId="2" applyFont="1" applyBorder="1" applyAlignment="1">
      <alignment horizontal="left" indent="2"/>
    </xf>
    <xf numFmtId="0" fontId="30" fillId="0" borderId="49" xfId="2" applyFont="1" applyBorder="1" applyAlignment="1">
      <alignment horizontal="right"/>
    </xf>
    <xf numFmtId="0" fontId="30" fillId="0" borderId="51" xfId="2" applyFont="1" applyBorder="1" applyAlignment="1">
      <alignment horizontal="center"/>
    </xf>
    <xf numFmtId="0" fontId="30" fillId="3" borderId="49" xfId="2" applyFont="1" applyFill="1" applyBorder="1" applyAlignment="1">
      <alignment horizontal="right"/>
    </xf>
    <xf numFmtId="0" fontId="31" fillId="0" borderId="52" xfId="2" applyFont="1" applyBorder="1" applyAlignment="1">
      <alignment horizontal="left" vertical="center" wrapText="1" indent="1"/>
    </xf>
    <xf numFmtId="0" fontId="19" fillId="0" borderId="52" xfId="2" applyFont="1" applyFill="1" applyBorder="1" applyAlignment="1">
      <alignment horizontal="center"/>
    </xf>
    <xf numFmtId="0" fontId="19" fillId="0" borderId="51" xfId="2" applyFont="1" applyFill="1" applyBorder="1" applyAlignment="1">
      <alignment horizontal="center"/>
    </xf>
    <xf numFmtId="0" fontId="23" fillId="0" borderId="49" xfId="2" applyFont="1" applyBorder="1" applyAlignment="1">
      <alignment horizontal="left" vertical="center" wrapText="1" indent="2"/>
    </xf>
    <xf numFmtId="0" fontId="30" fillId="0" borderId="49" xfId="2" applyFont="1" applyFill="1" applyBorder="1" applyAlignment="1">
      <alignment horizontal="right"/>
    </xf>
    <xf numFmtId="0" fontId="30" fillId="0" borderId="51" xfId="2" applyFont="1" applyFill="1" applyBorder="1" applyAlignment="1">
      <alignment horizontal="center"/>
    </xf>
    <xf numFmtId="0" fontId="23" fillId="0" borderId="49" xfId="2" applyFont="1" applyBorder="1" applyAlignment="1">
      <alignment horizontal="left" vertical="center" wrapText="1"/>
    </xf>
    <xf numFmtId="0" fontId="23" fillId="0" borderId="52" xfId="2" applyFont="1" applyBorder="1" applyAlignment="1">
      <alignment vertical="center" wrapText="1"/>
    </xf>
    <xf numFmtId="0" fontId="30" fillId="3" borderId="52" xfId="2" applyFont="1" applyFill="1" applyBorder="1" applyAlignment="1">
      <alignment horizontal="right"/>
    </xf>
    <xf numFmtId="0" fontId="30" fillId="3" borderId="53" xfId="2" applyFont="1" applyFill="1" applyBorder="1" applyAlignment="1">
      <alignment horizontal="center"/>
    </xf>
    <xf numFmtId="0" fontId="30" fillId="0" borderId="53" xfId="2" applyFont="1" applyBorder="1" applyAlignment="1">
      <alignment horizontal="center"/>
    </xf>
    <xf numFmtId="0" fontId="17" fillId="0" borderId="54" xfId="2" applyFont="1" applyFill="1" applyBorder="1"/>
    <xf numFmtId="0" fontId="17" fillId="0" borderId="54" xfId="2" applyFont="1" applyFill="1" applyBorder="1" applyAlignment="1">
      <alignment horizontal="center"/>
    </xf>
    <xf numFmtId="0" fontId="32" fillId="0" borderId="0" xfId="2" applyFont="1" applyFill="1" applyBorder="1" applyAlignment="1" applyProtection="1">
      <alignment vertical="center"/>
    </xf>
    <xf numFmtId="0" fontId="32" fillId="0" borderId="0" xfId="2" applyFont="1" applyFill="1" applyBorder="1" applyAlignment="1" applyProtection="1"/>
    <xf numFmtId="0" fontId="3" fillId="0" borderId="0" xfId="2" applyAlignment="1">
      <alignment horizontal="right"/>
    </xf>
    <xf numFmtId="0" fontId="3" fillId="0" borderId="1" xfId="2" applyBorder="1"/>
    <xf numFmtId="0" fontId="13" fillId="0" borderId="1" xfId="2" applyFont="1" applyFill="1" applyBorder="1" applyAlignment="1" applyProtection="1">
      <alignment horizontal="left" vertical="center" wrapText="1"/>
      <protection locked="0"/>
    </xf>
    <xf numFmtId="165" fontId="13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14" fillId="0" borderId="1" xfId="2" applyFont="1" applyFill="1" applyBorder="1" applyAlignment="1" applyProtection="1">
      <alignment horizontal="left" vertical="center" wrapText="1"/>
      <protection locked="0"/>
    </xf>
    <xf numFmtId="165" fontId="20" fillId="0" borderId="1" xfId="2" applyNumberFormat="1" applyFont="1" applyBorder="1"/>
    <xf numFmtId="0" fontId="33" fillId="0" borderId="0" xfId="0" applyFont="1"/>
    <xf numFmtId="165" fontId="16" fillId="0" borderId="15" xfId="5" applyNumberFormat="1" applyFont="1" applyFill="1" applyBorder="1" applyAlignment="1" applyProtection="1">
      <alignment horizontal="center" vertical="center" wrapText="1"/>
      <protection locked="0"/>
    </xf>
    <xf numFmtId="165" fontId="11" fillId="0" borderId="35" xfId="5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2" applyFont="1" applyFill="1" applyBorder="1" applyAlignment="1">
      <alignment horizontal="center"/>
    </xf>
    <xf numFmtId="0" fontId="17" fillId="0" borderId="0" xfId="2" applyFont="1" applyFill="1" applyBorder="1"/>
    <xf numFmtId="165" fontId="0" fillId="0" borderId="0" xfId="0" applyNumberFormat="1"/>
    <xf numFmtId="0" fontId="0" fillId="0" borderId="0" xfId="0"/>
    <xf numFmtId="0" fontId="3" fillId="0" borderId="0" xfId="2"/>
    <xf numFmtId="16" fontId="3" fillId="0" borderId="0" xfId="2" applyNumberFormat="1"/>
    <xf numFmtId="165" fontId="1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165" fontId="11" fillId="0" borderId="1" xfId="6" applyNumberFormat="1" applyFont="1" applyFill="1" applyBorder="1" applyAlignment="1" applyProtection="1">
      <alignment vertical="center"/>
      <protection locked="0"/>
    </xf>
    <xf numFmtId="165" fontId="11" fillId="0" borderId="3" xfId="6" applyNumberFormat="1" applyFont="1" applyFill="1" applyBorder="1" applyAlignment="1" applyProtection="1">
      <alignment vertical="center"/>
      <protection locked="0"/>
    </xf>
    <xf numFmtId="165" fontId="34" fillId="0" borderId="0" xfId="0" applyNumberFormat="1" applyFont="1" applyFill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165" fontId="34" fillId="0" borderId="0" xfId="0" applyNumberFormat="1" applyFont="1" applyFill="1" applyAlignment="1">
      <alignment vertical="center" wrapText="1"/>
    </xf>
    <xf numFmtId="165" fontId="9" fillId="0" borderId="0" xfId="0" applyNumberFormat="1" applyFont="1" applyFill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3" fillId="0" borderId="55" xfId="0" applyFont="1" applyFill="1" applyBorder="1" applyAlignment="1" applyProtection="1">
      <alignment horizontal="left" vertical="center" wrapText="1" indent="1"/>
    </xf>
    <xf numFmtId="165" fontId="16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 applyProtection="1">
      <alignment horizontal="left" vertical="center" wrapText="1" indent="1"/>
    </xf>
    <xf numFmtId="165" fontId="16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" xfId="0" applyFont="1" applyFill="1" applyBorder="1" applyAlignment="1" applyProtection="1">
      <alignment horizontal="left" vertical="center" wrapText="1" indent="8"/>
    </xf>
    <xf numFmtId="0" fontId="0" fillId="0" borderId="1" xfId="0" applyFill="1" applyBorder="1" applyAlignment="1" applyProtection="1">
      <alignment vertical="center" wrapText="1"/>
      <protection locked="0"/>
    </xf>
    <xf numFmtId="0" fontId="16" fillId="0" borderId="3" xfId="0" applyFont="1" applyFill="1" applyBorder="1" applyAlignment="1" applyProtection="1">
      <alignment vertical="center" wrapText="1"/>
      <protection locked="0"/>
    </xf>
    <xf numFmtId="0" fontId="15" fillId="0" borderId="6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 applyProtection="1">
      <alignment vertical="center" wrapText="1"/>
    </xf>
    <xf numFmtId="165" fontId="15" fillId="0" borderId="19" xfId="0" applyNumberFormat="1" applyFont="1" applyFill="1" applyBorder="1" applyAlignment="1" applyProtection="1">
      <alignment vertical="center" wrapText="1"/>
    </xf>
    <xf numFmtId="165" fontId="15" fillId="0" borderId="47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5" applyFont="1" applyFill="1" applyProtection="1"/>
    <xf numFmtId="0" fontId="35" fillId="0" borderId="0" xfId="0" applyFont="1"/>
    <xf numFmtId="0" fontId="0" fillId="0" borderId="5" xfId="0" applyBorder="1" applyAlignment="1">
      <alignment horizontal="center" vertical="center"/>
    </xf>
    <xf numFmtId="0" fontId="16" fillId="0" borderId="0" xfId="5" applyFont="1" applyFill="1" applyProtection="1"/>
    <xf numFmtId="0" fontId="13" fillId="0" borderId="0" xfId="2" applyFont="1" applyBorder="1" applyAlignment="1" applyProtection="1">
      <alignment horizontal="left" wrapText="1" indent="1"/>
    </xf>
    <xf numFmtId="165" fontId="11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5" xfId="5" applyNumberFormat="1" applyFont="1" applyFill="1" applyBorder="1" applyAlignment="1" applyProtection="1">
      <alignment horizontal="left" vertical="center"/>
    </xf>
    <xf numFmtId="165" fontId="7" fillId="0" borderId="0" xfId="5" applyNumberFormat="1" applyFont="1" applyFill="1" applyBorder="1" applyAlignment="1" applyProtection="1">
      <alignment horizontal="center" vertical="center"/>
    </xf>
    <xf numFmtId="165" fontId="17" fillId="0" borderId="0" xfId="5" applyNumberFormat="1" applyFont="1" applyFill="1" applyBorder="1" applyAlignment="1" applyProtection="1">
      <alignment horizontal="center" vertical="center"/>
    </xf>
    <xf numFmtId="165" fontId="8" fillId="0" borderId="5" xfId="5" applyNumberFormat="1" applyFont="1" applyFill="1" applyBorder="1" applyAlignment="1" applyProtection="1">
      <alignment horizontal="left"/>
    </xf>
    <xf numFmtId="0" fontId="19" fillId="0" borderId="0" xfId="5" applyFont="1" applyFill="1" applyAlignment="1" applyProtection="1">
      <alignment horizontal="center"/>
    </xf>
    <xf numFmtId="0" fontId="0" fillId="0" borderId="5" xfId="0" applyBorder="1" applyAlignment="1">
      <alignment horizontal="center" vertical="center"/>
    </xf>
    <xf numFmtId="165" fontId="22" fillId="0" borderId="0" xfId="5" applyNumberFormat="1" applyFont="1" applyFill="1" applyBorder="1" applyAlignment="1" applyProtection="1">
      <alignment horizontal="center" vertical="center" wrapText="1"/>
    </xf>
    <xf numFmtId="0" fontId="26" fillId="0" borderId="6" xfId="5" applyFont="1" applyFill="1" applyBorder="1" applyAlignment="1" applyProtection="1">
      <alignment horizontal="left"/>
    </xf>
    <xf numFmtId="0" fontId="26" fillId="0" borderId="7" xfId="5" applyFont="1" applyFill="1" applyBorder="1" applyAlignment="1" applyProtection="1">
      <alignment horizontal="left"/>
    </xf>
    <xf numFmtId="0" fontId="11" fillId="0" borderId="37" xfId="5" applyFont="1" applyFill="1" applyBorder="1" applyAlignment="1">
      <alignment horizontal="justify" vertical="center" wrapText="1"/>
    </xf>
    <xf numFmtId="0" fontId="32" fillId="0" borderId="0" xfId="0" applyFont="1" applyAlignment="1">
      <alignment horizontal="center" wrapText="1"/>
    </xf>
    <xf numFmtId="0" fontId="16" fillId="0" borderId="37" xfId="0" applyFont="1" applyFill="1" applyBorder="1" applyAlignment="1">
      <alignment horizontal="justify" vertical="center" wrapText="1"/>
    </xf>
    <xf numFmtId="0" fontId="28" fillId="0" borderId="46" xfId="6" applyFont="1" applyFill="1" applyBorder="1" applyAlignment="1" applyProtection="1">
      <alignment horizontal="left" vertical="center" indent="1"/>
    </xf>
    <xf numFmtId="0" fontId="28" fillId="0" borderId="44" xfId="6" applyFont="1" applyFill="1" applyBorder="1" applyAlignment="1" applyProtection="1">
      <alignment horizontal="left" vertical="center" indent="1"/>
    </xf>
    <xf numFmtId="0" fontId="28" fillId="0" borderId="36" xfId="6" applyFont="1" applyFill="1" applyBorder="1" applyAlignment="1" applyProtection="1">
      <alignment horizontal="left" vertical="center" indent="1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9" fillId="0" borderId="0" xfId="2" applyFont="1" applyAlignment="1">
      <alignment horizontal="right"/>
    </xf>
    <xf numFmtId="0" fontId="3" fillId="0" borderId="0" xfId="2" applyAlignment="1"/>
    <xf numFmtId="0" fontId="17" fillId="0" borderId="0" xfId="2" applyFont="1" applyAlignment="1">
      <alignment horizontal="center" vertical="center" wrapText="1"/>
    </xf>
    <xf numFmtId="0" fontId="29" fillId="0" borderId="0" xfId="2" applyFont="1" applyAlignment="1">
      <alignment horizontal="center" vertical="center" wrapText="1"/>
    </xf>
    <xf numFmtId="0" fontId="14" fillId="0" borderId="23" xfId="2" applyFont="1" applyBorder="1" applyAlignment="1" applyProtection="1">
      <alignment wrapText="1"/>
    </xf>
    <xf numFmtId="0" fontId="14" fillId="0" borderId="28" xfId="2" applyFont="1" applyBorder="1" applyAlignment="1" applyProtection="1">
      <alignment horizontal="left" vertical="center" wrapText="1" indent="1"/>
    </xf>
    <xf numFmtId="0" fontId="11" fillId="0" borderId="0" xfId="5" applyFont="1" applyFill="1"/>
    <xf numFmtId="0" fontId="24" fillId="0" borderId="0" xfId="2" applyFont="1" applyFill="1" applyBorder="1" applyAlignment="1" applyProtection="1"/>
    <xf numFmtId="0" fontId="15" fillId="0" borderId="56" xfId="5" applyFont="1" applyFill="1" applyBorder="1" applyAlignment="1" applyProtection="1">
      <alignment horizontal="center" vertical="center" wrapText="1"/>
    </xf>
    <xf numFmtId="0" fontId="16" fillId="0" borderId="46" xfId="5" applyFont="1" applyFill="1" applyBorder="1" applyAlignment="1" applyProtection="1">
      <alignment horizontal="center" vertical="center"/>
    </xf>
    <xf numFmtId="166" fontId="16" fillId="0" borderId="57" xfId="7" applyNumberFormat="1" applyFont="1" applyFill="1" applyBorder="1" applyProtection="1">
      <protection locked="0"/>
    </xf>
    <xf numFmtId="166" fontId="16" fillId="0" borderId="58" xfId="7" applyNumberFormat="1" applyFont="1" applyFill="1" applyBorder="1" applyProtection="1">
      <protection locked="0"/>
    </xf>
    <xf numFmtId="166" fontId="16" fillId="0" borderId="43" xfId="7" applyNumberFormat="1" applyFont="1" applyFill="1" applyBorder="1" applyProtection="1">
      <protection locked="0"/>
    </xf>
    <xf numFmtId="166" fontId="15" fillId="0" borderId="46" xfId="7" applyNumberFormat="1" applyFont="1" applyFill="1" applyBorder="1" applyProtection="1"/>
    <xf numFmtId="0" fontId="11" fillId="0" borderId="1" xfId="5" applyFont="1" applyFill="1" applyBorder="1" applyAlignment="1">
      <alignment vertical="center" wrapText="1"/>
    </xf>
    <xf numFmtId="0" fontId="11" fillId="0" borderId="1" xfId="5" applyFont="1" applyFill="1" applyBorder="1"/>
    <xf numFmtId="169" fontId="11" fillId="0" borderId="1" xfId="8" applyNumberFormat="1" applyFont="1" applyFill="1" applyBorder="1" applyAlignment="1">
      <alignment horizontal="center"/>
    </xf>
    <xf numFmtId="0" fontId="7" fillId="0" borderId="59" xfId="5" applyFont="1" applyFill="1" applyBorder="1" applyAlignment="1" applyProtection="1">
      <alignment horizontal="center" vertical="center" wrapText="1"/>
    </xf>
    <xf numFmtId="165" fontId="7" fillId="0" borderId="46" xfId="5" applyNumberFormat="1" applyFont="1" applyFill="1" applyBorder="1" applyAlignment="1" applyProtection="1">
      <alignment horizontal="right" vertical="center" wrapText="1" indent="1"/>
    </xf>
    <xf numFmtId="165" fontId="11" fillId="0" borderId="60" xfId="5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3" xfId="5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61" xfId="5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46" xfId="5" applyNumberFormat="1" applyFont="1" applyFill="1" applyBorder="1" applyAlignment="1" applyProtection="1">
      <alignment horizontal="right" vertical="center" wrapText="1" indent="1"/>
    </xf>
    <xf numFmtId="165" fontId="11" fillId="0" borderId="60" xfId="5" applyNumberFormat="1" applyFont="1" applyFill="1" applyBorder="1" applyAlignment="1" applyProtection="1">
      <alignment horizontal="right" vertical="center" wrapText="1" indent="1"/>
    </xf>
    <xf numFmtId="165" fontId="11" fillId="0" borderId="33" xfId="0" applyNumberFormat="1" applyFont="1" applyBorder="1" applyAlignment="1" applyProtection="1">
      <alignment horizontal="right" vertical="center" wrapText="1" indent="1"/>
      <protection locked="0"/>
    </xf>
    <xf numFmtId="165" fontId="16" fillId="0" borderId="61" xfId="5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33" xfId="5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62" xfId="5" applyNumberFormat="1" applyFont="1" applyFill="1" applyBorder="1" applyAlignment="1" applyProtection="1">
      <alignment horizontal="right" vertical="center" wrapText="1" indent="1"/>
    </xf>
    <xf numFmtId="165" fontId="7" fillId="0" borderId="46" xfId="5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" xfId="5" applyFont="1" applyFill="1" applyBorder="1" applyAlignment="1" applyProtection="1">
      <alignment vertical="center" wrapText="1"/>
    </xf>
    <xf numFmtId="0" fontId="11" fillId="0" borderId="1" xfId="5" applyFont="1" applyFill="1" applyBorder="1" applyProtection="1"/>
    <xf numFmtId="0" fontId="12" fillId="0" borderId="1" xfId="5" applyFont="1" applyFill="1" applyBorder="1" applyProtection="1"/>
    <xf numFmtId="165" fontId="7" fillId="0" borderId="59" xfId="5" applyNumberFormat="1" applyFont="1" applyFill="1" applyBorder="1" applyAlignment="1" applyProtection="1">
      <alignment horizontal="right" vertical="center" wrapText="1" indent="1"/>
    </xf>
    <xf numFmtId="165" fontId="11" fillId="0" borderId="63" xfId="5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59" xfId="5" applyFont="1" applyFill="1" applyBorder="1" applyAlignment="1" applyProtection="1">
      <alignment horizontal="center" vertical="center" wrapText="1"/>
    </xf>
    <xf numFmtId="0" fontId="7" fillId="0" borderId="1" xfId="5" applyFont="1" applyFill="1" applyBorder="1" applyAlignment="1" applyProtection="1">
      <alignment horizontal="center" vertical="center" wrapText="1"/>
    </xf>
    <xf numFmtId="165" fontId="7" fillId="0" borderId="8" xfId="5" applyNumberFormat="1" applyFont="1" applyBorder="1" applyAlignment="1">
      <alignment horizontal="right" vertical="center" wrapText="1" indent="1"/>
    </xf>
    <xf numFmtId="165" fontId="11" fillId="0" borderId="13" xfId="5" applyNumberFormat="1" applyFont="1" applyBorder="1" applyAlignment="1" applyProtection="1">
      <alignment horizontal="right" vertical="center" wrapText="1" indent="1"/>
      <protection locked="0"/>
    </xf>
    <xf numFmtId="165" fontId="11" fillId="0" borderId="15" xfId="5" applyNumberFormat="1" applyFont="1" applyBorder="1" applyAlignment="1" applyProtection="1">
      <alignment horizontal="right" vertical="center" wrapText="1" indent="1"/>
      <protection locked="0"/>
    </xf>
    <xf numFmtId="165" fontId="11" fillId="0" borderId="17" xfId="5" applyNumberFormat="1" applyFont="1" applyBorder="1" applyAlignment="1" applyProtection="1">
      <alignment horizontal="right" vertical="center" wrapText="1" indent="1"/>
      <protection locked="0"/>
    </xf>
    <xf numFmtId="165" fontId="15" fillId="0" borderId="8" xfId="5" applyNumberFormat="1" applyFont="1" applyBorder="1" applyAlignment="1">
      <alignment horizontal="right" vertical="center" wrapText="1" indent="1"/>
    </xf>
    <xf numFmtId="165" fontId="11" fillId="0" borderId="13" xfId="5" applyNumberFormat="1" applyFont="1" applyBorder="1" applyAlignment="1">
      <alignment horizontal="right" vertical="center" wrapText="1" indent="1"/>
    </xf>
    <xf numFmtId="165" fontId="16" fillId="0" borderId="17" xfId="5" applyNumberFormat="1" applyFont="1" applyBorder="1" applyAlignment="1" applyProtection="1">
      <alignment horizontal="right" vertical="center" wrapText="1" indent="1"/>
      <protection locked="0"/>
    </xf>
    <xf numFmtId="165" fontId="16" fillId="0" borderId="15" xfId="5" applyNumberFormat="1" applyFont="1" applyBorder="1" applyAlignment="1" applyProtection="1">
      <alignment horizontal="right" vertical="center" wrapText="1" indent="1"/>
      <protection locked="0"/>
    </xf>
    <xf numFmtId="165" fontId="7" fillId="0" borderId="8" xfId="5" applyNumberFormat="1" applyFont="1" applyBorder="1" applyAlignment="1" applyProtection="1">
      <alignment horizontal="right" vertical="center" wrapText="1" indent="1"/>
      <protection locked="0"/>
    </xf>
    <xf numFmtId="0" fontId="7" fillId="0" borderId="59" xfId="5" applyFont="1" applyFill="1" applyBorder="1" applyAlignment="1" applyProtection="1">
      <alignment vertical="center" wrapText="1"/>
    </xf>
    <xf numFmtId="0" fontId="11" fillId="0" borderId="56" xfId="5" applyFont="1" applyFill="1" applyBorder="1" applyAlignment="1" applyProtection="1">
      <alignment horizontal="left" vertical="center" wrapText="1" indent="1"/>
    </xf>
    <xf numFmtId="0" fontId="11" fillId="0" borderId="33" xfId="5" applyFont="1" applyFill="1" applyBorder="1" applyAlignment="1" applyProtection="1">
      <alignment horizontal="left" vertical="center" wrapText="1" indent="1"/>
    </xf>
    <xf numFmtId="0" fontId="11" fillId="0" borderId="58" xfId="5" applyFont="1" applyFill="1" applyBorder="1" applyAlignment="1" applyProtection="1">
      <alignment horizontal="left" vertical="center" wrapText="1" indent="1"/>
    </xf>
    <xf numFmtId="0" fontId="11" fillId="0" borderId="33" xfId="5" applyFont="1" applyFill="1" applyBorder="1" applyAlignment="1" applyProtection="1">
      <alignment horizontal="left" indent="6"/>
    </xf>
    <xf numFmtId="0" fontId="11" fillId="0" borderId="33" xfId="5" applyFont="1" applyFill="1" applyBorder="1" applyAlignment="1" applyProtection="1">
      <alignment horizontal="left" vertical="center" wrapText="1" indent="6"/>
    </xf>
    <xf numFmtId="0" fontId="11" fillId="0" borderId="61" xfId="5" applyFont="1" applyFill="1" applyBorder="1" applyAlignment="1" applyProtection="1">
      <alignment horizontal="left" vertical="center" wrapText="1" indent="6"/>
    </xf>
    <xf numFmtId="0" fontId="11" fillId="0" borderId="63" xfId="5" applyFont="1" applyFill="1" applyBorder="1" applyAlignment="1" applyProtection="1">
      <alignment horizontal="left" vertical="center" wrapText="1" indent="6"/>
    </xf>
    <xf numFmtId="0" fontId="7" fillId="0" borderId="46" xfId="5" applyFont="1" applyFill="1" applyBorder="1" applyAlignment="1" applyProtection="1">
      <alignment vertical="center" wrapText="1"/>
    </xf>
    <xf numFmtId="0" fontId="11" fillId="0" borderId="61" xfId="5" applyFont="1" applyFill="1" applyBorder="1" applyAlignment="1" applyProtection="1">
      <alignment horizontal="left" vertical="center" wrapText="1" indent="1"/>
    </xf>
    <xf numFmtId="0" fontId="11" fillId="0" borderId="62" xfId="5" applyFont="1" applyFill="1" applyBorder="1" applyAlignment="1" applyProtection="1">
      <alignment horizontal="left" vertical="center" wrapText="1" indent="1"/>
    </xf>
    <xf numFmtId="0" fontId="15" fillId="0" borderId="46" xfId="5" applyFont="1" applyFill="1" applyBorder="1" applyAlignment="1" applyProtection="1">
      <alignment horizontal="left" vertical="center" wrapText="1" indent="1"/>
    </xf>
    <xf numFmtId="0" fontId="11" fillId="0" borderId="60" xfId="5" applyFont="1" applyFill="1" applyBorder="1" applyAlignment="1" applyProtection="1">
      <alignment horizontal="left" vertical="center" wrapText="1" indent="1"/>
    </xf>
    <xf numFmtId="0" fontId="18" fillId="0" borderId="64" xfId="2" applyFont="1" applyBorder="1" applyAlignment="1" applyProtection="1">
      <alignment horizontal="left" vertical="center" wrapText="1" indent="1"/>
    </xf>
    <xf numFmtId="165" fontId="7" fillId="0" borderId="37" xfId="5" applyNumberFormat="1" applyFont="1" applyFill="1" applyBorder="1" applyAlignment="1" applyProtection="1">
      <alignment horizontal="right" vertical="center" wrapText="1" indent="1"/>
    </xf>
    <xf numFmtId="165" fontId="16" fillId="0" borderId="65" xfId="0" applyNumberFormat="1" applyFont="1" applyBorder="1" applyAlignment="1" applyProtection="1">
      <alignment horizontal="right" vertical="center" wrapText="1" indent="1"/>
      <protection locked="0"/>
    </xf>
    <xf numFmtId="165" fontId="16" fillId="0" borderId="58" xfId="0" applyNumberFormat="1" applyFont="1" applyBorder="1" applyAlignment="1" applyProtection="1">
      <alignment horizontal="right" vertical="center" wrapText="1" indent="1"/>
      <protection locked="0"/>
    </xf>
    <xf numFmtId="165" fontId="11" fillId="0" borderId="43" xfId="5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66" xfId="5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44" xfId="5" applyNumberFormat="1" applyFont="1" applyFill="1" applyBorder="1" applyAlignment="1" applyProtection="1">
      <alignment horizontal="right" vertical="center" wrapText="1" indent="1"/>
    </xf>
    <xf numFmtId="165" fontId="11" fillId="0" borderId="65" xfId="5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44" xfId="5" applyNumberFormat="1" applyFont="1" applyFill="1" applyBorder="1" applyAlignment="1" applyProtection="1">
      <alignment horizontal="right" vertical="center" wrapText="1" indent="1"/>
    </xf>
    <xf numFmtId="165" fontId="14" fillId="0" borderId="44" xfId="2" applyNumberFormat="1" applyFont="1" applyBorder="1" applyAlignment="1" applyProtection="1">
      <alignment horizontal="right" vertical="center" wrapText="1" indent="1"/>
    </xf>
    <xf numFmtId="165" fontId="18" fillId="0" borderId="44" xfId="2" quotePrefix="1" applyNumberFormat="1" applyFont="1" applyBorder="1" applyAlignment="1" applyProtection="1">
      <alignment horizontal="right" vertical="center" wrapText="1" indent="1"/>
    </xf>
    <xf numFmtId="165" fontId="7" fillId="0" borderId="11" xfId="5" applyNumberFormat="1" applyFont="1" applyBorder="1" applyAlignment="1">
      <alignment horizontal="right" vertical="center" wrapText="1" indent="1"/>
    </xf>
    <xf numFmtId="165" fontId="11" fillId="0" borderId="22" xfId="5" applyNumberFormat="1" applyFont="1" applyBorder="1" applyAlignment="1" applyProtection="1">
      <alignment horizontal="right" vertical="center" wrapText="1" indent="1"/>
      <protection locked="0"/>
    </xf>
    <xf numFmtId="165" fontId="11" fillId="0" borderId="26" xfId="5" applyNumberFormat="1" applyFont="1" applyBorder="1" applyAlignment="1" applyProtection="1">
      <alignment horizontal="right" vertical="center" wrapText="1" indent="1"/>
      <protection locked="0"/>
    </xf>
    <xf numFmtId="165" fontId="11" fillId="0" borderId="35" xfId="5" applyNumberFormat="1" applyFont="1" applyBorder="1" applyAlignment="1" applyProtection="1">
      <alignment horizontal="right" vertical="center" wrapText="1" indent="1"/>
      <protection locked="0"/>
    </xf>
    <xf numFmtId="165" fontId="11" fillId="0" borderId="27" xfId="5" applyNumberFormat="1" applyFont="1" applyBorder="1" applyAlignment="1" applyProtection="1">
      <alignment horizontal="right" vertical="center" wrapText="1" indent="1"/>
      <protection locked="0"/>
    </xf>
    <xf numFmtId="165" fontId="14" fillId="0" borderId="8" xfId="2" applyNumberFormat="1" applyFont="1" applyBorder="1" applyAlignment="1">
      <alignment horizontal="right" vertical="center" wrapText="1" indent="1"/>
    </xf>
    <xf numFmtId="165" fontId="18" fillId="0" borderId="8" xfId="2" quotePrefix="1" applyNumberFormat="1" applyFont="1" applyBorder="1" applyAlignment="1">
      <alignment horizontal="right" vertical="center" wrapText="1" indent="1"/>
    </xf>
    <xf numFmtId="165" fontId="7" fillId="0" borderId="1" xfId="5" applyNumberFormat="1" applyFont="1" applyFill="1" applyBorder="1" applyAlignment="1" applyProtection="1">
      <alignment horizontal="right" vertical="center" wrapText="1" indent="1"/>
    </xf>
    <xf numFmtId="0" fontId="10" fillId="0" borderId="59" xfId="0" applyFont="1" applyFill="1" applyBorder="1" applyAlignment="1" applyProtection="1">
      <alignment horizontal="right" vertical="center" wrapText="1" indent="1"/>
    </xf>
    <xf numFmtId="0" fontId="7" fillId="0" borderId="46" xfId="0" applyFont="1" applyFill="1" applyBorder="1" applyAlignment="1" applyProtection="1">
      <alignment horizontal="center" vertical="center" wrapText="1"/>
    </xf>
    <xf numFmtId="165" fontId="10" fillId="0" borderId="43" xfId="0" applyNumberFormat="1" applyFont="1" applyFill="1" applyBorder="1" applyAlignment="1" applyProtection="1">
      <alignment horizontal="right" vertical="center" wrapText="1" indent="1"/>
    </xf>
    <xf numFmtId="165" fontId="11" fillId="2" borderId="33" xfId="5" applyNumberFormat="1" applyFont="1" applyFill="1" applyBorder="1" applyAlignment="1" applyProtection="1">
      <alignment horizontal="right" vertical="center" wrapText="1" indent="1"/>
    </xf>
    <xf numFmtId="165" fontId="11" fillId="2" borderId="61" xfId="5" applyNumberFormat="1" applyFont="1" applyFill="1" applyBorder="1" applyAlignment="1" applyProtection="1">
      <alignment horizontal="right" vertical="center" wrapText="1" indent="1"/>
    </xf>
    <xf numFmtId="165" fontId="16" fillId="0" borderId="60" xfId="5" applyNumberFormat="1" applyFont="1" applyFill="1" applyBorder="1" applyAlignment="1" applyProtection="1">
      <alignment horizontal="right" vertical="center" wrapText="1" indent="1"/>
      <protection locked="0"/>
    </xf>
    <xf numFmtId="0" fontId="37" fillId="0" borderId="1" xfId="0" applyFont="1" applyBorder="1" applyAlignment="1">
      <alignment vertical="center" wrapText="1"/>
    </xf>
    <xf numFmtId="0" fontId="0" fillId="0" borderId="1" xfId="0" applyBorder="1"/>
    <xf numFmtId="165" fontId="11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1" xfId="5" applyNumberFormat="1" applyFont="1" applyFill="1" applyBorder="1" applyAlignment="1" applyProtection="1">
      <alignment horizontal="right" vertical="center" wrapText="1" indent="1"/>
    </xf>
    <xf numFmtId="165" fontId="7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47" xfId="5" applyNumberFormat="1" applyFont="1" applyFill="1" applyBorder="1" applyAlignment="1" applyProtection="1">
      <alignment horizontal="right" vertical="center" wrapText="1" indent="1"/>
    </xf>
    <xf numFmtId="1" fontId="11" fillId="0" borderId="1" xfId="5" applyNumberFormat="1" applyFont="1" applyFill="1" applyBorder="1" applyAlignment="1" applyProtection="1">
      <alignment horizontal="right" vertical="center" wrapText="1"/>
    </xf>
    <xf numFmtId="165" fontId="7" fillId="0" borderId="44" xfId="0" applyNumberFormat="1" applyFont="1" applyFill="1" applyBorder="1" applyAlignment="1" applyProtection="1">
      <alignment horizontal="right" vertical="center" wrapText="1" indent="1"/>
    </xf>
    <xf numFmtId="165" fontId="11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46" xfId="0" applyNumberFormat="1" applyFont="1" applyBorder="1" applyAlignment="1" applyProtection="1">
      <alignment horizontal="right" vertical="center" wrapText="1" indent="1"/>
    </xf>
    <xf numFmtId="165" fontId="18" fillId="0" borderId="46" xfId="0" quotePrefix="1" applyNumberFormat="1" applyFont="1" applyBorder="1" applyAlignment="1" applyProtection="1">
      <alignment horizontal="right" vertical="center" wrapText="1" indent="1"/>
    </xf>
    <xf numFmtId="0" fontId="3" fillId="0" borderId="1" xfId="2" applyBorder="1" applyAlignment="1">
      <alignment vertical="center" wrapText="1"/>
    </xf>
    <xf numFmtId="165" fontId="15" fillId="0" borderId="45" xfId="0" applyNumberFormat="1" applyFont="1" applyFill="1" applyBorder="1" applyAlignment="1" applyProtection="1">
      <alignment horizontal="center" vertical="center" wrapText="1"/>
    </xf>
    <xf numFmtId="165" fontId="11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45" xfId="0" applyNumberFormat="1" applyFont="1" applyFill="1" applyBorder="1" applyAlignment="1" applyProtection="1">
      <alignment horizontal="right" vertical="center" wrapText="1" indent="1"/>
    </xf>
    <xf numFmtId="165" fontId="21" fillId="0" borderId="68" xfId="0" applyNumberFormat="1" applyFont="1" applyFill="1" applyBorder="1" applyAlignment="1" applyProtection="1">
      <alignment horizontal="right" vertical="center" wrapText="1" indent="1"/>
    </xf>
    <xf numFmtId="165" fontId="16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4" xfId="0" applyNumberFormat="1" applyFont="1" applyFill="1" applyBorder="1" applyAlignment="1" applyProtection="1">
      <alignment horizontal="right" vertical="center" wrapText="1" indent="1"/>
    </xf>
    <xf numFmtId="165" fontId="20" fillId="0" borderId="44" xfId="0" applyNumberFormat="1" applyFont="1" applyFill="1" applyBorder="1" applyAlignment="1" applyProtection="1">
      <alignment horizontal="right" vertical="center" wrapText="1" indent="1"/>
    </xf>
    <xf numFmtId="165" fontId="15" fillId="0" borderId="46" xfId="0" applyNumberFormat="1" applyFont="1" applyFill="1" applyBorder="1" applyAlignment="1" applyProtection="1">
      <alignment horizontal="center" vertical="center" wrapText="1"/>
    </xf>
    <xf numFmtId="165" fontId="11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46" xfId="0" applyNumberFormat="1" applyFont="1" applyFill="1" applyBorder="1" applyAlignment="1" applyProtection="1">
      <alignment horizontal="right" vertical="center" wrapText="1" indent="1"/>
    </xf>
    <xf numFmtId="165" fontId="16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29" xfId="0" applyBorder="1"/>
    <xf numFmtId="169" fontId="38" fillId="0" borderId="1" xfId="8" applyNumberFormat="1" applyFont="1" applyBorder="1"/>
    <xf numFmtId="165" fontId="11" fillId="0" borderId="1" xfId="5" applyNumberFormat="1" applyFont="1" applyBorder="1" applyAlignment="1" applyProtection="1">
      <alignment horizontal="right" vertical="center" wrapText="1" indent="1"/>
      <protection locked="0"/>
    </xf>
    <xf numFmtId="165" fontId="11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29" xfId="5" applyNumberFormat="1" applyFont="1" applyFill="1" applyBorder="1" applyAlignment="1" applyProtection="1">
      <alignment horizontal="right" vertical="center" wrapText="1" indent="1"/>
    </xf>
    <xf numFmtId="1" fontId="11" fillId="0" borderId="2" xfId="5" applyNumberFormat="1" applyFont="1" applyFill="1" applyBorder="1" applyAlignment="1" applyProtection="1">
      <alignment horizontal="right" vertical="center" wrapText="1"/>
    </xf>
    <xf numFmtId="165" fontId="15" fillId="0" borderId="29" xfId="5" applyNumberFormat="1" applyFont="1" applyFill="1" applyBorder="1" applyAlignment="1" applyProtection="1">
      <alignment horizontal="right" vertical="center" wrapText="1" indent="1"/>
    </xf>
    <xf numFmtId="0" fontId="14" fillId="0" borderId="46" xfId="0" applyFont="1" applyBorder="1" applyAlignment="1" applyProtection="1">
      <alignment horizontal="left" vertical="center" wrapText="1" indent="1"/>
    </xf>
    <xf numFmtId="0" fontId="0" fillId="0" borderId="41" xfId="0" applyBorder="1"/>
    <xf numFmtId="165" fontId="16" fillId="0" borderId="27" xfId="5" applyNumberFormat="1" applyFont="1" applyBorder="1" applyAlignment="1" applyProtection="1">
      <alignment horizontal="right" vertical="center" wrapText="1" indent="1"/>
      <protection locked="0"/>
    </xf>
    <xf numFmtId="165" fontId="16" fillId="0" borderId="1" xfId="5" applyNumberFormat="1" applyFont="1" applyBorder="1" applyAlignment="1" applyProtection="1">
      <alignment horizontal="right" vertical="center" wrapText="1" indent="1"/>
      <protection locked="0"/>
    </xf>
  </cellXfs>
  <cellStyles count="9">
    <cellStyle name="Ezres" xfId="8" builtinId="3"/>
    <cellStyle name="Ezres 2" xfId="7" xr:uid="{00000000-0005-0000-0000-000000000000}"/>
    <cellStyle name="Hiperhivatkozás" xfId="3" xr:uid="{00000000-0005-0000-0000-000001000000}"/>
    <cellStyle name="Már látott hiperhivatkozás" xfId="4" xr:uid="{00000000-0005-0000-0000-000002000000}"/>
    <cellStyle name="Normál" xfId="0" builtinId="0"/>
    <cellStyle name="Normál 2" xfId="1" xr:uid="{00000000-0005-0000-0000-000004000000}"/>
    <cellStyle name="Normál 3" xfId="2" xr:uid="{00000000-0005-0000-0000-000005000000}"/>
    <cellStyle name="Normál_KVRENMUNKA" xfId="5" xr:uid="{00000000-0005-0000-0000-000006000000}"/>
    <cellStyle name="Normál_SEGEDLETEK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zoomScaleNormal="100" workbookViewId="0">
      <selection activeCell="B17" sqref="B17"/>
    </sheetView>
  </sheetViews>
  <sheetFormatPr defaultRowHeight="12.75" x14ac:dyDescent="0.2"/>
  <cols>
    <col min="1" max="1" width="8.140625" style="1" customWidth="1"/>
    <col min="2" max="2" width="72.42578125" style="1" customWidth="1"/>
    <col min="3" max="256" width="9.140625" style="1"/>
    <col min="257" max="257" width="8.140625" style="1" customWidth="1"/>
    <col min="258" max="258" width="72.42578125" style="1" customWidth="1"/>
    <col min="259" max="512" width="9.140625" style="1"/>
    <col min="513" max="513" width="8.140625" style="1" customWidth="1"/>
    <col min="514" max="514" width="72.42578125" style="1" customWidth="1"/>
    <col min="515" max="768" width="9.140625" style="1"/>
    <col min="769" max="769" width="8.140625" style="1" customWidth="1"/>
    <col min="770" max="770" width="72.42578125" style="1" customWidth="1"/>
    <col min="771" max="1024" width="9.140625" style="1"/>
    <col min="1025" max="1025" width="8.140625" style="1" customWidth="1"/>
    <col min="1026" max="1026" width="72.42578125" style="1" customWidth="1"/>
    <col min="1027" max="1280" width="9.140625" style="1"/>
    <col min="1281" max="1281" width="8.140625" style="1" customWidth="1"/>
    <col min="1282" max="1282" width="72.42578125" style="1" customWidth="1"/>
    <col min="1283" max="1536" width="9.140625" style="1"/>
    <col min="1537" max="1537" width="8.140625" style="1" customWidth="1"/>
    <col min="1538" max="1538" width="72.42578125" style="1" customWidth="1"/>
    <col min="1539" max="1792" width="9.140625" style="1"/>
    <col min="1793" max="1793" width="8.140625" style="1" customWidth="1"/>
    <col min="1794" max="1794" width="72.42578125" style="1" customWidth="1"/>
    <col min="1795" max="2048" width="9.140625" style="1"/>
    <col min="2049" max="2049" width="8.140625" style="1" customWidth="1"/>
    <col min="2050" max="2050" width="72.42578125" style="1" customWidth="1"/>
    <col min="2051" max="2304" width="9.140625" style="1"/>
    <col min="2305" max="2305" width="8.140625" style="1" customWidth="1"/>
    <col min="2306" max="2306" width="72.42578125" style="1" customWidth="1"/>
    <col min="2307" max="2560" width="9.140625" style="1"/>
    <col min="2561" max="2561" width="8.140625" style="1" customWidth="1"/>
    <col min="2562" max="2562" width="72.42578125" style="1" customWidth="1"/>
    <col min="2563" max="2816" width="9.140625" style="1"/>
    <col min="2817" max="2817" width="8.140625" style="1" customWidth="1"/>
    <col min="2818" max="2818" width="72.42578125" style="1" customWidth="1"/>
    <col min="2819" max="3072" width="9.140625" style="1"/>
    <col min="3073" max="3073" width="8.140625" style="1" customWidth="1"/>
    <col min="3074" max="3074" width="72.42578125" style="1" customWidth="1"/>
    <col min="3075" max="3328" width="9.140625" style="1"/>
    <col min="3329" max="3329" width="8.140625" style="1" customWidth="1"/>
    <col min="3330" max="3330" width="72.42578125" style="1" customWidth="1"/>
    <col min="3331" max="3584" width="9.140625" style="1"/>
    <col min="3585" max="3585" width="8.140625" style="1" customWidth="1"/>
    <col min="3586" max="3586" width="72.42578125" style="1" customWidth="1"/>
    <col min="3587" max="3840" width="9.140625" style="1"/>
    <col min="3841" max="3841" width="8.140625" style="1" customWidth="1"/>
    <col min="3842" max="3842" width="72.42578125" style="1" customWidth="1"/>
    <col min="3843" max="4096" width="9.140625" style="1"/>
    <col min="4097" max="4097" width="8.140625" style="1" customWidth="1"/>
    <col min="4098" max="4098" width="72.42578125" style="1" customWidth="1"/>
    <col min="4099" max="4352" width="9.140625" style="1"/>
    <col min="4353" max="4353" width="8.140625" style="1" customWidth="1"/>
    <col min="4354" max="4354" width="72.42578125" style="1" customWidth="1"/>
    <col min="4355" max="4608" width="9.140625" style="1"/>
    <col min="4609" max="4609" width="8.140625" style="1" customWidth="1"/>
    <col min="4610" max="4610" width="72.42578125" style="1" customWidth="1"/>
    <col min="4611" max="4864" width="9.140625" style="1"/>
    <col min="4865" max="4865" width="8.140625" style="1" customWidth="1"/>
    <col min="4866" max="4866" width="72.42578125" style="1" customWidth="1"/>
    <col min="4867" max="5120" width="9.140625" style="1"/>
    <col min="5121" max="5121" width="8.140625" style="1" customWidth="1"/>
    <col min="5122" max="5122" width="72.42578125" style="1" customWidth="1"/>
    <col min="5123" max="5376" width="9.140625" style="1"/>
    <col min="5377" max="5377" width="8.140625" style="1" customWidth="1"/>
    <col min="5378" max="5378" width="72.42578125" style="1" customWidth="1"/>
    <col min="5379" max="5632" width="9.140625" style="1"/>
    <col min="5633" max="5633" width="8.140625" style="1" customWidth="1"/>
    <col min="5634" max="5634" width="72.42578125" style="1" customWidth="1"/>
    <col min="5635" max="5888" width="9.140625" style="1"/>
    <col min="5889" max="5889" width="8.140625" style="1" customWidth="1"/>
    <col min="5890" max="5890" width="72.42578125" style="1" customWidth="1"/>
    <col min="5891" max="6144" width="9.140625" style="1"/>
    <col min="6145" max="6145" width="8.140625" style="1" customWidth="1"/>
    <col min="6146" max="6146" width="72.42578125" style="1" customWidth="1"/>
    <col min="6147" max="6400" width="9.140625" style="1"/>
    <col min="6401" max="6401" width="8.140625" style="1" customWidth="1"/>
    <col min="6402" max="6402" width="72.42578125" style="1" customWidth="1"/>
    <col min="6403" max="6656" width="9.140625" style="1"/>
    <col min="6657" max="6657" width="8.140625" style="1" customWidth="1"/>
    <col min="6658" max="6658" width="72.42578125" style="1" customWidth="1"/>
    <col min="6659" max="6912" width="9.140625" style="1"/>
    <col min="6913" max="6913" width="8.140625" style="1" customWidth="1"/>
    <col min="6914" max="6914" width="72.42578125" style="1" customWidth="1"/>
    <col min="6915" max="7168" width="9.140625" style="1"/>
    <col min="7169" max="7169" width="8.140625" style="1" customWidth="1"/>
    <col min="7170" max="7170" width="72.42578125" style="1" customWidth="1"/>
    <col min="7171" max="7424" width="9.140625" style="1"/>
    <col min="7425" max="7425" width="8.140625" style="1" customWidth="1"/>
    <col min="7426" max="7426" width="72.42578125" style="1" customWidth="1"/>
    <col min="7427" max="7680" width="9.140625" style="1"/>
    <col min="7681" max="7681" width="8.140625" style="1" customWidth="1"/>
    <col min="7682" max="7682" width="72.42578125" style="1" customWidth="1"/>
    <col min="7683" max="7936" width="9.140625" style="1"/>
    <col min="7937" max="7937" width="8.140625" style="1" customWidth="1"/>
    <col min="7938" max="7938" width="72.42578125" style="1" customWidth="1"/>
    <col min="7939" max="8192" width="9.140625" style="1"/>
    <col min="8193" max="8193" width="8.140625" style="1" customWidth="1"/>
    <col min="8194" max="8194" width="72.42578125" style="1" customWidth="1"/>
    <col min="8195" max="8448" width="9.140625" style="1"/>
    <col min="8449" max="8449" width="8.140625" style="1" customWidth="1"/>
    <col min="8450" max="8450" width="72.42578125" style="1" customWidth="1"/>
    <col min="8451" max="8704" width="9.140625" style="1"/>
    <col min="8705" max="8705" width="8.140625" style="1" customWidth="1"/>
    <col min="8706" max="8706" width="72.42578125" style="1" customWidth="1"/>
    <col min="8707" max="8960" width="9.140625" style="1"/>
    <col min="8961" max="8961" width="8.140625" style="1" customWidth="1"/>
    <col min="8962" max="8962" width="72.42578125" style="1" customWidth="1"/>
    <col min="8963" max="9216" width="9.140625" style="1"/>
    <col min="9217" max="9217" width="8.140625" style="1" customWidth="1"/>
    <col min="9218" max="9218" width="72.42578125" style="1" customWidth="1"/>
    <col min="9219" max="9472" width="9.140625" style="1"/>
    <col min="9473" max="9473" width="8.140625" style="1" customWidth="1"/>
    <col min="9474" max="9474" width="72.42578125" style="1" customWidth="1"/>
    <col min="9475" max="9728" width="9.140625" style="1"/>
    <col min="9729" max="9729" width="8.140625" style="1" customWidth="1"/>
    <col min="9730" max="9730" width="72.42578125" style="1" customWidth="1"/>
    <col min="9731" max="9984" width="9.140625" style="1"/>
    <col min="9985" max="9985" width="8.140625" style="1" customWidth="1"/>
    <col min="9986" max="9986" width="72.42578125" style="1" customWidth="1"/>
    <col min="9987" max="10240" width="9.140625" style="1"/>
    <col min="10241" max="10241" width="8.140625" style="1" customWidth="1"/>
    <col min="10242" max="10242" width="72.42578125" style="1" customWidth="1"/>
    <col min="10243" max="10496" width="9.140625" style="1"/>
    <col min="10497" max="10497" width="8.140625" style="1" customWidth="1"/>
    <col min="10498" max="10498" width="72.42578125" style="1" customWidth="1"/>
    <col min="10499" max="10752" width="9.140625" style="1"/>
    <col min="10753" max="10753" width="8.140625" style="1" customWidth="1"/>
    <col min="10754" max="10754" width="72.42578125" style="1" customWidth="1"/>
    <col min="10755" max="11008" width="9.140625" style="1"/>
    <col min="11009" max="11009" width="8.140625" style="1" customWidth="1"/>
    <col min="11010" max="11010" width="72.42578125" style="1" customWidth="1"/>
    <col min="11011" max="11264" width="9.140625" style="1"/>
    <col min="11265" max="11265" width="8.140625" style="1" customWidth="1"/>
    <col min="11266" max="11266" width="72.42578125" style="1" customWidth="1"/>
    <col min="11267" max="11520" width="9.140625" style="1"/>
    <col min="11521" max="11521" width="8.140625" style="1" customWidth="1"/>
    <col min="11522" max="11522" width="72.42578125" style="1" customWidth="1"/>
    <col min="11523" max="11776" width="9.140625" style="1"/>
    <col min="11777" max="11777" width="8.140625" style="1" customWidth="1"/>
    <col min="11778" max="11778" width="72.42578125" style="1" customWidth="1"/>
    <col min="11779" max="12032" width="9.140625" style="1"/>
    <col min="12033" max="12033" width="8.140625" style="1" customWidth="1"/>
    <col min="12034" max="12034" width="72.42578125" style="1" customWidth="1"/>
    <col min="12035" max="12288" width="9.140625" style="1"/>
    <col min="12289" max="12289" width="8.140625" style="1" customWidth="1"/>
    <col min="12290" max="12290" width="72.42578125" style="1" customWidth="1"/>
    <col min="12291" max="12544" width="9.140625" style="1"/>
    <col min="12545" max="12545" width="8.140625" style="1" customWidth="1"/>
    <col min="12546" max="12546" width="72.42578125" style="1" customWidth="1"/>
    <col min="12547" max="12800" width="9.140625" style="1"/>
    <col min="12801" max="12801" width="8.140625" style="1" customWidth="1"/>
    <col min="12802" max="12802" width="72.42578125" style="1" customWidth="1"/>
    <col min="12803" max="13056" width="9.140625" style="1"/>
    <col min="13057" max="13057" width="8.140625" style="1" customWidth="1"/>
    <col min="13058" max="13058" width="72.42578125" style="1" customWidth="1"/>
    <col min="13059" max="13312" width="9.140625" style="1"/>
    <col min="13313" max="13313" width="8.140625" style="1" customWidth="1"/>
    <col min="13314" max="13314" width="72.42578125" style="1" customWidth="1"/>
    <col min="13315" max="13568" width="9.140625" style="1"/>
    <col min="13569" max="13569" width="8.140625" style="1" customWidth="1"/>
    <col min="13570" max="13570" width="72.42578125" style="1" customWidth="1"/>
    <col min="13571" max="13824" width="9.140625" style="1"/>
    <col min="13825" max="13825" width="8.140625" style="1" customWidth="1"/>
    <col min="13826" max="13826" width="72.42578125" style="1" customWidth="1"/>
    <col min="13827" max="14080" width="9.140625" style="1"/>
    <col min="14081" max="14081" width="8.140625" style="1" customWidth="1"/>
    <col min="14082" max="14082" width="72.42578125" style="1" customWidth="1"/>
    <col min="14083" max="14336" width="9.140625" style="1"/>
    <col min="14337" max="14337" width="8.140625" style="1" customWidth="1"/>
    <col min="14338" max="14338" width="72.42578125" style="1" customWidth="1"/>
    <col min="14339" max="14592" width="9.140625" style="1"/>
    <col min="14593" max="14593" width="8.140625" style="1" customWidth="1"/>
    <col min="14594" max="14594" width="72.42578125" style="1" customWidth="1"/>
    <col min="14595" max="14848" width="9.140625" style="1"/>
    <col min="14849" max="14849" width="8.140625" style="1" customWidth="1"/>
    <col min="14850" max="14850" width="72.42578125" style="1" customWidth="1"/>
    <col min="14851" max="15104" width="9.140625" style="1"/>
    <col min="15105" max="15105" width="8.140625" style="1" customWidth="1"/>
    <col min="15106" max="15106" width="72.42578125" style="1" customWidth="1"/>
    <col min="15107" max="15360" width="9.140625" style="1"/>
    <col min="15361" max="15361" width="8.140625" style="1" customWidth="1"/>
    <col min="15362" max="15362" width="72.42578125" style="1" customWidth="1"/>
    <col min="15363" max="15616" width="9.140625" style="1"/>
    <col min="15617" max="15617" width="8.140625" style="1" customWidth="1"/>
    <col min="15618" max="15618" width="72.42578125" style="1" customWidth="1"/>
    <col min="15619" max="15872" width="9.140625" style="1"/>
    <col min="15873" max="15873" width="8.140625" style="1" customWidth="1"/>
    <col min="15874" max="15874" width="72.42578125" style="1" customWidth="1"/>
    <col min="15875" max="16128" width="9.140625" style="1"/>
    <col min="16129" max="16129" width="8.140625" style="1" customWidth="1"/>
    <col min="16130" max="16130" width="72.42578125" style="1" customWidth="1"/>
    <col min="16131" max="16384" width="9.140625" style="1"/>
  </cols>
  <sheetData>
    <row r="1" spans="1:2" x14ac:dyDescent="0.2">
      <c r="B1" s="1" t="s">
        <v>388</v>
      </c>
    </row>
    <row r="2" spans="1:2" ht="26.25" customHeight="1" x14ac:dyDescent="0.2">
      <c r="A2" s="2" t="s">
        <v>4</v>
      </c>
      <c r="B2" s="1" t="s">
        <v>387</v>
      </c>
    </row>
    <row r="3" spans="1:2" s="243" customFormat="1" ht="26.25" customHeight="1" x14ac:dyDescent="0.2">
      <c r="A3" s="244" t="s">
        <v>430</v>
      </c>
      <c r="B3" s="243" t="s">
        <v>431</v>
      </c>
    </row>
    <row r="4" spans="1:2" x14ac:dyDescent="0.2">
      <c r="A4" s="1" t="s">
        <v>5</v>
      </c>
      <c r="B4" s="1" t="s">
        <v>6</v>
      </c>
    </row>
    <row r="5" spans="1:2" ht="25.5" x14ac:dyDescent="0.2">
      <c r="A5" s="1" t="s">
        <v>7</v>
      </c>
      <c r="B5" s="3" t="s">
        <v>380</v>
      </c>
    </row>
    <row r="6" spans="1:2" x14ac:dyDescent="0.2">
      <c r="A6" s="1" t="s">
        <v>8</v>
      </c>
      <c r="B6" s="1" t="s">
        <v>9</v>
      </c>
    </row>
    <row r="7" spans="1:2" s="243" customFormat="1" x14ac:dyDescent="0.2">
      <c r="A7" s="243" t="s">
        <v>432</v>
      </c>
      <c r="B7" s="243" t="s">
        <v>433</v>
      </c>
    </row>
    <row r="9" spans="1:2" x14ac:dyDescent="0.2">
      <c r="A9" s="1" t="s">
        <v>434</v>
      </c>
      <c r="B9" s="1" t="s">
        <v>11</v>
      </c>
    </row>
    <row r="10" spans="1:2" x14ac:dyDescent="0.2">
      <c r="A10" s="1" t="s">
        <v>10</v>
      </c>
      <c r="B10" s="1" t="s">
        <v>389</v>
      </c>
    </row>
    <row r="11" spans="1:2" ht="25.5" x14ac:dyDescent="0.2">
      <c r="A11" s="1" t="s">
        <v>12</v>
      </c>
      <c r="B11" s="3" t="s">
        <v>390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2"/>
  <sheetViews>
    <sheetView topLeftCell="A16" zoomScaleNormal="100" workbookViewId="0">
      <selection activeCell="B15" sqref="B15"/>
    </sheetView>
  </sheetViews>
  <sheetFormatPr defaultRowHeight="12.75" x14ac:dyDescent="0.2"/>
  <cols>
    <col min="1" max="1" width="49.5703125" style="1" customWidth="1"/>
    <col min="2" max="2" width="10.7109375" style="1" customWidth="1"/>
    <col min="3" max="3" width="10.140625" style="1" customWidth="1"/>
    <col min="4" max="4" width="9.140625" style="1"/>
    <col min="5" max="5" width="10.5703125" style="1" customWidth="1"/>
    <col min="6" max="6" width="9.140625" style="1"/>
    <col min="7" max="7" width="11" style="1" customWidth="1"/>
    <col min="8" max="256" width="9.140625" style="1"/>
    <col min="257" max="257" width="49.5703125" style="1" customWidth="1"/>
    <col min="258" max="258" width="10.7109375" style="1" customWidth="1"/>
    <col min="259" max="259" width="10.140625" style="1" customWidth="1"/>
    <col min="260" max="260" width="9.140625" style="1"/>
    <col min="261" max="261" width="10.5703125" style="1" customWidth="1"/>
    <col min="262" max="262" width="9.140625" style="1"/>
    <col min="263" max="263" width="11" style="1" customWidth="1"/>
    <col min="264" max="512" width="9.140625" style="1"/>
    <col min="513" max="513" width="49.5703125" style="1" customWidth="1"/>
    <col min="514" max="514" width="10.7109375" style="1" customWidth="1"/>
    <col min="515" max="515" width="10.140625" style="1" customWidth="1"/>
    <col min="516" max="516" width="9.140625" style="1"/>
    <col min="517" max="517" width="10.5703125" style="1" customWidth="1"/>
    <col min="518" max="518" width="9.140625" style="1"/>
    <col min="519" max="519" width="11" style="1" customWidth="1"/>
    <col min="520" max="768" width="9.140625" style="1"/>
    <col min="769" max="769" width="49.5703125" style="1" customWidth="1"/>
    <col min="770" max="770" width="10.7109375" style="1" customWidth="1"/>
    <col min="771" max="771" width="10.140625" style="1" customWidth="1"/>
    <col min="772" max="772" width="9.140625" style="1"/>
    <col min="773" max="773" width="10.5703125" style="1" customWidth="1"/>
    <col min="774" max="774" width="9.140625" style="1"/>
    <col min="775" max="775" width="11" style="1" customWidth="1"/>
    <col min="776" max="1024" width="9.140625" style="1"/>
    <col min="1025" max="1025" width="49.5703125" style="1" customWidth="1"/>
    <col min="1026" max="1026" width="10.7109375" style="1" customWidth="1"/>
    <col min="1027" max="1027" width="10.140625" style="1" customWidth="1"/>
    <col min="1028" max="1028" width="9.140625" style="1"/>
    <col min="1029" max="1029" width="10.5703125" style="1" customWidth="1"/>
    <col min="1030" max="1030" width="9.140625" style="1"/>
    <col min="1031" max="1031" width="11" style="1" customWidth="1"/>
    <col min="1032" max="1280" width="9.140625" style="1"/>
    <col min="1281" max="1281" width="49.5703125" style="1" customWidth="1"/>
    <col min="1282" max="1282" width="10.7109375" style="1" customWidth="1"/>
    <col min="1283" max="1283" width="10.140625" style="1" customWidth="1"/>
    <col min="1284" max="1284" width="9.140625" style="1"/>
    <col min="1285" max="1285" width="10.5703125" style="1" customWidth="1"/>
    <col min="1286" max="1286" width="9.140625" style="1"/>
    <col min="1287" max="1287" width="11" style="1" customWidth="1"/>
    <col min="1288" max="1536" width="9.140625" style="1"/>
    <col min="1537" max="1537" width="49.5703125" style="1" customWidth="1"/>
    <col min="1538" max="1538" width="10.7109375" style="1" customWidth="1"/>
    <col min="1539" max="1539" width="10.140625" style="1" customWidth="1"/>
    <col min="1540" max="1540" width="9.140625" style="1"/>
    <col min="1541" max="1541" width="10.5703125" style="1" customWidth="1"/>
    <col min="1542" max="1542" width="9.140625" style="1"/>
    <col min="1543" max="1543" width="11" style="1" customWidth="1"/>
    <col min="1544" max="1792" width="9.140625" style="1"/>
    <col min="1793" max="1793" width="49.5703125" style="1" customWidth="1"/>
    <col min="1794" max="1794" width="10.7109375" style="1" customWidth="1"/>
    <col min="1795" max="1795" width="10.140625" style="1" customWidth="1"/>
    <col min="1796" max="1796" width="9.140625" style="1"/>
    <col min="1797" max="1797" width="10.5703125" style="1" customWidth="1"/>
    <col min="1798" max="1798" width="9.140625" style="1"/>
    <col min="1799" max="1799" width="11" style="1" customWidth="1"/>
    <col min="1800" max="2048" width="9.140625" style="1"/>
    <col min="2049" max="2049" width="49.5703125" style="1" customWidth="1"/>
    <col min="2050" max="2050" width="10.7109375" style="1" customWidth="1"/>
    <col min="2051" max="2051" width="10.140625" style="1" customWidth="1"/>
    <col min="2052" max="2052" width="9.140625" style="1"/>
    <col min="2053" max="2053" width="10.5703125" style="1" customWidth="1"/>
    <col min="2054" max="2054" width="9.140625" style="1"/>
    <col min="2055" max="2055" width="11" style="1" customWidth="1"/>
    <col min="2056" max="2304" width="9.140625" style="1"/>
    <col min="2305" max="2305" width="49.5703125" style="1" customWidth="1"/>
    <col min="2306" max="2306" width="10.7109375" style="1" customWidth="1"/>
    <col min="2307" max="2307" width="10.140625" style="1" customWidth="1"/>
    <col min="2308" max="2308" width="9.140625" style="1"/>
    <col min="2309" max="2309" width="10.5703125" style="1" customWidth="1"/>
    <col min="2310" max="2310" width="9.140625" style="1"/>
    <col min="2311" max="2311" width="11" style="1" customWidth="1"/>
    <col min="2312" max="2560" width="9.140625" style="1"/>
    <col min="2561" max="2561" width="49.5703125" style="1" customWidth="1"/>
    <col min="2562" max="2562" width="10.7109375" style="1" customWidth="1"/>
    <col min="2563" max="2563" width="10.140625" style="1" customWidth="1"/>
    <col min="2564" max="2564" width="9.140625" style="1"/>
    <col min="2565" max="2565" width="10.5703125" style="1" customWidth="1"/>
    <col min="2566" max="2566" width="9.140625" style="1"/>
    <col min="2567" max="2567" width="11" style="1" customWidth="1"/>
    <col min="2568" max="2816" width="9.140625" style="1"/>
    <col min="2817" max="2817" width="49.5703125" style="1" customWidth="1"/>
    <col min="2818" max="2818" width="10.7109375" style="1" customWidth="1"/>
    <col min="2819" max="2819" width="10.140625" style="1" customWidth="1"/>
    <col min="2820" max="2820" width="9.140625" style="1"/>
    <col min="2821" max="2821" width="10.5703125" style="1" customWidth="1"/>
    <col min="2822" max="2822" width="9.140625" style="1"/>
    <col min="2823" max="2823" width="11" style="1" customWidth="1"/>
    <col min="2824" max="3072" width="9.140625" style="1"/>
    <col min="3073" max="3073" width="49.5703125" style="1" customWidth="1"/>
    <col min="3074" max="3074" width="10.7109375" style="1" customWidth="1"/>
    <col min="3075" max="3075" width="10.140625" style="1" customWidth="1"/>
    <col min="3076" max="3076" width="9.140625" style="1"/>
    <col min="3077" max="3077" width="10.5703125" style="1" customWidth="1"/>
    <col min="3078" max="3078" width="9.140625" style="1"/>
    <col min="3079" max="3079" width="11" style="1" customWidth="1"/>
    <col min="3080" max="3328" width="9.140625" style="1"/>
    <col min="3329" max="3329" width="49.5703125" style="1" customWidth="1"/>
    <col min="3330" max="3330" width="10.7109375" style="1" customWidth="1"/>
    <col min="3331" max="3331" width="10.140625" style="1" customWidth="1"/>
    <col min="3332" max="3332" width="9.140625" style="1"/>
    <col min="3333" max="3333" width="10.5703125" style="1" customWidth="1"/>
    <col min="3334" max="3334" width="9.140625" style="1"/>
    <col min="3335" max="3335" width="11" style="1" customWidth="1"/>
    <col min="3336" max="3584" width="9.140625" style="1"/>
    <col min="3585" max="3585" width="49.5703125" style="1" customWidth="1"/>
    <col min="3586" max="3586" width="10.7109375" style="1" customWidth="1"/>
    <col min="3587" max="3587" width="10.140625" style="1" customWidth="1"/>
    <col min="3588" max="3588" width="9.140625" style="1"/>
    <col min="3589" max="3589" width="10.5703125" style="1" customWidth="1"/>
    <col min="3590" max="3590" width="9.140625" style="1"/>
    <col min="3591" max="3591" width="11" style="1" customWidth="1"/>
    <col min="3592" max="3840" width="9.140625" style="1"/>
    <col min="3841" max="3841" width="49.5703125" style="1" customWidth="1"/>
    <col min="3842" max="3842" width="10.7109375" style="1" customWidth="1"/>
    <col min="3843" max="3843" width="10.140625" style="1" customWidth="1"/>
    <col min="3844" max="3844" width="9.140625" style="1"/>
    <col min="3845" max="3845" width="10.5703125" style="1" customWidth="1"/>
    <col min="3846" max="3846" width="9.140625" style="1"/>
    <col min="3847" max="3847" width="11" style="1" customWidth="1"/>
    <col min="3848" max="4096" width="9.140625" style="1"/>
    <col min="4097" max="4097" width="49.5703125" style="1" customWidth="1"/>
    <col min="4098" max="4098" width="10.7109375" style="1" customWidth="1"/>
    <col min="4099" max="4099" width="10.140625" style="1" customWidth="1"/>
    <col min="4100" max="4100" width="9.140625" style="1"/>
    <col min="4101" max="4101" width="10.5703125" style="1" customWidth="1"/>
    <col min="4102" max="4102" width="9.140625" style="1"/>
    <col min="4103" max="4103" width="11" style="1" customWidth="1"/>
    <col min="4104" max="4352" width="9.140625" style="1"/>
    <col min="4353" max="4353" width="49.5703125" style="1" customWidth="1"/>
    <col min="4354" max="4354" width="10.7109375" style="1" customWidth="1"/>
    <col min="4355" max="4355" width="10.140625" style="1" customWidth="1"/>
    <col min="4356" max="4356" width="9.140625" style="1"/>
    <col min="4357" max="4357" width="10.5703125" style="1" customWidth="1"/>
    <col min="4358" max="4358" width="9.140625" style="1"/>
    <col min="4359" max="4359" width="11" style="1" customWidth="1"/>
    <col min="4360" max="4608" width="9.140625" style="1"/>
    <col min="4609" max="4609" width="49.5703125" style="1" customWidth="1"/>
    <col min="4610" max="4610" width="10.7109375" style="1" customWidth="1"/>
    <col min="4611" max="4611" width="10.140625" style="1" customWidth="1"/>
    <col min="4612" max="4612" width="9.140625" style="1"/>
    <col min="4613" max="4613" width="10.5703125" style="1" customWidth="1"/>
    <col min="4614" max="4614" width="9.140625" style="1"/>
    <col min="4615" max="4615" width="11" style="1" customWidth="1"/>
    <col min="4616" max="4864" width="9.140625" style="1"/>
    <col min="4865" max="4865" width="49.5703125" style="1" customWidth="1"/>
    <col min="4866" max="4866" width="10.7109375" style="1" customWidth="1"/>
    <col min="4867" max="4867" width="10.140625" style="1" customWidth="1"/>
    <col min="4868" max="4868" width="9.140625" style="1"/>
    <col min="4869" max="4869" width="10.5703125" style="1" customWidth="1"/>
    <col min="4870" max="4870" width="9.140625" style="1"/>
    <col min="4871" max="4871" width="11" style="1" customWidth="1"/>
    <col min="4872" max="5120" width="9.140625" style="1"/>
    <col min="5121" max="5121" width="49.5703125" style="1" customWidth="1"/>
    <col min="5122" max="5122" width="10.7109375" style="1" customWidth="1"/>
    <col min="5123" max="5123" width="10.140625" style="1" customWidth="1"/>
    <col min="5124" max="5124" width="9.140625" style="1"/>
    <col min="5125" max="5125" width="10.5703125" style="1" customWidth="1"/>
    <col min="5126" max="5126" width="9.140625" style="1"/>
    <col min="5127" max="5127" width="11" style="1" customWidth="1"/>
    <col min="5128" max="5376" width="9.140625" style="1"/>
    <col min="5377" max="5377" width="49.5703125" style="1" customWidth="1"/>
    <col min="5378" max="5378" width="10.7109375" style="1" customWidth="1"/>
    <col min="5379" max="5379" width="10.140625" style="1" customWidth="1"/>
    <col min="5380" max="5380" width="9.140625" style="1"/>
    <col min="5381" max="5381" width="10.5703125" style="1" customWidth="1"/>
    <col min="5382" max="5382" width="9.140625" style="1"/>
    <col min="5383" max="5383" width="11" style="1" customWidth="1"/>
    <col min="5384" max="5632" width="9.140625" style="1"/>
    <col min="5633" max="5633" width="49.5703125" style="1" customWidth="1"/>
    <col min="5634" max="5634" width="10.7109375" style="1" customWidth="1"/>
    <col min="5635" max="5635" width="10.140625" style="1" customWidth="1"/>
    <col min="5636" max="5636" width="9.140625" style="1"/>
    <col min="5637" max="5637" width="10.5703125" style="1" customWidth="1"/>
    <col min="5638" max="5638" width="9.140625" style="1"/>
    <col min="5639" max="5639" width="11" style="1" customWidth="1"/>
    <col min="5640" max="5888" width="9.140625" style="1"/>
    <col min="5889" max="5889" width="49.5703125" style="1" customWidth="1"/>
    <col min="5890" max="5890" width="10.7109375" style="1" customWidth="1"/>
    <col min="5891" max="5891" width="10.140625" style="1" customWidth="1"/>
    <col min="5892" max="5892" width="9.140625" style="1"/>
    <col min="5893" max="5893" width="10.5703125" style="1" customWidth="1"/>
    <col min="5894" max="5894" width="9.140625" style="1"/>
    <col min="5895" max="5895" width="11" style="1" customWidth="1"/>
    <col min="5896" max="6144" width="9.140625" style="1"/>
    <col min="6145" max="6145" width="49.5703125" style="1" customWidth="1"/>
    <col min="6146" max="6146" width="10.7109375" style="1" customWidth="1"/>
    <col min="6147" max="6147" width="10.140625" style="1" customWidth="1"/>
    <col min="6148" max="6148" width="9.140625" style="1"/>
    <col min="6149" max="6149" width="10.5703125" style="1" customWidth="1"/>
    <col min="6150" max="6150" width="9.140625" style="1"/>
    <col min="6151" max="6151" width="11" style="1" customWidth="1"/>
    <col min="6152" max="6400" width="9.140625" style="1"/>
    <col min="6401" max="6401" width="49.5703125" style="1" customWidth="1"/>
    <col min="6402" max="6402" width="10.7109375" style="1" customWidth="1"/>
    <col min="6403" max="6403" width="10.140625" style="1" customWidth="1"/>
    <col min="6404" max="6404" width="9.140625" style="1"/>
    <col min="6405" max="6405" width="10.5703125" style="1" customWidth="1"/>
    <col min="6406" max="6406" width="9.140625" style="1"/>
    <col min="6407" max="6407" width="11" style="1" customWidth="1"/>
    <col min="6408" max="6656" width="9.140625" style="1"/>
    <col min="6657" max="6657" width="49.5703125" style="1" customWidth="1"/>
    <col min="6658" max="6658" width="10.7109375" style="1" customWidth="1"/>
    <col min="6659" max="6659" width="10.140625" style="1" customWidth="1"/>
    <col min="6660" max="6660" width="9.140625" style="1"/>
    <col min="6661" max="6661" width="10.5703125" style="1" customWidth="1"/>
    <col min="6662" max="6662" width="9.140625" style="1"/>
    <col min="6663" max="6663" width="11" style="1" customWidth="1"/>
    <col min="6664" max="6912" width="9.140625" style="1"/>
    <col min="6913" max="6913" width="49.5703125" style="1" customWidth="1"/>
    <col min="6914" max="6914" width="10.7109375" style="1" customWidth="1"/>
    <col min="6915" max="6915" width="10.140625" style="1" customWidth="1"/>
    <col min="6916" max="6916" width="9.140625" style="1"/>
    <col min="6917" max="6917" width="10.5703125" style="1" customWidth="1"/>
    <col min="6918" max="6918" width="9.140625" style="1"/>
    <col min="6919" max="6919" width="11" style="1" customWidth="1"/>
    <col min="6920" max="7168" width="9.140625" style="1"/>
    <col min="7169" max="7169" width="49.5703125" style="1" customWidth="1"/>
    <col min="7170" max="7170" width="10.7109375" style="1" customWidth="1"/>
    <col min="7171" max="7171" width="10.140625" style="1" customWidth="1"/>
    <col min="7172" max="7172" width="9.140625" style="1"/>
    <col min="7173" max="7173" width="10.5703125" style="1" customWidth="1"/>
    <col min="7174" max="7174" width="9.140625" style="1"/>
    <col min="7175" max="7175" width="11" style="1" customWidth="1"/>
    <col min="7176" max="7424" width="9.140625" style="1"/>
    <col min="7425" max="7425" width="49.5703125" style="1" customWidth="1"/>
    <col min="7426" max="7426" width="10.7109375" style="1" customWidth="1"/>
    <col min="7427" max="7427" width="10.140625" style="1" customWidth="1"/>
    <col min="7428" max="7428" width="9.140625" style="1"/>
    <col min="7429" max="7429" width="10.5703125" style="1" customWidth="1"/>
    <col min="7430" max="7430" width="9.140625" style="1"/>
    <col min="7431" max="7431" width="11" style="1" customWidth="1"/>
    <col min="7432" max="7680" width="9.140625" style="1"/>
    <col min="7681" max="7681" width="49.5703125" style="1" customWidth="1"/>
    <col min="7682" max="7682" width="10.7109375" style="1" customWidth="1"/>
    <col min="7683" max="7683" width="10.140625" style="1" customWidth="1"/>
    <col min="7684" max="7684" width="9.140625" style="1"/>
    <col min="7685" max="7685" width="10.5703125" style="1" customWidth="1"/>
    <col min="7686" max="7686" width="9.140625" style="1"/>
    <col min="7687" max="7687" width="11" style="1" customWidth="1"/>
    <col min="7688" max="7936" width="9.140625" style="1"/>
    <col min="7937" max="7937" width="49.5703125" style="1" customWidth="1"/>
    <col min="7938" max="7938" width="10.7109375" style="1" customWidth="1"/>
    <col min="7939" max="7939" width="10.140625" style="1" customWidth="1"/>
    <col min="7940" max="7940" width="9.140625" style="1"/>
    <col min="7941" max="7941" width="10.5703125" style="1" customWidth="1"/>
    <col min="7942" max="7942" width="9.140625" style="1"/>
    <col min="7943" max="7943" width="11" style="1" customWidth="1"/>
    <col min="7944" max="8192" width="9.140625" style="1"/>
    <col min="8193" max="8193" width="49.5703125" style="1" customWidth="1"/>
    <col min="8194" max="8194" width="10.7109375" style="1" customWidth="1"/>
    <col min="8195" max="8195" width="10.140625" style="1" customWidth="1"/>
    <col min="8196" max="8196" width="9.140625" style="1"/>
    <col min="8197" max="8197" width="10.5703125" style="1" customWidth="1"/>
    <col min="8198" max="8198" width="9.140625" style="1"/>
    <col min="8199" max="8199" width="11" style="1" customWidth="1"/>
    <col min="8200" max="8448" width="9.140625" style="1"/>
    <col min="8449" max="8449" width="49.5703125" style="1" customWidth="1"/>
    <col min="8450" max="8450" width="10.7109375" style="1" customWidth="1"/>
    <col min="8451" max="8451" width="10.140625" style="1" customWidth="1"/>
    <col min="8452" max="8452" width="9.140625" style="1"/>
    <col min="8453" max="8453" width="10.5703125" style="1" customWidth="1"/>
    <col min="8454" max="8454" width="9.140625" style="1"/>
    <col min="8455" max="8455" width="11" style="1" customWidth="1"/>
    <col min="8456" max="8704" width="9.140625" style="1"/>
    <col min="8705" max="8705" width="49.5703125" style="1" customWidth="1"/>
    <col min="8706" max="8706" width="10.7109375" style="1" customWidth="1"/>
    <col min="8707" max="8707" width="10.140625" style="1" customWidth="1"/>
    <col min="8708" max="8708" width="9.140625" style="1"/>
    <col min="8709" max="8709" width="10.5703125" style="1" customWidth="1"/>
    <col min="8710" max="8710" width="9.140625" style="1"/>
    <col min="8711" max="8711" width="11" style="1" customWidth="1"/>
    <col min="8712" max="8960" width="9.140625" style="1"/>
    <col min="8961" max="8961" width="49.5703125" style="1" customWidth="1"/>
    <col min="8962" max="8962" width="10.7109375" style="1" customWidth="1"/>
    <col min="8963" max="8963" width="10.140625" style="1" customWidth="1"/>
    <col min="8964" max="8964" width="9.140625" style="1"/>
    <col min="8965" max="8965" width="10.5703125" style="1" customWidth="1"/>
    <col min="8966" max="8966" width="9.140625" style="1"/>
    <col min="8967" max="8967" width="11" style="1" customWidth="1"/>
    <col min="8968" max="9216" width="9.140625" style="1"/>
    <col min="9217" max="9217" width="49.5703125" style="1" customWidth="1"/>
    <col min="9218" max="9218" width="10.7109375" style="1" customWidth="1"/>
    <col min="9219" max="9219" width="10.140625" style="1" customWidth="1"/>
    <col min="9220" max="9220" width="9.140625" style="1"/>
    <col min="9221" max="9221" width="10.5703125" style="1" customWidth="1"/>
    <col min="9222" max="9222" width="9.140625" style="1"/>
    <col min="9223" max="9223" width="11" style="1" customWidth="1"/>
    <col min="9224" max="9472" width="9.140625" style="1"/>
    <col min="9473" max="9473" width="49.5703125" style="1" customWidth="1"/>
    <col min="9474" max="9474" width="10.7109375" style="1" customWidth="1"/>
    <col min="9475" max="9475" width="10.140625" style="1" customWidth="1"/>
    <col min="9476" max="9476" width="9.140625" style="1"/>
    <col min="9477" max="9477" width="10.5703125" style="1" customWidth="1"/>
    <col min="9478" max="9478" width="9.140625" style="1"/>
    <col min="9479" max="9479" width="11" style="1" customWidth="1"/>
    <col min="9480" max="9728" width="9.140625" style="1"/>
    <col min="9729" max="9729" width="49.5703125" style="1" customWidth="1"/>
    <col min="9730" max="9730" width="10.7109375" style="1" customWidth="1"/>
    <col min="9731" max="9731" width="10.140625" style="1" customWidth="1"/>
    <col min="9732" max="9732" width="9.140625" style="1"/>
    <col min="9733" max="9733" width="10.5703125" style="1" customWidth="1"/>
    <col min="9734" max="9734" width="9.140625" style="1"/>
    <col min="9735" max="9735" width="11" style="1" customWidth="1"/>
    <col min="9736" max="9984" width="9.140625" style="1"/>
    <col min="9985" max="9985" width="49.5703125" style="1" customWidth="1"/>
    <col min="9986" max="9986" width="10.7109375" style="1" customWidth="1"/>
    <col min="9987" max="9987" width="10.140625" style="1" customWidth="1"/>
    <col min="9988" max="9988" width="9.140625" style="1"/>
    <col min="9989" max="9989" width="10.5703125" style="1" customWidth="1"/>
    <col min="9990" max="9990" width="9.140625" style="1"/>
    <col min="9991" max="9991" width="11" style="1" customWidth="1"/>
    <col min="9992" max="10240" width="9.140625" style="1"/>
    <col min="10241" max="10241" width="49.5703125" style="1" customWidth="1"/>
    <col min="10242" max="10242" width="10.7109375" style="1" customWidth="1"/>
    <col min="10243" max="10243" width="10.140625" style="1" customWidth="1"/>
    <col min="10244" max="10244" width="9.140625" style="1"/>
    <col min="10245" max="10245" width="10.5703125" style="1" customWidth="1"/>
    <col min="10246" max="10246" width="9.140625" style="1"/>
    <col min="10247" max="10247" width="11" style="1" customWidth="1"/>
    <col min="10248" max="10496" width="9.140625" style="1"/>
    <col min="10497" max="10497" width="49.5703125" style="1" customWidth="1"/>
    <col min="10498" max="10498" width="10.7109375" style="1" customWidth="1"/>
    <col min="10499" max="10499" width="10.140625" style="1" customWidth="1"/>
    <col min="10500" max="10500" width="9.140625" style="1"/>
    <col min="10501" max="10501" width="10.5703125" style="1" customWidth="1"/>
    <col min="10502" max="10502" width="9.140625" style="1"/>
    <col min="10503" max="10503" width="11" style="1" customWidth="1"/>
    <col min="10504" max="10752" width="9.140625" style="1"/>
    <col min="10753" max="10753" width="49.5703125" style="1" customWidth="1"/>
    <col min="10754" max="10754" width="10.7109375" style="1" customWidth="1"/>
    <col min="10755" max="10755" width="10.140625" style="1" customWidth="1"/>
    <col min="10756" max="10756" width="9.140625" style="1"/>
    <col min="10757" max="10757" width="10.5703125" style="1" customWidth="1"/>
    <col min="10758" max="10758" width="9.140625" style="1"/>
    <col min="10759" max="10759" width="11" style="1" customWidth="1"/>
    <col min="10760" max="11008" width="9.140625" style="1"/>
    <col min="11009" max="11009" width="49.5703125" style="1" customWidth="1"/>
    <col min="11010" max="11010" width="10.7109375" style="1" customWidth="1"/>
    <col min="11011" max="11011" width="10.140625" style="1" customWidth="1"/>
    <col min="11012" max="11012" width="9.140625" style="1"/>
    <col min="11013" max="11013" width="10.5703125" style="1" customWidth="1"/>
    <col min="11014" max="11014" width="9.140625" style="1"/>
    <col min="11015" max="11015" width="11" style="1" customWidth="1"/>
    <col min="11016" max="11264" width="9.140625" style="1"/>
    <col min="11265" max="11265" width="49.5703125" style="1" customWidth="1"/>
    <col min="11266" max="11266" width="10.7109375" style="1" customWidth="1"/>
    <col min="11267" max="11267" width="10.140625" style="1" customWidth="1"/>
    <col min="11268" max="11268" width="9.140625" style="1"/>
    <col min="11269" max="11269" width="10.5703125" style="1" customWidth="1"/>
    <col min="11270" max="11270" width="9.140625" style="1"/>
    <col min="11271" max="11271" width="11" style="1" customWidth="1"/>
    <col min="11272" max="11520" width="9.140625" style="1"/>
    <col min="11521" max="11521" width="49.5703125" style="1" customWidth="1"/>
    <col min="11522" max="11522" width="10.7109375" style="1" customWidth="1"/>
    <col min="11523" max="11523" width="10.140625" style="1" customWidth="1"/>
    <col min="11524" max="11524" width="9.140625" style="1"/>
    <col min="11525" max="11525" width="10.5703125" style="1" customWidth="1"/>
    <col min="11526" max="11526" width="9.140625" style="1"/>
    <col min="11527" max="11527" width="11" style="1" customWidth="1"/>
    <col min="11528" max="11776" width="9.140625" style="1"/>
    <col min="11777" max="11777" width="49.5703125" style="1" customWidth="1"/>
    <col min="11778" max="11778" width="10.7109375" style="1" customWidth="1"/>
    <col min="11779" max="11779" width="10.140625" style="1" customWidth="1"/>
    <col min="11780" max="11780" width="9.140625" style="1"/>
    <col min="11781" max="11781" width="10.5703125" style="1" customWidth="1"/>
    <col min="11782" max="11782" width="9.140625" style="1"/>
    <col min="11783" max="11783" width="11" style="1" customWidth="1"/>
    <col min="11784" max="12032" width="9.140625" style="1"/>
    <col min="12033" max="12033" width="49.5703125" style="1" customWidth="1"/>
    <col min="12034" max="12034" width="10.7109375" style="1" customWidth="1"/>
    <col min="12035" max="12035" width="10.140625" style="1" customWidth="1"/>
    <col min="12036" max="12036" width="9.140625" style="1"/>
    <col min="12037" max="12037" width="10.5703125" style="1" customWidth="1"/>
    <col min="12038" max="12038" width="9.140625" style="1"/>
    <col min="12039" max="12039" width="11" style="1" customWidth="1"/>
    <col min="12040" max="12288" width="9.140625" style="1"/>
    <col min="12289" max="12289" width="49.5703125" style="1" customWidth="1"/>
    <col min="12290" max="12290" width="10.7109375" style="1" customWidth="1"/>
    <col min="12291" max="12291" width="10.140625" style="1" customWidth="1"/>
    <col min="12292" max="12292" width="9.140625" style="1"/>
    <col min="12293" max="12293" width="10.5703125" style="1" customWidth="1"/>
    <col min="12294" max="12294" width="9.140625" style="1"/>
    <col min="12295" max="12295" width="11" style="1" customWidth="1"/>
    <col min="12296" max="12544" width="9.140625" style="1"/>
    <col min="12545" max="12545" width="49.5703125" style="1" customWidth="1"/>
    <col min="12546" max="12546" width="10.7109375" style="1" customWidth="1"/>
    <col min="12547" max="12547" width="10.140625" style="1" customWidth="1"/>
    <col min="12548" max="12548" width="9.140625" style="1"/>
    <col min="12549" max="12549" width="10.5703125" style="1" customWidth="1"/>
    <col min="12550" max="12550" width="9.140625" style="1"/>
    <col min="12551" max="12551" width="11" style="1" customWidth="1"/>
    <col min="12552" max="12800" width="9.140625" style="1"/>
    <col min="12801" max="12801" width="49.5703125" style="1" customWidth="1"/>
    <col min="12802" max="12802" width="10.7109375" style="1" customWidth="1"/>
    <col min="12803" max="12803" width="10.140625" style="1" customWidth="1"/>
    <col min="12804" max="12804" width="9.140625" style="1"/>
    <col min="12805" max="12805" width="10.5703125" style="1" customWidth="1"/>
    <col min="12806" max="12806" width="9.140625" style="1"/>
    <col min="12807" max="12807" width="11" style="1" customWidth="1"/>
    <col min="12808" max="13056" width="9.140625" style="1"/>
    <col min="13057" max="13057" width="49.5703125" style="1" customWidth="1"/>
    <col min="13058" max="13058" width="10.7109375" style="1" customWidth="1"/>
    <col min="13059" max="13059" width="10.140625" style="1" customWidth="1"/>
    <col min="13060" max="13060" width="9.140625" style="1"/>
    <col min="13061" max="13061" width="10.5703125" style="1" customWidth="1"/>
    <col min="13062" max="13062" width="9.140625" style="1"/>
    <col min="13063" max="13063" width="11" style="1" customWidth="1"/>
    <col min="13064" max="13312" width="9.140625" style="1"/>
    <col min="13313" max="13313" width="49.5703125" style="1" customWidth="1"/>
    <col min="13314" max="13314" width="10.7109375" style="1" customWidth="1"/>
    <col min="13315" max="13315" width="10.140625" style="1" customWidth="1"/>
    <col min="13316" max="13316" width="9.140625" style="1"/>
    <col min="13317" max="13317" width="10.5703125" style="1" customWidth="1"/>
    <col min="13318" max="13318" width="9.140625" style="1"/>
    <col min="13319" max="13319" width="11" style="1" customWidth="1"/>
    <col min="13320" max="13568" width="9.140625" style="1"/>
    <col min="13569" max="13569" width="49.5703125" style="1" customWidth="1"/>
    <col min="13570" max="13570" width="10.7109375" style="1" customWidth="1"/>
    <col min="13571" max="13571" width="10.140625" style="1" customWidth="1"/>
    <col min="13572" max="13572" width="9.140625" style="1"/>
    <col min="13573" max="13573" width="10.5703125" style="1" customWidth="1"/>
    <col min="13574" max="13574" width="9.140625" style="1"/>
    <col min="13575" max="13575" width="11" style="1" customWidth="1"/>
    <col min="13576" max="13824" width="9.140625" style="1"/>
    <col min="13825" max="13825" width="49.5703125" style="1" customWidth="1"/>
    <col min="13826" max="13826" width="10.7109375" style="1" customWidth="1"/>
    <col min="13827" max="13827" width="10.140625" style="1" customWidth="1"/>
    <col min="13828" max="13828" width="9.140625" style="1"/>
    <col min="13829" max="13829" width="10.5703125" style="1" customWidth="1"/>
    <col min="13830" max="13830" width="9.140625" style="1"/>
    <col min="13831" max="13831" width="11" style="1" customWidth="1"/>
    <col min="13832" max="14080" width="9.140625" style="1"/>
    <col min="14081" max="14081" width="49.5703125" style="1" customWidth="1"/>
    <col min="14082" max="14082" width="10.7109375" style="1" customWidth="1"/>
    <col min="14083" max="14083" width="10.140625" style="1" customWidth="1"/>
    <col min="14084" max="14084" width="9.140625" style="1"/>
    <col min="14085" max="14085" width="10.5703125" style="1" customWidth="1"/>
    <col min="14086" max="14086" width="9.140625" style="1"/>
    <col min="14087" max="14087" width="11" style="1" customWidth="1"/>
    <col min="14088" max="14336" width="9.140625" style="1"/>
    <col min="14337" max="14337" width="49.5703125" style="1" customWidth="1"/>
    <col min="14338" max="14338" width="10.7109375" style="1" customWidth="1"/>
    <col min="14339" max="14339" width="10.140625" style="1" customWidth="1"/>
    <col min="14340" max="14340" width="9.140625" style="1"/>
    <col min="14341" max="14341" width="10.5703125" style="1" customWidth="1"/>
    <col min="14342" max="14342" width="9.140625" style="1"/>
    <col min="14343" max="14343" width="11" style="1" customWidth="1"/>
    <col min="14344" max="14592" width="9.140625" style="1"/>
    <col min="14593" max="14593" width="49.5703125" style="1" customWidth="1"/>
    <col min="14594" max="14594" width="10.7109375" style="1" customWidth="1"/>
    <col min="14595" max="14595" width="10.140625" style="1" customWidth="1"/>
    <col min="14596" max="14596" width="9.140625" style="1"/>
    <col min="14597" max="14597" width="10.5703125" style="1" customWidth="1"/>
    <col min="14598" max="14598" width="9.140625" style="1"/>
    <col min="14599" max="14599" width="11" style="1" customWidth="1"/>
    <col min="14600" max="14848" width="9.140625" style="1"/>
    <col min="14849" max="14849" width="49.5703125" style="1" customWidth="1"/>
    <col min="14850" max="14850" width="10.7109375" style="1" customWidth="1"/>
    <col min="14851" max="14851" width="10.140625" style="1" customWidth="1"/>
    <col min="14852" max="14852" width="9.140625" style="1"/>
    <col min="14853" max="14853" width="10.5703125" style="1" customWidth="1"/>
    <col min="14854" max="14854" width="9.140625" style="1"/>
    <col min="14855" max="14855" width="11" style="1" customWidth="1"/>
    <col min="14856" max="15104" width="9.140625" style="1"/>
    <col min="15105" max="15105" width="49.5703125" style="1" customWidth="1"/>
    <col min="15106" max="15106" width="10.7109375" style="1" customWidth="1"/>
    <col min="15107" max="15107" width="10.140625" style="1" customWidth="1"/>
    <col min="15108" max="15108" width="9.140625" style="1"/>
    <col min="15109" max="15109" width="10.5703125" style="1" customWidth="1"/>
    <col min="15110" max="15110" width="9.140625" style="1"/>
    <col min="15111" max="15111" width="11" style="1" customWidth="1"/>
    <col min="15112" max="15360" width="9.140625" style="1"/>
    <col min="15361" max="15361" width="49.5703125" style="1" customWidth="1"/>
    <col min="15362" max="15362" width="10.7109375" style="1" customWidth="1"/>
    <col min="15363" max="15363" width="10.140625" style="1" customWidth="1"/>
    <col min="15364" max="15364" width="9.140625" style="1"/>
    <col min="15365" max="15365" width="10.5703125" style="1" customWidth="1"/>
    <col min="15366" max="15366" width="9.140625" style="1"/>
    <col min="15367" max="15367" width="11" style="1" customWidth="1"/>
    <col min="15368" max="15616" width="9.140625" style="1"/>
    <col min="15617" max="15617" width="49.5703125" style="1" customWidth="1"/>
    <col min="15618" max="15618" width="10.7109375" style="1" customWidth="1"/>
    <col min="15619" max="15619" width="10.140625" style="1" customWidth="1"/>
    <col min="15620" max="15620" width="9.140625" style="1"/>
    <col min="15621" max="15621" width="10.5703125" style="1" customWidth="1"/>
    <col min="15622" max="15622" width="9.140625" style="1"/>
    <col min="15623" max="15623" width="11" style="1" customWidth="1"/>
    <col min="15624" max="15872" width="9.140625" style="1"/>
    <col min="15873" max="15873" width="49.5703125" style="1" customWidth="1"/>
    <col min="15874" max="15874" width="10.7109375" style="1" customWidth="1"/>
    <col min="15875" max="15875" width="10.140625" style="1" customWidth="1"/>
    <col min="15876" max="15876" width="9.140625" style="1"/>
    <col min="15877" max="15877" width="10.5703125" style="1" customWidth="1"/>
    <col min="15878" max="15878" width="9.140625" style="1"/>
    <col min="15879" max="15879" width="11" style="1" customWidth="1"/>
    <col min="15880" max="16128" width="9.140625" style="1"/>
    <col min="16129" max="16129" width="49.5703125" style="1" customWidth="1"/>
    <col min="16130" max="16130" width="10.7109375" style="1" customWidth="1"/>
    <col min="16131" max="16131" width="10.140625" style="1" customWidth="1"/>
    <col min="16132" max="16132" width="9.140625" style="1"/>
    <col min="16133" max="16133" width="10.5703125" style="1" customWidth="1"/>
    <col min="16134" max="16134" width="9.140625" style="1"/>
    <col min="16135" max="16135" width="11" style="1" customWidth="1"/>
    <col min="16136" max="16384" width="9.140625" style="1"/>
  </cols>
  <sheetData>
    <row r="1" spans="1:7" ht="13.5" x14ac:dyDescent="0.25">
      <c r="A1" s="192"/>
      <c r="B1" s="192"/>
      <c r="C1" s="192"/>
      <c r="D1" s="192"/>
      <c r="E1" s="192"/>
      <c r="F1" s="297" t="s">
        <v>378</v>
      </c>
      <c r="G1" s="298"/>
    </row>
    <row r="2" spans="1:7" ht="13.5" x14ac:dyDescent="0.25">
      <c r="A2" s="192"/>
      <c r="B2" s="192"/>
      <c r="C2" s="192"/>
      <c r="D2" s="192"/>
      <c r="E2" s="192"/>
      <c r="F2" s="192"/>
      <c r="G2" s="193"/>
    </row>
    <row r="3" spans="1:7" ht="15.75" x14ac:dyDescent="0.2">
      <c r="A3" s="299" t="s">
        <v>422</v>
      </c>
      <c r="B3" s="300"/>
      <c r="C3" s="300"/>
      <c r="D3" s="300"/>
      <c r="E3" s="300"/>
      <c r="F3" s="300"/>
      <c r="G3" s="300"/>
    </row>
    <row r="4" spans="1:7" x14ac:dyDescent="0.2">
      <c r="A4" s="192"/>
      <c r="B4" s="192"/>
      <c r="C4" s="192"/>
      <c r="D4" s="192"/>
      <c r="E4" s="192"/>
      <c r="F4" s="192"/>
      <c r="G4" s="192"/>
    </row>
    <row r="5" spans="1:7" ht="25.5" x14ac:dyDescent="0.2">
      <c r="A5" s="194" t="s">
        <v>352</v>
      </c>
      <c r="B5" s="195" t="s">
        <v>395</v>
      </c>
      <c r="C5" s="195"/>
      <c r="D5" s="195" t="s">
        <v>396</v>
      </c>
      <c r="E5" s="195"/>
      <c r="F5" s="196" t="s">
        <v>397</v>
      </c>
      <c r="G5" s="196"/>
    </row>
    <row r="6" spans="1:7" ht="15.75" x14ac:dyDescent="0.2">
      <c r="A6" s="197"/>
      <c r="B6" s="198"/>
      <c r="C6" s="198"/>
      <c r="D6" s="198"/>
      <c r="E6" s="198"/>
      <c r="F6" s="199"/>
      <c r="G6" s="200"/>
    </row>
    <row r="7" spans="1:7" ht="15.75" x14ac:dyDescent="0.25">
      <c r="A7" s="201" t="s">
        <v>315</v>
      </c>
      <c r="B7" s="202"/>
      <c r="C7" s="202"/>
      <c r="D7" s="202"/>
      <c r="E7" s="202"/>
      <c r="F7" s="203"/>
      <c r="G7" s="204"/>
    </row>
    <row r="8" spans="1:7" ht="15.75" x14ac:dyDescent="0.25">
      <c r="A8" s="205" t="s">
        <v>353</v>
      </c>
      <c r="B8" s="206">
        <v>2</v>
      </c>
      <c r="C8" s="207" t="s">
        <v>354</v>
      </c>
      <c r="D8" s="206">
        <v>2</v>
      </c>
      <c r="E8" s="207" t="s">
        <v>354</v>
      </c>
      <c r="F8" s="206">
        <v>2</v>
      </c>
      <c r="G8" s="207" t="s">
        <v>354</v>
      </c>
    </row>
    <row r="9" spans="1:7" ht="15.75" x14ac:dyDescent="0.25">
      <c r="A9" s="208" t="s">
        <v>355</v>
      </c>
      <c r="B9" s="209">
        <v>1</v>
      </c>
      <c r="C9" s="210" t="s">
        <v>354</v>
      </c>
      <c r="D9" s="209">
        <v>1</v>
      </c>
      <c r="E9" s="210" t="s">
        <v>354</v>
      </c>
      <c r="F9" s="209">
        <v>1</v>
      </c>
      <c r="G9" s="210" t="s">
        <v>354</v>
      </c>
    </row>
    <row r="10" spans="1:7" ht="15.75" x14ac:dyDescent="0.25">
      <c r="A10" s="211" t="s">
        <v>356</v>
      </c>
      <c r="B10" s="212">
        <v>1</v>
      </c>
      <c r="C10" s="213" t="s">
        <v>354</v>
      </c>
      <c r="D10" s="212">
        <v>1</v>
      </c>
      <c r="E10" s="213" t="s">
        <v>354</v>
      </c>
      <c r="F10" s="214">
        <v>1</v>
      </c>
      <c r="G10" s="213" t="s">
        <v>354</v>
      </c>
    </row>
    <row r="12" spans="1:7" ht="30" customHeight="1" x14ac:dyDescent="0.25">
      <c r="A12" s="215" t="s">
        <v>357</v>
      </c>
      <c r="B12" s="216">
        <v>15</v>
      </c>
      <c r="C12" s="217" t="s">
        <v>354</v>
      </c>
      <c r="D12" s="216">
        <v>15</v>
      </c>
      <c r="E12" s="217" t="s">
        <v>354</v>
      </c>
      <c r="F12" s="216">
        <v>15</v>
      </c>
      <c r="G12" s="217" t="s">
        <v>354</v>
      </c>
    </row>
    <row r="13" spans="1:7" ht="39" customHeight="1" x14ac:dyDescent="0.25">
      <c r="A13" s="218" t="s">
        <v>358</v>
      </c>
      <c r="B13" s="219">
        <v>0</v>
      </c>
      <c r="C13" s="220" t="s">
        <v>354</v>
      </c>
      <c r="D13" s="219">
        <v>0</v>
      </c>
      <c r="E13" s="220" t="s">
        <v>354</v>
      </c>
      <c r="F13" s="219">
        <v>0</v>
      </c>
      <c r="G13" s="213" t="s">
        <v>354</v>
      </c>
    </row>
    <row r="14" spans="1:7" ht="31.5" customHeight="1" x14ac:dyDescent="0.25">
      <c r="A14" s="221" t="s">
        <v>359</v>
      </c>
      <c r="B14" s="219">
        <v>18</v>
      </c>
      <c r="C14" s="220" t="s">
        <v>354</v>
      </c>
      <c r="D14" s="219">
        <v>18</v>
      </c>
      <c r="E14" s="220" t="s">
        <v>354</v>
      </c>
      <c r="F14" s="219">
        <v>15</v>
      </c>
      <c r="G14" s="213" t="s">
        <v>354</v>
      </c>
    </row>
    <row r="15" spans="1:7" ht="30.75" customHeight="1" x14ac:dyDescent="0.25">
      <c r="A15" s="222" t="s">
        <v>360</v>
      </c>
      <c r="B15" s="223">
        <v>0</v>
      </c>
      <c r="C15" s="224" t="s">
        <v>354</v>
      </c>
      <c r="D15" s="223">
        <v>0</v>
      </c>
      <c r="E15" s="224" t="s">
        <v>354</v>
      </c>
      <c r="F15" s="223">
        <v>0</v>
      </c>
      <c r="G15" s="225" t="s">
        <v>354</v>
      </c>
    </row>
    <row r="16" spans="1:7" ht="15.75" x14ac:dyDescent="0.25">
      <c r="A16" s="226" t="s">
        <v>361</v>
      </c>
      <c r="B16" s="227">
        <v>20</v>
      </c>
      <c r="C16" s="227" t="s">
        <v>354</v>
      </c>
      <c r="D16" s="227">
        <v>20</v>
      </c>
      <c r="E16" s="227" t="s">
        <v>354</v>
      </c>
      <c r="F16" s="227">
        <v>17</v>
      </c>
      <c r="G16" s="227" t="s">
        <v>354</v>
      </c>
    </row>
    <row r="17" spans="1:7" s="243" customFormat="1" ht="15.75" x14ac:dyDescent="0.25">
      <c r="A17" s="240"/>
      <c r="B17" s="239"/>
      <c r="C17" s="239"/>
      <c r="D17" s="239"/>
      <c r="E17" s="239"/>
      <c r="F17" s="239"/>
      <c r="G17" s="239"/>
    </row>
    <row r="19" spans="1:7" ht="15.75" x14ac:dyDescent="0.2">
      <c r="A19" s="299" t="s">
        <v>423</v>
      </c>
      <c r="B19" s="300"/>
      <c r="C19" s="300"/>
      <c r="D19" s="300"/>
      <c r="E19" s="300"/>
      <c r="F19" s="300"/>
      <c r="G19" s="300"/>
    </row>
    <row r="20" spans="1:7" x14ac:dyDescent="0.2">
      <c r="A20" s="192"/>
      <c r="B20" s="192"/>
      <c r="C20" s="192"/>
      <c r="D20" s="192"/>
      <c r="E20" s="192"/>
      <c r="F20" s="192"/>
      <c r="G20" s="192"/>
    </row>
    <row r="21" spans="1:7" ht="25.5" x14ac:dyDescent="0.2">
      <c r="A21" s="194" t="s">
        <v>352</v>
      </c>
      <c r="B21" s="195" t="s">
        <v>395</v>
      </c>
      <c r="C21" s="195"/>
      <c r="D21" s="195" t="s">
        <v>396</v>
      </c>
      <c r="E21" s="195"/>
      <c r="F21" s="196" t="s">
        <v>397</v>
      </c>
      <c r="G21" s="196"/>
    </row>
    <row r="22" spans="1:7" ht="15.75" x14ac:dyDescent="0.2">
      <c r="A22" s="197"/>
      <c r="B22" s="198"/>
      <c r="C22" s="198"/>
      <c r="D22" s="198"/>
      <c r="E22" s="198"/>
      <c r="F22" s="199"/>
      <c r="G22" s="200"/>
    </row>
    <row r="23" spans="1:7" ht="15.75" x14ac:dyDescent="0.25">
      <c r="A23" s="201" t="s">
        <v>315</v>
      </c>
      <c r="B23" s="202"/>
      <c r="C23" s="202"/>
      <c r="D23" s="202"/>
      <c r="E23" s="202"/>
      <c r="F23" s="203"/>
      <c r="G23" s="204"/>
    </row>
    <row r="24" spans="1:7" ht="15.75" x14ac:dyDescent="0.25">
      <c r="A24" s="205" t="s">
        <v>353</v>
      </c>
      <c r="B24" s="206">
        <v>3</v>
      </c>
      <c r="C24" s="207" t="s">
        <v>354</v>
      </c>
      <c r="D24" s="206">
        <v>3</v>
      </c>
      <c r="E24" s="207" t="s">
        <v>354</v>
      </c>
      <c r="F24" s="206">
        <v>3</v>
      </c>
      <c r="G24" s="207" t="s">
        <v>354</v>
      </c>
    </row>
    <row r="25" spans="1:7" ht="15.75" x14ac:dyDescent="0.25">
      <c r="A25" s="208"/>
      <c r="B25" s="209">
        <v>0</v>
      </c>
      <c r="C25" s="210" t="s">
        <v>354</v>
      </c>
      <c r="D25" s="209">
        <v>0</v>
      </c>
      <c r="E25" s="210" t="s">
        <v>354</v>
      </c>
      <c r="F25" s="209">
        <v>0</v>
      </c>
      <c r="G25" s="210" t="s">
        <v>354</v>
      </c>
    </row>
    <row r="26" spans="1:7" ht="15.75" x14ac:dyDescent="0.25">
      <c r="A26" s="211" t="s">
        <v>424</v>
      </c>
      <c r="B26" s="212">
        <v>3</v>
      </c>
      <c r="C26" s="213" t="s">
        <v>354</v>
      </c>
      <c r="D26" s="212">
        <v>3</v>
      </c>
      <c r="E26" s="213" t="s">
        <v>354</v>
      </c>
      <c r="F26" s="214">
        <v>3</v>
      </c>
      <c r="G26" s="213" t="s">
        <v>354</v>
      </c>
    </row>
    <row r="27" spans="1:7" x14ac:dyDescent="0.2">
      <c r="A27" s="243"/>
      <c r="B27" s="243"/>
      <c r="C27" s="243"/>
      <c r="D27" s="243"/>
      <c r="E27" s="243"/>
      <c r="F27" s="243"/>
      <c r="G27" s="243"/>
    </row>
    <row r="28" spans="1:7" ht="15.75" x14ac:dyDescent="0.25">
      <c r="A28" s="215"/>
      <c r="B28" s="216"/>
      <c r="C28" s="217"/>
      <c r="D28" s="216"/>
      <c r="E28" s="217"/>
      <c r="F28" s="216"/>
      <c r="G28" s="217"/>
    </row>
    <row r="29" spans="1:7" ht="15.75" x14ac:dyDescent="0.25">
      <c r="A29" s="218"/>
      <c r="B29" s="219"/>
      <c r="C29" s="220"/>
      <c r="D29" s="219"/>
      <c r="E29" s="220"/>
      <c r="F29" s="219"/>
      <c r="G29" s="213"/>
    </row>
    <row r="30" spans="1:7" ht="15.75" x14ac:dyDescent="0.25">
      <c r="A30" s="221"/>
      <c r="B30" s="219"/>
      <c r="C30" s="220"/>
      <c r="D30" s="219"/>
      <c r="E30" s="220"/>
      <c r="F30" s="219"/>
      <c r="G30" s="213"/>
    </row>
    <row r="31" spans="1:7" ht="15.75" x14ac:dyDescent="0.25">
      <c r="A31" s="222"/>
      <c r="B31" s="223"/>
      <c r="C31" s="224"/>
      <c r="D31" s="223"/>
      <c r="E31" s="224"/>
      <c r="F31" s="223"/>
      <c r="G31" s="225"/>
    </row>
    <row r="32" spans="1:7" ht="15.75" x14ac:dyDescent="0.25">
      <c r="A32" s="226"/>
      <c r="B32" s="227"/>
      <c r="C32" s="227"/>
      <c r="D32" s="227"/>
      <c r="E32" s="227"/>
      <c r="F32" s="227"/>
      <c r="G32" s="227"/>
    </row>
  </sheetData>
  <mergeCells count="3">
    <mergeCell ref="F1:G1"/>
    <mergeCell ref="A3:G3"/>
    <mergeCell ref="A19:G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I15" sqref="I15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D90"/>
  <sheetViews>
    <sheetView zoomScale="120" zoomScaleNormal="120" zoomScaleSheetLayoutView="100" workbookViewId="0">
      <selection activeCell="D86" sqref="D86"/>
    </sheetView>
  </sheetViews>
  <sheetFormatPr defaultRowHeight="15.75" x14ac:dyDescent="0.25"/>
  <cols>
    <col min="1" max="1" width="8.140625" style="71" customWidth="1"/>
    <col min="2" max="2" width="78.5703125" style="71" customWidth="1"/>
    <col min="3" max="4" width="18.5703125" style="72" customWidth="1"/>
    <col min="5" max="252" width="9.140625" style="4"/>
    <col min="253" max="253" width="8.140625" style="4" customWidth="1"/>
    <col min="254" max="254" width="78.5703125" style="4" customWidth="1"/>
    <col min="255" max="255" width="18.5703125" style="4" customWidth="1"/>
    <col min="256" max="256" width="7.7109375" style="4" customWidth="1"/>
    <col min="257" max="257" width="9.140625" style="4"/>
    <col min="258" max="258" width="11.7109375" style="4" customWidth="1"/>
    <col min="259" max="508" width="9.140625" style="4"/>
    <col min="509" max="509" width="8.140625" style="4" customWidth="1"/>
    <col min="510" max="510" width="78.5703125" style="4" customWidth="1"/>
    <col min="511" max="511" width="18.5703125" style="4" customWidth="1"/>
    <col min="512" max="512" width="7.7109375" style="4" customWidth="1"/>
    <col min="513" max="513" width="9.140625" style="4"/>
    <col min="514" max="514" width="11.7109375" style="4" customWidth="1"/>
    <col min="515" max="764" width="9.140625" style="4"/>
    <col min="765" max="765" width="8.140625" style="4" customWidth="1"/>
    <col min="766" max="766" width="78.5703125" style="4" customWidth="1"/>
    <col min="767" max="767" width="18.5703125" style="4" customWidth="1"/>
    <col min="768" max="768" width="7.7109375" style="4" customWidth="1"/>
    <col min="769" max="769" width="9.140625" style="4"/>
    <col min="770" max="770" width="11.7109375" style="4" customWidth="1"/>
    <col min="771" max="1020" width="9.140625" style="4"/>
    <col min="1021" max="1021" width="8.140625" style="4" customWidth="1"/>
    <col min="1022" max="1022" width="78.5703125" style="4" customWidth="1"/>
    <col min="1023" max="1023" width="18.5703125" style="4" customWidth="1"/>
    <col min="1024" max="1024" width="7.7109375" style="4" customWidth="1"/>
    <col min="1025" max="1025" width="9.140625" style="4"/>
    <col min="1026" max="1026" width="11.7109375" style="4" customWidth="1"/>
    <col min="1027" max="1276" width="9.140625" style="4"/>
    <col min="1277" max="1277" width="8.140625" style="4" customWidth="1"/>
    <col min="1278" max="1278" width="78.5703125" style="4" customWidth="1"/>
    <col min="1279" max="1279" width="18.5703125" style="4" customWidth="1"/>
    <col min="1280" max="1280" width="7.7109375" style="4" customWidth="1"/>
    <col min="1281" max="1281" width="9.140625" style="4"/>
    <col min="1282" max="1282" width="11.7109375" style="4" customWidth="1"/>
    <col min="1283" max="1532" width="9.140625" style="4"/>
    <col min="1533" max="1533" width="8.140625" style="4" customWidth="1"/>
    <col min="1534" max="1534" width="78.5703125" style="4" customWidth="1"/>
    <col min="1535" max="1535" width="18.5703125" style="4" customWidth="1"/>
    <col min="1536" max="1536" width="7.7109375" style="4" customWidth="1"/>
    <col min="1537" max="1537" width="9.140625" style="4"/>
    <col min="1538" max="1538" width="11.7109375" style="4" customWidth="1"/>
    <col min="1539" max="1788" width="9.140625" style="4"/>
    <col min="1789" max="1789" width="8.140625" style="4" customWidth="1"/>
    <col min="1790" max="1790" width="78.5703125" style="4" customWidth="1"/>
    <col min="1791" max="1791" width="18.5703125" style="4" customWidth="1"/>
    <col min="1792" max="1792" width="7.7109375" style="4" customWidth="1"/>
    <col min="1793" max="1793" width="9.140625" style="4"/>
    <col min="1794" max="1794" width="11.7109375" style="4" customWidth="1"/>
    <col min="1795" max="2044" width="9.140625" style="4"/>
    <col min="2045" max="2045" width="8.140625" style="4" customWidth="1"/>
    <col min="2046" max="2046" width="78.5703125" style="4" customWidth="1"/>
    <col min="2047" max="2047" width="18.5703125" style="4" customWidth="1"/>
    <col min="2048" max="2048" width="7.7109375" style="4" customWidth="1"/>
    <col min="2049" max="2049" width="9.140625" style="4"/>
    <col min="2050" max="2050" width="11.7109375" style="4" customWidth="1"/>
    <col min="2051" max="2300" width="9.140625" style="4"/>
    <col min="2301" max="2301" width="8.140625" style="4" customWidth="1"/>
    <col min="2302" max="2302" width="78.5703125" style="4" customWidth="1"/>
    <col min="2303" max="2303" width="18.5703125" style="4" customWidth="1"/>
    <col min="2304" max="2304" width="7.7109375" style="4" customWidth="1"/>
    <col min="2305" max="2305" width="9.140625" style="4"/>
    <col min="2306" max="2306" width="11.7109375" style="4" customWidth="1"/>
    <col min="2307" max="2556" width="9.140625" style="4"/>
    <col min="2557" max="2557" width="8.140625" style="4" customWidth="1"/>
    <col min="2558" max="2558" width="78.5703125" style="4" customWidth="1"/>
    <col min="2559" max="2559" width="18.5703125" style="4" customWidth="1"/>
    <col min="2560" max="2560" width="7.7109375" style="4" customWidth="1"/>
    <col min="2561" max="2561" width="9.140625" style="4"/>
    <col min="2562" max="2562" width="11.7109375" style="4" customWidth="1"/>
    <col min="2563" max="2812" width="9.140625" style="4"/>
    <col min="2813" max="2813" width="8.140625" style="4" customWidth="1"/>
    <col min="2814" max="2814" width="78.5703125" style="4" customWidth="1"/>
    <col min="2815" max="2815" width="18.5703125" style="4" customWidth="1"/>
    <col min="2816" max="2816" width="7.7109375" style="4" customWidth="1"/>
    <col min="2817" max="2817" width="9.140625" style="4"/>
    <col min="2818" max="2818" width="11.7109375" style="4" customWidth="1"/>
    <col min="2819" max="3068" width="9.140625" style="4"/>
    <col min="3069" max="3069" width="8.140625" style="4" customWidth="1"/>
    <col min="3070" max="3070" width="78.5703125" style="4" customWidth="1"/>
    <col min="3071" max="3071" width="18.5703125" style="4" customWidth="1"/>
    <col min="3072" max="3072" width="7.7109375" style="4" customWidth="1"/>
    <col min="3073" max="3073" width="9.140625" style="4"/>
    <col min="3074" max="3074" width="11.7109375" style="4" customWidth="1"/>
    <col min="3075" max="3324" width="9.140625" style="4"/>
    <col min="3325" max="3325" width="8.140625" style="4" customWidth="1"/>
    <col min="3326" max="3326" width="78.5703125" style="4" customWidth="1"/>
    <col min="3327" max="3327" width="18.5703125" style="4" customWidth="1"/>
    <col min="3328" max="3328" width="7.7109375" style="4" customWidth="1"/>
    <col min="3329" max="3329" width="9.140625" style="4"/>
    <col min="3330" max="3330" width="11.7109375" style="4" customWidth="1"/>
    <col min="3331" max="3580" width="9.140625" style="4"/>
    <col min="3581" max="3581" width="8.140625" style="4" customWidth="1"/>
    <col min="3582" max="3582" width="78.5703125" style="4" customWidth="1"/>
    <col min="3583" max="3583" width="18.5703125" style="4" customWidth="1"/>
    <col min="3584" max="3584" width="7.7109375" style="4" customWidth="1"/>
    <col min="3585" max="3585" width="9.140625" style="4"/>
    <col min="3586" max="3586" width="11.7109375" style="4" customWidth="1"/>
    <col min="3587" max="3836" width="9.140625" style="4"/>
    <col min="3837" max="3837" width="8.140625" style="4" customWidth="1"/>
    <col min="3838" max="3838" width="78.5703125" style="4" customWidth="1"/>
    <col min="3839" max="3839" width="18.5703125" style="4" customWidth="1"/>
    <col min="3840" max="3840" width="7.7109375" style="4" customWidth="1"/>
    <col min="3841" max="3841" width="9.140625" style="4"/>
    <col min="3842" max="3842" width="11.7109375" style="4" customWidth="1"/>
    <col min="3843" max="4092" width="9.140625" style="4"/>
    <col min="4093" max="4093" width="8.140625" style="4" customWidth="1"/>
    <col min="4094" max="4094" width="78.5703125" style="4" customWidth="1"/>
    <col min="4095" max="4095" width="18.5703125" style="4" customWidth="1"/>
    <col min="4096" max="4096" width="7.7109375" style="4" customWidth="1"/>
    <col min="4097" max="4097" width="9.140625" style="4"/>
    <col min="4098" max="4098" width="11.7109375" style="4" customWidth="1"/>
    <col min="4099" max="4348" width="9.140625" style="4"/>
    <col min="4349" max="4349" width="8.140625" style="4" customWidth="1"/>
    <col min="4350" max="4350" width="78.5703125" style="4" customWidth="1"/>
    <col min="4351" max="4351" width="18.5703125" style="4" customWidth="1"/>
    <col min="4352" max="4352" width="7.7109375" style="4" customWidth="1"/>
    <col min="4353" max="4353" width="9.140625" style="4"/>
    <col min="4354" max="4354" width="11.7109375" style="4" customWidth="1"/>
    <col min="4355" max="4604" width="9.140625" style="4"/>
    <col min="4605" max="4605" width="8.140625" style="4" customWidth="1"/>
    <col min="4606" max="4606" width="78.5703125" style="4" customWidth="1"/>
    <col min="4607" max="4607" width="18.5703125" style="4" customWidth="1"/>
    <col min="4608" max="4608" width="7.7109375" style="4" customWidth="1"/>
    <col min="4609" max="4609" width="9.140625" style="4"/>
    <col min="4610" max="4610" width="11.7109375" style="4" customWidth="1"/>
    <col min="4611" max="4860" width="9.140625" style="4"/>
    <col min="4861" max="4861" width="8.140625" style="4" customWidth="1"/>
    <col min="4862" max="4862" width="78.5703125" style="4" customWidth="1"/>
    <col min="4863" max="4863" width="18.5703125" style="4" customWidth="1"/>
    <col min="4864" max="4864" width="7.7109375" style="4" customWidth="1"/>
    <col min="4865" max="4865" width="9.140625" style="4"/>
    <col min="4866" max="4866" width="11.7109375" style="4" customWidth="1"/>
    <col min="4867" max="5116" width="9.140625" style="4"/>
    <col min="5117" max="5117" width="8.140625" style="4" customWidth="1"/>
    <col min="5118" max="5118" width="78.5703125" style="4" customWidth="1"/>
    <col min="5119" max="5119" width="18.5703125" style="4" customWidth="1"/>
    <col min="5120" max="5120" width="7.7109375" style="4" customWidth="1"/>
    <col min="5121" max="5121" width="9.140625" style="4"/>
    <col min="5122" max="5122" width="11.7109375" style="4" customWidth="1"/>
    <col min="5123" max="5372" width="9.140625" style="4"/>
    <col min="5373" max="5373" width="8.140625" style="4" customWidth="1"/>
    <col min="5374" max="5374" width="78.5703125" style="4" customWidth="1"/>
    <col min="5375" max="5375" width="18.5703125" style="4" customWidth="1"/>
    <col min="5376" max="5376" width="7.7109375" style="4" customWidth="1"/>
    <col min="5377" max="5377" width="9.140625" style="4"/>
    <col min="5378" max="5378" width="11.7109375" style="4" customWidth="1"/>
    <col min="5379" max="5628" width="9.140625" style="4"/>
    <col min="5629" max="5629" width="8.140625" style="4" customWidth="1"/>
    <col min="5630" max="5630" width="78.5703125" style="4" customWidth="1"/>
    <col min="5631" max="5631" width="18.5703125" style="4" customWidth="1"/>
    <col min="5632" max="5632" width="7.7109375" style="4" customWidth="1"/>
    <col min="5633" max="5633" width="9.140625" style="4"/>
    <col min="5634" max="5634" width="11.7109375" style="4" customWidth="1"/>
    <col min="5635" max="5884" width="9.140625" style="4"/>
    <col min="5885" max="5885" width="8.140625" style="4" customWidth="1"/>
    <col min="5886" max="5886" width="78.5703125" style="4" customWidth="1"/>
    <col min="5887" max="5887" width="18.5703125" style="4" customWidth="1"/>
    <col min="5888" max="5888" width="7.7109375" style="4" customWidth="1"/>
    <col min="5889" max="5889" width="9.140625" style="4"/>
    <col min="5890" max="5890" width="11.7109375" style="4" customWidth="1"/>
    <col min="5891" max="6140" width="9.140625" style="4"/>
    <col min="6141" max="6141" width="8.140625" style="4" customWidth="1"/>
    <col min="6142" max="6142" width="78.5703125" style="4" customWidth="1"/>
    <col min="6143" max="6143" width="18.5703125" style="4" customWidth="1"/>
    <col min="6144" max="6144" width="7.7109375" style="4" customWidth="1"/>
    <col min="6145" max="6145" width="9.140625" style="4"/>
    <col min="6146" max="6146" width="11.7109375" style="4" customWidth="1"/>
    <col min="6147" max="6396" width="9.140625" style="4"/>
    <col min="6397" max="6397" width="8.140625" style="4" customWidth="1"/>
    <col min="6398" max="6398" width="78.5703125" style="4" customWidth="1"/>
    <col min="6399" max="6399" width="18.5703125" style="4" customWidth="1"/>
    <col min="6400" max="6400" width="7.7109375" style="4" customWidth="1"/>
    <col min="6401" max="6401" width="9.140625" style="4"/>
    <col min="6402" max="6402" width="11.7109375" style="4" customWidth="1"/>
    <col min="6403" max="6652" width="9.140625" style="4"/>
    <col min="6653" max="6653" width="8.140625" style="4" customWidth="1"/>
    <col min="6654" max="6654" width="78.5703125" style="4" customWidth="1"/>
    <col min="6655" max="6655" width="18.5703125" style="4" customWidth="1"/>
    <col min="6656" max="6656" width="7.7109375" style="4" customWidth="1"/>
    <col min="6657" max="6657" width="9.140625" style="4"/>
    <col min="6658" max="6658" width="11.7109375" style="4" customWidth="1"/>
    <col min="6659" max="6908" width="9.140625" style="4"/>
    <col min="6909" max="6909" width="8.140625" style="4" customWidth="1"/>
    <col min="6910" max="6910" width="78.5703125" style="4" customWidth="1"/>
    <col min="6911" max="6911" width="18.5703125" style="4" customWidth="1"/>
    <col min="6912" max="6912" width="7.7109375" style="4" customWidth="1"/>
    <col min="6913" max="6913" width="9.140625" style="4"/>
    <col min="6914" max="6914" width="11.7109375" style="4" customWidth="1"/>
    <col min="6915" max="7164" width="9.140625" style="4"/>
    <col min="7165" max="7165" width="8.140625" style="4" customWidth="1"/>
    <col min="7166" max="7166" width="78.5703125" style="4" customWidth="1"/>
    <col min="7167" max="7167" width="18.5703125" style="4" customWidth="1"/>
    <col min="7168" max="7168" width="7.7109375" style="4" customWidth="1"/>
    <col min="7169" max="7169" width="9.140625" style="4"/>
    <col min="7170" max="7170" width="11.7109375" style="4" customWidth="1"/>
    <col min="7171" max="7420" width="9.140625" style="4"/>
    <col min="7421" max="7421" width="8.140625" style="4" customWidth="1"/>
    <col min="7422" max="7422" width="78.5703125" style="4" customWidth="1"/>
    <col min="7423" max="7423" width="18.5703125" style="4" customWidth="1"/>
    <col min="7424" max="7424" width="7.7109375" style="4" customWidth="1"/>
    <col min="7425" max="7425" width="9.140625" style="4"/>
    <col min="7426" max="7426" width="11.7109375" style="4" customWidth="1"/>
    <col min="7427" max="7676" width="9.140625" style="4"/>
    <col min="7677" max="7677" width="8.140625" style="4" customWidth="1"/>
    <col min="7678" max="7678" width="78.5703125" style="4" customWidth="1"/>
    <col min="7679" max="7679" width="18.5703125" style="4" customWidth="1"/>
    <col min="7680" max="7680" width="7.7109375" style="4" customWidth="1"/>
    <col min="7681" max="7681" width="9.140625" style="4"/>
    <col min="7682" max="7682" width="11.7109375" style="4" customWidth="1"/>
    <col min="7683" max="7932" width="9.140625" style="4"/>
    <col min="7933" max="7933" width="8.140625" style="4" customWidth="1"/>
    <col min="7934" max="7934" width="78.5703125" style="4" customWidth="1"/>
    <col min="7935" max="7935" width="18.5703125" style="4" customWidth="1"/>
    <col min="7936" max="7936" width="7.7109375" style="4" customWidth="1"/>
    <col min="7937" max="7937" width="9.140625" style="4"/>
    <col min="7938" max="7938" width="11.7109375" style="4" customWidth="1"/>
    <col min="7939" max="8188" width="9.140625" style="4"/>
    <col min="8189" max="8189" width="8.140625" style="4" customWidth="1"/>
    <col min="8190" max="8190" width="78.5703125" style="4" customWidth="1"/>
    <col min="8191" max="8191" width="18.5703125" style="4" customWidth="1"/>
    <col min="8192" max="8192" width="7.7109375" style="4" customWidth="1"/>
    <col min="8193" max="8193" width="9.140625" style="4"/>
    <col min="8194" max="8194" width="11.7109375" style="4" customWidth="1"/>
    <col min="8195" max="8444" width="9.140625" style="4"/>
    <col min="8445" max="8445" width="8.140625" style="4" customWidth="1"/>
    <col min="8446" max="8446" width="78.5703125" style="4" customWidth="1"/>
    <col min="8447" max="8447" width="18.5703125" style="4" customWidth="1"/>
    <col min="8448" max="8448" width="7.7109375" style="4" customWidth="1"/>
    <col min="8449" max="8449" width="9.140625" style="4"/>
    <col min="8450" max="8450" width="11.7109375" style="4" customWidth="1"/>
    <col min="8451" max="8700" width="9.140625" style="4"/>
    <col min="8701" max="8701" width="8.140625" style="4" customWidth="1"/>
    <col min="8702" max="8702" width="78.5703125" style="4" customWidth="1"/>
    <col min="8703" max="8703" width="18.5703125" style="4" customWidth="1"/>
    <col min="8704" max="8704" width="7.7109375" style="4" customWidth="1"/>
    <col min="8705" max="8705" width="9.140625" style="4"/>
    <col min="8706" max="8706" width="11.7109375" style="4" customWidth="1"/>
    <col min="8707" max="8956" width="9.140625" style="4"/>
    <col min="8957" max="8957" width="8.140625" style="4" customWidth="1"/>
    <col min="8958" max="8958" width="78.5703125" style="4" customWidth="1"/>
    <col min="8959" max="8959" width="18.5703125" style="4" customWidth="1"/>
    <col min="8960" max="8960" width="7.7109375" style="4" customWidth="1"/>
    <col min="8961" max="8961" width="9.140625" style="4"/>
    <col min="8962" max="8962" width="11.7109375" style="4" customWidth="1"/>
    <col min="8963" max="9212" width="9.140625" style="4"/>
    <col min="9213" max="9213" width="8.140625" style="4" customWidth="1"/>
    <col min="9214" max="9214" width="78.5703125" style="4" customWidth="1"/>
    <col min="9215" max="9215" width="18.5703125" style="4" customWidth="1"/>
    <col min="9216" max="9216" width="7.7109375" style="4" customWidth="1"/>
    <col min="9217" max="9217" width="9.140625" style="4"/>
    <col min="9218" max="9218" width="11.7109375" style="4" customWidth="1"/>
    <col min="9219" max="9468" width="9.140625" style="4"/>
    <col min="9469" max="9469" width="8.140625" style="4" customWidth="1"/>
    <col min="9470" max="9470" width="78.5703125" style="4" customWidth="1"/>
    <col min="9471" max="9471" width="18.5703125" style="4" customWidth="1"/>
    <col min="9472" max="9472" width="7.7109375" style="4" customWidth="1"/>
    <col min="9473" max="9473" width="9.140625" style="4"/>
    <col min="9474" max="9474" width="11.7109375" style="4" customWidth="1"/>
    <col min="9475" max="9724" width="9.140625" style="4"/>
    <col min="9725" max="9725" width="8.140625" style="4" customWidth="1"/>
    <col min="9726" max="9726" width="78.5703125" style="4" customWidth="1"/>
    <col min="9727" max="9727" width="18.5703125" style="4" customWidth="1"/>
    <col min="9728" max="9728" width="7.7109375" style="4" customWidth="1"/>
    <col min="9729" max="9729" width="9.140625" style="4"/>
    <col min="9730" max="9730" width="11.7109375" style="4" customWidth="1"/>
    <col min="9731" max="9980" width="9.140625" style="4"/>
    <col min="9981" max="9981" width="8.140625" style="4" customWidth="1"/>
    <col min="9982" max="9982" width="78.5703125" style="4" customWidth="1"/>
    <col min="9983" max="9983" width="18.5703125" style="4" customWidth="1"/>
    <col min="9984" max="9984" width="7.7109375" style="4" customWidth="1"/>
    <col min="9985" max="9985" width="9.140625" style="4"/>
    <col min="9986" max="9986" width="11.7109375" style="4" customWidth="1"/>
    <col min="9987" max="10236" width="9.140625" style="4"/>
    <col min="10237" max="10237" width="8.140625" style="4" customWidth="1"/>
    <col min="10238" max="10238" width="78.5703125" style="4" customWidth="1"/>
    <col min="10239" max="10239" width="18.5703125" style="4" customWidth="1"/>
    <col min="10240" max="10240" width="7.7109375" style="4" customWidth="1"/>
    <col min="10241" max="10241" width="9.140625" style="4"/>
    <col min="10242" max="10242" width="11.7109375" style="4" customWidth="1"/>
    <col min="10243" max="10492" width="9.140625" style="4"/>
    <col min="10493" max="10493" width="8.140625" style="4" customWidth="1"/>
    <col min="10494" max="10494" width="78.5703125" style="4" customWidth="1"/>
    <col min="10495" max="10495" width="18.5703125" style="4" customWidth="1"/>
    <col min="10496" max="10496" width="7.7109375" style="4" customWidth="1"/>
    <col min="10497" max="10497" width="9.140625" style="4"/>
    <col min="10498" max="10498" width="11.7109375" style="4" customWidth="1"/>
    <col min="10499" max="10748" width="9.140625" style="4"/>
    <col min="10749" max="10749" width="8.140625" style="4" customWidth="1"/>
    <col min="10750" max="10750" width="78.5703125" style="4" customWidth="1"/>
    <col min="10751" max="10751" width="18.5703125" style="4" customWidth="1"/>
    <col min="10752" max="10752" width="7.7109375" style="4" customWidth="1"/>
    <col min="10753" max="10753" width="9.140625" style="4"/>
    <col min="10754" max="10754" width="11.7109375" style="4" customWidth="1"/>
    <col min="10755" max="11004" width="9.140625" style="4"/>
    <col min="11005" max="11005" width="8.140625" style="4" customWidth="1"/>
    <col min="11006" max="11006" width="78.5703125" style="4" customWidth="1"/>
    <col min="11007" max="11007" width="18.5703125" style="4" customWidth="1"/>
    <col min="11008" max="11008" width="7.7109375" style="4" customWidth="1"/>
    <col min="11009" max="11009" width="9.140625" style="4"/>
    <col min="11010" max="11010" width="11.7109375" style="4" customWidth="1"/>
    <col min="11011" max="11260" width="9.140625" style="4"/>
    <col min="11261" max="11261" width="8.140625" style="4" customWidth="1"/>
    <col min="11262" max="11262" width="78.5703125" style="4" customWidth="1"/>
    <col min="11263" max="11263" width="18.5703125" style="4" customWidth="1"/>
    <col min="11264" max="11264" width="7.7109375" style="4" customWidth="1"/>
    <col min="11265" max="11265" width="9.140625" style="4"/>
    <col min="11266" max="11266" width="11.7109375" style="4" customWidth="1"/>
    <col min="11267" max="11516" width="9.140625" style="4"/>
    <col min="11517" max="11517" width="8.140625" style="4" customWidth="1"/>
    <col min="11518" max="11518" width="78.5703125" style="4" customWidth="1"/>
    <col min="11519" max="11519" width="18.5703125" style="4" customWidth="1"/>
    <col min="11520" max="11520" width="7.7109375" style="4" customWidth="1"/>
    <col min="11521" max="11521" width="9.140625" style="4"/>
    <col min="11522" max="11522" width="11.7109375" style="4" customWidth="1"/>
    <col min="11523" max="11772" width="9.140625" style="4"/>
    <col min="11773" max="11773" width="8.140625" style="4" customWidth="1"/>
    <col min="11774" max="11774" width="78.5703125" style="4" customWidth="1"/>
    <col min="11775" max="11775" width="18.5703125" style="4" customWidth="1"/>
    <col min="11776" max="11776" width="7.7109375" style="4" customWidth="1"/>
    <col min="11777" max="11777" width="9.140625" style="4"/>
    <col min="11778" max="11778" width="11.7109375" style="4" customWidth="1"/>
    <col min="11779" max="12028" width="9.140625" style="4"/>
    <col min="12029" max="12029" width="8.140625" style="4" customWidth="1"/>
    <col min="12030" max="12030" width="78.5703125" style="4" customWidth="1"/>
    <col min="12031" max="12031" width="18.5703125" style="4" customWidth="1"/>
    <col min="12032" max="12032" width="7.7109375" style="4" customWidth="1"/>
    <col min="12033" max="12033" width="9.140625" style="4"/>
    <col min="12034" max="12034" width="11.7109375" style="4" customWidth="1"/>
    <col min="12035" max="12284" width="9.140625" style="4"/>
    <col min="12285" max="12285" width="8.140625" style="4" customWidth="1"/>
    <col min="12286" max="12286" width="78.5703125" style="4" customWidth="1"/>
    <col min="12287" max="12287" width="18.5703125" style="4" customWidth="1"/>
    <col min="12288" max="12288" width="7.7109375" style="4" customWidth="1"/>
    <col min="12289" max="12289" width="9.140625" style="4"/>
    <col min="12290" max="12290" width="11.7109375" style="4" customWidth="1"/>
    <col min="12291" max="12540" width="9.140625" style="4"/>
    <col min="12541" max="12541" width="8.140625" style="4" customWidth="1"/>
    <col min="12542" max="12542" width="78.5703125" style="4" customWidth="1"/>
    <col min="12543" max="12543" width="18.5703125" style="4" customWidth="1"/>
    <col min="12544" max="12544" width="7.7109375" style="4" customWidth="1"/>
    <col min="12545" max="12545" width="9.140625" style="4"/>
    <col min="12546" max="12546" width="11.7109375" style="4" customWidth="1"/>
    <col min="12547" max="12796" width="9.140625" style="4"/>
    <col min="12797" max="12797" width="8.140625" style="4" customWidth="1"/>
    <col min="12798" max="12798" width="78.5703125" style="4" customWidth="1"/>
    <col min="12799" max="12799" width="18.5703125" style="4" customWidth="1"/>
    <col min="12800" max="12800" width="7.7109375" style="4" customWidth="1"/>
    <col min="12801" max="12801" width="9.140625" style="4"/>
    <col min="12802" max="12802" width="11.7109375" style="4" customWidth="1"/>
    <col min="12803" max="13052" width="9.140625" style="4"/>
    <col min="13053" max="13053" width="8.140625" style="4" customWidth="1"/>
    <col min="13054" max="13054" width="78.5703125" style="4" customWidth="1"/>
    <col min="13055" max="13055" width="18.5703125" style="4" customWidth="1"/>
    <col min="13056" max="13056" width="7.7109375" style="4" customWidth="1"/>
    <col min="13057" max="13057" width="9.140625" style="4"/>
    <col min="13058" max="13058" width="11.7109375" style="4" customWidth="1"/>
    <col min="13059" max="13308" width="9.140625" style="4"/>
    <col min="13309" max="13309" width="8.140625" style="4" customWidth="1"/>
    <col min="13310" max="13310" width="78.5703125" style="4" customWidth="1"/>
    <col min="13311" max="13311" width="18.5703125" style="4" customWidth="1"/>
    <col min="13312" max="13312" width="7.7109375" style="4" customWidth="1"/>
    <col min="13313" max="13313" width="9.140625" style="4"/>
    <col min="13314" max="13314" width="11.7109375" style="4" customWidth="1"/>
    <col min="13315" max="13564" width="9.140625" style="4"/>
    <col min="13565" max="13565" width="8.140625" style="4" customWidth="1"/>
    <col min="13566" max="13566" width="78.5703125" style="4" customWidth="1"/>
    <col min="13567" max="13567" width="18.5703125" style="4" customWidth="1"/>
    <col min="13568" max="13568" width="7.7109375" style="4" customWidth="1"/>
    <col min="13569" max="13569" width="9.140625" style="4"/>
    <col min="13570" max="13570" width="11.7109375" style="4" customWidth="1"/>
    <col min="13571" max="13820" width="9.140625" style="4"/>
    <col min="13821" max="13821" width="8.140625" style="4" customWidth="1"/>
    <col min="13822" max="13822" width="78.5703125" style="4" customWidth="1"/>
    <col min="13823" max="13823" width="18.5703125" style="4" customWidth="1"/>
    <col min="13824" max="13824" width="7.7109375" style="4" customWidth="1"/>
    <col min="13825" max="13825" width="9.140625" style="4"/>
    <col min="13826" max="13826" width="11.7109375" style="4" customWidth="1"/>
    <col min="13827" max="14076" width="9.140625" style="4"/>
    <col min="14077" max="14077" width="8.140625" style="4" customWidth="1"/>
    <col min="14078" max="14078" width="78.5703125" style="4" customWidth="1"/>
    <col min="14079" max="14079" width="18.5703125" style="4" customWidth="1"/>
    <col min="14080" max="14080" width="7.7109375" style="4" customWidth="1"/>
    <col min="14081" max="14081" width="9.140625" style="4"/>
    <col min="14082" max="14082" width="11.7109375" style="4" customWidth="1"/>
    <col min="14083" max="14332" width="9.140625" style="4"/>
    <col min="14333" max="14333" width="8.140625" style="4" customWidth="1"/>
    <col min="14334" max="14334" width="78.5703125" style="4" customWidth="1"/>
    <col min="14335" max="14335" width="18.5703125" style="4" customWidth="1"/>
    <col min="14336" max="14336" width="7.7109375" style="4" customWidth="1"/>
    <col min="14337" max="14337" width="9.140625" style="4"/>
    <col min="14338" max="14338" width="11.7109375" style="4" customWidth="1"/>
    <col min="14339" max="14588" width="9.140625" style="4"/>
    <col min="14589" max="14589" width="8.140625" style="4" customWidth="1"/>
    <col min="14590" max="14590" width="78.5703125" style="4" customWidth="1"/>
    <col min="14591" max="14591" width="18.5703125" style="4" customWidth="1"/>
    <col min="14592" max="14592" width="7.7109375" style="4" customWidth="1"/>
    <col min="14593" max="14593" width="9.140625" style="4"/>
    <col min="14594" max="14594" width="11.7109375" style="4" customWidth="1"/>
    <col min="14595" max="14844" width="9.140625" style="4"/>
    <col min="14845" max="14845" width="8.140625" style="4" customWidth="1"/>
    <col min="14846" max="14846" width="78.5703125" style="4" customWidth="1"/>
    <col min="14847" max="14847" width="18.5703125" style="4" customWidth="1"/>
    <col min="14848" max="14848" width="7.7109375" style="4" customWidth="1"/>
    <col min="14849" max="14849" width="9.140625" style="4"/>
    <col min="14850" max="14850" width="11.7109375" style="4" customWidth="1"/>
    <col min="14851" max="15100" width="9.140625" style="4"/>
    <col min="15101" max="15101" width="8.140625" style="4" customWidth="1"/>
    <col min="15102" max="15102" width="78.5703125" style="4" customWidth="1"/>
    <col min="15103" max="15103" width="18.5703125" style="4" customWidth="1"/>
    <col min="15104" max="15104" width="7.7109375" style="4" customWidth="1"/>
    <col min="15105" max="15105" width="9.140625" style="4"/>
    <col min="15106" max="15106" width="11.7109375" style="4" customWidth="1"/>
    <col min="15107" max="15356" width="9.140625" style="4"/>
    <col min="15357" max="15357" width="8.140625" style="4" customWidth="1"/>
    <col min="15358" max="15358" width="78.5703125" style="4" customWidth="1"/>
    <col min="15359" max="15359" width="18.5703125" style="4" customWidth="1"/>
    <col min="15360" max="15360" width="7.7109375" style="4" customWidth="1"/>
    <col min="15361" max="15361" width="9.140625" style="4"/>
    <col min="15362" max="15362" width="11.7109375" style="4" customWidth="1"/>
    <col min="15363" max="15612" width="9.140625" style="4"/>
    <col min="15613" max="15613" width="8.140625" style="4" customWidth="1"/>
    <col min="15614" max="15614" width="78.5703125" style="4" customWidth="1"/>
    <col min="15615" max="15615" width="18.5703125" style="4" customWidth="1"/>
    <col min="15616" max="15616" width="7.7109375" style="4" customWidth="1"/>
    <col min="15617" max="15617" width="9.140625" style="4"/>
    <col min="15618" max="15618" width="11.7109375" style="4" customWidth="1"/>
    <col min="15619" max="15868" width="9.140625" style="4"/>
    <col min="15869" max="15869" width="8.140625" style="4" customWidth="1"/>
    <col min="15870" max="15870" width="78.5703125" style="4" customWidth="1"/>
    <col min="15871" max="15871" width="18.5703125" style="4" customWidth="1"/>
    <col min="15872" max="15872" width="7.7109375" style="4" customWidth="1"/>
    <col min="15873" max="15873" width="9.140625" style="4"/>
    <col min="15874" max="15874" width="11.7109375" style="4" customWidth="1"/>
    <col min="15875" max="16124" width="9.140625" style="4"/>
    <col min="16125" max="16125" width="8.140625" style="4" customWidth="1"/>
    <col min="16126" max="16126" width="78.5703125" style="4" customWidth="1"/>
    <col min="16127" max="16127" width="18.5703125" style="4" customWidth="1"/>
    <col min="16128" max="16128" width="7.7109375" style="4" customWidth="1"/>
    <col min="16129" max="16129" width="9.140625" style="4"/>
    <col min="16130" max="16130" width="11.7109375" style="4" customWidth="1"/>
    <col min="16131" max="16384" width="9.140625" style="4"/>
  </cols>
  <sheetData>
    <row r="1" spans="1:4" ht="11.25" customHeight="1" x14ac:dyDescent="0.25">
      <c r="A1" s="281" t="s">
        <v>13</v>
      </c>
      <c r="B1" s="281"/>
      <c r="C1" s="281"/>
      <c r="D1" s="277"/>
    </row>
    <row r="2" spans="1:4" ht="15.95" customHeight="1" thickBot="1" x14ac:dyDescent="0.3">
      <c r="A2" s="280" t="s">
        <v>385</v>
      </c>
      <c r="B2" s="280"/>
      <c r="C2" s="5" t="s">
        <v>14</v>
      </c>
      <c r="D2" s="5" t="s">
        <v>14</v>
      </c>
    </row>
    <row r="3" spans="1:4" ht="24.75" customHeight="1" thickBot="1" x14ac:dyDescent="0.3">
      <c r="A3" s="6" t="s">
        <v>15</v>
      </c>
      <c r="B3" s="7" t="s">
        <v>16</v>
      </c>
      <c r="C3" s="8" t="s">
        <v>391</v>
      </c>
      <c r="D3" s="8" t="s">
        <v>391</v>
      </c>
    </row>
    <row r="4" spans="1:4" s="12" customFormat="1" ht="12" customHeight="1" thickBot="1" x14ac:dyDescent="0.25">
      <c r="A4" s="9">
        <v>1</v>
      </c>
      <c r="B4" s="10">
        <v>2</v>
      </c>
      <c r="C4" s="11">
        <v>3</v>
      </c>
      <c r="D4" s="11">
        <v>3</v>
      </c>
    </row>
    <row r="5" spans="1:4" s="16" customFormat="1" ht="12" customHeight="1" thickBot="1" x14ac:dyDescent="0.25">
      <c r="A5" s="13" t="s">
        <v>17</v>
      </c>
      <c r="B5" s="14" t="s">
        <v>18</v>
      </c>
      <c r="C5" s="15">
        <f>SUM(C6:C8)</f>
        <v>38822088</v>
      </c>
      <c r="D5" s="15">
        <f>SUM(D6:D8)+D9+D10</f>
        <v>45716328</v>
      </c>
    </row>
    <row r="6" spans="1:4" s="16" customFormat="1" ht="12" customHeight="1" x14ac:dyDescent="0.2">
      <c r="A6" s="17" t="s">
        <v>19</v>
      </c>
      <c r="B6" s="18" t="s">
        <v>20</v>
      </c>
      <c r="C6" s="19">
        <v>19829166</v>
      </c>
      <c r="D6" s="19">
        <v>20038956</v>
      </c>
    </row>
    <row r="7" spans="1:4" s="16" customFormat="1" ht="12" customHeight="1" x14ac:dyDescent="0.2">
      <c r="A7" s="20" t="s">
        <v>23</v>
      </c>
      <c r="B7" s="21" t="s">
        <v>24</v>
      </c>
      <c r="C7" s="22">
        <v>17192922</v>
      </c>
      <c r="D7" s="22">
        <v>18327943</v>
      </c>
    </row>
    <row r="8" spans="1:4" s="16" customFormat="1" ht="12" customHeight="1" x14ac:dyDescent="0.2">
      <c r="A8" s="20"/>
      <c r="B8" s="21" t="s">
        <v>26</v>
      </c>
      <c r="C8" s="22">
        <v>1800000</v>
      </c>
      <c r="D8" s="22">
        <v>1800000</v>
      </c>
    </row>
    <row r="9" spans="1:4" s="16" customFormat="1" ht="12" customHeight="1" x14ac:dyDescent="0.2">
      <c r="A9" s="20"/>
      <c r="B9" s="278" t="s">
        <v>437</v>
      </c>
      <c r="C9" s="279"/>
      <c r="D9" s="383">
        <v>70750</v>
      </c>
    </row>
    <row r="10" spans="1:4" s="16" customFormat="1" ht="12" customHeight="1" thickBot="1" x14ac:dyDescent="0.25">
      <c r="A10" s="20" t="s">
        <v>25</v>
      </c>
      <c r="B10" s="16" t="s">
        <v>436</v>
      </c>
      <c r="D10" s="387">
        <v>5478679</v>
      </c>
    </row>
    <row r="11" spans="1:4" s="16" customFormat="1" ht="12" customHeight="1" thickBot="1" x14ac:dyDescent="0.25">
      <c r="A11" s="13" t="s">
        <v>29</v>
      </c>
      <c r="B11" s="25" t="s">
        <v>30</v>
      </c>
      <c r="C11" s="15">
        <f>SUM(C12:C13)</f>
        <v>21000000</v>
      </c>
      <c r="D11" s="386">
        <f>SUM(D12:D13)</f>
        <v>37500000</v>
      </c>
    </row>
    <row r="12" spans="1:4" s="16" customFormat="1" ht="12" customHeight="1" x14ac:dyDescent="0.2">
      <c r="A12" s="20" t="s">
        <v>39</v>
      </c>
      <c r="B12" s="21" t="s">
        <v>40</v>
      </c>
      <c r="C12" s="22">
        <v>21000000</v>
      </c>
      <c r="D12" s="22">
        <v>37500000</v>
      </c>
    </row>
    <row r="13" spans="1:4" s="16" customFormat="1" ht="12" customHeight="1" thickBot="1" x14ac:dyDescent="0.25">
      <c r="A13" s="23" t="s">
        <v>41</v>
      </c>
      <c r="B13" s="24" t="s">
        <v>42</v>
      </c>
      <c r="C13" s="26"/>
      <c r="D13" s="26"/>
    </row>
    <row r="14" spans="1:4" s="16" customFormat="1" ht="12" customHeight="1" thickBot="1" x14ac:dyDescent="0.25">
      <c r="A14" s="13" t="s">
        <v>43</v>
      </c>
      <c r="B14" s="14" t="s">
        <v>44</v>
      </c>
      <c r="C14" s="15">
        <v>0</v>
      </c>
      <c r="D14" s="15">
        <f>D15</f>
        <v>29000000</v>
      </c>
    </row>
    <row r="15" spans="1:4" s="16" customFormat="1" ht="12" customHeight="1" thickBot="1" x14ac:dyDescent="0.25">
      <c r="A15" s="17" t="s">
        <v>45</v>
      </c>
      <c r="B15" s="18" t="s">
        <v>46</v>
      </c>
      <c r="C15" s="19"/>
      <c r="D15" s="19">
        <v>29000000</v>
      </c>
    </row>
    <row r="16" spans="1:4" s="16" customFormat="1" ht="12" customHeight="1" thickBot="1" x14ac:dyDescent="0.25">
      <c r="A16" s="13" t="s">
        <v>57</v>
      </c>
      <c r="B16" s="14" t="s">
        <v>58</v>
      </c>
      <c r="C16" s="27">
        <f>SUM(C18:C21)</f>
        <v>4660000</v>
      </c>
      <c r="D16" s="27">
        <f>SUM(D18:D21)</f>
        <v>4990000</v>
      </c>
    </row>
    <row r="17" spans="1:4" s="16" customFormat="1" ht="12" customHeight="1" x14ac:dyDescent="0.2">
      <c r="A17" s="17" t="s">
        <v>59</v>
      </c>
      <c r="B17" s="18"/>
      <c r="C17" s="28"/>
      <c r="D17" s="28"/>
    </row>
    <row r="18" spans="1:4" s="16" customFormat="1" ht="12" customHeight="1" x14ac:dyDescent="0.2">
      <c r="A18" s="20" t="s">
        <v>61</v>
      </c>
      <c r="B18" s="21" t="s">
        <v>62</v>
      </c>
      <c r="C18" s="22">
        <v>300000</v>
      </c>
      <c r="D18" s="22">
        <v>300000</v>
      </c>
    </row>
    <row r="19" spans="1:4" s="16" customFormat="1" ht="12" customHeight="1" x14ac:dyDescent="0.2">
      <c r="A19" s="20"/>
      <c r="B19" s="21" t="s">
        <v>381</v>
      </c>
      <c r="C19" s="22">
        <v>4000000</v>
      </c>
      <c r="D19" s="22">
        <v>4330000</v>
      </c>
    </row>
    <row r="20" spans="1:4" s="16" customFormat="1" ht="12" customHeight="1" x14ac:dyDescent="0.2">
      <c r="A20" s="20" t="s">
        <v>65</v>
      </c>
      <c r="B20" s="21" t="s">
        <v>66</v>
      </c>
      <c r="C20" s="22">
        <v>350000</v>
      </c>
      <c r="D20" s="22">
        <v>350000</v>
      </c>
    </row>
    <row r="21" spans="1:4" s="16" customFormat="1" ht="12" customHeight="1" thickBot="1" x14ac:dyDescent="0.25">
      <c r="A21" s="23" t="s">
        <v>69</v>
      </c>
      <c r="B21" s="24" t="s">
        <v>70</v>
      </c>
      <c r="C21" s="26">
        <v>10000</v>
      </c>
      <c r="D21" s="26">
        <v>10000</v>
      </c>
    </row>
    <row r="22" spans="1:4" s="16" customFormat="1" ht="12" customHeight="1" thickBot="1" x14ac:dyDescent="0.25">
      <c r="A22" s="13" t="s">
        <v>71</v>
      </c>
      <c r="B22" s="14" t="s">
        <v>72</v>
      </c>
      <c r="C22" s="15">
        <f>SUM(C23:C28)</f>
        <v>1911100</v>
      </c>
      <c r="D22" s="15">
        <f>SUM(D23:D28)</f>
        <v>46079844</v>
      </c>
    </row>
    <row r="23" spans="1:4" s="16" customFormat="1" ht="12" customHeight="1" x14ac:dyDescent="0.2">
      <c r="A23" s="17" t="s">
        <v>73</v>
      </c>
      <c r="B23" s="18" t="s">
        <v>1</v>
      </c>
      <c r="C23" s="19">
        <v>1500000</v>
      </c>
      <c r="D23" s="19">
        <v>4955860</v>
      </c>
    </row>
    <row r="24" spans="1:4" s="16" customFormat="1" ht="12" customHeight="1" x14ac:dyDescent="0.2">
      <c r="A24" s="20" t="s">
        <v>74</v>
      </c>
      <c r="B24" s="21" t="s">
        <v>2</v>
      </c>
      <c r="C24" s="22">
        <v>180000</v>
      </c>
      <c r="D24" s="22">
        <v>4590000</v>
      </c>
    </row>
    <row r="25" spans="1:4" s="16" customFormat="1" ht="12" customHeight="1" x14ac:dyDescent="0.2">
      <c r="A25" s="20" t="s">
        <v>75</v>
      </c>
      <c r="B25" s="21" t="s">
        <v>76</v>
      </c>
      <c r="C25" s="22"/>
      <c r="D25" s="22"/>
    </row>
    <row r="26" spans="1:4" s="16" customFormat="1" ht="12" customHeight="1" x14ac:dyDescent="0.2">
      <c r="A26" s="20" t="s">
        <v>77</v>
      </c>
      <c r="B26" s="21" t="s">
        <v>3</v>
      </c>
      <c r="C26" s="22">
        <v>230000</v>
      </c>
      <c r="D26" s="22">
        <v>36532884</v>
      </c>
    </row>
    <row r="27" spans="1:4" s="16" customFormat="1" ht="12" customHeight="1" x14ac:dyDescent="0.2">
      <c r="A27" s="23"/>
      <c r="B27" s="24" t="s">
        <v>382</v>
      </c>
      <c r="C27" s="26">
        <v>1000</v>
      </c>
      <c r="D27" s="26">
        <v>1000</v>
      </c>
    </row>
    <row r="28" spans="1:4" s="16" customFormat="1" ht="12" customHeight="1" thickBot="1" x14ac:dyDescent="0.25">
      <c r="A28" s="23" t="s">
        <v>88</v>
      </c>
      <c r="B28" s="24" t="s">
        <v>89</v>
      </c>
      <c r="C28" s="30">
        <v>100</v>
      </c>
      <c r="D28" s="30">
        <v>100</v>
      </c>
    </row>
    <row r="29" spans="1:4" s="16" customFormat="1" ht="15" customHeight="1" thickBot="1" x14ac:dyDescent="0.25">
      <c r="A29" s="13" t="s">
        <v>90</v>
      </c>
      <c r="B29" s="14" t="s">
        <v>91</v>
      </c>
      <c r="C29" s="15">
        <v>0</v>
      </c>
      <c r="D29" s="15">
        <v>0</v>
      </c>
    </row>
    <row r="30" spans="1:4" s="16" customFormat="1" ht="15" customHeight="1" thickBot="1" x14ac:dyDescent="0.25">
      <c r="A30" s="13"/>
      <c r="B30" s="14" t="s">
        <v>383</v>
      </c>
      <c r="C30" s="15">
        <v>0</v>
      </c>
      <c r="D30" s="15">
        <v>0</v>
      </c>
    </row>
    <row r="31" spans="1:4" s="16" customFormat="1" ht="12" customHeight="1" thickBot="1" x14ac:dyDescent="0.25">
      <c r="A31" s="13" t="s">
        <v>102</v>
      </c>
      <c r="B31" s="14" t="s">
        <v>103</v>
      </c>
      <c r="C31" s="15">
        <f>SUM(C32:C32)</f>
        <v>0</v>
      </c>
      <c r="D31" s="15">
        <f>SUM(D32:D32)</f>
        <v>0</v>
      </c>
    </row>
    <row r="32" spans="1:4" s="16" customFormat="1" ht="12" customHeight="1" x14ac:dyDescent="0.2">
      <c r="A32" s="20" t="s">
        <v>108</v>
      </c>
      <c r="B32" s="21" t="s">
        <v>109</v>
      </c>
      <c r="C32" s="22"/>
      <c r="D32" s="22"/>
    </row>
    <row r="33" spans="1:4" s="16" customFormat="1" ht="12" customHeight="1" thickBot="1" x14ac:dyDescent="0.25">
      <c r="A33" s="23" t="s">
        <v>110</v>
      </c>
      <c r="B33" s="24" t="s">
        <v>111</v>
      </c>
      <c r="C33" s="26"/>
      <c r="D33" s="26"/>
    </row>
    <row r="34" spans="1:4" s="16" customFormat="1" ht="12" customHeight="1" thickBot="1" x14ac:dyDescent="0.25">
      <c r="A34" s="13" t="s">
        <v>112</v>
      </c>
      <c r="B34" s="25" t="s">
        <v>113</v>
      </c>
      <c r="C34" s="15">
        <f>SUM(C35:C35)</f>
        <v>0</v>
      </c>
      <c r="D34" s="15">
        <f>SUM(D35:D35)</f>
        <v>20000000</v>
      </c>
    </row>
    <row r="35" spans="1:4" s="16" customFormat="1" ht="12" customHeight="1" x14ac:dyDescent="0.2">
      <c r="A35" s="20" t="s">
        <v>118</v>
      </c>
      <c r="B35" s="21" t="s">
        <v>119</v>
      </c>
      <c r="C35" s="29"/>
      <c r="D35" s="29">
        <v>20000000</v>
      </c>
    </row>
    <row r="36" spans="1:4" s="16" customFormat="1" ht="12" customHeight="1" thickBot="1" x14ac:dyDescent="0.25">
      <c r="A36" s="23" t="s">
        <v>120</v>
      </c>
      <c r="B36" s="24" t="s">
        <v>121</v>
      </c>
      <c r="C36" s="29"/>
      <c r="D36" s="29"/>
    </row>
    <row r="37" spans="1:4" s="16" customFormat="1" ht="12" customHeight="1" thickBot="1" x14ac:dyDescent="0.25">
      <c r="A37" s="13" t="s">
        <v>122</v>
      </c>
      <c r="B37" s="14" t="s">
        <v>123</v>
      </c>
      <c r="C37" s="27">
        <f>+C5+C11+C14+C16+C22+C29+C31+C34</f>
        <v>66393188</v>
      </c>
      <c r="D37" s="27">
        <f>+D5+D11+D14+D16+D22+D29+D31+D34</f>
        <v>183286172</v>
      </c>
    </row>
    <row r="38" spans="1:4" s="16" customFormat="1" ht="12" customHeight="1" thickBot="1" x14ac:dyDescent="0.25">
      <c r="A38" s="31" t="s">
        <v>124</v>
      </c>
      <c r="B38" s="25" t="s">
        <v>125</v>
      </c>
      <c r="C38" s="15">
        <v>0</v>
      </c>
      <c r="D38" s="15">
        <v>0</v>
      </c>
    </row>
    <row r="39" spans="1:4" s="16" customFormat="1" ht="12" customHeight="1" thickBot="1" x14ac:dyDescent="0.25">
      <c r="A39" s="31" t="s">
        <v>132</v>
      </c>
      <c r="B39" s="25" t="s">
        <v>133</v>
      </c>
      <c r="C39" s="15">
        <v>0</v>
      </c>
      <c r="D39" s="15">
        <v>0</v>
      </c>
    </row>
    <row r="40" spans="1:4" s="16" customFormat="1" ht="12" customHeight="1" thickBot="1" x14ac:dyDescent="0.25">
      <c r="A40" s="31" t="s">
        <v>142</v>
      </c>
      <c r="B40" s="25" t="s">
        <v>143</v>
      </c>
      <c r="C40" s="15">
        <f>SUM(C41:C41)</f>
        <v>0</v>
      </c>
      <c r="D40" s="15">
        <f>SUM(D41:D41)</f>
        <v>48016439</v>
      </c>
    </row>
    <row r="41" spans="1:4" s="16" customFormat="1" ht="12" customHeight="1" thickBot="1" x14ac:dyDescent="0.25">
      <c r="A41" s="17" t="s">
        <v>144</v>
      </c>
      <c r="B41" s="18" t="s">
        <v>145</v>
      </c>
      <c r="C41" s="29">
        <v>0</v>
      </c>
      <c r="D41" s="422">
        <v>48016439</v>
      </c>
    </row>
    <row r="42" spans="1:4" s="16" customFormat="1" ht="12" customHeight="1" thickBot="1" x14ac:dyDescent="0.25">
      <c r="A42" s="31" t="s">
        <v>148</v>
      </c>
      <c r="B42" s="25" t="s">
        <v>149</v>
      </c>
      <c r="C42" s="15">
        <f>SUM(C43:C44)</f>
        <v>0</v>
      </c>
      <c r="D42" s="15">
        <f>SUM(D43:D44)</f>
        <v>651415</v>
      </c>
    </row>
    <row r="43" spans="1:4" s="16" customFormat="1" ht="12" customHeight="1" x14ac:dyDescent="0.2">
      <c r="A43" s="17" t="s">
        <v>150</v>
      </c>
      <c r="B43" s="18" t="s">
        <v>151</v>
      </c>
      <c r="C43" s="29"/>
      <c r="D43" s="422">
        <v>651415</v>
      </c>
    </row>
    <row r="44" spans="1:4" s="16" customFormat="1" ht="12" customHeight="1" thickBot="1" x14ac:dyDescent="0.25">
      <c r="A44" s="20" t="s">
        <v>152</v>
      </c>
      <c r="B44" s="21" t="s">
        <v>153</v>
      </c>
      <c r="C44" s="29"/>
      <c r="D44" s="29"/>
    </row>
    <row r="45" spans="1:4" s="16" customFormat="1" ht="12" customHeight="1" thickBot="1" x14ac:dyDescent="0.25">
      <c r="A45" s="31" t="s">
        <v>156</v>
      </c>
      <c r="B45" s="25" t="s">
        <v>157</v>
      </c>
      <c r="C45" s="15">
        <v>0</v>
      </c>
      <c r="D45" s="15">
        <v>0</v>
      </c>
    </row>
    <row r="46" spans="1:4" s="16" customFormat="1" ht="13.5" customHeight="1" thickBot="1" x14ac:dyDescent="0.25">
      <c r="A46" s="31" t="s">
        <v>166</v>
      </c>
      <c r="B46" s="25" t="s">
        <v>167</v>
      </c>
      <c r="C46" s="32"/>
      <c r="D46" s="32"/>
    </row>
    <row r="47" spans="1:4" s="16" customFormat="1" ht="15.75" customHeight="1" thickBot="1" x14ac:dyDescent="0.25">
      <c r="A47" s="31" t="s">
        <v>168</v>
      </c>
      <c r="B47" s="33" t="s">
        <v>169</v>
      </c>
      <c r="C47" s="27">
        <f>+C38+C39+C40+C42+C45+C46</f>
        <v>0</v>
      </c>
      <c r="D47" s="27">
        <f>+D38+D39+D40+D42+D45+D46</f>
        <v>48667854</v>
      </c>
    </row>
    <row r="48" spans="1:4" s="16" customFormat="1" ht="16.5" customHeight="1" thickBot="1" x14ac:dyDescent="0.25">
      <c r="A48" s="34" t="s">
        <v>170</v>
      </c>
      <c r="B48" s="35" t="s">
        <v>171</v>
      </c>
      <c r="C48" s="27">
        <f>+C37+C47</f>
        <v>66393188</v>
      </c>
      <c r="D48" s="27">
        <f>+D37+D47</f>
        <v>231954026</v>
      </c>
    </row>
    <row r="49" spans="1:4" s="16" customFormat="1" ht="83.25" hidden="1" customHeight="1" x14ac:dyDescent="0.2">
      <c r="A49" s="36"/>
      <c r="B49" s="37"/>
      <c r="C49" s="38"/>
      <c r="D49" s="38"/>
    </row>
    <row r="50" spans="1:4" ht="16.5" customHeight="1" x14ac:dyDescent="0.25">
      <c r="A50" s="282" t="s">
        <v>172</v>
      </c>
      <c r="B50" s="282"/>
      <c r="C50" s="282"/>
      <c r="D50" s="277"/>
    </row>
    <row r="51" spans="1:4" s="40" customFormat="1" ht="16.5" customHeight="1" thickBot="1" x14ac:dyDescent="0.3">
      <c r="A51" s="283" t="s">
        <v>173</v>
      </c>
      <c r="B51" s="283"/>
      <c r="C51" s="39" t="s">
        <v>392</v>
      </c>
      <c r="D51" s="39" t="s">
        <v>392</v>
      </c>
    </row>
    <row r="52" spans="1:4" ht="38.1" customHeight="1" thickBot="1" x14ac:dyDescent="0.3">
      <c r="A52" s="6" t="s">
        <v>15</v>
      </c>
      <c r="B52" s="7" t="s">
        <v>175</v>
      </c>
      <c r="C52" s="8" t="s">
        <v>391</v>
      </c>
      <c r="D52" s="8" t="s">
        <v>391</v>
      </c>
    </row>
    <row r="53" spans="1:4" s="12" customFormat="1" ht="12" customHeight="1" thickBot="1" x14ac:dyDescent="0.25">
      <c r="A53" s="41">
        <v>1</v>
      </c>
      <c r="B53" s="42">
        <v>2</v>
      </c>
      <c r="C53" s="43">
        <v>3</v>
      </c>
      <c r="D53" s="43">
        <v>3</v>
      </c>
    </row>
    <row r="54" spans="1:4" ht="12" customHeight="1" thickBot="1" x14ac:dyDescent="0.3">
      <c r="A54" s="44" t="s">
        <v>17</v>
      </c>
      <c r="B54" s="45" t="s">
        <v>176</v>
      </c>
      <c r="C54" s="46">
        <f>SUM(C55:C59)</f>
        <v>65675188</v>
      </c>
      <c r="D54" s="46">
        <f>SUM(D55:D59)</f>
        <v>105015188</v>
      </c>
    </row>
    <row r="55" spans="1:4" ht="12" customHeight="1" x14ac:dyDescent="0.25">
      <c r="A55" s="47" t="s">
        <v>19</v>
      </c>
      <c r="B55" s="48" t="s">
        <v>177</v>
      </c>
      <c r="C55" s="49">
        <v>21568060</v>
      </c>
      <c r="D55" s="49">
        <v>33218060</v>
      </c>
    </row>
    <row r="56" spans="1:4" ht="12" customHeight="1" x14ac:dyDescent="0.25">
      <c r="A56" s="20" t="s">
        <v>21</v>
      </c>
      <c r="B56" s="50" t="s">
        <v>178</v>
      </c>
      <c r="C56" s="22">
        <v>2789958</v>
      </c>
      <c r="D56" s="22">
        <v>6489958</v>
      </c>
    </row>
    <row r="57" spans="1:4" ht="12" customHeight="1" x14ac:dyDescent="0.25">
      <c r="A57" s="20" t="s">
        <v>23</v>
      </c>
      <c r="B57" s="50" t="s">
        <v>179</v>
      </c>
      <c r="C57" s="26">
        <v>19094170</v>
      </c>
      <c r="D57" s="26">
        <v>41704170</v>
      </c>
    </row>
    <row r="58" spans="1:4" ht="12" customHeight="1" x14ac:dyDescent="0.25">
      <c r="A58" s="20" t="s">
        <v>25</v>
      </c>
      <c r="B58" s="51" t="s">
        <v>180</v>
      </c>
      <c r="C58" s="26">
        <v>7700000</v>
      </c>
      <c r="D58" s="26">
        <v>17030000</v>
      </c>
    </row>
    <row r="59" spans="1:4" ht="12" customHeight="1" x14ac:dyDescent="0.25">
      <c r="A59" s="20" t="s">
        <v>181</v>
      </c>
      <c r="B59" s="52" t="s">
        <v>0</v>
      </c>
      <c r="C59" s="26">
        <v>14523000</v>
      </c>
      <c r="D59" s="26">
        <v>6573000</v>
      </c>
    </row>
    <row r="60" spans="1:4" ht="12" customHeight="1" x14ac:dyDescent="0.25">
      <c r="A60" s="20" t="s">
        <v>28</v>
      </c>
      <c r="B60" s="50" t="s">
        <v>182</v>
      </c>
      <c r="C60" s="26"/>
      <c r="D60" s="26"/>
    </row>
    <row r="61" spans="1:4" ht="12" customHeight="1" x14ac:dyDescent="0.25">
      <c r="A61" s="20" t="s">
        <v>183</v>
      </c>
      <c r="B61" s="53" t="s">
        <v>184</v>
      </c>
      <c r="C61" s="26"/>
      <c r="D61" s="26"/>
    </row>
    <row r="62" spans="1:4" ht="12" customHeight="1" x14ac:dyDescent="0.25">
      <c r="A62" s="20" t="s">
        <v>185</v>
      </c>
      <c r="B62" s="54" t="s">
        <v>186</v>
      </c>
      <c r="C62" s="26"/>
      <c r="D62" s="26"/>
    </row>
    <row r="63" spans="1:4" ht="12" customHeight="1" x14ac:dyDescent="0.25">
      <c r="A63" s="20" t="s">
        <v>187</v>
      </c>
      <c r="B63" s="54" t="s">
        <v>188</v>
      </c>
      <c r="C63" s="26"/>
      <c r="D63" s="26"/>
    </row>
    <row r="64" spans="1:4" ht="12" customHeight="1" x14ac:dyDescent="0.25">
      <c r="A64" s="20" t="s">
        <v>189</v>
      </c>
      <c r="B64" s="53" t="s">
        <v>190</v>
      </c>
      <c r="C64" s="26">
        <v>14523000</v>
      </c>
      <c r="D64" s="26">
        <v>14523000</v>
      </c>
    </row>
    <row r="65" spans="1:4" ht="12" customHeight="1" x14ac:dyDescent="0.25">
      <c r="A65" s="20" t="s">
        <v>191</v>
      </c>
      <c r="B65" s="53" t="s">
        <v>192</v>
      </c>
      <c r="C65" s="26"/>
      <c r="D65" s="26"/>
    </row>
    <row r="66" spans="1:4" ht="12" customHeight="1" x14ac:dyDescent="0.25">
      <c r="A66" s="20" t="s">
        <v>193</v>
      </c>
      <c r="B66" s="54" t="s">
        <v>194</v>
      </c>
      <c r="C66" s="26"/>
      <c r="D66" s="26"/>
    </row>
    <row r="67" spans="1:4" ht="12" customHeight="1" x14ac:dyDescent="0.25">
      <c r="A67" s="55" t="s">
        <v>195</v>
      </c>
      <c r="B67" s="56" t="s">
        <v>196</v>
      </c>
      <c r="C67" s="26"/>
      <c r="D67" s="26"/>
    </row>
    <row r="68" spans="1:4" ht="12" customHeight="1" x14ac:dyDescent="0.25">
      <c r="A68" s="20" t="s">
        <v>197</v>
      </c>
      <c r="B68" s="56" t="s">
        <v>198</v>
      </c>
      <c r="C68" s="26"/>
      <c r="D68" s="26"/>
    </row>
    <row r="69" spans="1:4" ht="12" customHeight="1" thickBot="1" x14ac:dyDescent="0.3">
      <c r="A69" s="57" t="s">
        <v>199</v>
      </c>
      <c r="B69" s="58" t="s">
        <v>200</v>
      </c>
      <c r="C69" s="59">
        <v>100000</v>
      </c>
      <c r="D69" s="59">
        <v>100000</v>
      </c>
    </row>
    <row r="70" spans="1:4" ht="12" customHeight="1" thickBot="1" x14ac:dyDescent="0.3">
      <c r="A70" s="13" t="s">
        <v>29</v>
      </c>
      <c r="B70" s="60" t="s">
        <v>201</v>
      </c>
      <c r="C70" s="15">
        <f>C71+C72+C73</f>
        <v>718000</v>
      </c>
      <c r="D70" s="15">
        <f>D71+D72+D73</f>
        <v>110634439</v>
      </c>
    </row>
    <row r="71" spans="1:4" ht="12" customHeight="1" x14ac:dyDescent="0.25">
      <c r="A71" s="17" t="s">
        <v>31</v>
      </c>
      <c r="B71" s="50" t="s">
        <v>202</v>
      </c>
      <c r="C71" s="19">
        <v>718000</v>
      </c>
      <c r="D71" s="19">
        <v>98134439</v>
      </c>
    </row>
    <row r="72" spans="1:4" ht="12" customHeight="1" x14ac:dyDescent="0.25">
      <c r="A72" s="17" t="s">
        <v>33</v>
      </c>
      <c r="B72" s="61" t="s">
        <v>203</v>
      </c>
      <c r="C72" s="19">
        <v>0</v>
      </c>
      <c r="D72" s="19">
        <v>0</v>
      </c>
    </row>
    <row r="73" spans="1:4" ht="12" customHeight="1" thickBot="1" x14ac:dyDescent="0.3">
      <c r="A73" s="55"/>
      <c r="B73" s="66" t="s">
        <v>384</v>
      </c>
      <c r="C73" s="238"/>
      <c r="D73" s="238">
        <v>12500000</v>
      </c>
    </row>
    <row r="74" spans="1:4" ht="12" customHeight="1" thickBot="1" x14ac:dyDescent="0.3">
      <c r="A74" s="13" t="s">
        <v>43</v>
      </c>
      <c r="B74" s="64" t="s">
        <v>220</v>
      </c>
      <c r="C74" s="15">
        <f>+C75+C76</f>
        <v>0</v>
      </c>
      <c r="D74" s="15">
        <f>+D75+D76</f>
        <v>0</v>
      </c>
    </row>
    <row r="75" spans="1:4" ht="12" customHeight="1" x14ac:dyDescent="0.25">
      <c r="A75" s="17" t="s">
        <v>45</v>
      </c>
      <c r="B75" s="65" t="s">
        <v>221</v>
      </c>
      <c r="C75" s="19">
        <v>0</v>
      </c>
      <c r="D75" s="19">
        <v>0</v>
      </c>
    </row>
    <row r="76" spans="1:4" ht="12" customHeight="1" thickBot="1" x14ac:dyDescent="0.3">
      <c r="A76" s="23" t="s">
        <v>47</v>
      </c>
      <c r="B76" s="61" t="s">
        <v>222</v>
      </c>
      <c r="C76" s="26"/>
      <c r="D76" s="26"/>
    </row>
    <row r="77" spans="1:4" ht="12" customHeight="1" thickBot="1" x14ac:dyDescent="0.3">
      <c r="A77" s="13" t="s">
        <v>223</v>
      </c>
      <c r="B77" s="64" t="s">
        <v>224</v>
      </c>
      <c r="C77" s="15">
        <f>+C54+C70+C74</f>
        <v>66393188</v>
      </c>
      <c r="D77" s="15">
        <f>+D54+D70+D74</f>
        <v>215649627</v>
      </c>
    </row>
    <row r="78" spans="1:4" ht="10.5" customHeight="1" thickBot="1" x14ac:dyDescent="0.3">
      <c r="A78" s="13" t="s">
        <v>71</v>
      </c>
      <c r="B78" s="64" t="s">
        <v>225</v>
      </c>
      <c r="C78" s="15">
        <v>0</v>
      </c>
      <c r="D78" s="15">
        <v>0</v>
      </c>
    </row>
    <row r="79" spans="1:4" ht="12" customHeight="1" thickBot="1" x14ac:dyDescent="0.3">
      <c r="A79" s="13" t="s">
        <v>90</v>
      </c>
      <c r="B79" s="64" t="s">
        <v>229</v>
      </c>
      <c r="C79" s="15">
        <v>0</v>
      </c>
      <c r="D79" s="15">
        <v>0</v>
      </c>
    </row>
    <row r="80" spans="1:4" ht="12" customHeight="1" thickBot="1" x14ac:dyDescent="0.3">
      <c r="A80" s="13" t="s">
        <v>234</v>
      </c>
      <c r="B80" s="64" t="s">
        <v>235</v>
      </c>
      <c r="C80" s="27">
        <v>0</v>
      </c>
      <c r="D80" s="27">
        <f>D81+D82</f>
        <v>16304399</v>
      </c>
    </row>
    <row r="81" spans="1:4" ht="12" customHeight="1" x14ac:dyDescent="0.25">
      <c r="A81" s="17" t="s">
        <v>104</v>
      </c>
      <c r="B81" s="65" t="s">
        <v>236</v>
      </c>
      <c r="C81" s="62"/>
      <c r="D81" s="414">
        <v>2204399</v>
      </c>
    </row>
    <row r="82" spans="1:4" ht="12" customHeight="1" thickBot="1" x14ac:dyDescent="0.3">
      <c r="A82" s="17" t="s">
        <v>106</v>
      </c>
      <c r="B82" s="65" t="s">
        <v>442</v>
      </c>
      <c r="C82" s="62"/>
      <c r="D82" s="414">
        <v>14100000</v>
      </c>
    </row>
    <row r="83" spans="1:4" ht="12" customHeight="1" thickBot="1" x14ac:dyDescent="0.3">
      <c r="A83" s="13" t="s">
        <v>112</v>
      </c>
      <c r="B83" s="64" t="s">
        <v>239</v>
      </c>
      <c r="C83" s="67">
        <v>0</v>
      </c>
      <c r="D83" s="67">
        <v>0</v>
      </c>
    </row>
    <row r="84" spans="1:4" ht="15" customHeight="1" thickBot="1" x14ac:dyDescent="0.3">
      <c r="A84" s="13" t="s">
        <v>122</v>
      </c>
      <c r="B84" s="64" t="s">
        <v>244</v>
      </c>
      <c r="C84" s="68">
        <v>0</v>
      </c>
      <c r="D84" s="68">
        <v>0</v>
      </c>
    </row>
    <row r="85" spans="1:4" s="16" customFormat="1" ht="12.95" customHeight="1" thickBot="1" x14ac:dyDescent="0.25">
      <c r="A85" s="69" t="s">
        <v>245</v>
      </c>
      <c r="B85" s="70" t="s">
        <v>246</v>
      </c>
      <c r="C85" s="68">
        <f>+C77+C84</f>
        <v>66393188</v>
      </c>
      <c r="D85" s="68">
        <f>+D77+D84+D80</f>
        <v>231954026</v>
      </c>
    </row>
    <row r="86" spans="1:4" ht="7.5" customHeight="1" x14ac:dyDescent="0.25"/>
    <row r="87" spans="1:4" x14ac:dyDescent="0.25">
      <c r="A87" s="284" t="s">
        <v>247</v>
      </c>
      <c r="B87" s="284"/>
      <c r="C87" s="284"/>
      <c r="D87" s="277"/>
    </row>
    <row r="88" spans="1:4" ht="15" customHeight="1" thickBot="1" x14ac:dyDescent="0.3">
      <c r="A88" s="280" t="s">
        <v>248</v>
      </c>
      <c r="B88" s="280"/>
      <c r="C88" s="5" t="s">
        <v>174</v>
      </c>
      <c r="D88" s="5" t="s">
        <v>174</v>
      </c>
    </row>
    <row r="89" spans="1:4" ht="13.5" customHeight="1" thickBot="1" x14ac:dyDescent="0.3">
      <c r="A89" s="13">
        <v>1</v>
      </c>
      <c r="B89" s="60" t="s">
        <v>249</v>
      </c>
      <c r="C89" s="15">
        <f>+C37-C77</f>
        <v>0</v>
      </c>
      <c r="D89" s="15">
        <f>+D37-D77</f>
        <v>-32363455</v>
      </c>
    </row>
    <row r="90" spans="1:4" ht="27.75" customHeight="1" thickBot="1" x14ac:dyDescent="0.3">
      <c r="A90" s="13" t="s">
        <v>29</v>
      </c>
      <c r="B90" s="60" t="s">
        <v>250</v>
      </c>
      <c r="C90" s="15">
        <f>+C47-C84</f>
        <v>0</v>
      </c>
      <c r="D90" s="15">
        <f>+D47-D84</f>
        <v>48667854</v>
      </c>
    </row>
  </sheetData>
  <mergeCells count="6">
    <mergeCell ref="A88:B88"/>
    <mergeCell ref="A1:C1"/>
    <mergeCell ref="A2:B2"/>
    <mergeCell ref="A50:C50"/>
    <mergeCell ref="A51:B51"/>
    <mergeCell ref="A87:C87"/>
  </mergeCells>
  <printOptions horizontalCentered="1"/>
  <pageMargins left="0.78740157480314965" right="0.78740157480314965" top="0.6692913385826772" bottom="0.86614173228346458" header="0.19685039370078741" footer="0.59055118110236227"/>
  <pageSetup paperSize="9" scale="71" fitToHeight="2" orientation="portrait" r:id="rId1"/>
  <headerFooter alignWithMargins="0">
    <oddHeader>&amp;C&amp;"Times New Roman CE,Félkövér"&amp;12
Mucsi Község Önkormányzat
2019. ÉVI KÖLTSÉGVETÉSÉNEK ÖSSZEVONT MÉRLEGE&amp;10
&amp;R&amp;"Times New Roman CE,Félkövér dőlt" 1.1. melléklet az 1/2019. (II. 26) önkormányzati rendelethez</oddHeader>
  </headerFooter>
  <rowBreaks count="1" manualBreakCount="1">
    <brk id="49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9"/>
  <sheetViews>
    <sheetView topLeftCell="A47" zoomScaleNormal="100" workbookViewId="0">
      <selection activeCell="D88" sqref="D88"/>
    </sheetView>
  </sheetViews>
  <sheetFormatPr defaultRowHeight="15.75" x14ac:dyDescent="0.25"/>
  <cols>
    <col min="1" max="1" width="8.140625" style="71" customWidth="1"/>
    <col min="2" max="2" width="76.7109375" style="71" customWidth="1"/>
    <col min="3" max="3" width="18.5703125" style="72" customWidth="1"/>
    <col min="4" max="4" width="15.140625" style="4" customWidth="1"/>
    <col min="5" max="252" width="8.85546875" style="4"/>
    <col min="253" max="253" width="8.140625" style="4" customWidth="1"/>
    <col min="254" max="254" width="78.5703125" style="4" customWidth="1"/>
    <col min="255" max="255" width="18.5703125" style="4" customWidth="1"/>
    <col min="256" max="256" width="7.7109375" style="4" customWidth="1"/>
    <col min="257" max="257" width="8.85546875" style="4"/>
    <col min="258" max="258" width="11.7109375" style="4" customWidth="1"/>
    <col min="259" max="508" width="8.85546875" style="4"/>
    <col min="509" max="509" width="8.140625" style="4" customWidth="1"/>
    <col min="510" max="510" width="78.5703125" style="4" customWidth="1"/>
    <col min="511" max="511" width="18.5703125" style="4" customWidth="1"/>
    <col min="512" max="512" width="7.7109375" style="4" customWidth="1"/>
    <col min="513" max="513" width="8.85546875" style="4"/>
    <col min="514" max="514" width="11.7109375" style="4" customWidth="1"/>
    <col min="515" max="764" width="8.85546875" style="4"/>
    <col min="765" max="765" width="8.140625" style="4" customWidth="1"/>
    <col min="766" max="766" width="78.5703125" style="4" customWidth="1"/>
    <col min="767" max="767" width="18.5703125" style="4" customWidth="1"/>
    <col min="768" max="768" width="7.7109375" style="4" customWidth="1"/>
    <col min="769" max="769" width="8.85546875" style="4"/>
    <col min="770" max="770" width="11.7109375" style="4" customWidth="1"/>
    <col min="771" max="1020" width="8.85546875" style="4"/>
    <col min="1021" max="1021" width="8.140625" style="4" customWidth="1"/>
    <col min="1022" max="1022" width="78.5703125" style="4" customWidth="1"/>
    <col min="1023" max="1023" width="18.5703125" style="4" customWidth="1"/>
    <col min="1024" max="1024" width="7.7109375" style="4" customWidth="1"/>
    <col min="1025" max="1025" width="8.85546875" style="4"/>
    <col min="1026" max="1026" width="11.7109375" style="4" customWidth="1"/>
    <col min="1027" max="1276" width="8.85546875" style="4"/>
    <col min="1277" max="1277" width="8.140625" style="4" customWidth="1"/>
    <col min="1278" max="1278" width="78.5703125" style="4" customWidth="1"/>
    <col min="1279" max="1279" width="18.5703125" style="4" customWidth="1"/>
    <col min="1280" max="1280" width="7.7109375" style="4" customWidth="1"/>
    <col min="1281" max="1281" width="8.85546875" style="4"/>
    <col min="1282" max="1282" width="11.7109375" style="4" customWidth="1"/>
    <col min="1283" max="1532" width="8.85546875" style="4"/>
    <col min="1533" max="1533" width="8.140625" style="4" customWidth="1"/>
    <col min="1534" max="1534" width="78.5703125" style="4" customWidth="1"/>
    <col min="1535" max="1535" width="18.5703125" style="4" customWidth="1"/>
    <col min="1536" max="1536" width="7.7109375" style="4" customWidth="1"/>
    <col min="1537" max="1537" width="8.85546875" style="4"/>
    <col min="1538" max="1538" width="11.7109375" style="4" customWidth="1"/>
    <col min="1539" max="1788" width="8.85546875" style="4"/>
    <col min="1789" max="1789" width="8.140625" style="4" customWidth="1"/>
    <col min="1790" max="1790" width="78.5703125" style="4" customWidth="1"/>
    <col min="1791" max="1791" width="18.5703125" style="4" customWidth="1"/>
    <col min="1792" max="1792" width="7.7109375" style="4" customWidth="1"/>
    <col min="1793" max="1793" width="8.85546875" style="4"/>
    <col min="1794" max="1794" width="11.7109375" style="4" customWidth="1"/>
    <col min="1795" max="2044" width="8.85546875" style="4"/>
    <col min="2045" max="2045" width="8.140625" style="4" customWidth="1"/>
    <col min="2046" max="2046" width="78.5703125" style="4" customWidth="1"/>
    <col min="2047" max="2047" width="18.5703125" style="4" customWidth="1"/>
    <col min="2048" max="2048" width="7.7109375" style="4" customWidth="1"/>
    <col min="2049" max="2049" width="8.85546875" style="4"/>
    <col min="2050" max="2050" width="11.7109375" style="4" customWidth="1"/>
    <col min="2051" max="2300" width="8.85546875" style="4"/>
    <col min="2301" max="2301" width="8.140625" style="4" customWidth="1"/>
    <col min="2302" max="2302" width="78.5703125" style="4" customWidth="1"/>
    <col min="2303" max="2303" width="18.5703125" style="4" customWidth="1"/>
    <col min="2304" max="2304" width="7.7109375" style="4" customWidth="1"/>
    <col min="2305" max="2305" width="8.85546875" style="4"/>
    <col min="2306" max="2306" width="11.7109375" style="4" customWidth="1"/>
    <col min="2307" max="2556" width="8.85546875" style="4"/>
    <col min="2557" max="2557" width="8.140625" style="4" customWidth="1"/>
    <col min="2558" max="2558" width="78.5703125" style="4" customWidth="1"/>
    <col min="2559" max="2559" width="18.5703125" style="4" customWidth="1"/>
    <col min="2560" max="2560" width="7.7109375" style="4" customWidth="1"/>
    <col min="2561" max="2561" width="8.85546875" style="4"/>
    <col min="2562" max="2562" width="11.7109375" style="4" customWidth="1"/>
    <col min="2563" max="2812" width="8.85546875" style="4"/>
    <col min="2813" max="2813" width="8.140625" style="4" customWidth="1"/>
    <col min="2814" max="2814" width="78.5703125" style="4" customWidth="1"/>
    <col min="2815" max="2815" width="18.5703125" style="4" customWidth="1"/>
    <col min="2816" max="2816" width="7.7109375" style="4" customWidth="1"/>
    <col min="2817" max="2817" width="8.85546875" style="4"/>
    <col min="2818" max="2818" width="11.7109375" style="4" customWidth="1"/>
    <col min="2819" max="3068" width="8.85546875" style="4"/>
    <col min="3069" max="3069" width="8.140625" style="4" customWidth="1"/>
    <col min="3070" max="3070" width="78.5703125" style="4" customWidth="1"/>
    <col min="3071" max="3071" width="18.5703125" style="4" customWidth="1"/>
    <col min="3072" max="3072" width="7.7109375" style="4" customWidth="1"/>
    <col min="3073" max="3073" width="8.85546875" style="4"/>
    <col min="3074" max="3074" width="11.7109375" style="4" customWidth="1"/>
    <col min="3075" max="3324" width="8.85546875" style="4"/>
    <col min="3325" max="3325" width="8.140625" style="4" customWidth="1"/>
    <col min="3326" max="3326" width="78.5703125" style="4" customWidth="1"/>
    <col min="3327" max="3327" width="18.5703125" style="4" customWidth="1"/>
    <col min="3328" max="3328" width="7.7109375" style="4" customWidth="1"/>
    <col min="3329" max="3329" width="8.85546875" style="4"/>
    <col min="3330" max="3330" width="11.7109375" style="4" customWidth="1"/>
    <col min="3331" max="3580" width="8.85546875" style="4"/>
    <col min="3581" max="3581" width="8.140625" style="4" customWidth="1"/>
    <col min="3582" max="3582" width="78.5703125" style="4" customWidth="1"/>
    <col min="3583" max="3583" width="18.5703125" style="4" customWidth="1"/>
    <col min="3584" max="3584" width="7.7109375" style="4" customWidth="1"/>
    <col min="3585" max="3585" width="8.85546875" style="4"/>
    <col min="3586" max="3586" width="11.7109375" style="4" customWidth="1"/>
    <col min="3587" max="3836" width="8.85546875" style="4"/>
    <col min="3837" max="3837" width="8.140625" style="4" customWidth="1"/>
    <col min="3838" max="3838" width="78.5703125" style="4" customWidth="1"/>
    <col min="3839" max="3839" width="18.5703125" style="4" customWidth="1"/>
    <col min="3840" max="3840" width="7.7109375" style="4" customWidth="1"/>
    <col min="3841" max="3841" width="8.85546875" style="4"/>
    <col min="3842" max="3842" width="11.7109375" style="4" customWidth="1"/>
    <col min="3843" max="4092" width="8.85546875" style="4"/>
    <col min="4093" max="4093" width="8.140625" style="4" customWidth="1"/>
    <col min="4094" max="4094" width="78.5703125" style="4" customWidth="1"/>
    <col min="4095" max="4095" width="18.5703125" style="4" customWidth="1"/>
    <col min="4096" max="4096" width="7.7109375" style="4" customWidth="1"/>
    <col min="4097" max="4097" width="8.85546875" style="4"/>
    <col min="4098" max="4098" width="11.7109375" style="4" customWidth="1"/>
    <col min="4099" max="4348" width="8.85546875" style="4"/>
    <col min="4349" max="4349" width="8.140625" style="4" customWidth="1"/>
    <col min="4350" max="4350" width="78.5703125" style="4" customWidth="1"/>
    <col min="4351" max="4351" width="18.5703125" style="4" customWidth="1"/>
    <col min="4352" max="4352" width="7.7109375" style="4" customWidth="1"/>
    <col min="4353" max="4353" width="8.85546875" style="4"/>
    <col min="4354" max="4354" width="11.7109375" style="4" customWidth="1"/>
    <col min="4355" max="4604" width="8.85546875" style="4"/>
    <col min="4605" max="4605" width="8.140625" style="4" customWidth="1"/>
    <col min="4606" max="4606" width="78.5703125" style="4" customWidth="1"/>
    <col min="4607" max="4607" width="18.5703125" style="4" customWidth="1"/>
    <col min="4608" max="4608" width="7.7109375" style="4" customWidth="1"/>
    <col min="4609" max="4609" width="8.85546875" style="4"/>
    <col min="4610" max="4610" width="11.7109375" style="4" customWidth="1"/>
    <col min="4611" max="4860" width="8.85546875" style="4"/>
    <col min="4861" max="4861" width="8.140625" style="4" customWidth="1"/>
    <col min="4862" max="4862" width="78.5703125" style="4" customWidth="1"/>
    <col min="4863" max="4863" width="18.5703125" style="4" customWidth="1"/>
    <col min="4864" max="4864" width="7.7109375" style="4" customWidth="1"/>
    <col min="4865" max="4865" width="8.85546875" style="4"/>
    <col min="4866" max="4866" width="11.7109375" style="4" customWidth="1"/>
    <col min="4867" max="5116" width="8.85546875" style="4"/>
    <col min="5117" max="5117" width="8.140625" style="4" customWidth="1"/>
    <col min="5118" max="5118" width="78.5703125" style="4" customWidth="1"/>
    <col min="5119" max="5119" width="18.5703125" style="4" customWidth="1"/>
    <col min="5120" max="5120" width="7.7109375" style="4" customWidth="1"/>
    <col min="5121" max="5121" width="8.85546875" style="4"/>
    <col min="5122" max="5122" width="11.7109375" style="4" customWidth="1"/>
    <col min="5123" max="5372" width="8.85546875" style="4"/>
    <col min="5373" max="5373" width="8.140625" style="4" customWidth="1"/>
    <col min="5374" max="5374" width="78.5703125" style="4" customWidth="1"/>
    <col min="5375" max="5375" width="18.5703125" style="4" customWidth="1"/>
    <col min="5376" max="5376" width="7.7109375" style="4" customWidth="1"/>
    <col min="5377" max="5377" width="8.85546875" style="4"/>
    <col min="5378" max="5378" width="11.7109375" style="4" customWidth="1"/>
    <col min="5379" max="5628" width="8.85546875" style="4"/>
    <col min="5629" max="5629" width="8.140625" style="4" customWidth="1"/>
    <col min="5630" max="5630" width="78.5703125" style="4" customWidth="1"/>
    <col min="5631" max="5631" width="18.5703125" style="4" customWidth="1"/>
    <col min="5632" max="5632" width="7.7109375" style="4" customWidth="1"/>
    <col min="5633" max="5633" width="8.85546875" style="4"/>
    <col min="5634" max="5634" width="11.7109375" style="4" customWidth="1"/>
    <col min="5635" max="5884" width="8.85546875" style="4"/>
    <col min="5885" max="5885" width="8.140625" style="4" customWidth="1"/>
    <col min="5886" max="5886" width="78.5703125" style="4" customWidth="1"/>
    <col min="5887" max="5887" width="18.5703125" style="4" customWidth="1"/>
    <col min="5888" max="5888" width="7.7109375" style="4" customWidth="1"/>
    <col min="5889" max="5889" width="8.85546875" style="4"/>
    <col min="5890" max="5890" width="11.7109375" style="4" customWidth="1"/>
    <col min="5891" max="6140" width="8.85546875" style="4"/>
    <col min="6141" max="6141" width="8.140625" style="4" customWidth="1"/>
    <col min="6142" max="6142" width="78.5703125" style="4" customWidth="1"/>
    <col min="6143" max="6143" width="18.5703125" style="4" customWidth="1"/>
    <col min="6144" max="6144" width="7.7109375" style="4" customWidth="1"/>
    <col min="6145" max="6145" width="8.85546875" style="4"/>
    <col min="6146" max="6146" width="11.7109375" style="4" customWidth="1"/>
    <col min="6147" max="6396" width="8.85546875" style="4"/>
    <col min="6397" max="6397" width="8.140625" style="4" customWidth="1"/>
    <col min="6398" max="6398" width="78.5703125" style="4" customWidth="1"/>
    <col min="6399" max="6399" width="18.5703125" style="4" customWidth="1"/>
    <col min="6400" max="6400" width="7.7109375" style="4" customWidth="1"/>
    <col min="6401" max="6401" width="8.85546875" style="4"/>
    <col min="6402" max="6402" width="11.7109375" style="4" customWidth="1"/>
    <col min="6403" max="6652" width="8.85546875" style="4"/>
    <col min="6653" max="6653" width="8.140625" style="4" customWidth="1"/>
    <col min="6654" max="6654" width="78.5703125" style="4" customWidth="1"/>
    <col min="6655" max="6655" width="18.5703125" style="4" customWidth="1"/>
    <col min="6656" max="6656" width="7.7109375" style="4" customWidth="1"/>
    <col min="6657" max="6657" width="8.85546875" style="4"/>
    <col min="6658" max="6658" width="11.7109375" style="4" customWidth="1"/>
    <col min="6659" max="6908" width="8.85546875" style="4"/>
    <col min="6909" max="6909" width="8.140625" style="4" customWidth="1"/>
    <col min="6910" max="6910" width="78.5703125" style="4" customWidth="1"/>
    <col min="6911" max="6911" width="18.5703125" style="4" customWidth="1"/>
    <col min="6912" max="6912" width="7.7109375" style="4" customWidth="1"/>
    <col min="6913" max="6913" width="8.85546875" style="4"/>
    <col min="6914" max="6914" width="11.7109375" style="4" customWidth="1"/>
    <col min="6915" max="7164" width="8.85546875" style="4"/>
    <col min="7165" max="7165" width="8.140625" style="4" customWidth="1"/>
    <col min="7166" max="7166" width="78.5703125" style="4" customWidth="1"/>
    <col min="7167" max="7167" width="18.5703125" style="4" customWidth="1"/>
    <col min="7168" max="7168" width="7.7109375" style="4" customWidth="1"/>
    <col min="7169" max="7169" width="8.85546875" style="4"/>
    <col min="7170" max="7170" width="11.7109375" style="4" customWidth="1"/>
    <col min="7171" max="7420" width="8.85546875" style="4"/>
    <col min="7421" max="7421" width="8.140625" style="4" customWidth="1"/>
    <col min="7422" max="7422" width="78.5703125" style="4" customWidth="1"/>
    <col min="7423" max="7423" width="18.5703125" style="4" customWidth="1"/>
    <col min="7424" max="7424" width="7.7109375" style="4" customWidth="1"/>
    <col min="7425" max="7425" width="8.85546875" style="4"/>
    <col min="7426" max="7426" width="11.7109375" style="4" customWidth="1"/>
    <col min="7427" max="7676" width="8.85546875" style="4"/>
    <col min="7677" max="7677" width="8.140625" style="4" customWidth="1"/>
    <col min="7678" max="7678" width="78.5703125" style="4" customWidth="1"/>
    <col min="7679" max="7679" width="18.5703125" style="4" customWidth="1"/>
    <col min="7680" max="7680" width="7.7109375" style="4" customWidth="1"/>
    <col min="7681" max="7681" width="8.85546875" style="4"/>
    <col min="7682" max="7682" width="11.7109375" style="4" customWidth="1"/>
    <col min="7683" max="7932" width="8.85546875" style="4"/>
    <col min="7933" max="7933" width="8.140625" style="4" customWidth="1"/>
    <col min="7934" max="7934" width="78.5703125" style="4" customWidth="1"/>
    <col min="7935" max="7935" width="18.5703125" style="4" customWidth="1"/>
    <col min="7936" max="7936" width="7.7109375" style="4" customWidth="1"/>
    <col min="7937" max="7937" width="8.85546875" style="4"/>
    <col min="7938" max="7938" width="11.7109375" style="4" customWidth="1"/>
    <col min="7939" max="8188" width="8.85546875" style="4"/>
    <col min="8189" max="8189" width="8.140625" style="4" customWidth="1"/>
    <col min="8190" max="8190" width="78.5703125" style="4" customWidth="1"/>
    <col min="8191" max="8191" width="18.5703125" style="4" customWidth="1"/>
    <col min="8192" max="8192" width="7.7109375" style="4" customWidth="1"/>
    <col min="8193" max="8193" width="8.85546875" style="4"/>
    <col min="8194" max="8194" width="11.7109375" style="4" customWidth="1"/>
    <col min="8195" max="8444" width="8.85546875" style="4"/>
    <col min="8445" max="8445" width="8.140625" style="4" customWidth="1"/>
    <col min="8446" max="8446" width="78.5703125" style="4" customWidth="1"/>
    <col min="8447" max="8447" width="18.5703125" style="4" customWidth="1"/>
    <col min="8448" max="8448" width="7.7109375" style="4" customWidth="1"/>
    <col min="8449" max="8449" width="8.85546875" style="4"/>
    <col min="8450" max="8450" width="11.7109375" style="4" customWidth="1"/>
    <col min="8451" max="8700" width="8.85546875" style="4"/>
    <col min="8701" max="8701" width="8.140625" style="4" customWidth="1"/>
    <col min="8702" max="8702" width="78.5703125" style="4" customWidth="1"/>
    <col min="8703" max="8703" width="18.5703125" style="4" customWidth="1"/>
    <col min="8704" max="8704" width="7.7109375" style="4" customWidth="1"/>
    <col min="8705" max="8705" width="8.85546875" style="4"/>
    <col min="8706" max="8706" width="11.7109375" style="4" customWidth="1"/>
    <col min="8707" max="8956" width="8.85546875" style="4"/>
    <col min="8957" max="8957" width="8.140625" style="4" customWidth="1"/>
    <col min="8958" max="8958" width="78.5703125" style="4" customWidth="1"/>
    <col min="8959" max="8959" width="18.5703125" style="4" customWidth="1"/>
    <col min="8960" max="8960" width="7.7109375" style="4" customWidth="1"/>
    <col min="8961" max="8961" width="8.85546875" style="4"/>
    <col min="8962" max="8962" width="11.7109375" style="4" customWidth="1"/>
    <col min="8963" max="9212" width="8.85546875" style="4"/>
    <col min="9213" max="9213" width="8.140625" style="4" customWidth="1"/>
    <col min="9214" max="9214" width="78.5703125" style="4" customWidth="1"/>
    <col min="9215" max="9215" width="18.5703125" style="4" customWidth="1"/>
    <col min="9216" max="9216" width="7.7109375" style="4" customWidth="1"/>
    <col min="9217" max="9217" width="8.85546875" style="4"/>
    <col min="9218" max="9218" width="11.7109375" style="4" customWidth="1"/>
    <col min="9219" max="9468" width="8.85546875" style="4"/>
    <col min="9469" max="9469" width="8.140625" style="4" customWidth="1"/>
    <col min="9470" max="9470" width="78.5703125" style="4" customWidth="1"/>
    <col min="9471" max="9471" width="18.5703125" style="4" customWidth="1"/>
    <col min="9472" max="9472" width="7.7109375" style="4" customWidth="1"/>
    <col min="9473" max="9473" width="8.85546875" style="4"/>
    <col min="9474" max="9474" width="11.7109375" style="4" customWidth="1"/>
    <col min="9475" max="9724" width="8.85546875" style="4"/>
    <col min="9725" max="9725" width="8.140625" style="4" customWidth="1"/>
    <col min="9726" max="9726" width="78.5703125" style="4" customWidth="1"/>
    <col min="9727" max="9727" width="18.5703125" style="4" customWidth="1"/>
    <col min="9728" max="9728" width="7.7109375" style="4" customWidth="1"/>
    <col min="9729" max="9729" width="8.85546875" style="4"/>
    <col min="9730" max="9730" width="11.7109375" style="4" customWidth="1"/>
    <col min="9731" max="9980" width="8.85546875" style="4"/>
    <col min="9981" max="9981" width="8.140625" style="4" customWidth="1"/>
    <col min="9982" max="9982" width="78.5703125" style="4" customWidth="1"/>
    <col min="9983" max="9983" width="18.5703125" style="4" customWidth="1"/>
    <col min="9984" max="9984" width="7.7109375" style="4" customWidth="1"/>
    <col min="9985" max="9985" width="8.85546875" style="4"/>
    <col min="9986" max="9986" width="11.7109375" style="4" customWidth="1"/>
    <col min="9987" max="10236" width="8.85546875" style="4"/>
    <col min="10237" max="10237" width="8.140625" style="4" customWidth="1"/>
    <col min="10238" max="10238" width="78.5703125" style="4" customWidth="1"/>
    <col min="10239" max="10239" width="18.5703125" style="4" customWidth="1"/>
    <col min="10240" max="10240" width="7.7109375" style="4" customWidth="1"/>
    <col min="10241" max="10241" width="8.85546875" style="4"/>
    <col min="10242" max="10242" width="11.7109375" style="4" customWidth="1"/>
    <col min="10243" max="10492" width="8.85546875" style="4"/>
    <col min="10493" max="10493" width="8.140625" style="4" customWidth="1"/>
    <col min="10494" max="10494" width="78.5703125" style="4" customWidth="1"/>
    <col min="10495" max="10495" width="18.5703125" style="4" customWidth="1"/>
    <col min="10496" max="10496" width="7.7109375" style="4" customWidth="1"/>
    <col min="10497" max="10497" width="8.85546875" style="4"/>
    <col min="10498" max="10498" width="11.7109375" style="4" customWidth="1"/>
    <col min="10499" max="10748" width="8.85546875" style="4"/>
    <col min="10749" max="10749" width="8.140625" style="4" customWidth="1"/>
    <col min="10750" max="10750" width="78.5703125" style="4" customWidth="1"/>
    <col min="10751" max="10751" width="18.5703125" style="4" customWidth="1"/>
    <col min="10752" max="10752" width="7.7109375" style="4" customWidth="1"/>
    <col min="10753" max="10753" width="8.85546875" style="4"/>
    <col min="10754" max="10754" width="11.7109375" style="4" customWidth="1"/>
    <col min="10755" max="11004" width="8.85546875" style="4"/>
    <col min="11005" max="11005" width="8.140625" style="4" customWidth="1"/>
    <col min="11006" max="11006" width="78.5703125" style="4" customWidth="1"/>
    <col min="11007" max="11007" width="18.5703125" style="4" customWidth="1"/>
    <col min="11008" max="11008" width="7.7109375" style="4" customWidth="1"/>
    <col min="11009" max="11009" width="8.85546875" style="4"/>
    <col min="11010" max="11010" width="11.7109375" style="4" customWidth="1"/>
    <col min="11011" max="11260" width="8.85546875" style="4"/>
    <col min="11261" max="11261" width="8.140625" style="4" customWidth="1"/>
    <col min="11262" max="11262" width="78.5703125" style="4" customWidth="1"/>
    <col min="11263" max="11263" width="18.5703125" style="4" customWidth="1"/>
    <col min="11264" max="11264" width="7.7109375" style="4" customWidth="1"/>
    <col min="11265" max="11265" width="8.85546875" style="4"/>
    <col min="11266" max="11266" width="11.7109375" style="4" customWidth="1"/>
    <col min="11267" max="11516" width="8.85546875" style="4"/>
    <col min="11517" max="11517" width="8.140625" style="4" customWidth="1"/>
    <col min="11518" max="11518" width="78.5703125" style="4" customWidth="1"/>
    <col min="11519" max="11519" width="18.5703125" style="4" customWidth="1"/>
    <col min="11520" max="11520" width="7.7109375" style="4" customWidth="1"/>
    <col min="11521" max="11521" width="8.85546875" style="4"/>
    <col min="11522" max="11522" width="11.7109375" style="4" customWidth="1"/>
    <col min="11523" max="11772" width="8.85546875" style="4"/>
    <col min="11773" max="11773" width="8.140625" style="4" customWidth="1"/>
    <col min="11774" max="11774" width="78.5703125" style="4" customWidth="1"/>
    <col min="11775" max="11775" width="18.5703125" style="4" customWidth="1"/>
    <col min="11776" max="11776" width="7.7109375" style="4" customWidth="1"/>
    <col min="11777" max="11777" width="8.85546875" style="4"/>
    <col min="11778" max="11778" width="11.7109375" style="4" customWidth="1"/>
    <col min="11779" max="12028" width="8.85546875" style="4"/>
    <col min="12029" max="12029" width="8.140625" style="4" customWidth="1"/>
    <col min="12030" max="12030" width="78.5703125" style="4" customWidth="1"/>
    <col min="12031" max="12031" width="18.5703125" style="4" customWidth="1"/>
    <col min="12032" max="12032" width="7.7109375" style="4" customWidth="1"/>
    <col min="12033" max="12033" width="8.85546875" style="4"/>
    <col min="12034" max="12034" width="11.7109375" style="4" customWidth="1"/>
    <col min="12035" max="12284" width="8.85546875" style="4"/>
    <col min="12285" max="12285" width="8.140625" style="4" customWidth="1"/>
    <col min="12286" max="12286" width="78.5703125" style="4" customWidth="1"/>
    <col min="12287" max="12287" width="18.5703125" style="4" customWidth="1"/>
    <col min="12288" max="12288" width="7.7109375" style="4" customWidth="1"/>
    <col min="12289" max="12289" width="8.85546875" style="4"/>
    <col min="12290" max="12290" width="11.7109375" style="4" customWidth="1"/>
    <col min="12291" max="12540" width="8.85546875" style="4"/>
    <col min="12541" max="12541" width="8.140625" style="4" customWidth="1"/>
    <col min="12542" max="12542" width="78.5703125" style="4" customWidth="1"/>
    <col min="12543" max="12543" width="18.5703125" style="4" customWidth="1"/>
    <col min="12544" max="12544" width="7.7109375" style="4" customWidth="1"/>
    <col min="12545" max="12545" width="8.85546875" style="4"/>
    <col min="12546" max="12546" width="11.7109375" style="4" customWidth="1"/>
    <col min="12547" max="12796" width="8.85546875" style="4"/>
    <col min="12797" max="12797" width="8.140625" style="4" customWidth="1"/>
    <col min="12798" max="12798" width="78.5703125" style="4" customWidth="1"/>
    <col min="12799" max="12799" width="18.5703125" style="4" customWidth="1"/>
    <col min="12800" max="12800" width="7.7109375" style="4" customWidth="1"/>
    <col min="12801" max="12801" width="8.85546875" style="4"/>
    <col min="12802" max="12802" width="11.7109375" style="4" customWidth="1"/>
    <col min="12803" max="13052" width="8.85546875" style="4"/>
    <col min="13053" max="13053" width="8.140625" style="4" customWidth="1"/>
    <col min="13054" max="13054" width="78.5703125" style="4" customWidth="1"/>
    <col min="13055" max="13055" width="18.5703125" style="4" customWidth="1"/>
    <col min="13056" max="13056" width="7.7109375" style="4" customWidth="1"/>
    <col min="13057" max="13057" width="8.85546875" style="4"/>
    <col min="13058" max="13058" width="11.7109375" style="4" customWidth="1"/>
    <col min="13059" max="13308" width="8.85546875" style="4"/>
    <col min="13309" max="13309" width="8.140625" style="4" customWidth="1"/>
    <col min="13310" max="13310" width="78.5703125" style="4" customWidth="1"/>
    <col min="13311" max="13311" width="18.5703125" style="4" customWidth="1"/>
    <col min="13312" max="13312" width="7.7109375" style="4" customWidth="1"/>
    <col min="13313" max="13313" width="8.85546875" style="4"/>
    <col min="13314" max="13314" width="11.7109375" style="4" customWidth="1"/>
    <col min="13315" max="13564" width="8.85546875" style="4"/>
    <col min="13565" max="13565" width="8.140625" style="4" customWidth="1"/>
    <col min="13566" max="13566" width="78.5703125" style="4" customWidth="1"/>
    <col min="13567" max="13567" width="18.5703125" style="4" customWidth="1"/>
    <col min="13568" max="13568" width="7.7109375" style="4" customWidth="1"/>
    <col min="13569" max="13569" width="8.85546875" style="4"/>
    <col min="13570" max="13570" width="11.7109375" style="4" customWidth="1"/>
    <col min="13571" max="13820" width="8.85546875" style="4"/>
    <col min="13821" max="13821" width="8.140625" style="4" customWidth="1"/>
    <col min="13822" max="13822" width="78.5703125" style="4" customWidth="1"/>
    <col min="13823" max="13823" width="18.5703125" style="4" customWidth="1"/>
    <col min="13824" max="13824" width="7.7109375" style="4" customWidth="1"/>
    <col min="13825" max="13825" width="8.85546875" style="4"/>
    <col min="13826" max="13826" width="11.7109375" style="4" customWidth="1"/>
    <col min="13827" max="14076" width="8.85546875" style="4"/>
    <col min="14077" max="14077" width="8.140625" style="4" customWidth="1"/>
    <col min="14078" max="14078" width="78.5703125" style="4" customWidth="1"/>
    <col min="14079" max="14079" width="18.5703125" style="4" customWidth="1"/>
    <col min="14080" max="14080" width="7.7109375" style="4" customWidth="1"/>
    <col min="14081" max="14081" width="8.85546875" style="4"/>
    <col min="14082" max="14082" width="11.7109375" style="4" customWidth="1"/>
    <col min="14083" max="14332" width="8.85546875" style="4"/>
    <col min="14333" max="14333" width="8.140625" style="4" customWidth="1"/>
    <col min="14334" max="14334" width="78.5703125" style="4" customWidth="1"/>
    <col min="14335" max="14335" width="18.5703125" style="4" customWidth="1"/>
    <col min="14336" max="14336" width="7.7109375" style="4" customWidth="1"/>
    <col min="14337" max="14337" width="8.85546875" style="4"/>
    <col min="14338" max="14338" width="11.7109375" style="4" customWidth="1"/>
    <col min="14339" max="14588" width="8.85546875" style="4"/>
    <col min="14589" max="14589" width="8.140625" style="4" customWidth="1"/>
    <col min="14590" max="14590" width="78.5703125" style="4" customWidth="1"/>
    <col min="14591" max="14591" width="18.5703125" style="4" customWidth="1"/>
    <col min="14592" max="14592" width="7.7109375" style="4" customWidth="1"/>
    <col min="14593" max="14593" width="8.85546875" style="4"/>
    <col min="14594" max="14594" width="11.7109375" style="4" customWidth="1"/>
    <col min="14595" max="14844" width="8.85546875" style="4"/>
    <col min="14845" max="14845" width="8.140625" style="4" customWidth="1"/>
    <col min="14846" max="14846" width="78.5703125" style="4" customWidth="1"/>
    <col min="14847" max="14847" width="18.5703125" style="4" customWidth="1"/>
    <col min="14848" max="14848" width="7.7109375" style="4" customWidth="1"/>
    <col min="14849" max="14849" width="8.85546875" style="4"/>
    <col min="14850" max="14850" width="11.7109375" style="4" customWidth="1"/>
    <col min="14851" max="15100" width="8.85546875" style="4"/>
    <col min="15101" max="15101" width="8.140625" style="4" customWidth="1"/>
    <col min="15102" max="15102" width="78.5703125" style="4" customWidth="1"/>
    <col min="15103" max="15103" width="18.5703125" style="4" customWidth="1"/>
    <col min="15104" max="15104" width="7.7109375" style="4" customWidth="1"/>
    <col min="15105" max="15105" width="8.85546875" style="4"/>
    <col min="15106" max="15106" width="11.7109375" style="4" customWidth="1"/>
    <col min="15107" max="15356" width="8.85546875" style="4"/>
    <col min="15357" max="15357" width="8.140625" style="4" customWidth="1"/>
    <col min="15358" max="15358" width="78.5703125" style="4" customWidth="1"/>
    <col min="15359" max="15359" width="18.5703125" style="4" customWidth="1"/>
    <col min="15360" max="15360" width="7.7109375" style="4" customWidth="1"/>
    <col min="15361" max="15361" width="8.85546875" style="4"/>
    <col min="15362" max="15362" width="11.7109375" style="4" customWidth="1"/>
    <col min="15363" max="15612" width="8.85546875" style="4"/>
    <col min="15613" max="15613" width="8.140625" style="4" customWidth="1"/>
    <col min="15614" max="15614" width="78.5703125" style="4" customWidth="1"/>
    <col min="15615" max="15615" width="18.5703125" style="4" customWidth="1"/>
    <col min="15616" max="15616" width="7.7109375" style="4" customWidth="1"/>
    <col min="15617" max="15617" width="8.85546875" style="4"/>
    <col min="15618" max="15618" width="11.7109375" style="4" customWidth="1"/>
    <col min="15619" max="15868" width="8.85546875" style="4"/>
    <col min="15869" max="15869" width="8.140625" style="4" customWidth="1"/>
    <col min="15870" max="15870" width="78.5703125" style="4" customWidth="1"/>
    <col min="15871" max="15871" width="18.5703125" style="4" customWidth="1"/>
    <col min="15872" max="15872" width="7.7109375" style="4" customWidth="1"/>
    <col min="15873" max="15873" width="8.85546875" style="4"/>
    <col min="15874" max="15874" width="11.7109375" style="4" customWidth="1"/>
    <col min="15875" max="16124" width="8.85546875" style="4"/>
    <col min="16125" max="16125" width="8.140625" style="4" customWidth="1"/>
    <col min="16126" max="16126" width="78.5703125" style="4" customWidth="1"/>
    <col min="16127" max="16127" width="18.5703125" style="4" customWidth="1"/>
    <col min="16128" max="16128" width="7.7109375" style="4" customWidth="1"/>
    <col min="16129" max="16129" width="8.85546875" style="4"/>
    <col min="16130" max="16130" width="11.7109375" style="4" customWidth="1"/>
    <col min="16131" max="16384" width="8.85546875" style="4"/>
  </cols>
  <sheetData>
    <row r="1" spans="1:4" ht="27.6" customHeight="1" x14ac:dyDescent="0.25">
      <c r="A1" s="281" t="s">
        <v>13</v>
      </c>
      <c r="B1" s="281"/>
      <c r="C1" s="281"/>
    </row>
    <row r="2" spans="1:4" ht="15.95" customHeight="1" thickBot="1" x14ac:dyDescent="0.3">
      <c r="A2" s="280" t="s">
        <v>386</v>
      </c>
      <c r="B2" s="280"/>
      <c r="C2" s="5" t="s">
        <v>14</v>
      </c>
    </row>
    <row r="3" spans="1:4" ht="65.25" customHeight="1" thickBot="1" x14ac:dyDescent="0.3">
      <c r="A3" s="6" t="s">
        <v>15</v>
      </c>
      <c r="B3" s="7" t="s">
        <v>16</v>
      </c>
      <c r="C3" s="332" t="s">
        <v>391</v>
      </c>
      <c r="D3" s="326" t="s">
        <v>440</v>
      </c>
    </row>
    <row r="4" spans="1:4" s="12" customFormat="1" ht="12" customHeight="1" thickBot="1" x14ac:dyDescent="0.25">
      <c r="A4" s="9">
        <v>1</v>
      </c>
      <c r="B4" s="10">
        <v>2</v>
      </c>
      <c r="C4" s="333">
        <v>3</v>
      </c>
      <c r="D4" s="327"/>
    </row>
    <row r="5" spans="1:4" s="16" customFormat="1" ht="12" customHeight="1" thickBot="1" x14ac:dyDescent="0.25">
      <c r="A5" s="13" t="s">
        <v>17</v>
      </c>
      <c r="B5" s="14" t="s">
        <v>18</v>
      </c>
      <c r="C5" s="334">
        <f>SUM(C6:C8)</f>
        <v>0</v>
      </c>
      <c r="D5" s="315">
        <f>SUM(D6:D8)</f>
        <v>0</v>
      </c>
    </row>
    <row r="6" spans="1:4" s="16" customFormat="1" ht="12" customHeight="1" x14ac:dyDescent="0.2">
      <c r="A6" s="17" t="s">
        <v>19</v>
      </c>
      <c r="B6" s="18" t="s">
        <v>20</v>
      </c>
      <c r="C6" s="335">
        <v>0</v>
      </c>
      <c r="D6" s="316">
        <v>0</v>
      </c>
    </row>
    <row r="7" spans="1:4" s="16" customFormat="1" ht="12" customHeight="1" x14ac:dyDescent="0.2">
      <c r="A7" s="20" t="s">
        <v>23</v>
      </c>
      <c r="B7" s="21" t="s">
        <v>24</v>
      </c>
      <c r="C7" s="336">
        <v>0</v>
      </c>
      <c r="D7" s="317">
        <v>0</v>
      </c>
    </row>
    <row r="8" spans="1:4" s="16" customFormat="1" ht="12" customHeight="1" thickBot="1" x14ac:dyDescent="0.25">
      <c r="A8" s="20" t="s">
        <v>25</v>
      </c>
      <c r="B8" s="21" t="s">
        <v>26</v>
      </c>
      <c r="C8" s="336">
        <v>0</v>
      </c>
      <c r="D8" s="317">
        <v>0</v>
      </c>
    </row>
    <row r="9" spans="1:4" s="16" customFormat="1" ht="12" customHeight="1" thickBot="1" x14ac:dyDescent="0.25">
      <c r="A9" s="13" t="s">
        <v>29</v>
      </c>
      <c r="B9" s="25" t="s">
        <v>30</v>
      </c>
      <c r="C9" s="334">
        <f>SUM(C10:C11)</f>
        <v>7950000</v>
      </c>
      <c r="D9" s="315">
        <f>SUM(D10:D11)</f>
        <v>0</v>
      </c>
    </row>
    <row r="10" spans="1:4" s="16" customFormat="1" ht="12" customHeight="1" x14ac:dyDescent="0.2">
      <c r="A10" s="20" t="s">
        <v>39</v>
      </c>
      <c r="B10" s="21" t="s">
        <v>40</v>
      </c>
      <c r="C10" s="336">
        <v>7950000</v>
      </c>
      <c r="D10" s="317"/>
    </row>
    <row r="11" spans="1:4" s="16" customFormat="1" ht="12" customHeight="1" thickBot="1" x14ac:dyDescent="0.25">
      <c r="A11" s="23" t="s">
        <v>41</v>
      </c>
      <c r="B11" s="24" t="s">
        <v>42</v>
      </c>
      <c r="C11" s="337"/>
      <c r="D11" s="318"/>
    </row>
    <row r="12" spans="1:4" s="16" customFormat="1" ht="12" customHeight="1" thickBot="1" x14ac:dyDescent="0.25">
      <c r="A12" s="13" t="s">
        <v>43</v>
      </c>
      <c r="B12" s="14" t="s">
        <v>44</v>
      </c>
      <c r="C12" s="334">
        <v>0</v>
      </c>
      <c r="D12" s="315">
        <v>0</v>
      </c>
    </row>
    <row r="13" spans="1:4" s="16" customFormat="1" ht="12" customHeight="1" thickBot="1" x14ac:dyDescent="0.25">
      <c r="A13" s="17" t="s">
        <v>45</v>
      </c>
      <c r="B13" s="18" t="s">
        <v>46</v>
      </c>
      <c r="C13" s="335"/>
      <c r="D13" s="316"/>
    </row>
    <row r="14" spans="1:4" s="16" customFormat="1" ht="12" customHeight="1" thickBot="1" x14ac:dyDescent="0.25">
      <c r="A14" s="13" t="s">
        <v>57</v>
      </c>
      <c r="B14" s="14" t="s">
        <v>58</v>
      </c>
      <c r="C14" s="338">
        <f>SUM(C16:C19)</f>
        <v>0</v>
      </c>
      <c r="D14" s="319">
        <f>SUM(D16:D19)</f>
        <v>0</v>
      </c>
    </row>
    <row r="15" spans="1:4" s="16" customFormat="1" ht="12" customHeight="1" x14ac:dyDescent="0.2">
      <c r="A15" s="17" t="s">
        <v>59</v>
      </c>
      <c r="B15" s="18" t="s">
        <v>60</v>
      </c>
      <c r="C15" s="339">
        <v>0</v>
      </c>
      <c r="D15" s="320">
        <v>0</v>
      </c>
    </row>
    <row r="16" spans="1:4" s="16" customFormat="1" ht="12" customHeight="1" x14ac:dyDescent="0.2">
      <c r="A16" s="20" t="s">
        <v>61</v>
      </c>
      <c r="B16" s="21" t="s">
        <v>62</v>
      </c>
      <c r="C16" s="336">
        <v>0</v>
      </c>
      <c r="D16" s="317">
        <v>0</v>
      </c>
    </row>
    <row r="17" spans="1:4" s="16" customFormat="1" ht="12" customHeight="1" x14ac:dyDescent="0.2">
      <c r="A17" s="20"/>
      <c r="B17" s="21" t="s">
        <v>381</v>
      </c>
      <c r="C17" s="336">
        <v>0</v>
      </c>
      <c r="D17" s="317">
        <v>0</v>
      </c>
    </row>
    <row r="18" spans="1:4" s="16" customFormat="1" ht="12" customHeight="1" x14ac:dyDescent="0.2">
      <c r="A18" s="20" t="s">
        <v>65</v>
      </c>
      <c r="B18" s="21" t="s">
        <v>66</v>
      </c>
      <c r="C18" s="336">
        <v>0</v>
      </c>
      <c r="D18" s="317">
        <v>0</v>
      </c>
    </row>
    <row r="19" spans="1:4" s="16" customFormat="1" ht="12" customHeight="1" thickBot="1" x14ac:dyDescent="0.25">
      <c r="A19" s="23" t="s">
        <v>69</v>
      </c>
      <c r="B19" s="24" t="s">
        <v>70</v>
      </c>
      <c r="C19" s="337">
        <v>0</v>
      </c>
      <c r="D19" s="318">
        <v>0</v>
      </c>
    </row>
    <row r="20" spans="1:4" s="16" customFormat="1" ht="12" customHeight="1" thickBot="1" x14ac:dyDescent="0.25">
      <c r="A20" s="13" t="s">
        <v>71</v>
      </c>
      <c r="B20" s="14" t="s">
        <v>72</v>
      </c>
      <c r="C20" s="334">
        <f>SUM(C21:C26)</f>
        <v>3000000</v>
      </c>
      <c r="D20" s="315">
        <f>SUM(D21:D26)</f>
        <v>9045845</v>
      </c>
    </row>
    <row r="21" spans="1:4" s="16" customFormat="1" ht="12" customHeight="1" x14ac:dyDescent="0.2">
      <c r="A21" s="17" t="s">
        <v>73</v>
      </c>
      <c r="B21" s="18" t="s">
        <v>438</v>
      </c>
      <c r="C21" s="335">
        <v>0</v>
      </c>
      <c r="D21" s="316">
        <v>655845</v>
      </c>
    </row>
    <row r="22" spans="1:4" s="16" customFormat="1" ht="12" customHeight="1" x14ac:dyDescent="0.2">
      <c r="A22" s="20" t="s">
        <v>74</v>
      </c>
      <c r="B22" s="21" t="s">
        <v>418</v>
      </c>
      <c r="C22" s="336">
        <v>3000000</v>
      </c>
      <c r="D22" s="321">
        <v>8390000</v>
      </c>
    </row>
    <row r="23" spans="1:4" s="16" customFormat="1" ht="12" customHeight="1" x14ac:dyDescent="0.2">
      <c r="A23" s="20" t="s">
        <v>75</v>
      </c>
      <c r="B23" s="21" t="s">
        <v>76</v>
      </c>
      <c r="C23" s="336"/>
      <c r="D23" s="317"/>
    </row>
    <row r="24" spans="1:4" s="16" customFormat="1" ht="12" customHeight="1" x14ac:dyDescent="0.2">
      <c r="A24" s="20" t="s">
        <v>77</v>
      </c>
      <c r="B24" s="21" t="s">
        <v>3</v>
      </c>
      <c r="C24" s="336">
        <v>0</v>
      </c>
      <c r="D24" s="317">
        <v>0</v>
      </c>
    </row>
    <row r="25" spans="1:4" s="16" customFormat="1" ht="12" customHeight="1" x14ac:dyDescent="0.2">
      <c r="A25" s="23"/>
      <c r="B25" s="24" t="s">
        <v>382</v>
      </c>
      <c r="C25" s="337">
        <v>0</v>
      </c>
      <c r="D25" s="318">
        <v>0</v>
      </c>
    </row>
    <row r="26" spans="1:4" s="16" customFormat="1" ht="12" customHeight="1" thickBot="1" x14ac:dyDescent="0.25">
      <c r="A26" s="23" t="s">
        <v>88</v>
      </c>
      <c r="B26" s="24" t="s">
        <v>89</v>
      </c>
      <c r="C26" s="340"/>
      <c r="D26" s="322"/>
    </row>
    <row r="27" spans="1:4" s="16" customFormat="1" ht="15" customHeight="1" thickBot="1" x14ac:dyDescent="0.25">
      <c r="A27" s="13" t="s">
        <v>90</v>
      </c>
      <c r="B27" s="14" t="s">
        <v>91</v>
      </c>
      <c r="C27" s="334">
        <v>0</v>
      </c>
      <c r="D27" s="315">
        <v>0</v>
      </c>
    </row>
    <row r="28" spans="1:4" s="16" customFormat="1" ht="15" customHeight="1" thickBot="1" x14ac:dyDescent="0.25">
      <c r="A28" s="13"/>
      <c r="B28" s="14" t="s">
        <v>383</v>
      </c>
      <c r="C28" s="334">
        <v>0</v>
      </c>
      <c r="D28" s="315">
        <v>0</v>
      </c>
    </row>
    <row r="29" spans="1:4" s="16" customFormat="1" ht="12" customHeight="1" thickBot="1" x14ac:dyDescent="0.25">
      <c r="A29" s="13" t="s">
        <v>102</v>
      </c>
      <c r="B29" s="14" t="s">
        <v>103</v>
      </c>
      <c r="C29" s="334">
        <f>SUM(C30:C30)</f>
        <v>0</v>
      </c>
      <c r="D29" s="315">
        <f>SUM(D30:D30)</f>
        <v>0</v>
      </c>
    </row>
    <row r="30" spans="1:4" s="16" customFormat="1" ht="12" customHeight="1" x14ac:dyDescent="0.2">
      <c r="A30" s="20" t="s">
        <v>108</v>
      </c>
      <c r="B30" s="21" t="s">
        <v>109</v>
      </c>
      <c r="C30" s="336"/>
      <c r="D30" s="317"/>
    </row>
    <row r="31" spans="1:4" s="16" customFormat="1" ht="12" customHeight="1" thickBot="1" x14ac:dyDescent="0.25">
      <c r="A31" s="23" t="s">
        <v>110</v>
      </c>
      <c r="B31" s="24" t="s">
        <v>111</v>
      </c>
      <c r="C31" s="337"/>
      <c r="D31" s="318"/>
    </row>
    <row r="32" spans="1:4" s="16" customFormat="1" ht="12" customHeight="1" thickBot="1" x14ac:dyDescent="0.25">
      <c r="A32" s="13" t="s">
        <v>112</v>
      </c>
      <c r="B32" s="25" t="s">
        <v>113</v>
      </c>
      <c r="C32" s="334">
        <f>SUM(C33:C33)</f>
        <v>0</v>
      </c>
      <c r="D32" s="315">
        <f>SUM(D33:D33)</f>
        <v>0</v>
      </c>
    </row>
    <row r="33" spans="1:4" s="16" customFormat="1" ht="12" customHeight="1" x14ac:dyDescent="0.2">
      <c r="A33" s="20" t="s">
        <v>118</v>
      </c>
      <c r="B33" s="21" t="s">
        <v>119</v>
      </c>
      <c r="C33" s="341"/>
      <c r="D33" s="323"/>
    </row>
    <row r="34" spans="1:4" s="16" customFormat="1" ht="12" customHeight="1" thickBot="1" x14ac:dyDescent="0.25">
      <c r="A34" s="23" t="s">
        <v>120</v>
      </c>
      <c r="B34" s="24" t="s">
        <v>121</v>
      </c>
      <c r="C34" s="341"/>
      <c r="D34" s="323"/>
    </row>
    <row r="35" spans="1:4" s="16" customFormat="1" ht="12" customHeight="1" thickBot="1" x14ac:dyDescent="0.25">
      <c r="A35" s="13" t="s">
        <v>122</v>
      </c>
      <c r="B35" s="14" t="s">
        <v>123</v>
      </c>
      <c r="C35" s="338">
        <f>+C5+C9+C12+C14+C20+C27+C29+C32</f>
        <v>10950000</v>
      </c>
      <c r="D35" s="319">
        <f>+D5+D9+D12+D14+D20+D27+D29+D32</f>
        <v>9045845</v>
      </c>
    </row>
    <row r="36" spans="1:4" s="16" customFormat="1" ht="12" customHeight="1" thickBot="1" x14ac:dyDescent="0.25">
      <c r="A36" s="31" t="s">
        <v>124</v>
      </c>
      <c r="B36" s="25" t="s">
        <v>125</v>
      </c>
      <c r="C36" s="334">
        <v>0</v>
      </c>
      <c r="D36" s="315">
        <v>0</v>
      </c>
    </row>
    <row r="37" spans="1:4" s="16" customFormat="1" ht="12" customHeight="1" thickBot="1" x14ac:dyDescent="0.25">
      <c r="A37" s="31" t="s">
        <v>132</v>
      </c>
      <c r="B37" s="25" t="s">
        <v>133</v>
      </c>
      <c r="C37" s="334">
        <v>0</v>
      </c>
      <c r="D37" s="315">
        <v>0</v>
      </c>
    </row>
    <row r="38" spans="1:4" s="16" customFormat="1" ht="12" customHeight="1" thickBot="1" x14ac:dyDescent="0.25">
      <c r="A38" s="31" t="s">
        <v>142</v>
      </c>
      <c r="B38" s="25" t="s">
        <v>143</v>
      </c>
      <c r="C38" s="334">
        <f>SUM(C39:C39)</f>
        <v>0</v>
      </c>
      <c r="D38" s="315">
        <f>SUM(D39:D39)</f>
        <v>244155</v>
      </c>
    </row>
    <row r="39" spans="1:4" s="16" customFormat="1" ht="12" customHeight="1" thickBot="1" x14ac:dyDescent="0.25">
      <c r="A39" s="17" t="s">
        <v>144</v>
      </c>
      <c r="B39" s="18" t="s">
        <v>145</v>
      </c>
      <c r="C39" s="341">
        <v>0</v>
      </c>
      <c r="D39" s="323">
        <v>244155</v>
      </c>
    </row>
    <row r="40" spans="1:4" s="16" customFormat="1" ht="12" customHeight="1" thickBot="1" x14ac:dyDescent="0.25">
      <c r="A40" s="31" t="s">
        <v>148</v>
      </c>
      <c r="B40" s="25" t="s">
        <v>149</v>
      </c>
      <c r="C40" s="334">
        <f>SUM(C41:C42)</f>
        <v>0</v>
      </c>
      <c r="D40" s="315">
        <f>SUM(D42:D43)</f>
        <v>0</v>
      </c>
    </row>
    <row r="41" spans="1:4" s="16" customFormat="1" ht="12" customHeight="1" x14ac:dyDescent="0.2">
      <c r="A41" s="301"/>
      <c r="B41" s="302" t="s">
        <v>439</v>
      </c>
      <c r="C41" s="341"/>
      <c r="D41" s="324">
        <v>14100000</v>
      </c>
    </row>
    <row r="42" spans="1:4" s="16" customFormat="1" ht="12" customHeight="1" thickBot="1" x14ac:dyDescent="0.25">
      <c r="A42" s="17" t="s">
        <v>150</v>
      </c>
      <c r="B42" s="18" t="s">
        <v>151</v>
      </c>
      <c r="C42" s="341"/>
      <c r="D42" s="323"/>
    </row>
    <row r="43" spans="1:4" s="16" customFormat="1" ht="12" customHeight="1" thickBot="1" x14ac:dyDescent="0.25">
      <c r="A43" s="20" t="s">
        <v>152</v>
      </c>
      <c r="B43" s="21" t="s">
        <v>153</v>
      </c>
      <c r="C43" s="334">
        <v>0</v>
      </c>
      <c r="D43" s="323"/>
    </row>
    <row r="44" spans="1:4" s="16" customFormat="1" ht="12" customHeight="1" thickBot="1" x14ac:dyDescent="0.25">
      <c r="A44" s="31" t="s">
        <v>156</v>
      </c>
      <c r="B44" s="25" t="s">
        <v>157</v>
      </c>
      <c r="C44" s="342"/>
      <c r="D44" s="315">
        <v>0</v>
      </c>
    </row>
    <row r="45" spans="1:4" s="16" customFormat="1" ht="13.5" customHeight="1" thickBot="1" x14ac:dyDescent="0.25">
      <c r="A45" s="31" t="s">
        <v>166</v>
      </c>
      <c r="B45" s="25" t="s">
        <v>167</v>
      </c>
      <c r="C45" s="338">
        <f>+C36+C37+C38+C40+C43+C44</f>
        <v>0</v>
      </c>
      <c r="D45" s="325"/>
    </row>
    <row r="46" spans="1:4" s="16" customFormat="1" ht="15.75" customHeight="1" thickBot="1" x14ac:dyDescent="0.25">
      <c r="A46" s="31" t="s">
        <v>168</v>
      </c>
      <c r="B46" s="33" t="s">
        <v>169</v>
      </c>
      <c r="C46" s="338">
        <f>+C35+C45</f>
        <v>10950000</v>
      </c>
      <c r="D46" s="319">
        <f>+D36+D37+D38+D40+D44+D45+D41</f>
        <v>14344155</v>
      </c>
    </row>
    <row r="47" spans="1:4" s="16" customFormat="1" ht="16.5" customHeight="1" thickBot="1" x14ac:dyDescent="0.25">
      <c r="A47" s="34" t="s">
        <v>170</v>
      </c>
      <c r="B47" s="35" t="s">
        <v>171</v>
      </c>
      <c r="C47" s="328"/>
      <c r="D47" s="319">
        <f>+D35+D46</f>
        <v>23390000</v>
      </c>
    </row>
    <row r="48" spans="1:4" s="16" customFormat="1" ht="83.25" hidden="1" customHeight="1" x14ac:dyDescent="0.2">
      <c r="A48" s="36"/>
      <c r="B48" s="37"/>
      <c r="C48" s="38"/>
    </row>
    <row r="49" spans="1:4" ht="16.5" customHeight="1" x14ac:dyDescent="0.25">
      <c r="A49" s="282" t="s">
        <v>172</v>
      </c>
      <c r="B49" s="282"/>
      <c r="C49" s="282"/>
    </row>
    <row r="50" spans="1:4" s="40" customFormat="1" ht="16.5" customHeight="1" thickBot="1" x14ac:dyDescent="0.3">
      <c r="A50" s="283" t="s">
        <v>173</v>
      </c>
      <c r="B50" s="283"/>
      <c r="C50" s="39" t="s">
        <v>14</v>
      </c>
    </row>
    <row r="51" spans="1:4" ht="38.1" customHeight="1" thickBot="1" x14ac:dyDescent="0.3">
      <c r="A51" s="6" t="s">
        <v>15</v>
      </c>
      <c r="B51" s="7" t="s">
        <v>175</v>
      </c>
      <c r="C51" s="8" t="s">
        <v>391</v>
      </c>
      <c r="D51" s="326" t="s">
        <v>440</v>
      </c>
    </row>
    <row r="52" spans="1:4" s="12" customFormat="1" ht="12" customHeight="1" thickBot="1" x14ac:dyDescent="0.25">
      <c r="A52" s="41">
        <v>1</v>
      </c>
      <c r="B52" s="42">
        <v>2</v>
      </c>
      <c r="C52" s="314">
        <v>3</v>
      </c>
      <c r="D52" s="327"/>
    </row>
    <row r="53" spans="1:4" ht="12" customHeight="1" thickBot="1" x14ac:dyDescent="0.3">
      <c r="A53" s="44" t="s">
        <v>17</v>
      </c>
      <c r="B53" s="343" t="s">
        <v>176</v>
      </c>
      <c r="C53" s="367">
        <f>SUM(C54:C58)</f>
        <v>10950000</v>
      </c>
      <c r="D53" s="357">
        <f>SUM(D54:D58)</f>
        <v>22520000</v>
      </c>
    </row>
    <row r="54" spans="1:4" ht="12" customHeight="1" x14ac:dyDescent="0.25">
      <c r="A54" s="47" t="s">
        <v>19</v>
      </c>
      <c r="B54" s="344" t="s">
        <v>177</v>
      </c>
      <c r="C54" s="368">
        <v>4400000</v>
      </c>
      <c r="D54" s="358">
        <v>10500000</v>
      </c>
    </row>
    <row r="55" spans="1:4" ht="12" customHeight="1" x14ac:dyDescent="0.25">
      <c r="A55" s="20" t="s">
        <v>21</v>
      </c>
      <c r="B55" s="345" t="s">
        <v>178</v>
      </c>
      <c r="C55" s="336">
        <v>850000</v>
      </c>
      <c r="D55" s="359">
        <v>2300000</v>
      </c>
    </row>
    <row r="56" spans="1:4" ht="12" customHeight="1" x14ac:dyDescent="0.25">
      <c r="A56" s="20" t="s">
        <v>23</v>
      </c>
      <c r="B56" s="345" t="s">
        <v>179</v>
      </c>
      <c r="C56" s="337">
        <v>5700000</v>
      </c>
      <c r="D56" s="359">
        <v>9720000</v>
      </c>
    </row>
    <row r="57" spans="1:4" ht="12" customHeight="1" x14ac:dyDescent="0.25">
      <c r="A57" s="20" t="s">
        <v>25</v>
      </c>
      <c r="B57" s="346" t="s">
        <v>180</v>
      </c>
      <c r="C57" s="337"/>
      <c r="D57" s="360"/>
    </row>
    <row r="58" spans="1:4" ht="12" customHeight="1" x14ac:dyDescent="0.25">
      <c r="A58" s="20" t="s">
        <v>181</v>
      </c>
      <c r="B58" s="52" t="s">
        <v>0</v>
      </c>
      <c r="C58" s="337"/>
      <c r="D58" s="360"/>
    </row>
    <row r="59" spans="1:4" ht="12" customHeight="1" x14ac:dyDescent="0.25">
      <c r="A59" s="20" t="s">
        <v>28</v>
      </c>
      <c r="B59" s="345" t="s">
        <v>182</v>
      </c>
      <c r="C59" s="337"/>
      <c r="D59" s="360"/>
    </row>
    <row r="60" spans="1:4" ht="12" customHeight="1" x14ac:dyDescent="0.25">
      <c r="A60" s="20" t="s">
        <v>183</v>
      </c>
      <c r="B60" s="347" t="s">
        <v>184</v>
      </c>
      <c r="C60" s="337"/>
      <c r="D60" s="360"/>
    </row>
    <row r="61" spans="1:4" ht="12" customHeight="1" x14ac:dyDescent="0.25">
      <c r="A61" s="20" t="s">
        <v>185</v>
      </c>
      <c r="B61" s="348" t="s">
        <v>186</v>
      </c>
      <c r="C61" s="337"/>
      <c r="D61" s="360"/>
    </row>
    <row r="62" spans="1:4" ht="12" customHeight="1" x14ac:dyDescent="0.25">
      <c r="A62" s="20" t="s">
        <v>187</v>
      </c>
      <c r="B62" s="348" t="s">
        <v>188</v>
      </c>
      <c r="C62" s="337"/>
      <c r="D62" s="360"/>
    </row>
    <row r="63" spans="1:4" ht="12" customHeight="1" x14ac:dyDescent="0.25">
      <c r="A63" s="20" t="s">
        <v>189</v>
      </c>
      <c r="B63" s="347" t="s">
        <v>190</v>
      </c>
      <c r="C63" s="337"/>
      <c r="D63" s="360"/>
    </row>
    <row r="64" spans="1:4" ht="12" customHeight="1" x14ac:dyDescent="0.25">
      <c r="A64" s="20" t="s">
        <v>191</v>
      </c>
      <c r="B64" s="347" t="s">
        <v>192</v>
      </c>
      <c r="C64" s="337"/>
      <c r="D64" s="360"/>
    </row>
    <row r="65" spans="1:4" ht="12" customHeight="1" x14ac:dyDescent="0.25">
      <c r="A65" s="20" t="s">
        <v>193</v>
      </c>
      <c r="B65" s="348" t="s">
        <v>194</v>
      </c>
      <c r="C65" s="337"/>
      <c r="D65" s="360"/>
    </row>
    <row r="66" spans="1:4" ht="12" customHeight="1" x14ac:dyDescent="0.25">
      <c r="A66" s="55" t="s">
        <v>195</v>
      </c>
      <c r="B66" s="349" t="s">
        <v>196</v>
      </c>
      <c r="C66" s="337"/>
      <c r="D66" s="360"/>
    </row>
    <row r="67" spans="1:4" ht="12" customHeight="1" x14ac:dyDescent="0.25">
      <c r="A67" s="20" t="s">
        <v>197</v>
      </c>
      <c r="B67" s="349" t="s">
        <v>198</v>
      </c>
      <c r="C67" s="337"/>
      <c r="D67" s="360"/>
    </row>
    <row r="68" spans="1:4" ht="12" customHeight="1" thickBot="1" x14ac:dyDescent="0.3">
      <c r="A68" s="57" t="s">
        <v>199</v>
      </c>
      <c r="B68" s="350" t="s">
        <v>200</v>
      </c>
      <c r="C68" s="369"/>
      <c r="D68" s="361"/>
    </row>
    <row r="69" spans="1:4" ht="12" customHeight="1" thickBot="1" x14ac:dyDescent="0.3">
      <c r="A69" s="13" t="s">
        <v>29</v>
      </c>
      <c r="B69" s="351" t="s">
        <v>201</v>
      </c>
      <c r="C69" s="334">
        <f>C70+C71+C72</f>
        <v>0</v>
      </c>
      <c r="D69" s="362">
        <f>D70+D71+D72</f>
        <v>870000</v>
      </c>
    </row>
    <row r="70" spans="1:4" ht="12" customHeight="1" x14ac:dyDescent="0.25">
      <c r="A70" s="17" t="s">
        <v>31</v>
      </c>
      <c r="B70" s="345" t="s">
        <v>202</v>
      </c>
      <c r="C70" s="335">
        <v>0</v>
      </c>
      <c r="D70" s="363">
        <v>870000</v>
      </c>
    </row>
    <row r="71" spans="1:4" ht="12" customHeight="1" x14ac:dyDescent="0.25">
      <c r="A71" s="17" t="s">
        <v>33</v>
      </c>
      <c r="B71" s="352" t="s">
        <v>203</v>
      </c>
      <c r="C71" s="335"/>
      <c r="D71" s="363"/>
    </row>
    <row r="72" spans="1:4" ht="12" customHeight="1" thickBot="1" x14ac:dyDescent="0.3">
      <c r="A72" s="55"/>
      <c r="B72" s="353" t="s">
        <v>384</v>
      </c>
      <c r="C72" s="370"/>
      <c r="D72" s="279"/>
    </row>
    <row r="73" spans="1:4" ht="12" customHeight="1" thickBot="1" x14ac:dyDescent="0.3">
      <c r="A73" s="13" t="s">
        <v>43</v>
      </c>
      <c r="B73" s="354" t="s">
        <v>220</v>
      </c>
      <c r="C73" s="334">
        <f>+C74+C75</f>
        <v>0</v>
      </c>
      <c r="D73" s="362">
        <f>+D74+D75</f>
        <v>0</v>
      </c>
    </row>
    <row r="74" spans="1:4" ht="12" customHeight="1" x14ac:dyDescent="0.25">
      <c r="A74" s="17" t="s">
        <v>45</v>
      </c>
      <c r="B74" s="355" t="s">
        <v>221</v>
      </c>
      <c r="C74" s="335">
        <v>0</v>
      </c>
      <c r="D74" s="363">
        <v>0</v>
      </c>
    </row>
    <row r="75" spans="1:4" ht="12" customHeight="1" thickBot="1" x14ac:dyDescent="0.3">
      <c r="A75" s="23" t="s">
        <v>47</v>
      </c>
      <c r="B75" s="352" t="s">
        <v>222</v>
      </c>
      <c r="C75" s="337"/>
      <c r="D75" s="360"/>
    </row>
    <row r="76" spans="1:4" ht="12" customHeight="1" thickBot="1" x14ac:dyDescent="0.3">
      <c r="A76" s="13" t="s">
        <v>223</v>
      </c>
      <c r="B76" s="354" t="s">
        <v>224</v>
      </c>
      <c r="C76" s="334">
        <f>+C53+C69+C73</f>
        <v>10950000</v>
      </c>
      <c r="D76" s="362">
        <f>+D53+D69+D73</f>
        <v>23390000</v>
      </c>
    </row>
    <row r="77" spans="1:4" ht="10.5" customHeight="1" thickBot="1" x14ac:dyDescent="0.3">
      <c r="A77" s="13" t="s">
        <v>71</v>
      </c>
      <c r="B77" s="354" t="s">
        <v>225</v>
      </c>
      <c r="C77" s="334">
        <v>0</v>
      </c>
      <c r="D77" s="362">
        <v>0</v>
      </c>
    </row>
    <row r="78" spans="1:4" ht="12" customHeight="1" thickBot="1" x14ac:dyDescent="0.3">
      <c r="A78" s="13" t="s">
        <v>90</v>
      </c>
      <c r="B78" s="354" t="s">
        <v>229</v>
      </c>
      <c r="C78" s="334">
        <v>0</v>
      </c>
      <c r="D78" s="362">
        <v>0</v>
      </c>
    </row>
    <row r="79" spans="1:4" ht="12" customHeight="1" thickBot="1" x14ac:dyDescent="0.3">
      <c r="A79" s="13" t="s">
        <v>234</v>
      </c>
      <c r="B79" s="354" t="s">
        <v>235</v>
      </c>
      <c r="C79" s="338">
        <v>0</v>
      </c>
      <c r="D79" s="364">
        <v>0</v>
      </c>
    </row>
    <row r="80" spans="1:4" ht="12" customHeight="1" x14ac:dyDescent="0.25">
      <c r="A80" s="17" t="s">
        <v>104</v>
      </c>
      <c r="B80" s="355" t="s">
        <v>236</v>
      </c>
      <c r="C80" s="371"/>
      <c r="D80" s="331"/>
    </row>
    <row r="81" spans="1:4" ht="12" customHeight="1" thickBot="1" x14ac:dyDescent="0.3">
      <c r="A81" s="17" t="s">
        <v>106</v>
      </c>
      <c r="B81" s="355" t="s">
        <v>237</v>
      </c>
      <c r="C81" s="371"/>
      <c r="D81" s="331"/>
    </row>
    <row r="82" spans="1:4" ht="12" customHeight="1" thickBot="1" x14ac:dyDescent="0.3">
      <c r="A82" s="13" t="s">
        <v>112</v>
      </c>
      <c r="B82" s="354" t="s">
        <v>239</v>
      </c>
      <c r="C82" s="372">
        <v>0</v>
      </c>
      <c r="D82" s="365">
        <v>0</v>
      </c>
    </row>
    <row r="83" spans="1:4" ht="15" customHeight="1" thickBot="1" x14ac:dyDescent="0.3">
      <c r="A83" s="13" t="s">
        <v>122</v>
      </c>
      <c r="B83" s="354" t="s">
        <v>244</v>
      </c>
      <c r="C83" s="373">
        <v>0</v>
      </c>
      <c r="D83" s="366">
        <v>0</v>
      </c>
    </row>
    <row r="84" spans="1:4" s="16" customFormat="1" ht="12.95" customHeight="1" thickBot="1" x14ac:dyDescent="0.25">
      <c r="A84" s="69" t="s">
        <v>245</v>
      </c>
      <c r="B84" s="356" t="s">
        <v>246</v>
      </c>
      <c r="C84" s="373">
        <f>+C76+C83</f>
        <v>10950000</v>
      </c>
      <c r="D84" s="366">
        <f>+D76+D83</f>
        <v>23390000</v>
      </c>
    </row>
    <row r="85" spans="1:4" ht="7.5" customHeight="1" x14ac:dyDescent="0.25"/>
    <row r="86" spans="1:4" x14ac:dyDescent="0.25">
      <c r="A86" s="284" t="s">
        <v>247</v>
      </c>
      <c r="B86" s="284"/>
      <c r="C86" s="284"/>
    </row>
    <row r="87" spans="1:4" ht="15" customHeight="1" thickBot="1" x14ac:dyDescent="0.3">
      <c r="A87" s="280" t="s">
        <v>248</v>
      </c>
      <c r="B87" s="280"/>
      <c r="C87" s="5" t="s">
        <v>174</v>
      </c>
    </row>
    <row r="88" spans="1:4" ht="13.5" customHeight="1" thickBot="1" x14ac:dyDescent="0.3">
      <c r="A88" s="13">
        <v>1</v>
      </c>
      <c r="B88" s="60" t="s">
        <v>249</v>
      </c>
      <c r="C88" s="315">
        <f>+D35-D76</f>
        <v>-14344155</v>
      </c>
      <c r="D88" s="374">
        <f>+E35-E76</f>
        <v>0</v>
      </c>
    </row>
    <row r="89" spans="1:4" ht="27.75" customHeight="1" thickBot="1" x14ac:dyDescent="0.3">
      <c r="A89" s="13" t="s">
        <v>29</v>
      </c>
      <c r="B89" s="60" t="s">
        <v>250</v>
      </c>
      <c r="C89" s="315">
        <f>+D46-D83</f>
        <v>14344155</v>
      </c>
      <c r="D89" s="374">
        <f>E46-E83</f>
        <v>0</v>
      </c>
    </row>
  </sheetData>
  <mergeCells count="6">
    <mergeCell ref="A87:B87"/>
    <mergeCell ref="A1:C1"/>
    <mergeCell ref="A2:B2"/>
    <mergeCell ref="A49:C49"/>
    <mergeCell ref="A50:B50"/>
    <mergeCell ref="A86:C8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8"/>
  <sheetViews>
    <sheetView topLeftCell="A7" zoomScaleNormal="100" workbookViewId="0">
      <selection activeCell="D12" sqref="D12"/>
    </sheetView>
  </sheetViews>
  <sheetFormatPr defaultRowHeight="15" x14ac:dyDescent="0.25"/>
  <cols>
    <col min="1" max="1" width="6.140625" customWidth="1"/>
    <col min="2" max="2" width="39.85546875" customWidth="1"/>
    <col min="3" max="3" width="16.85546875" customWidth="1"/>
    <col min="4" max="4" width="16.85546875" style="242" customWidth="1"/>
    <col min="5" max="5" width="39.28515625" customWidth="1"/>
    <col min="6" max="6" width="18.28515625" customWidth="1"/>
    <col min="7" max="7" width="16.140625" customWidth="1"/>
  </cols>
  <sheetData>
    <row r="1" spans="1:7" ht="31.5" x14ac:dyDescent="0.25">
      <c r="B1" s="101" t="s">
        <v>299</v>
      </c>
      <c r="C1" s="102"/>
      <c r="D1" s="102"/>
      <c r="E1" s="102"/>
      <c r="F1" s="236" t="s">
        <v>376</v>
      </c>
    </row>
    <row r="2" spans="1:7" ht="15.75" thickBot="1" x14ac:dyDescent="0.3">
      <c r="A2" t="s">
        <v>300</v>
      </c>
      <c r="B2" s="285" t="s">
        <v>301</v>
      </c>
      <c r="C2" s="285"/>
      <c r="D2" s="276"/>
      <c r="E2" s="285" t="s">
        <v>302</v>
      </c>
      <c r="F2" s="285"/>
    </row>
    <row r="3" spans="1:7" ht="21.75" thickBot="1" x14ac:dyDescent="0.3">
      <c r="A3" s="73">
        <v>1</v>
      </c>
      <c r="B3" s="74">
        <v>2</v>
      </c>
      <c r="C3" s="75" t="s">
        <v>43</v>
      </c>
      <c r="D3" s="393" t="s">
        <v>440</v>
      </c>
      <c r="E3" s="74" t="s">
        <v>223</v>
      </c>
      <c r="F3" s="404" t="s">
        <v>71</v>
      </c>
      <c r="G3" s="409" t="s">
        <v>440</v>
      </c>
    </row>
    <row r="4" spans="1:7" x14ac:dyDescent="0.25">
      <c r="A4" s="76" t="s">
        <v>17</v>
      </c>
      <c r="B4" s="77" t="s">
        <v>251</v>
      </c>
      <c r="C4" s="78">
        <v>38822088</v>
      </c>
      <c r="D4" s="394">
        <v>45716328</v>
      </c>
      <c r="E4" s="77" t="s">
        <v>252</v>
      </c>
      <c r="F4" s="389">
        <v>21568060</v>
      </c>
      <c r="G4" s="49">
        <v>33218060</v>
      </c>
    </row>
    <row r="5" spans="1:7" ht="22.5" x14ac:dyDescent="0.25">
      <c r="A5" s="79" t="s">
        <v>29</v>
      </c>
      <c r="B5" s="80" t="s">
        <v>253</v>
      </c>
      <c r="C5" s="22">
        <v>21000000</v>
      </c>
      <c r="D5" s="331">
        <v>37500000</v>
      </c>
      <c r="E5" s="80" t="s">
        <v>178</v>
      </c>
      <c r="F5" s="317">
        <v>2789958</v>
      </c>
      <c r="G5" s="22">
        <v>6489958</v>
      </c>
    </row>
    <row r="6" spans="1:7" x14ac:dyDescent="0.25">
      <c r="A6" s="79" t="s">
        <v>43</v>
      </c>
      <c r="B6" s="80" t="s">
        <v>254</v>
      </c>
      <c r="C6" s="81"/>
      <c r="D6" s="395"/>
      <c r="E6" s="80" t="s">
        <v>255</v>
      </c>
      <c r="F6" s="318">
        <v>19094170</v>
      </c>
      <c r="G6" s="26">
        <v>41704170</v>
      </c>
    </row>
    <row r="7" spans="1:7" x14ac:dyDescent="0.25">
      <c r="A7" s="79" t="s">
        <v>223</v>
      </c>
      <c r="B7" s="80" t="s">
        <v>256</v>
      </c>
      <c r="C7" s="81">
        <v>4660000</v>
      </c>
      <c r="D7" s="395">
        <v>4990000</v>
      </c>
      <c r="E7" s="80" t="s">
        <v>180</v>
      </c>
      <c r="F7" s="318">
        <v>7700000</v>
      </c>
      <c r="G7" s="26">
        <v>17030000</v>
      </c>
    </row>
    <row r="8" spans="1:7" x14ac:dyDescent="0.25">
      <c r="A8" s="79" t="s">
        <v>71</v>
      </c>
      <c r="B8" s="82" t="s">
        <v>257</v>
      </c>
      <c r="C8" s="81">
        <v>0</v>
      </c>
      <c r="D8" s="395"/>
      <c r="E8" s="80" t="s">
        <v>0</v>
      </c>
      <c r="F8" s="318">
        <v>6573000</v>
      </c>
      <c r="G8" s="26">
        <v>6573000</v>
      </c>
    </row>
    <row r="9" spans="1:7" x14ac:dyDescent="0.25">
      <c r="A9" s="79" t="s">
        <v>90</v>
      </c>
      <c r="B9" s="80" t="s">
        <v>258</v>
      </c>
      <c r="C9" s="83"/>
      <c r="D9" s="396"/>
      <c r="E9" s="80" t="s">
        <v>419</v>
      </c>
      <c r="F9" s="83">
        <v>7950000</v>
      </c>
      <c r="G9" s="413">
        <v>14100000</v>
      </c>
    </row>
    <row r="10" spans="1:7" x14ac:dyDescent="0.25">
      <c r="A10" s="79" t="s">
        <v>234</v>
      </c>
      <c r="B10" s="80" t="s">
        <v>89</v>
      </c>
      <c r="C10" s="81">
        <v>1911100</v>
      </c>
      <c r="D10" s="395">
        <v>46079844</v>
      </c>
      <c r="E10" s="84"/>
      <c r="F10" s="83"/>
      <c r="G10" s="382"/>
    </row>
    <row r="11" spans="1:7" x14ac:dyDescent="0.25">
      <c r="A11" s="79" t="s">
        <v>112</v>
      </c>
      <c r="B11" s="84"/>
      <c r="C11" s="81"/>
      <c r="D11" s="395"/>
      <c r="E11" s="84"/>
      <c r="F11" s="83"/>
      <c r="G11" s="382"/>
    </row>
    <row r="12" spans="1:7" x14ac:dyDescent="0.25">
      <c r="A12" s="79" t="s">
        <v>122</v>
      </c>
      <c r="B12" s="85"/>
      <c r="C12" s="83"/>
      <c r="D12" s="396"/>
      <c r="E12" s="84"/>
      <c r="F12" s="83"/>
      <c r="G12" s="382"/>
    </row>
    <row r="13" spans="1:7" x14ac:dyDescent="0.25">
      <c r="A13" s="79" t="s">
        <v>245</v>
      </c>
      <c r="B13" s="84"/>
      <c r="C13" s="81"/>
      <c r="D13" s="395"/>
      <c r="E13" s="84"/>
      <c r="F13" s="83"/>
      <c r="G13" s="382"/>
    </row>
    <row r="14" spans="1:7" x14ac:dyDescent="0.25">
      <c r="A14" s="79" t="s">
        <v>259</v>
      </c>
      <c r="B14" s="84"/>
      <c r="C14" s="81"/>
      <c r="D14" s="395"/>
      <c r="E14" s="84"/>
      <c r="F14" s="83"/>
      <c r="G14" s="382"/>
    </row>
    <row r="15" spans="1:7" ht="15.75" thickBot="1" x14ac:dyDescent="0.3">
      <c r="A15" s="79" t="s">
        <v>260</v>
      </c>
      <c r="B15" s="86"/>
      <c r="C15" s="87"/>
      <c r="D15" s="397"/>
      <c r="E15" s="84"/>
      <c r="F15" s="405"/>
      <c r="G15" s="410"/>
    </row>
    <row r="16" spans="1:7" ht="21.75" thickBot="1" x14ac:dyDescent="0.3">
      <c r="A16" s="88" t="s">
        <v>261</v>
      </c>
      <c r="B16" s="89" t="s">
        <v>262</v>
      </c>
      <c r="C16" s="90">
        <f>+C4+C5+C7+C8+C10+C11+C12+C13+C14+C15</f>
        <v>66393188</v>
      </c>
      <c r="D16" s="90">
        <f>+D4+D5+D7+D8+D10+D11+D12+D13+D14+D15</f>
        <v>134286172</v>
      </c>
      <c r="E16" s="89" t="s">
        <v>263</v>
      </c>
      <c r="F16" s="406">
        <f>SUM(F4:F15)</f>
        <v>65675188</v>
      </c>
      <c r="G16" s="406">
        <f>SUM(G4:G15)</f>
        <v>119115188</v>
      </c>
    </row>
    <row r="17" spans="1:7" x14ac:dyDescent="0.25">
      <c r="A17" s="91" t="s">
        <v>264</v>
      </c>
      <c r="B17" s="92" t="s">
        <v>265</v>
      </c>
      <c r="C17" s="93">
        <f>+C18+C19+C20+C21</f>
        <v>0</v>
      </c>
      <c r="D17" s="399"/>
      <c r="E17" s="94" t="s">
        <v>266</v>
      </c>
      <c r="F17" s="407"/>
      <c r="G17" s="411"/>
    </row>
    <row r="18" spans="1:7" x14ac:dyDescent="0.25">
      <c r="A18" s="95" t="s">
        <v>267</v>
      </c>
      <c r="B18" s="94" t="s">
        <v>268</v>
      </c>
      <c r="C18" s="29">
        <v>0</v>
      </c>
      <c r="D18" s="400"/>
      <c r="E18" s="94" t="s">
        <v>269</v>
      </c>
      <c r="F18" s="408"/>
      <c r="G18" s="382"/>
    </row>
    <row r="19" spans="1:7" x14ac:dyDescent="0.25">
      <c r="A19" s="95" t="s">
        <v>270</v>
      </c>
      <c r="B19" s="94" t="s">
        <v>271</v>
      </c>
      <c r="C19" s="96"/>
      <c r="D19" s="265"/>
      <c r="E19" s="94" t="s">
        <v>272</v>
      </c>
      <c r="F19" s="408"/>
      <c r="G19" s="382"/>
    </row>
    <row r="20" spans="1:7" x14ac:dyDescent="0.25">
      <c r="A20" s="95" t="s">
        <v>273</v>
      </c>
      <c r="B20" s="94" t="s">
        <v>274</v>
      </c>
      <c r="C20" s="96"/>
      <c r="D20" s="265"/>
      <c r="E20" s="94" t="s">
        <v>275</v>
      </c>
      <c r="F20" s="408"/>
      <c r="G20" s="382"/>
    </row>
    <row r="21" spans="1:7" x14ac:dyDescent="0.25">
      <c r="A21" s="95" t="s">
        <v>276</v>
      </c>
      <c r="B21" s="94" t="s">
        <v>277</v>
      </c>
      <c r="C21" s="96"/>
      <c r="D21" s="401"/>
      <c r="E21" s="92" t="s">
        <v>278</v>
      </c>
      <c r="F21" s="408"/>
      <c r="G21" s="382"/>
    </row>
    <row r="22" spans="1:7" x14ac:dyDescent="0.25">
      <c r="A22" s="95" t="s">
        <v>279</v>
      </c>
      <c r="B22" s="94" t="s">
        <v>280</v>
      </c>
      <c r="C22" s="97">
        <f>+C23+C24</f>
        <v>0</v>
      </c>
      <c r="D22" s="402"/>
      <c r="E22" s="94" t="s">
        <v>281</v>
      </c>
      <c r="F22" s="408"/>
      <c r="G22" s="382"/>
    </row>
    <row r="23" spans="1:7" x14ac:dyDescent="0.25">
      <c r="A23" s="91" t="s">
        <v>282</v>
      </c>
      <c r="B23" s="92" t="s">
        <v>283</v>
      </c>
      <c r="C23" s="98"/>
      <c r="D23" s="401"/>
      <c r="E23" s="77" t="s">
        <v>284</v>
      </c>
      <c r="F23" s="407"/>
      <c r="G23" s="382"/>
    </row>
    <row r="24" spans="1:7" ht="15.75" thickBot="1" x14ac:dyDescent="0.3">
      <c r="A24" s="95" t="s">
        <v>285</v>
      </c>
      <c r="B24" s="94" t="s">
        <v>286</v>
      </c>
      <c r="C24" s="96"/>
      <c r="D24" s="265"/>
      <c r="E24" s="84"/>
      <c r="F24" s="408"/>
      <c r="G24" s="410"/>
    </row>
    <row r="25" spans="1:7" ht="21.75" thickBot="1" x14ac:dyDescent="0.3">
      <c r="A25" s="88" t="s">
        <v>287</v>
      </c>
      <c r="B25" s="89" t="s">
        <v>288</v>
      </c>
      <c r="C25" s="90">
        <f>+C17+C22</f>
        <v>0</v>
      </c>
      <c r="D25" s="398"/>
      <c r="E25" s="89" t="s">
        <v>289</v>
      </c>
      <c r="F25" s="406">
        <f>SUM(F17:F24)</f>
        <v>0</v>
      </c>
      <c r="G25" s="412"/>
    </row>
    <row r="26" spans="1:7" ht="15.75" thickBot="1" x14ac:dyDescent="0.3">
      <c r="A26" s="88" t="s">
        <v>290</v>
      </c>
      <c r="B26" s="99" t="s">
        <v>291</v>
      </c>
      <c r="C26" s="100">
        <f>+C16+C25</f>
        <v>66393188</v>
      </c>
      <c r="D26" s="100">
        <f>+D16+D25</f>
        <v>134286172</v>
      </c>
      <c r="E26" s="99" t="s">
        <v>292</v>
      </c>
      <c r="F26" s="403">
        <f>+F16+F25</f>
        <v>65675188</v>
      </c>
      <c r="G26" s="403">
        <f>+G16+G25</f>
        <v>119115188</v>
      </c>
    </row>
    <row r="27" spans="1:7" ht="15.75" thickBot="1" x14ac:dyDescent="0.3">
      <c r="A27" s="88" t="s">
        <v>293</v>
      </c>
      <c r="B27" s="99" t="s">
        <v>294</v>
      </c>
      <c r="C27" s="100" t="str">
        <f>IF(C16-F16&lt;0,F16-C16,"-")</f>
        <v>-</v>
      </c>
      <c r="D27" s="100" t="str">
        <f>IF(D16-G16&lt;0,G16-D16,"-")</f>
        <v>-</v>
      </c>
      <c r="E27" s="99" t="s">
        <v>295</v>
      </c>
      <c r="F27" s="403">
        <f>IF(C16-F16&gt;0,C16-F16,"-")</f>
        <v>718000</v>
      </c>
      <c r="G27" s="403">
        <f>IF(D16-G16&gt;0,D16-G16,"-")</f>
        <v>15170984</v>
      </c>
    </row>
    <row r="28" spans="1:7" ht="15.75" thickBot="1" x14ac:dyDescent="0.3">
      <c r="A28" s="88" t="s">
        <v>296</v>
      </c>
      <c r="B28" s="99" t="s">
        <v>297</v>
      </c>
      <c r="C28" s="100" t="str">
        <f>IF(C16+C17-F26&lt;0,F26-(C16+C17),"-")</f>
        <v>-</v>
      </c>
      <c r="D28" s="100" t="str">
        <f>IF(D16+D17-G26&lt;0,G26-(D16+D17),"-")</f>
        <v>-</v>
      </c>
      <c r="E28" s="99" t="s">
        <v>298</v>
      </c>
      <c r="F28" s="403">
        <f>IF(C16+C17-F26&gt;0,C16+C17-F26,"-")</f>
        <v>718000</v>
      </c>
      <c r="G28" s="403">
        <f>IF(D16+D17-G26&gt;0,D16+D17-G26,"-")</f>
        <v>15170984</v>
      </c>
    </row>
  </sheetData>
  <mergeCells count="2">
    <mergeCell ref="B2:C2"/>
    <mergeCell ref="E2:F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D12"/>
  <sheetViews>
    <sheetView zoomScale="120" zoomScaleNormal="120" workbookViewId="0">
      <selection activeCell="C11" sqref="C11:D11"/>
    </sheetView>
  </sheetViews>
  <sheetFormatPr defaultRowHeight="15" x14ac:dyDescent="0.25"/>
  <cols>
    <col min="1" max="1" width="4.85546875" style="103" customWidth="1"/>
    <col min="2" max="2" width="63.140625" style="103" customWidth="1"/>
    <col min="3" max="3" width="16.7109375" style="103" customWidth="1"/>
    <col min="4" max="4" width="12" style="303" bestFit="1" customWidth="1"/>
    <col min="5" max="256" width="9.140625" style="103"/>
    <col min="257" max="257" width="4.85546875" style="103" customWidth="1"/>
    <col min="258" max="258" width="58.85546875" style="103" customWidth="1"/>
    <col min="259" max="259" width="16.7109375" style="103" customWidth="1"/>
    <col min="260" max="512" width="9.140625" style="103"/>
    <col min="513" max="513" width="4.85546875" style="103" customWidth="1"/>
    <col min="514" max="514" width="58.85546875" style="103" customWidth="1"/>
    <col min="515" max="515" width="16.7109375" style="103" customWidth="1"/>
    <col min="516" max="768" width="9.140625" style="103"/>
    <col min="769" max="769" width="4.85546875" style="103" customWidth="1"/>
    <col min="770" max="770" width="58.85546875" style="103" customWidth="1"/>
    <col min="771" max="771" width="16.7109375" style="103" customWidth="1"/>
    <col min="772" max="1024" width="9.140625" style="103"/>
    <col min="1025" max="1025" width="4.85546875" style="103" customWidth="1"/>
    <col min="1026" max="1026" width="58.85546875" style="103" customWidth="1"/>
    <col min="1027" max="1027" width="16.7109375" style="103" customWidth="1"/>
    <col min="1028" max="1280" width="9.140625" style="103"/>
    <col min="1281" max="1281" width="4.85546875" style="103" customWidth="1"/>
    <col min="1282" max="1282" width="58.85546875" style="103" customWidth="1"/>
    <col min="1283" max="1283" width="16.7109375" style="103" customWidth="1"/>
    <col min="1284" max="1536" width="9.140625" style="103"/>
    <col min="1537" max="1537" width="4.85546875" style="103" customWidth="1"/>
    <col min="1538" max="1538" width="58.85546875" style="103" customWidth="1"/>
    <col min="1539" max="1539" width="16.7109375" style="103" customWidth="1"/>
    <col min="1540" max="1792" width="9.140625" style="103"/>
    <col min="1793" max="1793" width="4.85546875" style="103" customWidth="1"/>
    <col min="1794" max="1794" width="58.85546875" style="103" customWidth="1"/>
    <col min="1795" max="1795" width="16.7109375" style="103" customWidth="1"/>
    <col min="1796" max="2048" width="9.140625" style="103"/>
    <col min="2049" max="2049" width="4.85546875" style="103" customWidth="1"/>
    <col min="2050" max="2050" width="58.85546875" style="103" customWidth="1"/>
    <col min="2051" max="2051" width="16.7109375" style="103" customWidth="1"/>
    <col min="2052" max="2304" width="9.140625" style="103"/>
    <col min="2305" max="2305" width="4.85546875" style="103" customWidth="1"/>
    <col min="2306" max="2306" width="58.85546875" style="103" customWidth="1"/>
    <col min="2307" max="2307" width="16.7109375" style="103" customWidth="1"/>
    <col min="2308" max="2560" width="9.140625" style="103"/>
    <col min="2561" max="2561" width="4.85546875" style="103" customWidth="1"/>
    <col min="2562" max="2562" width="58.85546875" style="103" customWidth="1"/>
    <col min="2563" max="2563" width="16.7109375" style="103" customWidth="1"/>
    <col min="2564" max="2816" width="9.140625" style="103"/>
    <col min="2817" max="2817" width="4.85546875" style="103" customWidth="1"/>
    <col min="2818" max="2818" width="58.85546875" style="103" customWidth="1"/>
    <col min="2819" max="2819" width="16.7109375" style="103" customWidth="1"/>
    <col min="2820" max="3072" width="9.140625" style="103"/>
    <col min="3073" max="3073" width="4.85546875" style="103" customWidth="1"/>
    <col min="3074" max="3074" width="58.85546875" style="103" customWidth="1"/>
    <col min="3075" max="3075" width="16.7109375" style="103" customWidth="1"/>
    <col min="3076" max="3328" width="9.140625" style="103"/>
    <col min="3329" max="3329" width="4.85546875" style="103" customWidth="1"/>
    <col min="3330" max="3330" width="58.85546875" style="103" customWidth="1"/>
    <col min="3331" max="3331" width="16.7109375" style="103" customWidth="1"/>
    <col min="3332" max="3584" width="9.140625" style="103"/>
    <col min="3585" max="3585" width="4.85546875" style="103" customWidth="1"/>
    <col min="3586" max="3586" width="58.85546875" style="103" customWidth="1"/>
    <col min="3587" max="3587" width="16.7109375" style="103" customWidth="1"/>
    <col min="3588" max="3840" width="9.140625" style="103"/>
    <col min="3841" max="3841" width="4.85546875" style="103" customWidth="1"/>
    <col min="3842" max="3842" width="58.85546875" style="103" customWidth="1"/>
    <col min="3843" max="3843" width="16.7109375" style="103" customWidth="1"/>
    <col min="3844" max="4096" width="9.140625" style="103"/>
    <col min="4097" max="4097" width="4.85546875" style="103" customWidth="1"/>
    <col min="4098" max="4098" width="58.85546875" style="103" customWidth="1"/>
    <col min="4099" max="4099" width="16.7109375" style="103" customWidth="1"/>
    <col min="4100" max="4352" width="9.140625" style="103"/>
    <col min="4353" max="4353" width="4.85546875" style="103" customWidth="1"/>
    <col min="4354" max="4354" width="58.85546875" style="103" customWidth="1"/>
    <col min="4355" max="4355" width="16.7109375" style="103" customWidth="1"/>
    <col min="4356" max="4608" width="9.140625" style="103"/>
    <col min="4609" max="4609" width="4.85546875" style="103" customWidth="1"/>
    <col min="4610" max="4610" width="58.85546875" style="103" customWidth="1"/>
    <col min="4611" max="4611" width="16.7109375" style="103" customWidth="1"/>
    <col min="4612" max="4864" width="9.140625" style="103"/>
    <col min="4865" max="4865" width="4.85546875" style="103" customWidth="1"/>
    <col min="4866" max="4866" width="58.85546875" style="103" customWidth="1"/>
    <col min="4867" max="4867" width="16.7109375" style="103" customWidth="1"/>
    <col min="4868" max="5120" width="9.140625" style="103"/>
    <col min="5121" max="5121" width="4.85546875" style="103" customWidth="1"/>
    <col min="5122" max="5122" width="58.85546875" style="103" customWidth="1"/>
    <col min="5123" max="5123" width="16.7109375" style="103" customWidth="1"/>
    <col min="5124" max="5376" width="9.140625" style="103"/>
    <col min="5377" max="5377" width="4.85546875" style="103" customWidth="1"/>
    <col min="5378" max="5378" width="58.85546875" style="103" customWidth="1"/>
    <col min="5379" max="5379" width="16.7109375" style="103" customWidth="1"/>
    <col min="5380" max="5632" width="9.140625" style="103"/>
    <col min="5633" max="5633" width="4.85546875" style="103" customWidth="1"/>
    <col min="5634" max="5634" width="58.85546875" style="103" customWidth="1"/>
    <col min="5635" max="5635" width="16.7109375" style="103" customWidth="1"/>
    <col min="5636" max="5888" width="9.140625" style="103"/>
    <col min="5889" max="5889" width="4.85546875" style="103" customWidth="1"/>
    <col min="5890" max="5890" width="58.85546875" style="103" customWidth="1"/>
    <col min="5891" max="5891" width="16.7109375" style="103" customWidth="1"/>
    <col min="5892" max="6144" width="9.140625" style="103"/>
    <col min="6145" max="6145" width="4.85546875" style="103" customWidth="1"/>
    <col min="6146" max="6146" width="58.85546875" style="103" customWidth="1"/>
    <col min="6147" max="6147" width="16.7109375" style="103" customWidth="1"/>
    <col min="6148" max="6400" width="9.140625" style="103"/>
    <col min="6401" max="6401" width="4.85546875" style="103" customWidth="1"/>
    <col min="6402" max="6402" width="58.85546875" style="103" customWidth="1"/>
    <col min="6403" max="6403" width="16.7109375" style="103" customWidth="1"/>
    <col min="6404" max="6656" width="9.140625" style="103"/>
    <col min="6657" max="6657" width="4.85546875" style="103" customWidth="1"/>
    <col min="6658" max="6658" width="58.85546875" style="103" customWidth="1"/>
    <col min="6659" max="6659" width="16.7109375" style="103" customWidth="1"/>
    <col min="6660" max="6912" width="9.140625" style="103"/>
    <col min="6913" max="6913" width="4.85546875" style="103" customWidth="1"/>
    <col min="6914" max="6914" width="58.85546875" style="103" customWidth="1"/>
    <col min="6915" max="6915" width="16.7109375" style="103" customWidth="1"/>
    <col min="6916" max="7168" width="9.140625" style="103"/>
    <col min="7169" max="7169" width="4.85546875" style="103" customWidth="1"/>
    <col min="7170" max="7170" width="58.85546875" style="103" customWidth="1"/>
    <col min="7171" max="7171" width="16.7109375" style="103" customWidth="1"/>
    <col min="7172" max="7424" width="9.140625" style="103"/>
    <col min="7425" max="7425" width="4.85546875" style="103" customWidth="1"/>
    <col min="7426" max="7426" width="58.85546875" style="103" customWidth="1"/>
    <col min="7427" max="7427" width="16.7109375" style="103" customWidth="1"/>
    <col min="7428" max="7680" width="9.140625" style="103"/>
    <col min="7681" max="7681" width="4.85546875" style="103" customWidth="1"/>
    <col min="7682" max="7682" width="58.85546875" style="103" customWidth="1"/>
    <col min="7683" max="7683" width="16.7109375" style="103" customWidth="1"/>
    <col min="7684" max="7936" width="9.140625" style="103"/>
    <col min="7937" max="7937" width="4.85546875" style="103" customWidth="1"/>
    <col min="7938" max="7938" width="58.85546875" style="103" customWidth="1"/>
    <col min="7939" max="7939" width="16.7109375" style="103" customWidth="1"/>
    <col min="7940" max="8192" width="9.140625" style="103"/>
    <col min="8193" max="8193" width="4.85546875" style="103" customWidth="1"/>
    <col min="8194" max="8194" width="58.85546875" style="103" customWidth="1"/>
    <col min="8195" max="8195" width="16.7109375" style="103" customWidth="1"/>
    <col min="8196" max="8448" width="9.140625" style="103"/>
    <col min="8449" max="8449" width="4.85546875" style="103" customWidth="1"/>
    <col min="8450" max="8450" width="58.85546875" style="103" customWidth="1"/>
    <col min="8451" max="8451" width="16.7109375" style="103" customWidth="1"/>
    <col min="8452" max="8704" width="9.140625" style="103"/>
    <col min="8705" max="8705" width="4.85546875" style="103" customWidth="1"/>
    <col min="8706" max="8706" width="58.85546875" style="103" customWidth="1"/>
    <col min="8707" max="8707" width="16.7109375" style="103" customWidth="1"/>
    <col min="8708" max="8960" width="9.140625" style="103"/>
    <col min="8961" max="8961" width="4.85546875" style="103" customWidth="1"/>
    <col min="8962" max="8962" width="58.85546875" style="103" customWidth="1"/>
    <col min="8963" max="8963" width="16.7109375" style="103" customWidth="1"/>
    <col min="8964" max="9216" width="9.140625" style="103"/>
    <col min="9217" max="9217" width="4.85546875" style="103" customWidth="1"/>
    <col min="9218" max="9218" width="58.85546875" style="103" customWidth="1"/>
    <col min="9219" max="9219" width="16.7109375" style="103" customWidth="1"/>
    <col min="9220" max="9472" width="9.140625" style="103"/>
    <col min="9473" max="9473" width="4.85546875" style="103" customWidth="1"/>
    <col min="9474" max="9474" width="58.85546875" style="103" customWidth="1"/>
    <col min="9475" max="9475" width="16.7109375" style="103" customWidth="1"/>
    <col min="9476" max="9728" width="9.140625" style="103"/>
    <col min="9729" max="9729" width="4.85546875" style="103" customWidth="1"/>
    <col min="9730" max="9730" width="58.85546875" style="103" customWidth="1"/>
    <col min="9731" max="9731" width="16.7109375" style="103" customWidth="1"/>
    <col min="9732" max="9984" width="9.140625" style="103"/>
    <col min="9985" max="9985" width="4.85546875" style="103" customWidth="1"/>
    <col min="9986" max="9986" width="58.85546875" style="103" customWidth="1"/>
    <col min="9987" max="9987" width="16.7109375" style="103" customWidth="1"/>
    <col min="9988" max="10240" width="9.140625" style="103"/>
    <col min="10241" max="10241" width="4.85546875" style="103" customWidth="1"/>
    <col min="10242" max="10242" width="58.85546875" style="103" customWidth="1"/>
    <col min="10243" max="10243" width="16.7109375" style="103" customWidth="1"/>
    <col min="10244" max="10496" width="9.140625" style="103"/>
    <col min="10497" max="10497" width="4.85546875" style="103" customWidth="1"/>
    <col min="10498" max="10498" width="58.85546875" style="103" customWidth="1"/>
    <col min="10499" max="10499" width="16.7109375" style="103" customWidth="1"/>
    <col min="10500" max="10752" width="9.140625" style="103"/>
    <col min="10753" max="10753" width="4.85546875" style="103" customWidth="1"/>
    <col min="10754" max="10754" width="58.85546875" style="103" customWidth="1"/>
    <col min="10755" max="10755" width="16.7109375" style="103" customWidth="1"/>
    <col min="10756" max="11008" width="9.140625" style="103"/>
    <col min="11009" max="11009" width="4.85546875" style="103" customWidth="1"/>
    <col min="11010" max="11010" width="58.85546875" style="103" customWidth="1"/>
    <col min="11011" max="11011" width="16.7109375" style="103" customWidth="1"/>
    <col min="11012" max="11264" width="9.140625" style="103"/>
    <col min="11265" max="11265" width="4.85546875" style="103" customWidth="1"/>
    <col min="11266" max="11266" width="58.85546875" style="103" customWidth="1"/>
    <col min="11267" max="11267" width="16.7109375" style="103" customWidth="1"/>
    <col min="11268" max="11520" width="9.140625" style="103"/>
    <col min="11521" max="11521" width="4.85546875" style="103" customWidth="1"/>
    <col min="11522" max="11522" width="58.85546875" style="103" customWidth="1"/>
    <col min="11523" max="11523" width="16.7109375" style="103" customWidth="1"/>
    <col min="11524" max="11776" width="9.140625" style="103"/>
    <col min="11777" max="11777" width="4.85546875" style="103" customWidth="1"/>
    <col min="11778" max="11778" width="58.85546875" style="103" customWidth="1"/>
    <col min="11779" max="11779" width="16.7109375" style="103" customWidth="1"/>
    <col min="11780" max="12032" width="9.140625" style="103"/>
    <col min="12033" max="12033" width="4.85546875" style="103" customWidth="1"/>
    <col min="12034" max="12034" width="58.85546875" style="103" customWidth="1"/>
    <col min="12035" max="12035" width="16.7109375" style="103" customWidth="1"/>
    <col min="12036" max="12288" width="9.140625" style="103"/>
    <col min="12289" max="12289" width="4.85546875" style="103" customWidth="1"/>
    <col min="12290" max="12290" width="58.85546875" style="103" customWidth="1"/>
    <col min="12291" max="12291" width="16.7109375" style="103" customWidth="1"/>
    <col min="12292" max="12544" width="9.140625" style="103"/>
    <col min="12545" max="12545" width="4.85546875" style="103" customWidth="1"/>
    <col min="12546" max="12546" width="58.85546875" style="103" customWidth="1"/>
    <col min="12547" max="12547" width="16.7109375" style="103" customWidth="1"/>
    <col min="12548" max="12800" width="9.140625" style="103"/>
    <col min="12801" max="12801" width="4.85546875" style="103" customWidth="1"/>
    <col min="12802" max="12802" width="58.85546875" style="103" customWidth="1"/>
    <col min="12803" max="12803" width="16.7109375" style="103" customWidth="1"/>
    <col min="12804" max="13056" width="9.140625" style="103"/>
    <col min="13057" max="13057" width="4.85546875" style="103" customWidth="1"/>
    <col min="13058" max="13058" width="58.85546875" style="103" customWidth="1"/>
    <col min="13059" max="13059" width="16.7109375" style="103" customWidth="1"/>
    <col min="13060" max="13312" width="9.140625" style="103"/>
    <col min="13313" max="13313" width="4.85546875" style="103" customWidth="1"/>
    <col min="13314" max="13314" width="58.85546875" style="103" customWidth="1"/>
    <col min="13315" max="13315" width="16.7109375" style="103" customWidth="1"/>
    <col min="13316" max="13568" width="9.140625" style="103"/>
    <col min="13569" max="13569" width="4.85546875" style="103" customWidth="1"/>
    <col min="13570" max="13570" width="58.85546875" style="103" customWidth="1"/>
    <col min="13571" max="13571" width="16.7109375" style="103" customWidth="1"/>
    <col min="13572" max="13824" width="9.140625" style="103"/>
    <col min="13825" max="13825" width="4.85546875" style="103" customWidth="1"/>
    <col min="13826" max="13826" width="58.85546875" style="103" customWidth="1"/>
    <col min="13827" max="13827" width="16.7109375" style="103" customWidth="1"/>
    <col min="13828" max="14080" width="9.140625" style="103"/>
    <col min="14081" max="14081" width="4.85546875" style="103" customWidth="1"/>
    <col min="14082" max="14082" width="58.85546875" style="103" customWidth="1"/>
    <col min="14083" max="14083" width="16.7109375" style="103" customWidth="1"/>
    <col min="14084" max="14336" width="9.140625" style="103"/>
    <col min="14337" max="14337" width="4.85546875" style="103" customWidth="1"/>
    <col min="14338" max="14338" width="58.85546875" style="103" customWidth="1"/>
    <col min="14339" max="14339" width="16.7109375" style="103" customWidth="1"/>
    <col min="14340" max="14592" width="9.140625" style="103"/>
    <col min="14593" max="14593" width="4.85546875" style="103" customWidth="1"/>
    <col min="14594" max="14594" width="58.85546875" style="103" customWidth="1"/>
    <col min="14595" max="14595" width="16.7109375" style="103" customWidth="1"/>
    <col min="14596" max="14848" width="9.140625" style="103"/>
    <col min="14849" max="14849" width="4.85546875" style="103" customWidth="1"/>
    <col min="14850" max="14850" width="58.85546875" style="103" customWidth="1"/>
    <col min="14851" max="14851" width="16.7109375" style="103" customWidth="1"/>
    <col min="14852" max="15104" width="9.140625" style="103"/>
    <col min="15105" max="15105" width="4.85546875" style="103" customWidth="1"/>
    <col min="15106" max="15106" width="58.85546875" style="103" customWidth="1"/>
    <col min="15107" max="15107" width="16.7109375" style="103" customWidth="1"/>
    <col min="15108" max="15360" width="9.140625" style="103"/>
    <col min="15361" max="15361" width="4.85546875" style="103" customWidth="1"/>
    <col min="15362" max="15362" width="58.85546875" style="103" customWidth="1"/>
    <col min="15363" max="15363" width="16.7109375" style="103" customWidth="1"/>
    <col min="15364" max="15616" width="9.140625" style="103"/>
    <col min="15617" max="15617" width="4.85546875" style="103" customWidth="1"/>
    <col min="15618" max="15618" width="58.85546875" style="103" customWidth="1"/>
    <col min="15619" max="15619" width="16.7109375" style="103" customWidth="1"/>
    <col min="15620" max="15872" width="9.140625" style="103"/>
    <col min="15873" max="15873" width="4.85546875" style="103" customWidth="1"/>
    <col min="15874" max="15874" width="58.85546875" style="103" customWidth="1"/>
    <col min="15875" max="15875" width="16.7109375" style="103" customWidth="1"/>
    <col min="15876" max="16128" width="9.140625" style="103"/>
    <col min="16129" max="16129" width="4.85546875" style="103" customWidth="1"/>
    <col min="16130" max="16130" width="58.85546875" style="103" customWidth="1"/>
    <col min="16131" max="16131" width="16.7109375" style="103" customWidth="1"/>
    <col min="16132" max="16384" width="9.140625" style="103"/>
  </cols>
  <sheetData>
    <row r="1" spans="1:4" ht="33" customHeight="1" x14ac:dyDescent="0.25">
      <c r="A1" s="286" t="s">
        <v>380</v>
      </c>
      <c r="B1" s="286"/>
      <c r="C1" s="286"/>
    </row>
    <row r="2" spans="1:4" ht="15.95" customHeight="1" thickBot="1" x14ac:dyDescent="0.3">
      <c r="A2" s="104"/>
      <c r="B2" s="104"/>
      <c r="C2" s="105" t="s">
        <v>313</v>
      </c>
      <c r="D2" s="304"/>
    </row>
    <row r="3" spans="1:4" ht="26.25" customHeight="1" thickBot="1" x14ac:dyDescent="0.3">
      <c r="A3" s="106" t="s">
        <v>303</v>
      </c>
      <c r="B3" s="107" t="s">
        <v>304</v>
      </c>
      <c r="C3" s="305" t="s">
        <v>391</v>
      </c>
      <c r="D3" s="311" t="s">
        <v>440</v>
      </c>
    </row>
    <row r="4" spans="1:4" ht="15.75" thickBot="1" x14ac:dyDescent="0.3">
      <c r="A4" s="108">
        <v>1</v>
      </c>
      <c r="B4" s="109">
        <v>2</v>
      </c>
      <c r="C4" s="306">
        <v>3</v>
      </c>
      <c r="D4" s="312"/>
    </row>
    <row r="5" spans="1:4" x14ac:dyDescent="0.25">
      <c r="A5" s="110" t="s">
        <v>17</v>
      </c>
      <c r="B5" s="111" t="s">
        <v>305</v>
      </c>
      <c r="C5" s="307">
        <v>46300000</v>
      </c>
      <c r="D5" s="313">
        <v>4630000</v>
      </c>
    </row>
    <row r="6" spans="1:4" ht="24.75" x14ac:dyDescent="0.25">
      <c r="A6" s="112" t="s">
        <v>29</v>
      </c>
      <c r="B6" s="113" t="s">
        <v>306</v>
      </c>
      <c r="C6" s="308"/>
      <c r="D6" s="312"/>
    </row>
    <row r="7" spans="1:4" x14ac:dyDescent="0.25">
      <c r="A7" s="112" t="s">
        <v>43</v>
      </c>
      <c r="B7" s="114" t="s">
        <v>307</v>
      </c>
      <c r="C7" s="308"/>
      <c r="D7" s="312"/>
    </row>
    <row r="8" spans="1:4" ht="24.75" x14ac:dyDescent="0.25">
      <c r="A8" s="112" t="s">
        <v>223</v>
      </c>
      <c r="B8" s="114" t="s">
        <v>308</v>
      </c>
      <c r="C8" s="308">
        <v>0</v>
      </c>
      <c r="D8" s="312"/>
    </row>
    <row r="9" spans="1:4" x14ac:dyDescent="0.25">
      <c r="A9" s="115" t="s">
        <v>71</v>
      </c>
      <c r="B9" s="114" t="s">
        <v>309</v>
      </c>
      <c r="C9" s="309"/>
      <c r="D9" s="312"/>
    </row>
    <row r="10" spans="1:4" ht="15.75" thickBot="1" x14ac:dyDescent="0.3">
      <c r="A10" s="112" t="s">
        <v>90</v>
      </c>
      <c r="B10" s="116" t="s">
        <v>310</v>
      </c>
      <c r="C10" s="308"/>
      <c r="D10" s="312"/>
    </row>
    <row r="11" spans="1:4" ht="15.75" thickBot="1" x14ac:dyDescent="0.3">
      <c r="A11" s="287" t="s">
        <v>311</v>
      </c>
      <c r="B11" s="288"/>
      <c r="C11" s="310">
        <f>SUM(C5:C10)</f>
        <v>46300000</v>
      </c>
      <c r="D11" s="310">
        <f>SUM(D5:D10)</f>
        <v>4630000</v>
      </c>
    </row>
    <row r="12" spans="1:4" ht="23.25" customHeight="1" x14ac:dyDescent="0.25">
      <c r="A12" s="289" t="s">
        <v>312</v>
      </c>
      <c r="B12" s="289"/>
      <c r="C12" s="289"/>
    </row>
  </sheetData>
  <mergeCells count="3">
    <mergeCell ref="A1:C1"/>
    <mergeCell ref="A11:B11"/>
    <mergeCell ref="A12:C1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 3. melléklet az 1./2016. (II. 26.)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9"/>
  <sheetViews>
    <sheetView topLeftCell="A129" workbookViewId="0">
      <selection activeCell="H144" sqref="H144"/>
    </sheetView>
  </sheetViews>
  <sheetFormatPr defaultRowHeight="15" x14ac:dyDescent="0.25"/>
  <cols>
    <col min="1" max="1" width="14" customWidth="1"/>
    <col min="2" max="2" width="55.42578125" customWidth="1"/>
    <col min="3" max="3" width="16.5703125" customWidth="1"/>
    <col min="4" max="4" width="18" customWidth="1"/>
  </cols>
  <sheetData>
    <row r="1" spans="1:4" x14ac:dyDescent="0.25">
      <c r="C1" t="s">
        <v>420</v>
      </c>
    </row>
    <row r="2" spans="1:4" ht="15.75" thickBot="1" x14ac:dyDescent="0.3"/>
    <row r="3" spans="1:4" x14ac:dyDescent="0.25">
      <c r="A3" s="117" t="s">
        <v>314</v>
      </c>
      <c r="B3" s="118" t="s">
        <v>315</v>
      </c>
      <c r="C3" s="119" t="s">
        <v>316</v>
      </c>
    </row>
    <row r="4" spans="1:4" ht="15.75" thickBot="1" x14ac:dyDescent="0.3">
      <c r="A4" s="120" t="s">
        <v>375</v>
      </c>
      <c r="B4" s="121" t="s">
        <v>317</v>
      </c>
      <c r="C4" s="122">
        <v>1</v>
      </c>
    </row>
    <row r="5" spans="1:4" ht="15.75" thickBot="1" x14ac:dyDescent="0.3">
      <c r="A5" s="123"/>
      <c r="B5" s="123"/>
      <c r="C5" s="124" t="s">
        <v>313</v>
      </c>
    </row>
    <row r="6" spans="1:4" ht="25.5" customHeight="1" thickBot="1" x14ac:dyDescent="0.3">
      <c r="A6" s="125" t="s">
        <v>318</v>
      </c>
      <c r="B6" s="126" t="s">
        <v>319</v>
      </c>
      <c r="C6" s="375" t="s">
        <v>320</v>
      </c>
      <c r="D6" s="381" t="s">
        <v>440</v>
      </c>
    </row>
    <row r="7" spans="1:4" ht="15.75" thickBot="1" x14ac:dyDescent="0.3">
      <c r="A7" s="127">
        <v>1</v>
      </c>
      <c r="B7" s="128">
        <v>2</v>
      </c>
      <c r="C7" s="376">
        <v>3</v>
      </c>
      <c r="D7" s="382"/>
    </row>
    <row r="8" spans="1:4" ht="15.75" thickBot="1" x14ac:dyDescent="0.3">
      <c r="A8" s="129"/>
      <c r="B8" s="130" t="s">
        <v>321</v>
      </c>
      <c r="C8" s="377"/>
      <c r="D8" s="410"/>
    </row>
    <row r="9" spans="1:4" ht="15.75" thickBot="1" x14ac:dyDescent="0.3">
      <c r="A9" s="41" t="s">
        <v>17</v>
      </c>
      <c r="B9" s="14" t="s">
        <v>18</v>
      </c>
      <c r="C9" s="315">
        <f>+C10+C11+C12+C13+C14+C15</f>
        <v>38822088</v>
      </c>
      <c r="D9" s="416">
        <f>+D10+D11+D12+D13+D14+D15</f>
        <v>45716328</v>
      </c>
    </row>
    <row r="10" spans="1:4" x14ac:dyDescent="0.25">
      <c r="A10" s="131" t="s">
        <v>19</v>
      </c>
      <c r="B10" s="132" t="s">
        <v>20</v>
      </c>
      <c r="C10" s="316">
        <v>19829166</v>
      </c>
      <c r="D10" s="415">
        <v>20038956</v>
      </c>
    </row>
    <row r="11" spans="1:4" x14ac:dyDescent="0.25">
      <c r="A11" s="133" t="s">
        <v>21</v>
      </c>
      <c r="B11" s="134" t="s">
        <v>22</v>
      </c>
      <c r="C11" s="317"/>
      <c r="D11" s="382"/>
    </row>
    <row r="12" spans="1:4" x14ac:dyDescent="0.25">
      <c r="A12" s="133" t="s">
        <v>23</v>
      </c>
      <c r="B12" s="134" t="s">
        <v>24</v>
      </c>
      <c r="C12" s="317">
        <v>17192922</v>
      </c>
      <c r="D12" s="383">
        <v>18327943</v>
      </c>
    </row>
    <row r="13" spans="1:4" x14ac:dyDescent="0.25">
      <c r="A13" s="133" t="s">
        <v>25</v>
      </c>
      <c r="B13" s="134" t="s">
        <v>26</v>
      </c>
      <c r="C13" s="317">
        <v>1800000</v>
      </c>
      <c r="D13" s="383">
        <v>1800000</v>
      </c>
    </row>
    <row r="14" spans="1:4" x14ac:dyDescent="0.25">
      <c r="A14" s="133" t="s">
        <v>27</v>
      </c>
      <c r="B14" s="278" t="s">
        <v>437</v>
      </c>
      <c r="C14" s="378"/>
      <c r="D14" s="383">
        <v>70750</v>
      </c>
    </row>
    <row r="15" spans="1:4" ht="15.75" thickBot="1" x14ac:dyDescent="0.3">
      <c r="A15" s="135" t="s">
        <v>28</v>
      </c>
      <c r="B15" s="16" t="s">
        <v>436</v>
      </c>
      <c r="C15" s="379"/>
      <c r="D15" s="417">
        <v>5478679</v>
      </c>
    </row>
    <row r="16" spans="1:4" ht="15.75" thickBot="1" x14ac:dyDescent="0.3">
      <c r="A16" s="41" t="s">
        <v>29</v>
      </c>
      <c r="B16" s="137" t="s">
        <v>30</v>
      </c>
      <c r="C16" s="315">
        <f>+C17+C18+C19+C20+C21</f>
        <v>21000000</v>
      </c>
      <c r="D16" s="416">
        <f>+D17+D18+D19+D20+D21</f>
        <v>37500000</v>
      </c>
    </row>
    <row r="17" spans="1:4" x14ac:dyDescent="0.25">
      <c r="A17" s="131" t="s">
        <v>31</v>
      </c>
      <c r="B17" s="132" t="s">
        <v>32</v>
      </c>
      <c r="C17" s="316"/>
      <c r="D17" s="411"/>
    </row>
    <row r="18" spans="1:4" x14ac:dyDescent="0.25">
      <c r="A18" s="133" t="s">
        <v>33</v>
      </c>
      <c r="B18" s="134" t="s">
        <v>34</v>
      </c>
      <c r="C18" s="317"/>
      <c r="D18" s="382"/>
    </row>
    <row r="19" spans="1:4" x14ac:dyDescent="0.25">
      <c r="A19" s="133" t="s">
        <v>35</v>
      </c>
      <c r="B19" s="134" t="s">
        <v>36</v>
      </c>
      <c r="C19" s="317"/>
      <c r="D19" s="382"/>
    </row>
    <row r="20" spans="1:4" x14ac:dyDescent="0.25">
      <c r="A20" s="133" t="s">
        <v>37</v>
      </c>
      <c r="B20" s="134" t="s">
        <v>38</v>
      </c>
      <c r="C20" s="317">
        <v>0</v>
      </c>
      <c r="D20" s="382"/>
    </row>
    <row r="21" spans="1:4" x14ac:dyDescent="0.25">
      <c r="A21" s="133" t="s">
        <v>39</v>
      </c>
      <c r="B21" s="134" t="s">
        <v>40</v>
      </c>
      <c r="C21" s="317">
        <v>21000000</v>
      </c>
      <c r="D21" s="22">
        <v>37500000</v>
      </c>
    </row>
    <row r="22" spans="1:4" ht="15.75" thickBot="1" x14ac:dyDescent="0.3">
      <c r="A22" s="135" t="s">
        <v>41</v>
      </c>
      <c r="B22" s="136" t="s">
        <v>42</v>
      </c>
      <c r="C22" s="318"/>
      <c r="D22" s="410"/>
    </row>
    <row r="23" spans="1:4" ht="21.75" thickBot="1" x14ac:dyDescent="0.3">
      <c r="A23" s="41" t="s">
        <v>43</v>
      </c>
      <c r="B23" s="14" t="s">
        <v>44</v>
      </c>
      <c r="C23" s="315">
        <f>+C24+C25+C26+C27+C28</f>
        <v>0</v>
      </c>
      <c r="D23" s="416">
        <f>+D24+D25+D26+D27+D28</f>
        <v>29000000</v>
      </c>
    </row>
    <row r="24" spans="1:4" x14ac:dyDescent="0.25">
      <c r="A24" s="131" t="s">
        <v>45</v>
      </c>
      <c r="B24" s="132" t="s">
        <v>46</v>
      </c>
      <c r="C24" s="316"/>
      <c r="D24" s="19">
        <v>29000000</v>
      </c>
    </row>
    <row r="25" spans="1:4" x14ac:dyDescent="0.25">
      <c r="A25" s="133" t="s">
        <v>47</v>
      </c>
      <c r="B25" s="134" t="s">
        <v>48</v>
      </c>
      <c r="C25" s="317"/>
      <c r="D25" s="382"/>
    </row>
    <row r="26" spans="1:4" x14ac:dyDescent="0.25">
      <c r="A26" s="133" t="s">
        <v>49</v>
      </c>
      <c r="B26" s="134" t="s">
        <v>50</v>
      </c>
      <c r="C26" s="317"/>
      <c r="D26" s="382"/>
    </row>
    <row r="27" spans="1:4" x14ac:dyDescent="0.25">
      <c r="A27" s="133" t="s">
        <v>51</v>
      </c>
      <c r="B27" s="134" t="s">
        <v>52</v>
      </c>
      <c r="C27" s="317"/>
      <c r="D27" s="382"/>
    </row>
    <row r="28" spans="1:4" x14ac:dyDescent="0.25">
      <c r="A28" s="133" t="s">
        <v>53</v>
      </c>
      <c r="B28" s="134" t="s">
        <v>54</v>
      </c>
      <c r="C28" s="317"/>
      <c r="D28" s="382"/>
    </row>
    <row r="29" spans="1:4" ht="15.75" thickBot="1" x14ac:dyDescent="0.3">
      <c r="A29" s="135" t="s">
        <v>55</v>
      </c>
      <c r="B29" s="136" t="s">
        <v>56</v>
      </c>
      <c r="C29" s="318"/>
      <c r="D29" s="410"/>
    </row>
    <row r="30" spans="1:4" ht="15.75" thickBot="1" x14ac:dyDescent="0.3">
      <c r="A30" s="41" t="s">
        <v>57</v>
      </c>
      <c r="B30" s="14" t="s">
        <v>58</v>
      </c>
      <c r="C30" s="319">
        <f>D32+C33+C34+C35+C36+C32</f>
        <v>4960000</v>
      </c>
      <c r="D30" s="418">
        <f>E32+D33+D34+D35+D36+D32</f>
        <v>4990000</v>
      </c>
    </row>
    <row r="31" spans="1:4" x14ac:dyDescent="0.25">
      <c r="A31" s="131" t="s">
        <v>59</v>
      </c>
      <c r="B31" s="132"/>
      <c r="C31" s="320"/>
      <c r="D31" s="411"/>
    </row>
    <row r="32" spans="1:4" ht="19.5" customHeight="1" x14ac:dyDescent="0.25">
      <c r="A32" s="133" t="s">
        <v>61</v>
      </c>
      <c r="B32" s="134" t="s">
        <v>62</v>
      </c>
      <c r="C32" s="317">
        <v>300000</v>
      </c>
      <c r="D32" s="22">
        <v>300000</v>
      </c>
    </row>
    <row r="33" spans="1:4" ht="20.25" customHeight="1" x14ac:dyDescent="0.25">
      <c r="A33" s="133" t="s">
        <v>63</v>
      </c>
      <c r="B33" s="134" t="s">
        <v>64</v>
      </c>
      <c r="C33" s="317">
        <v>4000000</v>
      </c>
      <c r="D33" s="22">
        <v>4330000</v>
      </c>
    </row>
    <row r="34" spans="1:4" x14ac:dyDescent="0.25">
      <c r="A34" s="133" t="s">
        <v>65</v>
      </c>
      <c r="B34" s="134" t="s">
        <v>66</v>
      </c>
      <c r="C34" s="317">
        <v>350000</v>
      </c>
      <c r="D34" s="22">
        <v>350000</v>
      </c>
    </row>
    <row r="35" spans="1:4" x14ac:dyDescent="0.25">
      <c r="A35" s="133" t="s">
        <v>67</v>
      </c>
      <c r="B35" s="134" t="s">
        <v>68</v>
      </c>
      <c r="C35" s="317"/>
      <c r="D35" s="26"/>
    </row>
    <row r="36" spans="1:4" ht="15.75" thickBot="1" x14ac:dyDescent="0.3">
      <c r="A36" s="135" t="s">
        <v>69</v>
      </c>
      <c r="B36" s="136" t="s">
        <v>70</v>
      </c>
      <c r="C36" s="318">
        <v>10000</v>
      </c>
      <c r="D36" s="410">
        <v>10000</v>
      </c>
    </row>
    <row r="37" spans="1:4" ht="15.75" thickBot="1" x14ac:dyDescent="0.3">
      <c r="A37" s="41" t="s">
        <v>71</v>
      </c>
      <c r="B37" s="14" t="s">
        <v>72</v>
      </c>
      <c r="C37" s="315">
        <f>SUM(C38:C47)</f>
        <v>1911100</v>
      </c>
      <c r="D37" s="416">
        <f>SUM(D38:D47)</f>
        <v>46079844</v>
      </c>
    </row>
    <row r="38" spans="1:4" x14ac:dyDescent="0.25">
      <c r="A38" s="131" t="s">
        <v>73</v>
      </c>
      <c r="B38" s="132" t="s">
        <v>1</v>
      </c>
      <c r="C38" s="316">
        <v>1500000</v>
      </c>
      <c r="D38" s="19">
        <v>4955860</v>
      </c>
    </row>
    <row r="39" spans="1:4" x14ac:dyDescent="0.25">
      <c r="A39" s="133" t="s">
        <v>74</v>
      </c>
      <c r="B39" s="134" t="s">
        <v>2</v>
      </c>
      <c r="C39" s="317">
        <v>180000</v>
      </c>
      <c r="D39" s="22">
        <v>4590000</v>
      </c>
    </row>
    <row r="40" spans="1:4" x14ac:dyDescent="0.25">
      <c r="A40" s="133" t="s">
        <v>75</v>
      </c>
      <c r="B40" s="134" t="s">
        <v>76</v>
      </c>
      <c r="C40" s="317"/>
      <c r="D40" s="22"/>
    </row>
    <row r="41" spans="1:4" x14ac:dyDescent="0.25">
      <c r="A41" s="133" t="s">
        <v>77</v>
      </c>
      <c r="B41" s="134" t="s">
        <v>3</v>
      </c>
      <c r="C41" s="317">
        <v>230000</v>
      </c>
      <c r="D41" s="22">
        <v>36532884</v>
      </c>
    </row>
    <row r="42" spans="1:4" x14ac:dyDescent="0.25">
      <c r="A42" s="133" t="s">
        <v>78</v>
      </c>
      <c r="B42" s="134" t="s">
        <v>79</v>
      </c>
      <c r="C42" s="317"/>
      <c r="D42" s="26"/>
    </row>
    <row r="43" spans="1:4" x14ac:dyDescent="0.25">
      <c r="A43" s="133" t="s">
        <v>80</v>
      </c>
      <c r="B43" s="134" t="s">
        <v>81</v>
      </c>
      <c r="C43" s="317"/>
      <c r="D43" s="30"/>
    </row>
    <row r="44" spans="1:4" x14ac:dyDescent="0.25">
      <c r="A44" s="133" t="s">
        <v>82</v>
      </c>
      <c r="B44" s="134" t="s">
        <v>83</v>
      </c>
      <c r="C44" s="317"/>
      <c r="D44" s="382"/>
    </row>
    <row r="45" spans="1:4" x14ac:dyDescent="0.25">
      <c r="A45" s="133" t="s">
        <v>84</v>
      </c>
      <c r="B45" s="134" t="s">
        <v>85</v>
      </c>
      <c r="C45" s="317">
        <v>1000</v>
      </c>
      <c r="D45" s="382">
        <v>1000</v>
      </c>
    </row>
    <row r="46" spans="1:4" x14ac:dyDescent="0.25">
      <c r="A46" s="133" t="s">
        <v>86</v>
      </c>
      <c r="B46" s="134" t="s">
        <v>87</v>
      </c>
      <c r="C46" s="323"/>
      <c r="D46" s="382"/>
    </row>
    <row r="47" spans="1:4" ht="15.75" thickBot="1" x14ac:dyDescent="0.3">
      <c r="A47" s="135" t="s">
        <v>88</v>
      </c>
      <c r="B47" s="136" t="s">
        <v>89</v>
      </c>
      <c r="C47" s="322">
        <v>100</v>
      </c>
      <c r="D47" s="410">
        <v>100</v>
      </c>
    </row>
    <row r="48" spans="1:4" ht="15.75" thickBot="1" x14ac:dyDescent="0.3">
      <c r="A48" s="41" t="s">
        <v>90</v>
      </c>
      <c r="B48" s="14" t="s">
        <v>91</v>
      </c>
      <c r="C48" s="315">
        <f>SUM(C49:C53)</f>
        <v>0</v>
      </c>
      <c r="D48" s="416">
        <f>SUM(D49:D53)</f>
        <v>0</v>
      </c>
    </row>
    <row r="49" spans="1:4" x14ac:dyDescent="0.25">
      <c r="A49" s="131" t="s">
        <v>92</v>
      </c>
      <c r="B49" s="132" t="s">
        <v>93</v>
      </c>
      <c r="C49" s="380"/>
      <c r="D49" s="411"/>
    </row>
    <row r="50" spans="1:4" x14ac:dyDescent="0.25">
      <c r="A50" s="133" t="s">
        <v>94</v>
      </c>
      <c r="B50" s="134" t="s">
        <v>95</v>
      </c>
      <c r="C50" s="323"/>
      <c r="D50" s="382"/>
    </row>
    <row r="51" spans="1:4" x14ac:dyDescent="0.25">
      <c r="A51" s="133" t="s">
        <v>96</v>
      </c>
      <c r="B51" s="134" t="s">
        <v>97</v>
      </c>
      <c r="C51" s="323"/>
      <c r="D51" s="382"/>
    </row>
    <row r="52" spans="1:4" x14ac:dyDescent="0.25">
      <c r="A52" s="133" t="s">
        <v>98</v>
      </c>
      <c r="B52" s="134" t="s">
        <v>99</v>
      </c>
      <c r="C52" s="323"/>
      <c r="D52" s="382"/>
    </row>
    <row r="53" spans="1:4" ht="15.75" thickBot="1" x14ac:dyDescent="0.3">
      <c r="A53" s="135" t="s">
        <v>100</v>
      </c>
      <c r="B53" s="136" t="s">
        <v>101</v>
      </c>
      <c r="C53" s="322"/>
      <c r="D53" s="410"/>
    </row>
    <row r="54" spans="1:4" ht="15.75" thickBot="1" x14ac:dyDescent="0.3">
      <c r="A54" s="41" t="s">
        <v>102</v>
      </c>
      <c r="B54" s="14" t="s">
        <v>103</v>
      </c>
      <c r="C54" s="315">
        <f>SUM(C55:C57)</f>
        <v>0</v>
      </c>
      <c r="D54" s="416">
        <f>SUM(D55:D57)</f>
        <v>0</v>
      </c>
    </row>
    <row r="55" spans="1:4" x14ac:dyDescent="0.25">
      <c r="A55" s="131" t="s">
        <v>104</v>
      </c>
      <c r="B55" s="132" t="s">
        <v>105</v>
      </c>
      <c r="C55" s="316"/>
      <c r="D55" s="411"/>
    </row>
    <row r="56" spans="1:4" ht="23.25" x14ac:dyDescent="0.25">
      <c r="A56" s="133" t="s">
        <v>106</v>
      </c>
      <c r="B56" s="134" t="s">
        <v>107</v>
      </c>
      <c r="C56" s="317"/>
      <c r="D56" s="382"/>
    </row>
    <row r="57" spans="1:4" x14ac:dyDescent="0.25">
      <c r="A57" s="133" t="s">
        <v>108</v>
      </c>
      <c r="B57" s="134" t="s">
        <v>109</v>
      </c>
      <c r="C57" s="317"/>
      <c r="D57" s="382"/>
    </row>
    <row r="58" spans="1:4" ht="15.75" thickBot="1" x14ac:dyDescent="0.3">
      <c r="A58" s="135" t="s">
        <v>110</v>
      </c>
      <c r="B58" s="136" t="s">
        <v>111</v>
      </c>
      <c r="C58" s="318"/>
      <c r="D58" s="410"/>
    </row>
    <row r="59" spans="1:4" ht="15.75" thickBot="1" x14ac:dyDescent="0.3">
      <c r="A59" s="41" t="s">
        <v>112</v>
      </c>
      <c r="B59" s="137" t="s">
        <v>113</v>
      </c>
      <c r="C59" s="315">
        <f>SUM(C60:C62)</f>
        <v>0</v>
      </c>
      <c r="D59" s="416">
        <f>SUM(D60:D63)</f>
        <v>20000000</v>
      </c>
    </row>
    <row r="60" spans="1:4" x14ac:dyDescent="0.25">
      <c r="A60" s="131" t="s">
        <v>114</v>
      </c>
      <c r="B60" s="132" t="s">
        <v>115</v>
      </c>
      <c r="C60" s="323"/>
      <c r="D60" s="411"/>
    </row>
    <row r="61" spans="1:4" ht="23.25" x14ac:dyDescent="0.25">
      <c r="A61" s="133" t="s">
        <v>116</v>
      </c>
      <c r="B61" s="134" t="s">
        <v>117</v>
      </c>
      <c r="C61" s="323"/>
      <c r="D61" s="382"/>
    </row>
    <row r="62" spans="1:4" x14ac:dyDescent="0.25">
      <c r="A62" s="133" t="s">
        <v>118</v>
      </c>
      <c r="B62" s="134" t="s">
        <v>119</v>
      </c>
      <c r="C62" s="323"/>
      <c r="D62" s="382"/>
    </row>
    <row r="63" spans="1:4" ht="15.75" thickBot="1" x14ac:dyDescent="0.3">
      <c r="A63" s="135" t="s">
        <v>120</v>
      </c>
      <c r="B63" s="136" t="s">
        <v>121</v>
      </c>
      <c r="C63" s="323"/>
      <c r="D63" s="30">
        <v>20000000</v>
      </c>
    </row>
    <row r="64" spans="1:4" ht="15.75" thickBot="1" x14ac:dyDescent="0.3">
      <c r="A64" s="41" t="s">
        <v>122</v>
      </c>
      <c r="B64" s="14" t="s">
        <v>123</v>
      </c>
      <c r="C64" s="319">
        <f>+C9+C16+C23+C30+C37+C48+C54+C59</f>
        <v>66693188</v>
      </c>
      <c r="D64" s="418">
        <f>+D9+D16+D23+D30+D37+D48+D54+D59</f>
        <v>183286172</v>
      </c>
    </row>
    <row r="65" spans="1:4" ht="15.75" thickBot="1" x14ac:dyDescent="0.3">
      <c r="A65" s="138" t="s">
        <v>322</v>
      </c>
      <c r="B65" s="137" t="s">
        <v>125</v>
      </c>
      <c r="C65" s="315">
        <f>SUM(C66:C68)</f>
        <v>0</v>
      </c>
      <c r="D65" s="416">
        <f>SUM(D66:D68)</f>
        <v>0</v>
      </c>
    </row>
    <row r="66" spans="1:4" x14ac:dyDescent="0.25">
      <c r="A66" s="131" t="s">
        <v>126</v>
      </c>
      <c r="B66" s="132" t="s">
        <v>127</v>
      </c>
      <c r="C66" s="323"/>
      <c r="D66" s="411"/>
    </row>
    <row r="67" spans="1:4" x14ac:dyDescent="0.25">
      <c r="A67" s="133" t="s">
        <v>128</v>
      </c>
      <c r="B67" s="134" t="s">
        <v>129</v>
      </c>
      <c r="C67" s="323"/>
      <c r="D67" s="382"/>
    </row>
    <row r="68" spans="1:4" ht="15.75" thickBot="1" x14ac:dyDescent="0.3">
      <c r="A68" s="135" t="s">
        <v>130</v>
      </c>
      <c r="B68" s="139" t="s">
        <v>131</v>
      </c>
      <c r="C68" s="323"/>
      <c r="D68" s="410"/>
    </row>
    <row r="69" spans="1:4" ht="15.75" thickBot="1" x14ac:dyDescent="0.3">
      <c r="A69" s="138" t="s">
        <v>132</v>
      </c>
      <c r="B69" s="137" t="s">
        <v>133</v>
      </c>
      <c r="C69" s="315">
        <f>SUM(C70:C73)</f>
        <v>0</v>
      </c>
      <c r="D69" s="416">
        <f>SUM(D70:D73)</f>
        <v>0</v>
      </c>
    </row>
    <row r="70" spans="1:4" x14ac:dyDescent="0.25">
      <c r="A70" s="131" t="s">
        <v>134</v>
      </c>
      <c r="B70" s="132" t="s">
        <v>135</v>
      </c>
      <c r="C70" s="323"/>
      <c r="D70" s="411"/>
    </row>
    <row r="71" spans="1:4" x14ac:dyDescent="0.25">
      <c r="A71" s="133" t="s">
        <v>136</v>
      </c>
      <c r="B71" s="134" t="s">
        <v>137</v>
      </c>
      <c r="C71" s="323"/>
      <c r="D71" s="382"/>
    </row>
    <row r="72" spans="1:4" x14ac:dyDescent="0.25">
      <c r="A72" s="133" t="s">
        <v>138</v>
      </c>
      <c r="B72" s="134" t="s">
        <v>139</v>
      </c>
      <c r="C72" s="323"/>
      <c r="D72" s="382"/>
    </row>
    <row r="73" spans="1:4" ht="15.75" thickBot="1" x14ac:dyDescent="0.3">
      <c r="A73" s="135" t="s">
        <v>140</v>
      </c>
      <c r="B73" s="136" t="s">
        <v>141</v>
      </c>
      <c r="C73" s="323"/>
      <c r="D73" s="410"/>
    </row>
    <row r="74" spans="1:4" ht="15.75" thickBot="1" x14ac:dyDescent="0.3">
      <c r="A74" s="138" t="s">
        <v>142</v>
      </c>
      <c r="B74" s="137" t="s">
        <v>143</v>
      </c>
      <c r="C74" s="315">
        <f>SUM(C75:C76)</f>
        <v>0</v>
      </c>
      <c r="D74" s="416">
        <f>SUM(D75:D76)</f>
        <v>48016439</v>
      </c>
    </row>
    <row r="75" spans="1:4" x14ac:dyDescent="0.25">
      <c r="A75" s="131" t="s">
        <v>144</v>
      </c>
      <c r="B75" s="132" t="s">
        <v>145</v>
      </c>
      <c r="C75" s="323">
        <v>0</v>
      </c>
      <c r="D75" s="421">
        <v>48016439</v>
      </c>
    </row>
    <row r="76" spans="1:4" ht="15.75" thickBot="1" x14ac:dyDescent="0.3">
      <c r="A76" s="135" t="s">
        <v>146</v>
      </c>
      <c r="B76" s="136" t="s">
        <v>147</v>
      </c>
      <c r="C76" s="323"/>
      <c r="D76" s="410"/>
    </row>
    <row r="77" spans="1:4" ht="15.75" thickBot="1" x14ac:dyDescent="0.3">
      <c r="A77" s="138" t="s">
        <v>148</v>
      </c>
      <c r="B77" s="137" t="s">
        <v>149</v>
      </c>
      <c r="C77" s="315">
        <f>SUM(C78:C80)</f>
        <v>0</v>
      </c>
      <c r="D77" s="416">
        <f>SUM(D78:D80)</f>
        <v>651415</v>
      </c>
    </row>
    <row r="78" spans="1:4" x14ac:dyDescent="0.25">
      <c r="A78" s="131" t="s">
        <v>150</v>
      </c>
      <c r="B78" s="132" t="s">
        <v>151</v>
      </c>
      <c r="C78" s="323"/>
      <c r="D78" s="422">
        <v>651415</v>
      </c>
    </row>
    <row r="79" spans="1:4" x14ac:dyDescent="0.25">
      <c r="A79" s="133" t="s">
        <v>152</v>
      </c>
      <c r="B79" s="134" t="s">
        <v>153</v>
      </c>
      <c r="C79" s="323"/>
      <c r="D79" s="382"/>
    </row>
    <row r="80" spans="1:4" ht="15.75" thickBot="1" x14ac:dyDescent="0.3">
      <c r="A80" s="135" t="s">
        <v>154</v>
      </c>
      <c r="B80" s="136" t="s">
        <v>155</v>
      </c>
      <c r="C80" s="322"/>
      <c r="D80" s="410"/>
    </row>
    <row r="81" spans="1:4" ht="15.75" thickBot="1" x14ac:dyDescent="0.3">
      <c r="A81" s="138" t="s">
        <v>156</v>
      </c>
      <c r="B81" s="419" t="s">
        <v>157</v>
      </c>
      <c r="C81" s="420"/>
      <c r="D81" s="15">
        <f>SUM(C82:C85)</f>
        <v>0</v>
      </c>
    </row>
    <row r="82" spans="1:4" x14ac:dyDescent="0.25">
      <c r="A82" s="140" t="s">
        <v>158</v>
      </c>
      <c r="B82" s="132" t="s">
        <v>159</v>
      </c>
      <c r="C82" s="380"/>
      <c r="D82" s="411"/>
    </row>
    <row r="83" spans="1:4" x14ac:dyDescent="0.25">
      <c r="A83" s="141" t="s">
        <v>160</v>
      </c>
      <c r="B83" s="134" t="s">
        <v>161</v>
      </c>
      <c r="C83" s="323"/>
      <c r="D83" s="382"/>
    </row>
    <row r="84" spans="1:4" x14ac:dyDescent="0.25">
      <c r="A84" s="141" t="s">
        <v>162</v>
      </c>
      <c r="B84" s="134" t="s">
        <v>163</v>
      </c>
      <c r="C84" s="323"/>
      <c r="D84" s="382"/>
    </row>
    <row r="85" spans="1:4" ht="15.75" thickBot="1" x14ac:dyDescent="0.3">
      <c r="A85" s="142" t="s">
        <v>164</v>
      </c>
      <c r="B85" s="136" t="s">
        <v>165</v>
      </c>
      <c r="C85" s="323"/>
      <c r="D85" s="382"/>
    </row>
    <row r="86" spans="1:4" ht="15.75" thickBot="1" x14ac:dyDescent="0.3">
      <c r="A86" s="138" t="s">
        <v>166</v>
      </c>
      <c r="B86" s="137" t="s">
        <v>167</v>
      </c>
      <c r="C86" s="325"/>
      <c r="D86" s="385"/>
    </row>
    <row r="87" spans="1:4" ht="15.75" thickBot="1" x14ac:dyDescent="0.3">
      <c r="A87" s="138" t="s">
        <v>168</v>
      </c>
      <c r="B87" s="143" t="s">
        <v>169</v>
      </c>
      <c r="C87" s="319">
        <f>+C65+C69+C74+C77+D81+C86</f>
        <v>0</v>
      </c>
      <c r="D87" s="384">
        <f>+D65+D69+D74+D77+E81+D86</f>
        <v>48667854</v>
      </c>
    </row>
    <row r="88" spans="1:4" ht="15.75" thickBot="1" x14ac:dyDescent="0.3">
      <c r="A88" s="144" t="s">
        <v>170</v>
      </c>
      <c r="B88" s="145" t="s">
        <v>323</v>
      </c>
      <c r="C88" s="319">
        <f>+C64+C87</f>
        <v>66693188</v>
      </c>
      <c r="D88" s="384">
        <f>+D64+D87</f>
        <v>231954026</v>
      </c>
    </row>
    <row r="89" spans="1:4" x14ac:dyDescent="0.25">
      <c r="A89" s="146"/>
      <c r="B89" s="147"/>
      <c r="C89" s="148"/>
    </row>
    <row r="90" spans="1:4" ht="15.75" thickBot="1" x14ac:dyDescent="0.3">
      <c r="A90" s="149"/>
      <c r="B90" s="150"/>
      <c r="C90" s="151"/>
    </row>
    <row r="91" spans="1:4" ht="15.75" thickBot="1" x14ac:dyDescent="0.3">
      <c r="A91" s="152"/>
      <c r="B91" s="153" t="s">
        <v>324</v>
      </c>
      <c r="C91" s="388"/>
      <c r="D91" s="382"/>
    </row>
    <row r="92" spans="1:4" ht="15.75" thickBot="1" x14ac:dyDescent="0.3">
      <c r="A92" s="9" t="s">
        <v>17</v>
      </c>
      <c r="B92" s="45" t="s">
        <v>176</v>
      </c>
      <c r="C92" s="329">
        <f>SUM(C93:C97)</f>
        <v>65675188</v>
      </c>
      <c r="D92" s="329">
        <f>SUM(D93:D97)</f>
        <v>105015188</v>
      </c>
    </row>
    <row r="93" spans="1:4" x14ac:dyDescent="0.25">
      <c r="A93" s="154" t="s">
        <v>19</v>
      </c>
      <c r="B93" s="48" t="s">
        <v>177</v>
      </c>
      <c r="C93" s="389">
        <v>21568060</v>
      </c>
      <c r="D93" s="49">
        <v>33218060</v>
      </c>
    </row>
    <row r="94" spans="1:4" x14ac:dyDescent="0.25">
      <c r="A94" s="133" t="s">
        <v>21</v>
      </c>
      <c r="B94" s="50" t="s">
        <v>178</v>
      </c>
      <c r="C94" s="317">
        <v>2789958</v>
      </c>
      <c r="D94" s="22">
        <v>6489958</v>
      </c>
    </row>
    <row r="95" spans="1:4" x14ac:dyDescent="0.25">
      <c r="A95" s="133" t="s">
        <v>23</v>
      </c>
      <c r="B95" s="50" t="s">
        <v>179</v>
      </c>
      <c r="C95" s="318">
        <v>19094170</v>
      </c>
      <c r="D95" s="26">
        <v>41704170</v>
      </c>
    </row>
    <row r="96" spans="1:4" x14ac:dyDescent="0.25">
      <c r="A96" s="133" t="s">
        <v>25</v>
      </c>
      <c r="B96" s="51" t="s">
        <v>180</v>
      </c>
      <c r="C96" s="318">
        <v>7700000</v>
      </c>
      <c r="D96" s="26">
        <v>17030000</v>
      </c>
    </row>
    <row r="97" spans="1:4" x14ac:dyDescent="0.25">
      <c r="A97" s="133" t="s">
        <v>181</v>
      </c>
      <c r="B97" s="52" t="s">
        <v>0</v>
      </c>
      <c r="C97" s="318">
        <v>14523000</v>
      </c>
      <c r="D97" s="26">
        <v>6573000</v>
      </c>
    </row>
    <row r="98" spans="1:4" x14ac:dyDescent="0.25">
      <c r="A98" s="133" t="s">
        <v>28</v>
      </c>
      <c r="B98" s="50" t="s">
        <v>182</v>
      </c>
      <c r="C98" s="318"/>
      <c r="D98" s="26"/>
    </row>
    <row r="99" spans="1:4" x14ac:dyDescent="0.25">
      <c r="A99" s="133" t="s">
        <v>183</v>
      </c>
      <c r="B99" s="53" t="s">
        <v>184</v>
      </c>
      <c r="C99" s="318"/>
      <c r="D99" s="26"/>
    </row>
    <row r="100" spans="1:4" x14ac:dyDescent="0.25">
      <c r="A100" s="133" t="s">
        <v>185</v>
      </c>
      <c r="B100" s="54" t="s">
        <v>186</v>
      </c>
      <c r="C100" s="318"/>
      <c r="D100" s="26"/>
    </row>
    <row r="101" spans="1:4" x14ac:dyDescent="0.25">
      <c r="A101" s="133" t="s">
        <v>187</v>
      </c>
      <c r="B101" s="54" t="s">
        <v>188</v>
      </c>
      <c r="C101" s="318"/>
      <c r="D101" s="26"/>
    </row>
    <row r="102" spans="1:4" x14ac:dyDescent="0.25">
      <c r="A102" s="133" t="s">
        <v>189</v>
      </c>
      <c r="B102" s="53" t="s">
        <v>190</v>
      </c>
      <c r="C102" s="318">
        <v>14423000</v>
      </c>
      <c r="D102" s="26">
        <v>14523000</v>
      </c>
    </row>
    <row r="103" spans="1:4" x14ac:dyDescent="0.25">
      <c r="A103" s="133" t="s">
        <v>191</v>
      </c>
      <c r="B103" s="53" t="s">
        <v>192</v>
      </c>
      <c r="C103" s="318"/>
      <c r="D103" s="26"/>
    </row>
    <row r="104" spans="1:4" x14ac:dyDescent="0.25">
      <c r="A104" s="133" t="s">
        <v>193</v>
      </c>
      <c r="B104" s="54" t="s">
        <v>194</v>
      </c>
      <c r="C104" s="318"/>
      <c r="D104" s="26"/>
    </row>
    <row r="105" spans="1:4" x14ac:dyDescent="0.25">
      <c r="A105" s="155" t="s">
        <v>195</v>
      </c>
      <c r="B105" s="56" t="s">
        <v>196</v>
      </c>
      <c r="C105" s="318"/>
      <c r="D105" s="26"/>
    </row>
    <row r="106" spans="1:4" x14ac:dyDescent="0.25">
      <c r="A106" s="133" t="s">
        <v>197</v>
      </c>
      <c r="B106" s="56" t="s">
        <v>198</v>
      </c>
      <c r="C106" s="318"/>
      <c r="D106" s="26"/>
    </row>
    <row r="107" spans="1:4" ht="15.75" thickBot="1" x14ac:dyDescent="0.3">
      <c r="A107" s="156" t="s">
        <v>199</v>
      </c>
      <c r="B107" s="58" t="s">
        <v>200</v>
      </c>
      <c r="C107" s="330">
        <v>100000</v>
      </c>
      <c r="D107" s="59">
        <v>100000</v>
      </c>
    </row>
    <row r="108" spans="1:4" ht="15.75" thickBot="1" x14ac:dyDescent="0.3">
      <c r="A108" s="41" t="s">
        <v>29</v>
      </c>
      <c r="B108" s="60" t="s">
        <v>201</v>
      </c>
      <c r="C108" s="315">
        <f>+C109+C111+C113</f>
        <v>718000</v>
      </c>
      <c r="D108" s="315">
        <f>+D109+D111+D113</f>
        <v>110634439</v>
      </c>
    </row>
    <row r="109" spans="1:4" x14ac:dyDescent="0.25">
      <c r="A109" s="131" t="s">
        <v>31</v>
      </c>
      <c r="B109" s="50" t="s">
        <v>202</v>
      </c>
      <c r="C109" s="316">
        <v>718000</v>
      </c>
      <c r="D109" s="19">
        <v>98134439</v>
      </c>
    </row>
    <row r="110" spans="1:4" x14ac:dyDescent="0.25">
      <c r="A110" s="131" t="s">
        <v>33</v>
      </c>
      <c r="B110" s="61" t="s">
        <v>203</v>
      </c>
      <c r="C110" s="316"/>
      <c r="D110" s="19">
        <v>0</v>
      </c>
    </row>
    <row r="111" spans="1:4" x14ac:dyDescent="0.25">
      <c r="A111" s="131" t="s">
        <v>35</v>
      </c>
      <c r="B111" s="61" t="s">
        <v>204</v>
      </c>
      <c r="C111" s="317"/>
      <c r="D111" s="238">
        <v>12500000</v>
      </c>
    </row>
    <row r="112" spans="1:4" x14ac:dyDescent="0.25">
      <c r="A112" s="131" t="s">
        <v>37</v>
      </c>
      <c r="B112" s="61" t="s">
        <v>205</v>
      </c>
      <c r="C112" s="331"/>
      <c r="D112" s="382"/>
    </row>
    <row r="113" spans="1:4" x14ac:dyDescent="0.25">
      <c r="A113" s="131" t="s">
        <v>39</v>
      </c>
      <c r="B113" s="157" t="s">
        <v>206</v>
      </c>
      <c r="C113" s="331"/>
      <c r="D113" s="382"/>
    </row>
    <row r="114" spans="1:4" x14ac:dyDescent="0.25">
      <c r="A114" s="131" t="s">
        <v>41</v>
      </c>
      <c r="B114" s="158" t="s">
        <v>207</v>
      </c>
      <c r="C114" s="331"/>
      <c r="D114" s="382"/>
    </row>
    <row r="115" spans="1:4" x14ac:dyDescent="0.25">
      <c r="A115" s="131" t="s">
        <v>208</v>
      </c>
      <c r="B115" s="63" t="s">
        <v>209</v>
      </c>
      <c r="C115" s="331"/>
      <c r="D115" s="382"/>
    </row>
    <row r="116" spans="1:4" x14ac:dyDescent="0.25">
      <c r="A116" s="131" t="s">
        <v>210</v>
      </c>
      <c r="B116" s="54" t="s">
        <v>188</v>
      </c>
      <c r="C116" s="331"/>
      <c r="D116" s="382"/>
    </row>
    <row r="117" spans="1:4" x14ac:dyDescent="0.25">
      <c r="A117" s="131" t="s">
        <v>211</v>
      </c>
      <c r="B117" s="54" t="s">
        <v>212</v>
      </c>
      <c r="C117" s="331"/>
      <c r="D117" s="382"/>
    </row>
    <row r="118" spans="1:4" x14ac:dyDescent="0.25">
      <c r="A118" s="131" t="s">
        <v>213</v>
      </c>
      <c r="B118" s="54" t="s">
        <v>214</v>
      </c>
      <c r="C118" s="331"/>
      <c r="D118" s="382"/>
    </row>
    <row r="119" spans="1:4" x14ac:dyDescent="0.25">
      <c r="A119" s="131" t="s">
        <v>215</v>
      </c>
      <c r="B119" s="54" t="s">
        <v>194</v>
      </c>
      <c r="C119" s="331"/>
      <c r="D119" s="382"/>
    </row>
    <row r="120" spans="1:4" x14ac:dyDescent="0.25">
      <c r="A120" s="131" t="s">
        <v>216</v>
      </c>
      <c r="B120" s="54" t="s">
        <v>217</v>
      </c>
      <c r="C120" s="331"/>
      <c r="D120" s="382"/>
    </row>
    <row r="121" spans="1:4" ht="15.75" thickBot="1" x14ac:dyDescent="0.3">
      <c r="A121" s="155" t="s">
        <v>218</v>
      </c>
      <c r="B121" s="54" t="s">
        <v>219</v>
      </c>
      <c r="C121" s="360"/>
      <c r="D121" s="382"/>
    </row>
    <row r="122" spans="1:4" ht="15.75" thickBot="1" x14ac:dyDescent="0.3">
      <c r="A122" s="41" t="s">
        <v>43</v>
      </c>
      <c r="B122" s="64" t="s">
        <v>220</v>
      </c>
      <c r="C122" s="315">
        <f>+C123+C124</f>
        <v>0</v>
      </c>
      <c r="D122" s="315">
        <f>+D123+D124</f>
        <v>0</v>
      </c>
    </row>
    <row r="123" spans="1:4" x14ac:dyDescent="0.25">
      <c r="A123" s="131" t="s">
        <v>45</v>
      </c>
      <c r="B123" s="65" t="s">
        <v>221</v>
      </c>
      <c r="C123" s="316">
        <v>0</v>
      </c>
      <c r="D123" s="382"/>
    </row>
    <row r="124" spans="1:4" ht="15.75" thickBot="1" x14ac:dyDescent="0.3">
      <c r="A124" s="135" t="s">
        <v>47</v>
      </c>
      <c r="B124" s="61" t="s">
        <v>222</v>
      </c>
      <c r="C124" s="318"/>
      <c r="D124" s="382"/>
    </row>
    <row r="125" spans="1:4" ht="15.75" thickBot="1" x14ac:dyDescent="0.3">
      <c r="A125" s="41" t="s">
        <v>223</v>
      </c>
      <c r="B125" s="64" t="s">
        <v>224</v>
      </c>
      <c r="C125" s="315">
        <f>C108+C92</f>
        <v>66393188</v>
      </c>
      <c r="D125" s="315">
        <f>D108+D92</f>
        <v>215649627</v>
      </c>
    </row>
    <row r="126" spans="1:4" ht="15.75" thickBot="1" x14ac:dyDescent="0.3">
      <c r="A126" s="41" t="s">
        <v>71</v>
      </c>
      <c r="B126" s="64" t="s">
        <v>225</v>
      </c>
      <c r="C126" s="315">
        <f>+C127+C128+C129</f>
        <v>0</v>
      </c>
      <c r="D126" s="315">
        <f>+D127+D128+D129</f>
        <v>0</v>
      </c>
    </row>
    <row r="127" spans="1:4" x14ac:dyDescent="0.25">
      <c r="A127" s="131" t="s">
        <v>73</v>
      </c>
      <c r="B127" s="65" t="s">
        <v>226</v>
      </c>
      <c r="C127" s="331"/>
      <c r="D127" s="382"/>
    </row>
    <row r="128" spans="1:4" x14ac:dyDescent="0.25">
      <c r="A128" s="131" t="s">
        <v>74</v>
      </c>
      <c r="B128" s="65" t="s">
        <v>227</v>
      </c>
      <c r="C128" s="331"/>
      <c r="D128" s="382"/>
    </row>
    <row r="129" spans="1:4" ht="15.75" thickBot="1" x14ac:dyDescent="0.3">
      <c r="A129" s="155" t="s">
        <v>75</v>
      </c>
      <c r="B129" s="66" t="s">
        <v>228</v>
      </c>
      <c r="C129" s="331"/>
      <c r="D129" s="382"/>
    </row>
    <row r="130" spans="1:4" ht="15.75" thickBot="1" x14ac:dyDescent="0.3">
      <c r="A130" s="41" t="s">
        <v>90</v>
      </c>
      <c r="B130" s="64" t="s">
        <v>229</v>
      </c>
      <c r="C130" s="315">
        <f>+C131+C132+C133+C134</f>
        <v>0</v>
      </c>
      <c r="D130" s="315">
        <f>+D131+D132+D133+D134</f>
        <v>0</v>
      </c>
    </row>
    <row r="131" spans="1:4" x14ac:dyDescent="0.25">
      <c r="A131" s="131" t="s">
        <v>92</v>
      </c>
      <c r="B131" s="65" t="s">
        <v>230</v>
      </c>
      <c r="C131" s="331"/>
      <c r="D131" s="382"/>
    </row>
    <row r="132" spans="1:4" x14ac:dyDescent="0.25">
      <c r="A132" s="131" t="s">
        <v>94</v>
      </c>
      <c r="B132" s="65" t="s">
        <v>231</v>
      </c>
      <c r="C132" s="331"/>
      <c r="D132" s="382"/>
    </row>
    <row r="133" spans="1:4" x14ac:dyDescent="0.25">
      <c r="A133" s="131" t="s">
        <v>96</v>
      </c>
      <c r="B133" s="65" t="s">
        <v>232</v>
      </c>
      <c r="C133" s="331"/>
      <c r="D133" s="382"/>
    </row>
    <row r="134" spans="1:4" ht="15.75" thickBot="1" x14ac:dyDescent="0.3">
      <c r="A134" s="155" t="s">
        <v>98</v>
      </c>
      <c r="B134" s="66" t="s">
        <v>233</v>
      </c>
      <c r="C134" s="331"/>
      <c r="D134" s="382"/>
    </row>
    <row r="135" spans="1:4" ht="15.75" thickBot="1" x14ac:dyDescent="0.3">
      <c r="A135" s="41" t="s">
        <v>234</v>
      </c>
      <c r="B135" s="64" t="s">
        <v>235</v>
      </c>
      <c r="C135" s="319">
        <f>+C136+C137+C138+C139</f>
        <v>0</v>
      </c>
      <c r="D135" s="319">
        <f>+D136+D137+D138+D139</f>
        <v>16304399</v>
      </c>
    </row>
    <row r="136" spans="1:4" x14ac:dyDescent="0.25">
      <c r="A136" s="131" t="s">
        <v>104</v>
      </c>
      <c r="B136" s="65" t="s">
        <v>236</v>
      </c>
      <c r="C136" s="331"/>
      <c r="D136" s="414">
        <v>2204399</v>
      </c>
    </row>
    <row r="137" spans="1:4" x14ac:dyDescent="0.25">
      <c r="A137" s="131" t="s">
        <v>106</v>
      </c>
      <c r="B137" s="65" t="s">
        <v>237</v>
      </c>
      <c r="C137" s="331"/>
      <c r="D137" s="414">
        <v>0</v>
      </c>
    </row>
    <row r="138" spans="1:4" x14ac:dyDescent="0.25">
      <c r="A138" s="131" t="s">
        <v>108</v>
      </c>
      <c r="B138" s="65" t="s">
        <v>441</v>
      </c>
      <c r="C138" s="331"/>
      <c r="D138" s="414">
        <v>14100000</v>
      </c>
    </row>
    <row r="139" spans="1:4" ht="15.75" thickBot="1" x14ac:dyDescent="0.3">
      <c r="A139" s="155" t="s">
        <v>110</v>
      </c>
      <c r="B139" s="66" t="s">
        <v>238</v>
      </c>
      <c r="C139" s="331"/>
      <c r="D139" s="382"/>
    </row>
    <row r="140" spans="1:4" ht="15.75" thickBot="1" x14ac:dyDescent="0.3">
      <c r="A140" s="41" t="s">
        <v>112</v>
      </c>
      <c r="B140" s="64" t="s">
        <v>239</v>
      </c>
      <c r="C140" s="390">
        <f>+C141+C142+C143+C144</f>
        <v>0</v>
      </c>
      <c r="D140" s="390">
        <f>+D141+D142+D143+D144</f>
        <v>0</v>
      </c>
    </row>
    <row r="141" spans="1:4" x14ac:dyDescent="0.25">
      <c r="A141" s="131" t="s">
        <v>114</v>
      </c>
      <c r="B141" s="65" t="s">
        <v>240</v>
      </c>
      <c r="C141" s="331"/>
      <c r="D141" s="382"/>
    </row>
    <row r="142" spans="1:4" x14ac:dyDescent="0.25">
      <c r="A142" s="131" t="s">
        <v>116</v>
      </c>
      <c r="B142" s="65" t="s">
        <v>241</v>
      </c>
      <c r="C142" s="331"/>
      <c r="D142" s="382"/>
    </row>
    <row r="143" spans="1:4" x14ac:dyDescent="0.25">
      <c r="A143" s="131" t="s">
        <v>118</v>
      </c>
      <c r="B143" s="65" t="s">
        <v>242</v>
      </c>
      <c r="C143" s="331"/>
      <c r="D143" s="382"/>
    </row>
    <row r="144" spans="1:4" ht="15.75" thickBot="1" x14ac:dyDescent="0.3">
      <c r="A144" s="131" t="s">
        <v>120</v>
      </c>
      <c r="B144" s="65" t="s">
        <v>243</v>
      </c>
      <c r="C144" s="331"/>
      <c r="D144" s="382"/>
    </row>
    <row r="145" spans="1:4" ht="15.75" thickBot="1" x14ac:dyDescent="0.3">
      <c r="A145" s="41" t="s">
        <v>122</v>
      </c>
      <c r="B145" s="64" t="s">
        <v>244</v>
      </c>
      <c r="C145" s="391">
        <f>+C126+C130+C135+C140</f>
        <v>0</v>
      </c>
      <c r="D145" s="391">
        <f>+D126+D130+D135+D140</f>
        <v>16304399</v>
      </c>
    </row>
    <row r="146" spans="1:4" ht="15.75" thickBot="1" x14ac:dyDescent="0.3">
      <c r="A146" s="159" t="s">
        <v>245</v>
      </c>
      <c r="B146" s="160" t="s">
        <v>246</v>
      </c>
      <c r="C146" s="391">
        <f>+C125+C145</f>
        <v>66393188</v>
      </c>
      <c r="D146" s="391">
        <f>+D125+D145</f>
        <v>231954026</v>
      </c>
    </row>
    <row r="147" spans="1:4" ht="15.75" thickBot="1" x14ac:dyDescent="0.3">
      <c r="A147" s="161"/>
      <c r="B147" s="162"/>
      <c r="C147" s="163"/>
    </row>
    <row r="148" spans="1:4" ht="15.75" thickBot="1" x14ac:dyDescent="0.3">
      <c r="A148" s="164" t="s">
        <v>325</v>
      </c>
      <c r="B148" s="165"/>
      <c r="C148" s="166">
        <v>5</v>
      </c>
    </row>
    <row r="149" spans="1:4" ht="15.75" thickBot="1" x14ac:dyDescent="0.3">
      <c r="A149" s="164" t="s">
        <v>326</v>
      </c>
      <c r="B149" s="165"/>
      <c r="C149" s="166">
        <v>15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4"/>
  <sheetViews>
    <sheetView workbookViewId="0">
      <selection activeCell="B28" sqref="B28"/>
    </sheetView>
  </sheetViews>
  <sheetFormatPr defaultRowHeight="15" x14ac:dyDescent="0.25"/>
  <cols>
    <col min="2" max="2" width="22.140625" customWidth="1"/>
    <col min="3" max="3" width="15.28515625" customWidth="1"/>
    <col min="4" max="4" width="23.140625" customWidth="1"/>
  </cols>
  <sheetData>
    <row r="1" spans="1:4" ht="15.75" x14ac:dyDescent="0.25">
      <c r="A1" s="242"/>
      <c r="B1" s="290" t="s">
        <v>398</v>
      </c>
      <c r="C1" s="290"/>
      <c r="D1" s="290"/>
    </row>
    <row r="2" spans="1:4" ht="16.5" thickBot="1" x14ac:dyDescent="0.3">
      <c r="A2" s="251"/>
      <c r="B2" s="252"/>
      <c r="C2" s="253"/>
      <c r="D2" s="254" t="s">
        <v>399</v>
      </c>
    </row>
    <row r="3" spans="1:4" ht="36.75" thickBot="1" x14ac:dyDescent="0.3">
      <c r="A3" s="255" t="s">
        <v>303</v>
      </c>
      <c r="B3" s="256" t="s">
        <v>16</v>
      </c>
      <c r="C3" s="256" t="s">
        <v>400</v>
      </c>
      <c r="D3" s="257" t="s">
        <v>401</v>
      </c>
    </row>
    <row r="4" spans="1:4" ht="15.75" thickBot="1" x14ac:dyDescent="0.3">
      <c r="A4" s="258">
        <v>1</v>
      </c>
      <c r="B4" s="247">
        <v>2</v>
      </c>
      <c r="C4" s="247">
        <v>3</v>
      </c>
      <c r="D4" s="248">
        <v>4</v>
      </c>
    </row>
    <row r="5" spans="1:4" ht="33.75" x14ac:dyDescent="0.25">
      <c r="A5" s="259" t="s">
        <v>17</v>
      </c>
      <c r="B5" s="260" t="s">
        <v>402</v>
      </c>
      <c r="C5" s="261"/>
      <c r="D5" s="262"/>
    </row>
    <row r="6" spans="1:4" ht="33.75" x14ac:dyDescent="0.25">
      <c r="A6" s="263" t="s">
        <v>29</v>
      </c>
      <c r="B6" s="264" t="s">
        <v>403</v>
      </c>
      <c r="C6" s="265"/>
      <c r="D6" s="246"/>
    </row>
    <row r="7" spans="1:4" ht="33.75" x14ac:dyDescent="0.25">
      <c r="A7" s="263" t="s">
        <v>43</v>
      </c>
      <c r="B7" s="264" t="s">
        <v>404</v>
      </c>
      <c r="C7" s="265"/>
      <c r="D7" s="246"/>
    </row>
    <row r="8" spans="1:4" ht="33.75" x14ac:dyDescent="0.25">
      <c r="A8" s="263" t="s">
        <v>223</v>
      </c>
      <c r="B8" s="264" t="s">
        <v>405</v>
      </c>
      <c r="C8" s="265"/>
      <c r="D8" s="246"/>
    </row>
    <row r="9" spans="1:4" ht="33.75" x14ac:dyDescent="0.25">
      <c r="A9" s="263" t="s">
        <v>71</v>
      </c>
      <c r="B9" s="264" t="s">
        <v>406</v>
      </c>
      <c r="C9" s="265"/>
      <c r="D9" s="246"/>
    </row>
    <row r="10" spans="1:4" x14ac:dyDescent="0.25">
      <c r="A10" s="263" t="s">
        <v>90</v>
      </c>
      <c r="B10" s="264" t="s">
        <v>407</v>
      </c>
      <c r="C10" s="265"/>
      <c r="D10" s="246"/>
    </row>
    <row r="11" spans="1:4" ht="31.9" customHeight="1" x14ac:dyDescent="0.25">
      <c r="A11" s="263" t="s">
        <v>234</v>
      </c>
      <c r="B11" s="266" t="s">
        <v>408</v>
      </c>
      <c r="C11" s="265"/>
      <c r="D11" s="246"/>
    </row>
    <row r="12" spans="1:4" ht="21" customHeight="1" x14ac:dyDescent="0.25">
      <c r="A12" s="263" t="s">
        <v>122</v>
      </c>
      <c r="B12" s="266" t="s">
        <v>409</v>
      </c>
      <c r="C12" s="265"/>
      <c r="D12" s="246"/>
    </row>
    <row r="13" spans="1:4" ht="25.9" customHeight="1" x14ac:dyDescent="0.25">
      <c r="A13" s="263" t="s">
        <v>245</v>
      </c>
      <c r="B13" s="266" t="s">
        <v>410</v>
      </c>
      <c r="C13" s="265"/>
      <c r="D13" s="246"/>
    </row>
    <row r="14" spans="1:4" ht="30" customHeight="1" x14ac:dyDescent="0.25">
      <c r="A14" s="263" t="s">
        <v>259</v>
      </c>
      <c r="B14" s="266" t="s">
        <v>411</v>
      </c>
      <c r="C14" s="265"/>
      <c r="D14" s="246"/>
    </row>
    <row r="15" spans="1:4" ht="30" customHeight="1" x14ac:dyDescent="0.25">
      <c r="A15" s="263" t="s">
        <v>260</v>
      </c>
      <c r="B15" s="266" t="s">
        <v>412</v>
      </c>
      <c r="C15" s="265"/>
      <c r="D15" s="246"/>
    </row>
    <row r="16" spans="1:4" ht="22.5" x14ac:dyDescent="0.25">
      <c r="A16" s="263" t="s">
        <v>261</v>
      </c>
      <c r="B16" s="264" t="s">
        <v>413</v>
      </c>
      <c r="C16" s="265"/>
      <c r="D16" s="246"/>
    </row>
    <row r="17" spans="1:4" ht="22.5" x14ac:dyDescent="0.25">
      <c r="A17" s="263" t="s">
        <v>264</v>
      </c>
      <c r="B17" s="264" t="s">
        <v>414</v>
      </c>
      <c r="C17" s="265"/>
      <c r="D17" s="246"/>
    </row>
    <row r="18" spans="1:4" ht="22.5" x14ac:dyDescent="0.25">
      <c r="A18" s="263" t="s">
        <v>267</v>
      </c>
      <c r="B18" s="264" t="s">
        <v>415</v>
      </c>
      <c r="C18" s="265"/>
      <c r="D18" s="246"/>
    </row>
    <row r="19" spans="1:4" ht="22.5" x14ac:dyDescent="0.25">
      <c r="A19" s="263" t="s">
        <v>270</v>
      </c>
      <c r="B19" s="264" t="s">
        <v>416</v>
      </c>
      <c r="C19" s="265"/>
      <c r="D19" s="267"/>
    </row>
    <row r="20" spans="1:4" x14ac:dyDescent="0.25">
      <c r="A20" s="263" t="s">
        <v>273</v>
      </c>
      <c r="B20" s="264" t="s">
        <v>417</v>
      </c>
      <c r="C20" s="265"/>
      <c r="D20" s="246"/>
    </row>
    <row r="21" spans="1:4" ht="15.75" thickBot="1" x14ac:dyDescent="0.3">
      <c r="A21" s="263" t="s">
        <v>276</v>
      </c>
      <c r="B21" s="268"/>
      <c r="C21" s="245"/>
      <c r="D21" s="246">
        <v>0</v>
      </c>
    </row>
    <row r="22" spans="1:4" ht="15.75" thickBot="1" x14ac:dyDescent="0.3">
      <c r="A22" s="269">
        <v>19</v>
      </c>
      <c r="B22" s="270" t="s">
        <v>339</v>
      </c>
      <c r="C22" s="271">
        <v>0</v>
      </c>
      <c r="D22" s="272">
        <v>0</v>
      </c>
    </row>
    <row r="23" spans="1:4" x14ac:dyDescent="0.25">
      <c r="A23" s="273"/>
      <c r="B23" s="291"/>
      <c r="C23" s="291"/>
      <c r="D23" s="291"/>
    </row>
    <row r="24" spans="1:4" x14ac:dyDescent="0.25">
      <c r="A24" s="242"/>
      <c r="B24" s="274" t="s">
        <v>435</v>
      </c>
      <c r="C24" s="242"/>
      <c r="D24" s="242"/>
    </row>
  </sheetData>
  <mergeCells count="2">
    <mergeCell ref="B1:D1"/>
    <mergeCell ref="B23:D23"/>
  </mergeCells>
  <pageMargins left="0.7" right="0.7" top="0.75" bottom="0.75" header="0.3" footer="0.3"/>
  <pageSetup paperSize="9" fitToWidth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7"/>
  <sheetViews>
    <sheetView zoomScaleNormal="100" workbookViewId="0">
      <selection activeCell="L25" sqref="L25"/>
    </sheetView>
  </sheetViews>
  <sheetFormatPr defaultRowHeight="15" x14ac:dyDescent="0.25"/>
  <cols>
    <col min="1" max="1" width="5.140625" customWidth="1"/>
    <col min="2" max="2" width="21.7109375" customWidth="1"/>
    <col min="3" max="3" width="7.85546875" customWidth="1"/>
    <col min="4" max="4" width="7.5703125" customWidth="1"/>
    <col min="5" max="5" width="8.85546875" customWidth="1"/>
    <col min="6" max="6" width="8.5703125" customWidth="1"/>
    <col min="7" max="7" width="7.7109375" customWidth="1"/>
    <col min="8" max="8" width="7.85546875" customWidth="1"/>
    <col min="9" max="10" width="9.85546875" customWidth="1"/>
    <col min="11" max="12" width="7.7109375" customWidth="1"/>
    <col min="13" max="14" width="8.28515625" customWidth="1"/>
  </cols>
  <sheetData>
    <row r="1" spans="1:17" x14ac:dyDescent="0.25">
      <c r="L1" s="295" t="s">
        <v>351</v>
      </c>
      <c r="M1" s="295"/>
      <c r="N1" s="295"/>
      <c r="O1" s="295"/>
    </row>
    <row r="2" spans="1:17" x14ac:dyDescent="0.25">
      <c r="A2" s="296" t="s">
        <v>393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</row>
    <row r="3" spans="1:17" ht="15.75" thickBot="1" x14ac:dyDescent="0.3"/>
    <row r="4" spans="1:17" ht="30.75" customHeight="1" thickBot="1" x14ac:dyDescent="0.3">
      <c r="A4" s="167" t="s">
        <v>303</v>
      </c>
      <c r="B4" s="168" t="s">
        <v>314</v>
      </c>
      <c r="C4" s="168" t="s">
        <v>327</v>
      </c>
      <c r="D4" s="168" t="s">
        <v>328</v>
      </c>
      <c r="E4" s="168" t="s">
        <v>329</v>
      </c>
      <c r="F4" s="168" t="s">
        <v>330</v>
      </c>
      <c r="G4" s="168" t="s">
        <v>331</v>
      </c>
      <c r="H4" s="168" t="s">
        <v>332</v>
      </c>
      <c r="I4" s="168" t="s">
        <v>333</v>
      </c>
      <c r="J4" s="168" t="s">
        <v>334</v>
      </c>
      <c r="K4" s="168" t="s">
        <v>335</v>
      </c>
      <c r="L4" s="168" t="s">
        <v>336</v>
      </c>
      <c r="M4" s="168" t="s">
        <v>337</v>
      </c>
      <c r="N4" s="168" t="s">
        <v>338</v>
      </c>
      <c r="O4" s="169" t="s">
        <v>339</v>
      </c>
    </row>
    <row r="5" spans="1:17" ht="15.75" thickBot="1" x14ac:dyDescent="0.3">
      <c r="A5" s="170" t="s">
        <v>17</v>
      </c>
      <c r="B5" s="292" t="s">
        <v>321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4"/>
    </row>
    <row r="6" spans="1:17" ht="22.5" x14ac:dyDescent="0.25">
      <c r="A6" s="171" t="s">
        <v>29</v>
      </c>
      <c r="B6" s="172" t="s">
        <v>251</v>
      </c>
      <c r="C6" s="173">
        <f>O6/12</f>
        <v>3235174</v>
      </c>
      <c r="D6" s="173">
        <v>3235174</v>
      </c>
      <c r="E6" s="173">
        <v>3235174</v>
      </c>
      <c r="F6" s="173">
        <v>3235174</v>
      </c>
      <c r="G6" s="173">
        <v>3235174</v>
      </c>
      <c r="H6" s="173">
        <v>3235174</v>
      </c>
      <c r="I6" s="173">
        <v>3235174</v>
      </c>
      <c r="J6" s="173">
        <v>3235174</v>
      </c>
      <c r="K6" s="173">
        <v>3235174</v>
      </c>
      <c r="L6" s="173">
        <v>3235174</v>
      </c>
      <c r="M6" s="173">
        <v>3235174</v>
      </c>
      <c r="N6" s="173">
        <v>3235174</v>
      </c>
      <c r="O6" s="174">
        <v>38822088</v>
      </c>
    </row>
    <row r="7" spans="1:17" ht="22.5" x14ac:dyDescent="0.25">
      <c r="A7" s="175" t="s">
        <v>43</v>
      </c>
      <c r="B7" s="176" t="s">
        <v>340</v>
      </c>
      <c r="C7" s="177">
        <v>0</v>
      </c>
      <c r="D7" s="177">
        <v>0</v>
      </c>
      <c r="E7" s="177">
        <v>2100000</v>
      </c>
      <c r="F7" s="177">
        <v>2100000</v>
      </c>
      <c r="G7" s="249">
        <v>2100000</v>
      </c>
      <c r="H7" s="249">
        <v>2100000</v>
      </c>
      <c r="I7" s="249">
        <v>2100000</v>
      </c>
      <c r="J7" s="249">
        <v>2100000</v>
      </c>
      <c r="K7" s="249">
        <v>2100000</v>
      </c>
      <c r="L7" s="249">
        <v>2100000</v>
      </c>
      <c r="M7" s="249">
        <v>2100000</v>
      </c>
      <c r="N7" s="249">
        <v>2100000</v>
      </c>
      <c r="O7" s="178">
        <v>21000000</v>
      </c>
    </row>
    <row r="8" spans="1:17" ht="22.5" x14ac:dyDescent="0.25">
      <c r="A8" s="175" t="s">
        <v>223</v>
      </c>
      <c r="B8" s="179" t="s">
        <v>341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1">
        <f t="shared" ref="O8:O26" si="0">SUM(C8:N8)</f>
        <v>0</v>
      </c>
    </row>
    <row r="9" spans="1:17" x14ac:dyDescent="0.25">
      <c r="A9" s="175" t="s">
        <v>71</v>
      </c>
      <c r="B9" s="182" t="s">
        <v>256</v>
      </c>
      <c r="C9" s="177">
        <v>0</v>
      </c>
      <c r="D9" s="177">
        <v>0</v>
      </c>
      <c r="E9" s="177">
        <v>550000</v>
      </c>
      <c r="F9" s="177">
        <v>20000</v>
      </c>
      <c r="G9" s="177">
        <v>1000000</v>
      </c>
      <c r="H9" s="177">
        <v>200000</v>
      </c>
      <c r="I9" s="177">
        <v>200000</v>
      </c>
      <c r="J9" s="177">
        <v>200000</v>
      </c>
      <c r="K9" s="177">
        <v>554000</v>
      </c>
      <c r="L9" s="177">
        <v>936000</v>
      </c>
      <c r="M9" s="177">
        <v>1000000</v>
      </c>
      <c r="N9" s="177"/>
      <c r="O9" s="178">
        <v>4660000</v>
      </c>
      <c r="Q9" s="241"/>
    </row>
    <row r="10" spans="1:17" x14ac:dyDescent="0.25">
      <c r="A10" s="175" t="s">
        <v>90</v>
      </c>
      <c r="B10" s="182" t="s">
        <v>342</v>
      </c>
      <c r="C10" s="177">
        <v>159260</v>
      </c>
      <c r="D10" s="177">
        <v>159260</v>
      </c>
      <c r="E10" s="177">
        <v>159260</v>
      </c>
      <c r="F10" s="177">
        <v>160000</v>
      </c>
      <c r="G10" s="177">
        <v>160000</v>
      </c>
      <c r="H10" s="177">
        <v>160000</v>
      </c>
      <c r="I10" s="177">
        <v>160000</v>
      </c>
      <c r="J10" s="177">
        <v>160000</v>
      </c>
      <c r="K10" s="177">
        <v>159000</v>
      </c>
      <c r="L10" s="177">
        <v>159000</v>
      </c>
      <c r="M10" s="177">
        <v>159000</v>
      </c>
      <c r="N10" s="177">
        <v>156320</v>
      </c>
      <c r="O10" s="178">
        <v>1911100</v>
      </c>
    </row>
    <row r="11" spans="1:17" x14ac:dyDescent="0.25">
      <c r="A11" s="175" t="s">
        <v>234</v>
      </c>
      <c r="B11" s="182" t="s">
        <v>343</v>
      </c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8">
        <f t="shared" si="0"/>
        <v>0</v>
      </c>
    </row>
    <row r="12" spans="1:17" ht="22.5" x14ac:dyDescent="0.25">
      <c r="A12" s="175" t="s">
        <v>112</v>
      </c>
      <c r="B12" s="176" t="s">
        <v>257</v>
      </c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8">
        <f t="shared" si="0"/>
        <v>0</v>
      </c>
    </row>
    <row r="13" spans="1:17" ht="22.5" x14ac:dyDescent="0.25">
      <c r="A13" s="175" t="s">
        <v>122</v>
      </c>
      <c r="B13" s="176" t="s">
        <v>344</v>
      </c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8">
        <f t="shared" si="0"/>
        <v>0</v>
      </c>
    </row>
    <row r="14" spans="1:17" ht="15.75" thickBot="1" x14ac:dyDescent="0.3">
      <c r="A14" s="175" t="s">
        <v>245</v>
      </c>
      <c r="B14" s="182" t="s">
        <v>345</v>
      </c>
      <c r="C14" s="237">
        <v>0</v>
      </c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8">
        <v>0</v>
      </c>
    </row>
    <row r="15" spans="1:17" ht="15.75" thickBot="1" x14ac:dyDescent="0.3">
      <c r="A15" s="170" t="s">
        <v>259</v>
      </c>
      <c r="B15" s="183" t="s">
        <v>346</v>
      </c>
      <c r="C15" s="184">
        <f t="shared" ref="C15:N15" si="1">SUM(C6:C14)</f>
        <v>3394434</v>
      </c>
      <c r="D15" s="184">
        <f t="shared" si="1"/>
        <v>3394434</v>
      </c>
      <c r="E15" s="184">
        <f t="shared" si="1"/>
        <v>6044434</v>
      </c>
      <c r="F15" s="184">
        <f t="shared" si="1"/>
        <v>5515174</v>
      </c>
      <c r="G15" s="184">
        <f t="shared" si="1"/>
        <v>6495174</v>
      </c>
      <c r="H15" s="184">
        <f t="shared" si="1"/>
        <v>5695174</v>
      </c>
      <c r="I15" s="184">
        <f t="shared" si="1"/>
        <v>5695174</v>
      </c>
      <c r="J15" s="184">
        <f t="shared" si="1"/>
        <v>5695174</v>
      </c>
      <c r="K15" s="184">
        <f t="shared" si="1"/>
        <v>6048174</v>
      </c>
      <c r="L15" s="184">
        <f t="shared" si="1"/>
        <v>6430174</v>
      </c>
      <c r="M15" s="184">
        <f t="shared" si="1"/>
        <v>6494174</v>
      </c>
      <c r="N15" s="184">
        <f t="shared" si="1"/>
        <v>5491494</v>
      </c>
      <c r="O15" s="185">
        <f>SUM(C15:N15)</f>
        <v>66393188</v>
      </c>
    </row>
    <row r="16" spans="1:17" ht="15.75" thickBot="1" x14ac:dyDescent="0.3">
      <c r="A16" s="170" t="s">
        <v>260</v>
      </c>
      <c r="B16" s="292" t="s">
        <v>324</v>
      </c>
      <c r="C16" s="293"/>
      <c r="D16" s="293"/>
      <c r="E16" s="293"/>
      <c r="F16" s="293"/>
      <c r="G16" s="293"/>
      <c r="H16" s="293"/>
      <c r="I16" s="293"/>
      <c r="J16" s="293"/>
      <c r="K16" s="293"/>
      <c r="L16" s="293"/>
      <c r="M16" s="293"/>
      <c r="N16" s="293"/>
      <c r="O16" s="294"/>
    </row>
    <row r="17" spans="1:15" x14ac:dyDescent="0.25">
      <c r="A17" s="186" t="s">
        <v>261</v>
      </c>
      <c r="B17" s="187" t="s">
        <v>252</v>
      </c>
      <c r="C17" s="180">
        <v>1797338</v>
      </c>
      <c r="D17" s="250">
        <v>1797338</v>
      </c>
      <c r="E17" s="250">
        <v>1797338</v>
      </c>
      <c r="F17" s="250">
        <v>1797338</v>
      </c>
      <c r="G17" s="250">
        <v>1797338</v>
      </c>
      <c r="H17" s="250">
        <v>1797338</v>
      </c>
      <c r="I17" s="250">
        <v>1797338</v>
      </c>
      <c r="J17" s="250">
        <v>1797338</v>
      </c>
      <c r="K17" s="250">
        <v>1797338</v>
      </c>
      <c r="L17" s="250">
        <v>1797338</v>
      </c>
      <c r="M17" s="250">
        <v>1797340</v>
      </c>
      <c r="N17" s="250">
        <v>1797340</v>
      </c>
      <c r="O17" s="181">
        <v>21568060</v>
      </c>
    </row>
    <row r="18" spans="1:15" ht="22.5" x14ac:dyDescent="0.25">
      <c r="A18" s="175" t="s">
        <v>264</v>
      </c>
      <c r="B18" s="176" t="s">
        <v>379</v>
      </c>
      <c r="C18" s="177">
        <v>232496</v>
      </c>
      <c r="D18" s="249">
        <v>232496</v>
      </c>
      <c r="E18" s="249">
        <v>232496</v>
      </c>
      <c r="F18" s="249">
        <v>232496</v>
      </c>
      <c r="G18" s="249">
        <v>232496</v>
      </c>
      <c r="H18" s="249">
        <v>232496</v>
      </c>
      <c r="I18" s="249">
        <v>232496</v>
      </c>
      <c r="J18" s="249">
        <v>232496</v>
      </c>
      <c r="K18" s="249">
        <v>232496</v>
      </c>
      <c r="L18" s="249">
        <v>232498</v>
      </c>
      <c r="M18" s="249">
        <v>232498</v>
      </c>
      <c r="N18" s="249">
        <v>232498</v>
      </c>
      <c r="O18" s="178">
        <v>2789958</v>
      </c>
    </row>
    <row r="19" spans="1:15" x14ac:dyDescent="0.25">
      <c r="A19" s="175" t="s">
        <v>267</v>
      </c>
      <c r="B19" s="182" t="s">
        <v>179</v>
      </c>
      <c r="C19" s="177">
        <v>1591180</v>
      </c>
      <c r="D19" s="249">
        <v>1591180</v>
      </c>
      <c r="E19" s="249">
        <v>1591180</v>
      </c>
      <c r="F19" s="249">
        <v>1591180</v>
      </c>
      <c r="G19" s="249">
        <v>1591180</v>
      </c>
      <c r="H19" s="249">
        <v>1591180</v>
      </c>
      <c r="I19" s="249">
        <v>1591180</v>
      </c>
      <c r="J19" s="249">
        <v>1591180</v>
      </c>
      <c r="K19" s="249">
        <v>1591180</v>
      </c>
      <c r="L19" s="249">
        <v>1591180</v>
      </c>
      <c r="M19" s="249">
        <v>1591180</v>
      </c>
      <c r="N19" s="249">
        <v>1591190</v>
      </c>
      <c r="O19" s="178">
        <v>19094170</v>
      </c>
    </row>
    <row r="20" spans="1:15" x14ac:dyDescent="0.25">
      <c r="A20" s="175" t="s">
        <v>270</v>
      </c>
      <c r="B20" s="182" t="s">
        <v>180</v>
      </c>
      <c r="C20" s="177">
        <v>641666</v>
      </c>
      <c r="D20" s="249">
        <v>641666</v>
      </c>
      <c r="E20" s="249">
        <v>641666</v>
      </c>
      <c r="F20" s="249">
        <v>641666</v>
      </c>
      <c r="G20" s="249">
        <v>641666</v>
      </c>
      <c r="H20" s="249">
        <v>641670</v>
      </c>
      <c r="I20" s="249">
        <v>641670</v>
      </c>
      <c r="J20" s="249">
        <v>641666</v>
      </c>
      <c r="K20" s="249">
        <v>641666</v>
      </c>
      <c r="L20" s="249">
        <v>641666</v>
      </c>
      <c r="M20" s="249">
        <v>641666</v>
      </c>
      <c r="N20" s="249">
        <v>641666</v>
      </c>
      <c r="O20" s="178">
        <v>7700000</v>
      </c>
    </row>
    <row r="21" spans="1:15" x14ac:dyDescent="0.25">
      <c r="A21" s="175" t="s">
        <v>273</v>
      </c>
      <c r="B21" s="182" t="s">
        <v>347</v>
      </c>
      <c r="C21" s="177">
        <v>547750</v>
      </c>
      <c r="D21" s="249">
        <v>547750</v>
      </c>
      <c r="E21" s="249">
        <v>547750</v>
      </c>
      <c r="F21" s="249">
        <v>547750</v>
      </c>
      <c r="G21" s="249">
        <v>547750</v>
      </c>
      <c r="H21" s="249">
        <v>547750</v>
      </c>
      <c r="I21" s="249">
        <v>547750</v>
      </c>
      <c r="J21" s="249">
        <v>547750</v>
      </c>
      <c r="K21" s="249">
        <v>547750</v>
      </c>
      <c r="L21" s="249">
        <v>547750</v>
      </c>
      <c r="M21" s="249">
        <v>547750</v>
      </c>
      <c r="N21" s="249">
        <v>547750</v>
      </c>
      <c r="O21" s="178">
        <v>6573000</v>
      </c>
    </row>
    <row r="22" spans="1:15" x14ac:dyDescent="0.25">
      <c r="A22" s="175" t="s">
        <v>276</v>
      </c>
      <c r="B22" s="182" t="s">
        <v>202</v>
      </c>
      <c r="C22" s="177"/>
      <c r="D22" s="177"/>
      <c r="E22" s="177"/>
      <c r="F22" s="177"/>
      <c r="G22" s="177"/>
      <c r="H22" s="177"/>
      <c r="I22" s="177">
        <v>0</v>
      </c>
      <c r="J22" s="177"/>
      <c r="K22" s="177"/>
      <c r="L22" s="177"/>
      <c r="M22" s="177"/>
      <c r="N22" s="177"/>
      <c r="O22" s="178">
        <f t="shared" si="0"/>
        <v>0</v>
      </c>
    </row>
    <row r="23" spans="1:15" x14ac:dyDescent="0.25">
      <c r="A23" s="175" t="s">
        <v>279</v>
      </c>
      <c r="B23" s="176" t="s">
        <v>204</v>
      </c>
      <c r="C23" s="177"/>
      <c r="D23" s="177"/>
      <c r="E23" s="177"/>
      <c r="F23" s="177"/>
      <c r="G23" s="177">
        <v>718000</v>
      </c>
      <c r="H23" s="177"/>
      <c r="I23" s="177"/>
      <c r="J23" s="177"/>
      <c r="K23" s="177"/>
      <c r="L23" s="177"/>
      <c r="M23" s="177"/>
      <c r="N23" s="177"/>
      <c r="O23" s="178">
        <f t="shared" si="0"/>
        <v>718000</v>
      </c>
    </row>
    <row r="24" spans="1:15" x14ac:dyDescent="0.25">
      <c r="A24" s="175" t="s">
        <v>282</v>
      </c>
      <c r="B24" s="182" t="s">
        <v>206</v>
      </c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8">
        <f t="shared" si="0"/>
        <v>0</v>
      </c>
    </row>
    <row r="25" spans="1:15" ht="15.75" thickBot="1" x14ac:dyDescent="0.3">
      <c r="A25" s="175" t="s">
        <v>285</v>
      </c>
      <c r="B25" s="182" t="s">
        <v>348</v>
      </c>
      <c r="C25" s="177"/>
      <c r="D25" s="177"/>
      <c r="E25" s="177">
        <v>3000000</v>
      </c>
      <c r="F25" s="177"/>
      <c r="G25" s="177"/>
      <c r="H25" s="177">
        <v>3000000</v>
      </c>
      <c r="I25" s="177"/>
      <c r="J25" s="177"/>
      <c r="K25" s="177">
        <v>1950000</v>
      </c>
      <c r="L25" s="177"/>
      <c r="M25" s="177"/>
      <c r="N25" s="177">
        <v>0</v>
      </c>
      <c r="O25" s="178">
        <f t="shared" si="0"/>
        <v>7950000</v>
      </c>
    </row>
    <row r="26" spans="1:15" ht="15.75" thickBot="1" x14ac:dyDescent="0.3">
      <c r="A26" s="188" t="s">
        <v>287</v>
      </c>
      <c r="B26" s="183" t="s">
        <v>349</v>
      </c>
      <c r="C26" s="184">
        <f t="shared" ref="C26:N26" si="2">SUM(C17:C25)</f>
        <v>4810430</v>
      </c>
      <c r="D26" s="184">
        <f t="shared" si="2"/>
        <v>4810430</v>
      </c>
      <c r="E26" s="184">
        <f t="shared" si="2"/>
        <v>7810430</v>
      </c>
      <c r="F26" s="184">
        <f t="shared" si="2"/>
        <v>4810430</v>
      </c>
      <c r="G26" s="184">
        <f t="shared" si="2"/>
        <v>5528430</v>
      </c>
      <c r="H26" s="184">
        <f t="shared" si="2"/>
        <v>7810434</v>
      </c>
      <c r="I26" s="184">
        <f t="shared" si="2"/>
        <v>4810434</v>
      </c>
      <c r="J26" s="184">
        <f t="shared" si="2"/>
        <v>4810430</v>
      </c>
      <c r="K26" s="184">
        <f t="shared" si="2"/>
        <v>6760430</v>
      </c>
      <c r="L26" s="184">
        <f t="shared" si="2"/>
        <v>4810432</v>
      </c>
      <c r="M26" s="184">
        <f t="shared" si="2"/>
        <v>4810434</v>
      </c>
      <c r="N26" s="184">
        <f t="shared" si="2"/>
        <v>4810444</v>
      </c>
      <c r="O26" s="185">
        <f t="shared" si="0"/>
        <v>66393188</v>
      </c>
    </row>
    <row r="27" spans="1:15" ht="15.75" thickBot="1" x14ac:dyDescent="0.3">
      <c r="A27" s="188" t="s">
        <v>290</v>
      </c>
      <c r="B27" s="189" t="s">
        <v>350</v>
      </c>
      <c r="C27" s="190">
        <f t="shared" ref="C27:O27" si="3">C15-C26</f>
        <v>-1415996</v>
      </c>
      <c r="D27" s="190">
        <f t="shared" si="3"/>
        <v>-1415996</v>
      </c>
      <c r="E27" s="190">
        <f t="shared" si="3"/>
        <v>-1765996</v>
      </c>
      <c r="F27" s="190">
        <f t="shared" si="3"/>
        <v>704744</v>
      </c>
      <c r="G27" s="190">
        <f t="shared" si="3"/>
        <v>966744</v>
      </c>
      <c r="H27" s="190">
        <f t="shared" si="3"/>
        <v>-2115260</v>
      </c>
      <c r="I27" s="190">
        <f t="shared" si="3"/>
        <v>884740</v>
      </c>
      <c r="J27" s="190">
        <f t="shared" si="3"/>
        <v>884744</v>
      </c>
      <c r="K27" s="190">
        <f t="shared" si="3"/>
        <v>-712256</v>
      </c>
      <c r="L27" s="190">
        <f t="shared" si="3"/>
        <v>1619742</v>
      </c>
      <c r="M27" s="190">
        <f t="shared" si="3"/>
        <v>1683740</v>
      </c>
      <c r="N27" s="190">
        <f t="shared" si="3"/>
        <v>681050</v>
      </c>
      <c r="O27" s="191">
        <f t="shared" si="3"/>
        <v>0</v>
      </c>
    </row>
  </sheetData>
  <mergeCells count="4">
    <mergeCell ref="B5:O5"/>
    <mergeCell ref="B16:O16"/>
    <mergeCell ref="L1:O1"/>
    <mergeCell ref="A2:O2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0"/>
  <sheetViews>
    <sheetView zoomScaleNormal="100" workbookViewId="0">
      <selection activeCell="B18" sqref="B18"/>
    </sheetView>
  </sheetViews>
  <sheetFormatPr defaultRowHeight="12.75" x14ac:dyDescent="0.2"/>
  <cols>
    <col min="1" max="1" width="61" style="1" customWidth="1"/>
    <col min="2" max="2" width="25.140625" style="1" customWidth="1"/>
    <col min="3" max="3" width="9.7109375" style="1" customWidth="1"/>
    <col min="4" max="256" width="9.140625" style="1"/>
    <col min="257" max="257" width="62.42578125" style="1" customWidth="1"/>
    <col min="258" max="258" width="25.140625" style="1" customWidth="1"/>
    <col min="259" max="512" width="9.140625" style="1"/>
    <col min="513" max="513" width="62.42578125" style="1" customWidth="1"/>
    <col min="514" max="514" width="25.140625" style="1" customWidth="1"/>
    <col min="515" max="768" width="9.140625" style="1"/>
    <col min="769" max="769" width="62.42578125" style="1" customWidth="1"/>
    <col min="770" max="770" width="25.140625" style="1" customWidth="1"/>
    <col min="771" max="1024" width="9.140625" style="1"/>
    <col min="1025" max="1025" width="62.42578125" style="1" customWidth="1"/>
    <col min="1026" max="1026" width="25.140625" style="1" customWidth="1"/>
    <col min="1027" max="1280" width="9.140625" style="1"/>
    <col min="1281" max="1281" width="62.42578125" style="1" customWidth="1"/>
    <col min="1282" max="1282" width="25.140625" style="1" customWidth="1"/>
    <col min="1283" max="1536" width="9.140625" style="1"/>
    <col min="1537" max="1537" width="62.42578125" style="1" customWidth="1"/>
    <col min="1538" max="1538" width="25.140625" style="1" customWidth="1"/>
    <col min="1539" max="1792" width="9.140625" style="1"/>
    <col min="1793" max="1793" width="62.42578125" style="1" customWidth="1"/>
    <col min="1794" max="1794" width="25.140625" style="1" customWidth="1"/>
    <col min="1795" max="2048" width="9.140625" style="1"/>
    <col min="2049" max="2049" width="62.42578125" style="1" customWidth="1"/>
    <col min="2050" max="2050" width="25.140625" style="1" customWidth="1"/>
    <col min="2051" max="2304" width="9.140625" style="1"/>
    <col min="2305" max="2305" width="62.42578125" style="1" customWidth="1"/>
    <col min="2306" max="2306" width="25.140625" style="1" customWidth="1"/>
    <col min="2307" max="2560" width="9.140625" style="1"/>
    <col min="2561" max="2561" width="62.42578125" style="1" customWidth="1"/>
    <col min="2562" max="2562" width="25.140625" style="1" customWidth="1"/>
    <col min="2563" max="2816" width="9.140625" style="1"/>
    <col min="2817" max="2817" width="62.42578125" style="1" customWidth="1"/>
    <col min="2818" max="2818" width="25.140625" style="1" customWidth="1"/>
    <col min="2819" max="3072" width="9.140625" style="1"/>
    <col min="3073" max="3073" width="62.42578125" style="1" customWidth="1"/>
    <col min="3074" max="3074" width="25.140625" style="1" customWidth="1"/>
    <col min="3075" max="3328" width="9.140625" style="1"/>
    <col min="3329" max="3329" width="62.42578125" style="1" customWidth="1"/>
    <col min="3330" max="3330" width="25.140625" style="1" customWidth="1"/>
    <col min="3331" max="3584" width="9.140625" style="1"/>
    <col min="3585" max="3585" width="62.42578125" style="1" customWidth="1"/>
    <col min="3586" max="3586" width="25.140625" style="1" customWidth="1"/>
    <col min="3587" max="3840" width="9.140625" style="1"/>
    <col min="3841" max="3841" width="62.42578125" style="1" customWidth="1"/>
    <col min="3842" max="3842" width="25.140625" style="1" customWidth="1"/>
    <col min="3843" max="4096" width="9.140625" style="1"/>
    <col min="4097" max="4097" width="62.42578125" style="1" customWidth="1"/>
    <col min="4098" max="4098" width="25.140625" style="1" customWidth="1"/>
    <col min="4099" max="4352" width="9.140625" style="1"/>
    <col min="4353" max="4353" width="62.42578125" style="1" customWidth="1"/>
    <col min="4354" max="4354" width="25.140625" style="1" customWidth="1"/>
    <col min="4355" max="4608" width="9.140625" style="1"/>
    <col min="4609" max="4609" width="62.42578125" style="1" customWidth="1"/>
    <col min="4610" max="4610" width="25.140625" style="1" customWidth="1"/>
    <col min="4611" max="4864" width="9.140625" style="1"/>
    <col min="4865" max="4865" width="62.42578125" style="1" customWidth="1"/>
    <col min="4866" max="4866" width="25.140625" style="1" customWidth="1"/>
    <col min="4867" max="5120" width="9.140625" style="1"/>
    <col min="5121" max="5121" width="62.42578125" style="1" customWidth="1"/>
    <col min="5122" max="5122" width="25.140625" style="1" customWidth="1"/>
    <col min="5123" max="5376" width="9.140625" style="1"/>
    <col min="5377" max="5377" width="62.42578125" style="1" customWidth="1"/>
    <col min="5378" max="5378" width="25.140625" style="1" customWidth="1"/>
    <col min="5379" max="5632" width="9.140625" style="1"/>
    <col min="5633" max="5633" width="62.42578125" style="1" customWidth="1"/>
    <col min="5634" max="5634" width="25.140625" style="1" customWidth="1"/>
    <col min="5635" max="5888" width="9.140625" style="1"/>
    <col min="5889" max="5889" width="62.42578125" style="1" customWidth="1"/>
    <col min="5890" max="5890" width="25.140625" style="1" customWidth="1"/>
    <col min="5891" max="6144" width="9.140625" style="1"/>
    <col min="6145" max="6145" width="62.42578125" style="1" customWidth="1"/>
    <col min="6146" max="6146" width="25.140625" style="1" customWidth="1"/>
    <col min="6147" max="6400" width="9.140625" style="1"/>
    <col min="6401" max="6401" width="62.42578125" style="1" customWidth="1"/>
    <col min="6402" max="6402" width="25.140625" style="1" customWidth="1"/>
    <col min="6403" max="6656" width="9.140625" style="1"/>
    <col min="6657" max="6657" width="62.42578125" style="1" customWidth="1"/>
    <col min="6658" max="6658" width="25.140625" style="1" customWidth="1"/>
    <col min="6659" max="6912" width="9.140625" style="1"/>
    <col min="6913" max="6913" width="62.42578125" style="1" customWidth="1"/>
    <col min="6914" max="6914" width="25.140625" style="1" customWidth="1"/>
    <col min="6915" max="7168" width="9.140625" style="1"/>
    <col min="7169" max="7169" width="62.42578125" style="1" customWidth="1"/>
    <col min="7170" max="7170" width="25.140625" style="1" customWidth="1"/>
    <col min="7171" max="7424" width="9.140625" style="1"/>
    <col min="7425" max="7425" width="62.42578125" style="1" customWidth="1"/>
    <col min="7426" max="7426" width="25.140625" style="1" customWidth="1"/>
    <col min="7427" max="7680" width="9.140625" style="1"/>
    <col min="7681" max="7681" width="62.42578125" style="1" customWidth="1"/>
    <col min="7682" max="7682" width="25.140625" style="1" customWidth="1"/>
    <col min="7683" max="7936" width="9.140625" style="1"/>
    <col min="7937" max="7937" width="62.42578125" style="1" customWidth="1"/>
    <col min="7938" max="7938" width="25.140625" style="1" customWidth="1"/>
    <col min="7939" max="8192" width="9.140625" style="1"/>
    <col min="8193" max="8193" width="62.42578125" style="1" customWidth="1"/>
    <col min="8194" max="8194" width="25.140625" style="1" customWidth="1"/>
    <col min="8195" max="8448" width="9.140625" style="1"/>
    <col min="8449" max="8449" width="62.42578125" style="1" customWidth="1"/>
    <col min="8450" max="8450" width="25.140625" style="1" customWidth="1"/>
    <col min="8451" max="8704" width="9.140625" style="1"/>
    <col min="8705" max="8705" width="62.42578125" style="1" customWidth="1"/>
    <col min="8706" max="8706" width="25.140625" style="1" customWidth="1"/>
    <col min="8707" max="8960" width="9.140625" style="1"/>
    <col min="8961" max="8961" width="62.42578125" style="1" customWidth="1"/>
    <col min="8962" max="8962" width="25.140625" style="1" customWidth="1"/>
    <col min="8963" max="9216" width="9.140625" style="1"/>
    <col min="9217" max="9217" width="62.42578125" style="1" customWidth="1"/>
    <col min="9218" max="9218" width="25.140625" style="1" customWidth="1"/>
    <col min="9219" max="9472" width="9.140625" style="1"/>
    <col min="9473" max="9473" width="62.42578125" style="1" customWidth="1"/>
    <col min="9474" max="9474" width="25.140625" style="1" customWidth="1"/>
    <col min="9475" max="9728" width="9.140625" style="1"/>
    <col min="9729" max="9729" width="62.42578125" style="1" customWidth="1"/>
    <col min="9730" max="9730" width="25.140625" style="1" customWidth="1"/>
    <col min="9731" max="9984" width="9.140625" style="1"/>
    <col min="9985" max="9985" width="62.42578125" style="1" customWidth="1"/>
    <col min="9986" max="9986" width="25.140625" style="1" customWidth="1"/>
    <col min="9987" max="10240" width="9.140625" style="1"/>
    <col min="10241" max="10241" width="62.42578125" style="1" customWidth="1"/>
    <col min="10242" max="10242" width="25.140625" style="1" customWidth="1"/>
    <col min="10243" max="10496" width="9.140625" style="1"/>
    <col min="10497" max="10497" width="62.42578125" style="1" customWidth="1"/>
    <col min="10498" max="10498" width="25.140625" style="1" customWidth="1"/>
    <col min="10499" max="10752" width="9.140625" style="1"/>
    <col min="10753" max="10753" width="62.42578125" style="1" customWidth="1"/>
    <col min="10754" max="10754" width="25.140625" style="1" customWidth="1"/>
    <col min="10755" max="11008" width="9.140625" style="1"/>
    <col min="11009" max="11009" width="62.42578125" style="1" customWidth="1"/>
    <col min="11010" max="11010" width="25.140625" style="1" customWidth="1"/>
    <col min="11011" max="11264" width="9.140625" style="1"/>
    <col min="11265" max="11265" width="62.42578125" style="1" customWidth="1"/>
    <col min="11266" max="11266" width="25.140625" style="1" customWidth="1"/>
    <col min="11267" max="11520" width="9.140625" style="1"/>
    <col min="11521" max="11521" width="62.42578125" style="1" customWidth="1"/>
    <col min="11522" max="11522" width="25.140625" style="1" customWidth="1"/>
    <col min="11523" max="11776" width="9.140625" style="1"/>
    <col min="11777" max="11777" width="62.42578125" style="1" customWidth="1"/>
    <col min="11778" max="11778" width="25.140625" style="1" customWidth="1"/>
    <col min="11779" max="12032" width="9.140625" style="1"/>
    <col min="12033" max="12033" width="62.42578125" style="1" customWidth="1"/>
    <col min="12034" max="12034" width="25.140625" style="1" customWidth="1"/>
    <col min="12035" max="12288" width="9.140625" style="1"/>
    <col min="12289" max="12289" width="62.42578125" style="1" customWidth="1"/>
    <col min="12290" max="12290" width="25.140625" style="1" customWidth="1"/>
    <col min="12291" max="12544" width="9.140625" style="1"/>
    <col min="12545" max="12545" width="62.42578125" style="1" customWidth="1"/>
    <col min="12546" max="12546" width="25.140625" style="1" customWidth="1"/>
    <col min="12547" max="12800" width="9.140625" style="1"/>
    <col min="12801" max="12801" width="62.42578125" style="1" customWidth="1"/>
    <col min="12802" max="12802" width="25.140625" style="1" customWidth="1"/>
    <col min="12803" max="13056" width="9.140625" style="1"/>
    <col min="13057" max="13057" width="62.42578125" style="1" customWidth="1"/>
    <col min="13058" max="13058" width="25.140625" style="1" customWidth="1"/>
    <col min="13059" max="13312" width="9.140625" style="1"/>
    <col min="13313" max="13313" width="62.42578125" style="1" customWidth="1"/>
    <col min="13314" max="13314" width="25.140625" style="1" customWidth="1"/>
    <col min="13315" max="13568" width="9.140625" style="1"/>
    <col min="13569" max="13569" width="62.42578125" style="1" customWidth="1"/>
    <col min="13570" max="13570" width="25.140625" style="1" customWidth="1"/>
    <col min="13571" max="13824" width="9.140625" style="1"/>
    <col min="13825" max="13825" width="62.42578125" style="1" customWidth="1"/>
    <col min="13826" max="13826" width="25.140625" style="1" customWidth="1"/>
    <col min="13827" max="14080" width="9.140625" style="1"/>
    <col min="14081" max="14081" width="62.42578125" style="1" customWidth="1"/>
    <col min="14082" max="14082" width="25.140625" style="1" customWidth="1"/>
    <col min="14083" max="14336" width="9.140625" style="1"/>
    <col min="14337" max="14337" width="62.42578125" style="1" customWidth="1"/>
    <col min="14338" max="14338" width="25.140625" style="1" customWidth="1"/>
    <col min="14339" max="14592" width="9.140625" style="1"/>
    <col min="14593" max="14593" width="62.42578125" style="1" customWidth="1"/>
    <col min="14594" max="14594" width="25.140625" style="1" customWidth="1"/>
    <col min="14595" max="14848" width="9.140625" style="1"/>
    <col min="14849" max="14849" width="62.42578125" style="1" customWidth="1"/>
    <col min="14850" max="14850" width="25.140625" style="1" customWidth="1"/>
    <col min="14851" max="15104" width="9.140625" style="1"/>
    <col min="15105" max="15105" width="62.42578125" style="1" customWidth="1"/>
    <col min="15106" max="15106" width="25.140625" style="1" customWidth="1"/>
    <col min="15107" max="15360" width="9.140625" style="1"/>
    <col min="15361" max="15361" width="62.42578125" style="1" customWidth="1"/>
    <col min="15362" max="15362" width="25.140625" style="1" customWidth="1"/>
    <col min="15363" max="15616" width="9.140625" style="1"/>
    <col min="15617" max="15617" width="62.42578125" style="1" customWidth="1"/>
    <col min="15618" max="15618" width="25.140625" style="1" customWidth="1"/>
    <col min="15619" max="15872" width="9.140625" style="1"/>
    <col min="15873" max="15873" width="62.42578125" style="1" customWidth="1"/>
    <col min="15874" max="15874" width="25.140625" style="1" customWidth="1"/>
    <col min="15875" max="16128" width="9.140625" style="1"/>
    <col min="16129" max="16129" width="62.42578125" style="1" customWidth="1"/>
    <col min="16130" max="16130" width="25.140625" style="1" customWidth="1"/>
    <col min="16131" max="16384" width="9.140625" style="1"/>
  </cols>
  <sheetData>
    <row r="1" spans="1:3" x14ac:dyDescent="0.2">
      <c r="B1" s="1" t="s">
        <v>377</v>
      </c>
    </row>
    <row r="2" spans="1:3" ht="52.5" customHeight="1" x14ac:dyDescent="0.25">
      <c r="A2" s="228" t="s">
        <v>421</v>
      </c>
      <c r="B2" s="229"/>
    </row>
    <row r="3" spans="1:3" x14ac:dyDescent="0.2">
      <c r="B3" s="230" t="s">
        <v>362</v>
      </c>
    </row>
    <row r="4" spans="1:3" ht="39.75" customHeight="1" x14ac:dyDescent="0.2">
      <c r="A4" s="231" t="s">
        <v>363</v>
      </c>
      <c r="B4" s="231" t="s">
        <v>394</v>
      </c>
      <c r="C4" s="392" t="s">
        <v>440</v>
      </c>
    </row>
    <row r="5" spans="1:3" x14ac:dyDescent="0.2">
      <c r="A5" s="232" t="s">
        <v>364</v>
      </c>
      <c r="B5" s="233"/>
      <c r="C5" s="231"/>
    </row>
    <row r="6" spans="1:3" x14ac:dyDescent="0.2">
      <c r="A6" s="232" t="s">
        <v>365</v>
      </c>
      <c r="B6" s="233">
        <v>2818720</v>
      </c>
      <c r="C6" s="233">
        <v>2818720</v>
      </c>
    </row>
    <row r="7" spans="1:3" x14ac:dyDescent="0.2">
      <c r="A7" s="232" t="s">
        <v>366</v>
      </c>
      <c r="B7" s="233">
        <v>2528000</v>
      </c>
      <c r="C7" s="233">
        <v>2528000</v>
      </c>
    </row>
    <row r="8" spans="1:3" x14ac:dyDescent="0.2">
      <c r="A8" s="232" t="s">
        <v>367</v>
      </c>
      <c r="B8" s="233">
        <v>100000</v>
      </c>
      <c r="C8" s="233">
        <v>100000</v>
      </c>
    </row>
    <row r="9" spans="1:3" x14ac:dyDescent="0.2">
      <c r="A9" s="232" t="s">
        <v>368</v>
      </c>
      <c r="B9" s="233">
        <v>1761520</v>
      </c>
      <c r="C9" s="231">
        <v>1761520</v>
      </c>
    </row>
    <row r="10" spans="1:3" s="243" customFormat="1" x14ac:dyDescent="0.2">
      <c r="A10" s="275" t="s">
        <v>429</v>
      </c>
      <c r="B10" s="233">
        <v>1980700</v>
      </c>
      <c r="C10" s="231">
        <v>1980700</v>
      </c>
    </row>
    <row r="11" spans="1:3" s="243" customFormat="1" x14ac:dyDescent="0.2">
      <c r="A11" s="275" t="s">
        <v>428</v>
      </c>
      <c r="B11" s="233">
        <v>5640226</v>
      </c>
      <c r="C11" s="231">
        <v>5640226</v>
      </c>
    </row>
    <row r="12" spans="1:3" x14ac:dyDescent="0.2">
      <c r="A12" s="232" t="s">
        <v>369</v>
      </c>
      <c r="B12" s="233">
        <v>5000000</v>
      </c>
      <c r="C12" s="231">
        <v>5000000</v>
      </c>
    </row>
    <row r="13" spans="1:3" x14ac:dyDescent="0.2">
      <c r="A13" s="232" t="s">
        <v>370</v>
      </c>
      <c r="B13" s="233">
        <v>8273422</v>
      </c>
      <c r="C13" s="233">
        <v>8273422</v>
      </c>
    </row>
    <row r="14" spans="1:3" x14ac:dyDescent="0.2">
      <c r="A14" s="232" t="s">
        <v>425</v>
      </c>
      <c r="B14" s="233">
        <v>1107200</v>
      </c>
      <c r="C14" s="231">
        <v>1439360</v>
      </c>
    </row>
    <row r="15" spans="1:3" x14ac:dyDescent="0.2">
      <c r="A15" s="232" t="s">
        <v>371</v>
      </c>
      <c r="B15" s="233">
        <v>3100000</v>
      </c>
      <c r="C15" s="231">
        <v>3100000</v>
      </c>
    </row>
    <row r="16" spans="1:3" s="243" customFormat="1" x14ac:dyDescent="0.2">
      <c r="A16" s="232" t="s">
        <v>427</v>
      </c>
      <c r="B16" s="233">
        <v>1544700</v>
      </c>
      <c r="C16" s="231">
        <v>1174200</v>
      </c>
    </row>
    <row r="17" spans="1:3" s="243" customFormat="1" x14ac:dyDescent="0.2">
      <c r="A17" s="232" t="s">
        <v>426</v>
      </c>
      <c r="B17" s="233">
        <v>3167600</v>
      </c>
      <c r="C17" s="231">
        <v>2687048</v>
      </c>
    </row>
    <row r="18" spans="1:3" x14ac:dyDescent="0.2">
      <c r="A18" s="232" t="s">
        <v>372</v>
      </c>
      <c r="B18" s="233">
        <v>0</v>
      </c>
      <c r="C18" s="231"/>
    </row>
    <row r="19" spans="1:3" ht="22.5" x14ac:dyDescent="0.2">
      <c r="A19" s="232" t="s">
        <v>373</v>
      </c>
      <c r="B19" s="233">
        <v>1800000</v>
      </c>
      <c r="C19" s="231">
        <v>1800000</v>
      </c>
    </row>
    <row r="20" spans="1:3" x14ac:dyDescent="0.2">
      <c r="A20" s="234" t="s">
        <v>374</v>
      </c>
      <c r="B20" s="235">
        <f>SUM(B5:B19)</f>
        <v>38822088</v>
      </c>
      <c r="C20" s="235">
        <f>SUM(C5:C19)</f>
        <v>38303196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3</vt:i4>
      </vt:variant>
    </vt:vector>
  </HeadingPairs>
  <TitlesOfParts>
    <vt:vector size="14" baseType="lpstr">
      <vt:lpstr>címlap</vt:lpstr>
      <vt:lpstr>1.1.sz.mell.</vt:lpstr>
      <vt:lpstr>1.1 sz mell konyha</vt:lpstr>
      <vt:lpstr>2.1.sz, mell</vt:lpstr>
      <vt:lpstr>3.sz.mell.</vt:lpstr>
      <vt:lpstr>4.sz.mell.</vt:lpstr>
      <vt:lpstr>5. sz melléklet</vt:lpstr>
      <vt:lpstr>1.sz.tájékozt</vt:lpstr>
      <vt:lpstr>2.sz.tájék.</vt:lpstr>
      <vt:lpstr>3.sz. tájékoztató t.</vt:lpstr>
      <vt:lpstr>Munka1</vt:lpstr>
      <vt:lpstr>'1.1.sz.mell.'!Nyomtatási_terület</vt:lpstr>
      <vt:lpstr>'2.sz.tájék.'!Nyomtatási_terület</vt:lpstr>
      <vt:lpstr>'4.sz.mell.'!Nyomtatási_terület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macus</dc:creator>
  <cp:lastModifiedBy>felhasznalo</cp:lastModifiedBy>
  <cp:lastPrinted>2019-02-21T14:09:16Z</cp:lastPrinted>
  <dcterms:created xsi:type="dcterms:W3CDTF">2016-02-10T10:51:08Z</dcterms:created>
  <dcterms:modified xsi:type="dcterms:W3CDTF">2020-07-26T18:28:21Z</dcterms:modified>
</cp:coreProperties>
</file>