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_rol\dokumentumok\d\d_rol_fotok_doksik\jegyzőkönyvek\Jegyzőkönyv\KT ülés 20190530\"/>
    </mc:Choice>
  </mc:AlternateContent>
  <bookViews>
    <workbookView xWindow="0" yWindow="0" windowWidth="20490" windowHeight="7650" firstSheet="10" activeTab="13"/>
  </bookViews>
  <sheets>
    <sheet name="1.számú melléklet" sheetId="13" r:id="rId1"/>
    <sheet name="2.számú melléklet" sheetId="12" r:id="rId2"/>
    <sheet name="3.számú melléklet" sheetId="11" r:id="rId3"/>
    <sheet name="4.számú melléklet" sheetId="10" r:id="rId4"/>
    <sheet name="5.számú melléklet" sheetId="7" r:id="rId5"/>
    <sheet name="6.számú melléklet" sheetId="6" r:id="rId6"/>
    <sheet name="7.számú melléklet" sheetId="5" r:id="rId7"/>
    <sheet name="8.számú melléklet " sheetId="4" r:id="rId8"/>
    <sheet name="9.számú melléklet" sheetId="3" r:id="rId9"/>
    <sheet name="10.számú melléklet" sheetId="14" r:id="rId10"/>
    <sheet name="11.számú melléklet" sheetId="15" r:id="rId11"/>
    <sheet name="12.számú melléklet" sheetId="16" r:id="rId12"/>
    <sheet name="13.számú melléklet" sheetId="17" r:id="rId13"/>
    <sheet name="14.számú melléklet" sheetId="18" r:id="rId14"/>
  </sheets>
  <calcPr calcId="162913"/>
</workbook>
</file>

<file path=xl/calcChain.xml><?xml version="1.0" encoding="utf-8"?>
<calcChain xmlns="http://schemas.openxmlformats.org/spreadsheetml/2006/main">
  <c r="D29" i="18" l="1"/>
  <c r="D32" i="18" s="1"/>
  <c r="D31" i="18"/>
  <c r="C29" i="18"/>
  <c r="C32" i="18" s="1"/>
  <c r="D24" i="18"/>
  <c r="C24" i="18"/>
  <c r="D20" i="18"/>
  <c r="C20" i="18"/>
  <c r="D16" i="18"/>
  <c r="C16" i="18"/>
  <c r="D11" i="18"/>
  <c r="C11" i="18"/>
  <c r="G63" i="17"/>
  <c r="F63" i="17"/>
  <c r="G93" i="17"/>
  <c r="F93" i="17"/>
  <c r="G90" i="17"/>
  <c r="F90" i="17"/>
  <c r="G80" i="17"/>
  <c r="F80" i="17"/>
  <c r="G72" i="17"/>
  <c r="F72" i="17"/>
  <c r="G53" i="17"/>
  <c r="F53" i="17"/>
  <c r="G46" i="17"/>
  <c r="F46" i="17"/>
  <c r="G43" i="17"/>
  <c r="F43" i="17"/>
  <c r="G37" i="17"/>
  <c r="F37" i="17"/>
  <c r="G36" i="17"/>
  <c r="G29" i="17"/>
  <c r="F29" i="17"/>
  <c r="G22" i="17"/>
  <c r="F22" i="17"/>
  <c r="G16" i="17"/>
  <c r="F16" i="17"/>
  <c r="G9" i="17"/>
  <c r="F9" i="17"/>
  <c r="I40" i="16"/>
  <c r="J35" i="16"/>
  <c r="J40" i="16" s="1"/>
  <c r="I35" i="16"/>
  <c r="H35" i="16"/>
  <c r="H40" i="16" s="1"/>
  <c r="G35" i="16"/>
  <c r="G40" i="16" s="1"/>
  <c r="G32" i="16"/>
  <c r="G37" i="16" s="1"/>
  <c r="J29" i="16"/>
  <c r="J39" i="16" s="1"/>
  <c r="I29" i="16"/>
  <c r="I39" i="16" s="1"/>
  <c r="H29" i="16"/>
  <c r="H39" i="16" s="1"/>
  <c r="G29" i="16"/>
  <c r="G39" i="16" s="1"/>
  <c r="J21" i="16"/>
  <c r="J36" i="16" s="1"/>
  <c r="J38" i="16" s="1"/>
  <c r="I21" i="16"/>
  <c r="I36" i="16" s="1"/>
  <c r="I38" i="16" s="1"/>
  <c r="H21" i="16"/>
  <c r="H36" i="16" s="1"/>
  <c r="H38" i="16" s="1"/>
  <c r="G21" i="16"/>
  <c r="G36" i="16" s="1"/>
  <c r="I41" i="16" l="1"/>
  <c r="F36" i="17"/>
  <c r="G41" i="16"/>
  <c r="D27" i="18"/>
  <c r="D33" i="18" s="1"/>
  <c r="C27" i="18"/>
  <c r="C33" i="18" s="1"/>
  <c r="G79" i="17"/>
  <c r="G98" i="17" s="1"/>
  <c r="F79" i="17"/>
  <c r="F98" i="17" s="1"/>
  <c r="G52" i="17"/>
  <c r="F52" i="17"/>
  <c r="G8" i="17"/>
  <c r="F8" i="17"/>
  <c r="G38" i="16"/>
  <c r="J41" i="16"/>
  <c r="H41" i="16"/>
  <c r="G68" i="17" l="1"/>
  <c r="F68" i="17"/>
  <c r="G21" i="15" l="1"/>
  <c r="F21" i="15"/>
  <c r="E21" i="15"/>
  <c r="D21" i="15"/>
  <c r="C21" i="15"/>
  <c r="H20" i="15"/>
  <c r="I20" i="15" s="1"/>
  <c r="H19" i="15"/>
  <c r="H21" i="15" s="1"/>
  <c r="H17" i="15"/>
  <c r="H22" i="15" s="1"/>
  <c r="G17" i="15"/>
  <c r="G22" i="15" s="1"/>
  <c r="F17" i="15"/>
  <c r="F22" i="15" s="1"/>
  <c r="E17" i="15"/>
  <c r="E22" i="15" s="1"/>
  <c r="D17" i="15"/>
  <c r="D22" i="15" s="1"/>
  <c r="C17" i="15"/>
  <c r="C22" i="15" s="1"/>
  <c r="H16" i="15"/>
  <c r="I16" i="15" s="1"/>
  <c r="I15" i="15"/>
  <c r="H15" i="15"/>
  <c r="H14" i="15"/>
  <c r="I14" i="15" s="1"/>
  <c r="I13" i="15"/>
  <c r="H13" i="15"/>
  <c r="H12" i="15"/>
  <c r="I12" i="15" s="1"/>
  <c r="I11" i="15"/>
  <c r="H11" i="15"/>
  <c r="H10" i="15"/>
  <c r="I10" i="15" s="1"/>
  <c r="E10" i="14"/>
  <c r="E11" i="14" s="1"/>
  <c r="G11" i="14"/>
  <c r="F11" i="14"/>
  <c r="D11" i="14"/>
  <c r="C11" i="14"/>
  <c r="I17" i="15" l="1"/>
  <c r="I19" i="15"/>
  <c r="I21" i="15" s="1"/>
  <c r="I22" i="15" l="1"/>
  <c r="I26" i="13" l="1"/>
  <c r="E22" i="13"/>
  <c r="E24" i="13" s="1"/>
  <c r="E20" i="13"/>
  <c r="E18" i="13"/>
  <c r="E16" i="13"/>
  <c r="I52" i="12"/>
  <c r="I51" i="12"/>
  <c r="I53" i="12" s="1"/>
  <c r="I49" i="12"/>
  <c r="I37" i="12"/>
  <c r="E27" i="13" s="1"/>
  <c r="E26" i="13" s="1"/>
  <c r="I30" i="12"/>
  <c r="I29" i="12"/>
  <c r="E19" i="13" s="1"/>
  <c r="I28" i="12"/>
  <c r="I25" i="12"/>
  <c r="I23" i="12"/>
  <c r="I22" i="12"/>
  <c r="E13" i="13" s="1"/>
  <c r="I21" i="12"/>
  <c r="E12" i="13" s="1"/>
  <c r="E11" i="13" s="1"/>
  <c r="I20" i="12"/>
  <c r="I19" i="12"/>
  <c r="I18" i="12"/>
  <c r="I38" i="12" s="1"/>
  <c r="I17" i="12"/>
  <c r="I16" i="12"/>
  <c r="I15" i="12"/>
  <c r="I14" i="12"/>
  <c r="I13" i="12"/>
  <c r="I12" i="12"/>
  <c r="I10" i="12" s="1"/>
  <c r="H50" i="11"/>
  <c r="H51" i="11" s="1"/>
  <c r="H46" i="11"/>
  <c r="H45" i="11"/>
  <c r="I48" i="12" s="1"/>
  <c r="H44" i="11"/>
  <c r="I47" i="12" s="1"/>
  <c r="H29" i="11"/>
  <c r="H30" i="11" s="1"/>
  <c r="H24" i="11"/>
  <c r="H13" i="11"/>
  <c r="H12" i="11"/>
  <c r="H11" i="11"/>
  <c r="E10" i="13" s="1"/>
  <c r="I50" i="12" l="1"/>
  <c r="I20" i="13" s="1"/>
  <c r="I21" i="13"/>
  <c r="H47" i="11"/>
  <c r="E41" i="10" l="1"/>
  <c r="E37" i="10"/>
  <c r="E22" i="10"/>
  <c r="E17" i="10"/>
  <c r="F59" i="7"/>
  <c r="F60" i="7"/>
  <c r="F58" i="7"/>
  <c r="F57" i="7"/>
  <c r="F54" i="7"/>
  <c r="F53" i="7"/>
  <c r="F52" i="7"/>
  <c r="F51" i="7"/>
  <c r="E61" i="7"/>
  <c r="E60" i="7"/>
  <c r="E59" i="7"/>
  <c r="E54" i="7"/>
  <c r="E53" i="7"/>
  <c r="E52" i="7"/>
  <c r="E51" i="7"/>
  <c r="F67" i="7"/>
  <c r="E67" i="7"/>
  <c r="F102" i="7"/>
  <c r="F103" i="7" s="1"/>
  <c r="F99" i="7"/>
  <c r="F89" i="7"/>
  <c r="F90" i="7" s="1"/>
  <c r="F77" i="7"/>
  <c r="F68" i="7"/>
  <c r="F66" i="7"/>
  <c r="F65" i="7"/>
  <c r="F64" i="7"/>
  <c r="F61" i="7"/>
  <c r="F48" i="7"/>
  <c r="F31" i="7"/>
  <c r="H38" i="11" s="1"/>
  <c r="F18" i="7"/>
  <c r="F20" i="7" s="1"/>
  <c r="H37" i="11" s="1"/>
  <c r="I41" i="12" s="1"/>
  <c r="D34" i="6"/>
  <c r="D25" i="6"/>
  <c r="J12" i="5"/>
  <c r="D13" i="4"/>
  <c r="G26" i="13"/>
  <c r="G22" i="13"/>
  <c r="D22" i="13"/>
  <c r="D24" i="13" s="1"/>
  <c r="D20" i="13"/>
  <c r="D18" i="13"/>
  <c r="H52" i="12"/>
  <c r="I22" i="13" s="1"/>
  <c r="I24" i="13" s="1"/>
  <c r="H37" i="12"/>
  <c r="D27" i="13" s="1"/>
  <c r="D26" i="13" s="1"/>
  <c r="H30" i="12"/>
  <c r="H29" i="12"/>
  <c r="H28" i="12"/>
  <c r="H25" i="12"/>
  <c r="D16" i="13" s="1"/>
  <c r="H23" i="12"/>
  <c r="H22" i="12"/>
  <c r="D13" i="13" s="1"/>
  <c r="H21" i="12"/>
  <c r="H19" i="12"/>
  <c r="H18" i="12"/>
  <c r="H38" i="12" s="1"/>
  <c r="H17" i="12"/>
  <c r="H16" i="12"/>
  <c r="H15" i="12"/>
  <c r="H14" i="12"/>
  <c r="H13" i="12"/>
  <c r="H12" i="12"/>
  <c r="G50" i="11"/>
  <c r="G51" i="11" s="1"/>
  <c r="G46" i="11"/>
  <c r="H49" i="12" s="1"/>
  <c r="G45" i="11"/>
  <c r="H48" i="12" s="1"/>
  <c r="G44" i="11"/>
  <c r="G38" i="11"/>
  <c r="H42" i="12" s="1"/>
  <c r="H11" i="13" s="1"/>
  <c r="G37" i="11"/>
  <c r="H41" i="12" s="1"/>
  <c r="H10" i="13" s="1"/>
  <c r="G29" i="11"/>
  <c r="G30" i="11" s="1"/>
  <c r="G24" i="11"/>
  <c r="G13" i="11"/>
  <c r="G12" i="11"/>
  <c r="G11" i="11"/>
  <c r="D10" i="13" s="1"/>
  <c r="D41" i="10"/>
  <c r="H26" i="12" s="1"/>
  <c r="D17" i="10"/>
  <c r="D37" i="10"/>
  <c r="D22" i="10"/>
  <c r="H34" i="12" s="1"/>
  <c r="H35" i="12" s="1"/>
  <c r="E103" i="7"/>
  <c r="E102" i="7"/>
  <c r="E99" i="7"/>
  <c r="E89" i="7"/>
  <c r="E90" i="7" s="1"/>
  <c r="E77" i="7"/>
  <c r="E68" i="7"/>
  <c r="E66" i="7"/>
  <c r="E65" i="7"/>
  <c r="E64" i="7"/>
  <c r="E58" i="7"/>
  <c r="E57" i="7"/>
  <c r="E48" i="7"/>
  <c r="G39" i="11" s="1"/>
  <c r="H43" i="12" s="1"/>
  <c r="H12" i="13" s="1"/>
  <c r="E31" i="7"/>
  <c r="E18" i="7"/>
  <c r="E20" i="7" s="1"/>
  <c r="E34" i="6"/>
  <c r="E25" i="6"/>
  <c r="G12" i="5"/>
  <c r="G23" i="12"/>
  <c r="F11" i="11"/>
  <c r="F12" i="11"/>
  <c r="I10" i="13" l="1"/>
  <c r="G14" i="11"/>
  <c r="I34" i="12"/>
  <c r="H15" i="11"/>
  <c r="G15" i="11"/>
  <c r="I26" i="12"/>
  <c r="H14" i="11"/>
  <c r="H16" i="11" s="1"/>
  <c r="H32" i="11" s="1"/>
  <c r="I42" i="12"/>
  <c r="I11" i="13" s="1"/>
  <c r="H39" i="11"/>
  <c r="I43" i="12" s="1"/>
  <c r="I12" i="13" s="1"/>
  <c r="E47" i="10"/>
  <c r="F62" i="7"/>
  <c r="H40" i="11" s="1"/>
  <c r="I44" i="12" s="1"/>
  <c r="I14" i="13" s="1"/>
  <c r="F69" i="7"/>
  <c r="H41" i="11" s="1"/>
  <c r="I45" i="12" s="1"/>
  <c r="I15" i="13" s="1"/>
  <c r="H10" i="12"/>
  <c r="H20" i="12"/>
  <c r="D19" i="13"/>
  <c r="D17" i="13"/>
  <c r="E69" i="7"/>
  <c r="G41" i="11" s="1"/>
  <c r="H45" i="12" s="1"/>
  <c r="H15" i="13" s="1"/>
  <c r="E62" i="7"/>
  <c r="G40" i="11" s="1"/>
  <c r="H44" i="12" s="1"/>
  <c r="H14" i="13" s="1"/>
  <c r="G47" i="11"/>
  <c r="D15" i="13"/>
  <c r="G16" i="11"/>
  <c r="G32" i="11" s="1"/>
  <c r="H47" i="12"/>
  <c r="H50" i="12" s="1"/>
  <c r="H20" i="13" s="1"/>
  <c r="H51" i="12"/>
  <c r="D12" i="13"/>
  <c r="D11" i="13" s="1"/>
  <c r="D21" i="13" s="1"/>
  <c r="D25" i="13" s="1"/>
  <c r="D28" i="13" s="1"/>
  <c r="H24" i="12"/>
  <c r="D47" i="10"/>
  <c r="D77" i="7"/>
  <c r="F44" i="11"/>
  <c r="D57" i="7"/>
  <c r="D65" i="7"/>
  <c r="E17" i="13" l="1"/>
  <c r="I24" i="12"/>
  <c r="I33" i="12" s="1"/>
  <c r="E15" i="13"/>
  <c r="E21" i="13" s="1"/>
  <c r="E25" i="13" s="1"/>
  <c r="E28" i="13" s="1"/>
  <c r="I35" i="12"/>
  <c r="I19" i="13"/>
  <c r="H33" i="12"/>
  <c r="H39" i="12" s="1"/>
  <c r="H42" i="11"/>
  <c r="H54" i="11" s="1"/>
  <c r="I46" i="12"/>
  <c r="I55" i="12" s="1"/>
  <c r="F78" i="7"/>
  <c r="F106" i="7" s="1"/>
  <c r="E78" i="7"/>
  <c r="E106" i="7" s="1"/>
  <c r="H46" i="12"/>
  <c r="H53" i="12"/>
  <c r="H21" i="13"/>
  <c r="G42" i="11"/>
  <c r="G54" i="11" s="1"/>
  <c r="C25" i="6"/>
  <c r="D60" i="7"/>
  <c r="I39" i="12" l="1"/>
  <c r="I25" i="13"/>
  <c r="I28" i="13"/>
  <c r="H55" i="12"/>
  <c r="K11" i="5"/>
  <c r="K10" i="3"/>
  <c r="K11" i="3"/>
  <c r="G17" i="12"/>
  <c r="C12" i="5"/>
  <c r="C37" i="10"/>
  <c r="C22" i="10"/>
  <c r="K12" i="3" l="1"/>
  <c r="D58" i="7" l="1"/>
  <c r="D61" i="7"/>
  <c r="D59" i="7"/>
  <c r="D67" i="7"/>
  <c r="D68" i="7"/>
  <c r="C34" i="6"/>
  <c r="D12" i="5"/>
  <c r="D12" i="3"/>
  <c r="C12" i="3"/>
  <c r="G52" i="12"/>
  <c r="H22" i="13" s="1"/>
  <c r="G18" i="12"/>
  <c r="G38" i="12" s="1"/>
  <c r="E13" i="4"/>
  <c r="C22" i="13" l="1"/>
  <c r="G36" i="12"/>
  <c r="G51" i="12"/>
  <c r="G21" i="13" s="1"/>
  <c r="G24" i="13" s="1"/>
  <c r="C20" i="13" l="1"/>
  <c r="G26" i="12"/>
  <c r="G37" i="12" l="1"/>
  <c r="C27" i="13" s="1"/>
  <c r="C26" i="13" s="1"/>
  <c r="G30" i="12"/>
  <c r="C17" i="13" s="1"/>
  <c r="G29" i="12"/>
  <c r="G28" i="12"/>
  <c r="C18" i="13"/>
  <c r="G25" i="12"/>
  <c r="C16" i="13" s="1"/>
  <c r="G22" i="12"/>
  <c r="C13" i="13" s="1"/>
  <c r="G21" i="12"/>
  <c r="G19" i="12"/>
  <c r="G16" i="12"/>
  <c r="G15" i="12"/>
  <c r="G14" i="12"/>
  <c r="G13" i="12"/>
  <c r="G12" i="12"/>
  <c r="F29" i="11"/>
  <c r="F14" i="11"/>
  <c r="F13" i="11"/>
  <c r="C10" i="13"/>
  <c r="C12" i="13" l="1"/>
  <c r="C11" i="13" s="1"/>
  <c r="C19" i="13"/>
  <c r="D66" i="7"/>
  <c r="D64" i="7"/>
  <c r="D54" i="7"/>
  <c r="D53" i="7"/>
  <c r="C24" i="13" l="1"/>
  <c r="G24" i="12"/>
  <c r="G20" i="12"/>
  <c r="F30" i="11"/>
  <c r="F24" i="11"/>
  <c r="D102" i="7"/>
  <c r="D99" i="7"/>
  <c r="D89" i="7"/>
  <c r="D90" i="7" s="1"/>
  <c r="D69" i="7"/>
  <c r="F41" i="11" s="1"/>
  <c r="G45" i="12" s="1"/>
  <c r="G15" i="13" s="1"/>
  <c r="D48" i="7"/>
  <c r="F39" i="11" s="1"/>
  <c r="G43" i="12" s="1"/>
  <c r="G12" i="13" s="1"/>
  <c r="D31" i="7"/>
  <c r="F38" i="11" s="1"/>
  <c r="G42" i="12" s="1"/>
  <c r="G11" i="13" s="1"/>
  <c r="D18" i="7"/>
  <c r="D20" i="7" s="1"/>
  <c r="F37" i="11" s="1"/>
  <c r="G41" i="12" s="1"/>
  <c r="G10" i="13" s="1"/>
  <c r="G47" i="12" l="1"/>
  <c r="D103" i="7"/>
  <c r="G34" i="12"/>
  <c r="F15" i="11"/>
  <c r="F16" i="11" s="1"/>
  <c r="F32" i="11" s="1"/>
  <c r="C47" i="10"/>
  <c r="C15" i="13" l="1"/>
  <c r="C21" i="13" s="1"/>
  <c r="C25" i="13" s="1"/>
  <c r="C28" i="13" s="1"/>
  <c r="G35" i="12"/>
  <c r="D51" i="7" l="1"/>
  <c r="G87" i="7" l="1"/>
  <c r="G18" i="7"/>
  <c r="G106" i="7" s="1"/>
  <c r="F46" i="11"/>
  <c r="G49" i="12" s="1"/>
  <c r="F45" i="11" l="1"/>
  <c r="G89" i="7"/>
  <c r="G99" i="7" s="1"/>
  <c r="G48" i="12" l="1"/>
  <c r="D52" i="7"/>
  <c r="F47" i="11"/>
  <c r="G102" i="7"/>
  <c r="G50" i="12" l="1"/>
  <c r="G20" i="13" s="1"/>
  <c r="D62" i="7"/>
  <c r="F40" i="11" s="1"/>
  <c r="H26" i="13"/>
  <c r="G10" i="12"/>
  <c r="G33" i="12" s="1"/>
  <c r="G39" i="12" s="1"/>
  <c r="D78" i="7" l="1"/>
  <c r="D106" i="7" s="1"/>
  <c r="G44" i="12" l="1"/>
  <c r="F42" i="11"/>
  <c r="F51" i="11"/>
  <c r="G46" i="12" l="1"/>
  <c r="G14" i="13"/>
  <c r="G19" i="13" s="1"/>
  <c r="H19" i="13"/>
  <c r="F54" i="11"/>
  <c r="G53" i="12"/>
  <c r="G55" i="12" s="1"/>
  <c r="H24" i="13"/>
  <c r="G28" i="13" l="1"/>
  <c r="G25" i="13"/>
  <c r="H25" i="13"/>
  <c r="H28" i="13"/>
</calcChain>
</file>

<file path=xl/comments1.xml><?xml version="1.0" encoding="utf-8"?>
<comments xmlns="http://schemas.openxmlformats.org/spreadsheetml/2006/main">
  <authors>
    <author>User</author>
  </authors>
  <commentList>
    <comment ref="C9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373 fő*50,-*12 hó
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373 fő*50,-*12 hó
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373 fő*50,-*12 hó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2016: 144.522,-
2017: 1.485.608,-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2016: 144.522,-
2017: 1.485.608,-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2016: 144.522,-
2017: 1.485.608,-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  <charset val="238"/>
          </rPr>
          <t>2017: 696.980,-
2018: 1.953.000,-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  <charset val="238"/>
          </rPr>
          <t>2017: 696.980,-
2018: 1.953.000,-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  <charset val="238"/>
          </rPr>
          <t>2017: 696.980,-
2018: 1.953.000,-</t>
        </r>
      </text>
    </comment>
  </commentList>
</comments>
</file>

<file path=xl/sharedStrings.xml><?xml version="1.0" encoding="utf-8"?>
<sst xmlns="http://schemas.openxmlformats.org/spreadsheetml/2006/main" count="790" uniqueCount="545">
  <si>
    <t>Megnevezés</t>
  </si>
  <si>
    <t>Összesen</t>
  </si>
  <si>
    <t>Szolgáltatások</t>
  </si>
  <si>
    <t>Kiadások összesen</t>
  </si>
  <si>
    <t>Az európai uniós forrásból finanszírozott támogatással megvalósuló programok, projektek bevételei, kiadásai</t>
  </si>
  <si>
    <t xml:space="preserve">  </t>
  </si>
  <si>
    <t>A</t>
  </si>
  <si>
    <t>B</t>
  </si>
  <si>
    <t>C</t>
  </si>
  <si>
    <t>Projekt megnevezése</t>
  </si>
  <si>
    <t>Támogatással finansz. összesen</t>
  </si>
  <si>
    <t xml:space="preserve">Adatok E Ft-ban </t>
  </si>
  <si>
    <t>Sorszám</t>
  </si>
  <si>
    <t>Felhalmozási kiadás megnevezése</t>
  </si>
  <si>
    <t>Felhalmozási kiadások összesen</t>
  </si>
  <si>
    <t>Felújítási kiadás megnevezése</t>
  </si>
  <si>
    <t>Felújítási kiadások összesen</t>
  </si>
  <si>
    <t>Adatok E Ft-ban</t>
  </si>
  <si>
    <t>Működési célú pénzeszközátadás és szociális pénzbeli ellátások részletezése</t>
  </si>
  <si>
    <t>Óvoda működési támogatása</t>
  </si>
  <si>
    <t>Közös Hivatal működési támogatása</t>
  </si>
  <si>
    <t>Non-profit szervezetek támogatása</t>
  </si>
  <si>
    <t>Működési célú pénzeszközátadás összesen:</t>
  </si>
  <si>
    <t>Lakásfenntartási támogatás</t>
  </si>
  <si>
    <t>Aktív korúak ellátása</t>
  </si>
  <si>
    <t>Szociális pénzbeli ellátások összesen:</t>
  </si>
  <si>
    <t>sorszám</t>
  </si>
  <si>
    <t>I.Kötelezően ellátandó feladatok</t>
  </si>
  <si>
    <t xml:space="preserve">1/ Személyi juttatások </t>
  </si>
  <si>
    <t>Önkormányzati jogalkotás</t>
  </si>
  <si>
    <t>Város és községgazd.</t>
  </si>
  <si>
    <t>Könyvtári szolgáltatás</t>
  </si>
  <si>
    <t>Szociális étkeztetés</t>
  </si>
  <si>
    <t>Egyéb betegségmegelőzési ellátás</t>
  </si>
  <si>
    <t>Közművelődési intézmények, közösségi színterek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</si>
  <si>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</si>
  <si>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</si>
  <si>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</si>
  <si>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</si>
  <si>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>Országos,területi választás</t>
  </si>
  <si>
    <t xml:space="preserve">   Munkaadókat terhelő járulék összesen</t>
  </si>
  <si>
    <t>3/ Dologi kiadások, adók, díjak</t>
  </si>
  <si>
    <t>Zöldterületek kezelése</t>
  </si>
  <si>
    <t>Közvilágítás</t>
  </si>
  <si>
    <t>Köztemető</t>
  </si>
  <si>
    <t>Város és községgazdálkodás</t>
  </si>
  <si>
    <t>Sportlétesítmények működtetése és fejl.</t>
  </si>
  <si>
    <t>Cafeteria kifizetői adója</t>
  </si>
  <si>
    <t xml:space="preserve">    Dologi kiadás összesen</t>
  </si>
  <si>
    <t>4/ Pénzeszköz átadások</t>
  </si>
  <si>
    <t xml:space="preserve">      Államháztartáson belülre</t>
  </si>
  <si>
    <t>Többcélú Kist. Társ. Működési kiadásaihoz</t>
  </si>
  <si>
    <t xml:space="preserve">Működési célú pe. Átadás nem önk </t>
  </si>
  <si>
    <t xml:space="preserve">      Államháztartáson kívülre</t>
  </si>
  <si>
    <t xml:space="preserve">    Pénzeszköz átadás összesen:</t>
  </si>
  <si>
    <t>5/ Társadalom és szociálpolitikai juttatások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</si>
  <si>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</si>
  <si>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</si>
  <si>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</si>
  <si>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</si>
  <si>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</si>
  <si>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</si>
  <si>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</si>
  <si>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</si>
  <si>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</si>
  <si>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</si>
  <si>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</si>
  <si>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</si>
  <si>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Kiadás választások</t>
  </si>
  <si>
    <t>Kiadások mindösszesen</t>
  </si>
  <si>
    <t>Sorsz.</t>
  </si>
  <si>
    <t>MEGNEVEZÉS</t>
  </si>
  <si>
    <t>Működési célú BEVÉTELEK</t>
  </si>
  <si>
    <t>Működési célú KIADÁSOK</t>
  </si>
  <si>
    <t>Személyi jellegű kiadások</t>
  </si>
  <si>
    <t>Munkaadót terhelő járulék</t>
  </si>
  <si>
    <t xml:space="preserve">Működési kiadások </t>
  </si>
  <si>
    <t>Felhalmozási, felújítási célú KIADÁSOK</t>
  </si>
  <si>
    <t>Falhamozási kiadások ÁFA</t>
  </si>
  <si>
    <t>Felhalmozási kiadások</t>
  </si>
  <si>
    <t xml:space="preserve">Beruházási kiadások </t>
  </si>
  <si>
    <t>Bevétel</t>
  </si>
  <si>
    <t>Helyi önkorm. működésének ált. támogatása</t>
  </si>
  <si>
    <t>Önkormányzati hivatal működésének támogatása</t>
  </si>
  <si>
    <t>Zöldterület gazdálkodással kapcsolatos feladatok</t>
  </si>
  <si>
    <t>Közvilágítás támogatása</t>
  </si>
  <si>
    <t>Köztemető fenntartása</t>
  </si>
  <si>
    <t>Közútak fenntartása</t>
  </si>
  <si>
    <t>Egyéb kötelező önkormányzati feladatok</t>
  </si>
  <si>
    <t>Könyvtári, közművelődési és múzeumi feladatok támogatása</t>
  </si>
  <si>
    <t>Lakott külterület kapcsolatos feladatok támogatása</t>
  </si>
  <si>
    <t>Normatív, kötött felhasználású támogatás összesen:</t>
  </si>
  <si>
    <t>Saját bevételek</t>
  </si>
  <si>
    <t xml:space="preserve">Építményadó </t>
  </si>
  <si>
    <t>Magánszemélyek kommunális adója</t>
  </si>
  <si>
    <t>Iparűzési adó</t>
  </si>
  <si>
    <t>Talajterhelési díj</t>
  </si>
  <si>
    <t>Gépjárműadó</t>
  </si>
  <si>
    <t>Étkezési térítési díj (szociális étkezés)</t>
  </si>
  <si>
    <t>Kiszámlázott termékek és szolg. ÁFA</t>
  </si>
  <si>
    <t>Saját bevételek összesen:</t>
  </si>
  <si>
    <t>Védőnő  támogatása Tb-i alaptól</t>
  </si>
  <si>
    <t>Iskola egészségügyi szolgáltatás támogatása Tb. Alaptól</t>
  </si>
  <si>
    <t>Közfoglalkoztatási programok támogatása</t>
  </si>
  <si>
    <t>Választási tevékenység</t>
  </si>
  <si>
    <t>Pénzmaradvány (pénzforgalom nélküli bevétel)</t>
  </si>
  <si>
    <t>Költségvetési bevételek összesen</t>
  </si>
  <si>
    <t>Intézményi működési bevételek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</si>
  <si>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</si>
  <si>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</si>
  <si>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</si>
  <si>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</si>
  <si>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</si>
  <si>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</si>
  <si>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</si>
  <si>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</si>
  <si>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</si>
  <si>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</si>
  <si>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>Dologi jellegű kiadások, adók, díjak</t>
  </si>
  <si>
    <t>Műk.célú pénzeszköz átadás</t>
  </si>
  <si>
    <t>Társ.-és szoc.pol.juttatások</t>
  </si>
  <si>
    <t xml:space="preserve">Felújítási kiadások </t>
  </si>
  <si>
    <t>Tartalék</t>
  </si>
  <si>
    <t>Általános tartalék</t>
  </si>
  <si>
    <t>Céltartalék</t>
  </si>
  <si>
    <t>Tartalék összesen:</t>
  </si>
  <si>
    <t>1. Intézményi működési bevételek</t>
  </si>
  <si>
    <t>Szociális étkezés</t>
  </si>
  <si>
    <t>2. Önkormányzatok sajátos működési bevétele</t>
  </si>
  <si>
    <t>Helyi adók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</si>
  <si>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</si>
  <si>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</si>
  <si>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</si>
  <si>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</si>
  <si>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</si>
  <si>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4. Működési célú pénzeszköz átvétel vállalkozástól</t>
  </si>
  <si>
    <t>5. Tárgyi eszköz értékesítése</t>
  </si>
  <si>
    <t>I.</t>
  </si>
  <si>
    <t>Központi költségvetéstől kapott támogatás</t>
  </si>
  <si>
    <t>II.</t>
  </si>
  <si>
    <t>Támogatás</t>
  </si>
  <si>
    <t>III</t>
  </si>
  <si>
    <t>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</si>
  <si>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</si>
  <si>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</si>
  <si>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</si>
  <si>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</si>
  <si>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</si>
  <si>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</si>
  <si>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</si>
  <si>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Tartalék összesen</t>
  </si>
  <si>
    <t>Költségvetési létszámkeret</t>
  </si>
  <si>
    <t>Közfoglalkoztatottak engedélyezett létszámkeret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</si>
  <si>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</si>
  <si>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</si>
  <si>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</si>
  <si>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</si>
  <si>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</si>
  <si>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</si>
  <si>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Dologi kiadások, egyéb folyó kiadások</t>
  </si>
  <si>
    <t>gépjárműadó</t>
  </si>
  <si>
    <t>Központi költségvetésből kapott támogatás</t>
  </si>
  <si>
    <t>Működési célú pénzeszközátadások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</si>
  <si>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</si>
  <si>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</si>
  <si>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</si>
  <si>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</si>
  <si>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kiadás összesen</t>
  </si>
  <si>
    <t>Működési bevételek összesen</t>
  </si>
  <si>
    <t>Felhalmozási célú támogatások</t>
  </si>
  <si>
    <t>Felhalmozási célú bevételek</t>
  </si>
  <si>
    <t>Költségvetési pénzforgalmi bevétel</t>
  </si>
  <si>
    <t>Költségvetési pénzforg. kiadás</t>
  </si>
  <si>
    <t>Hiány</t>
  </si>
  <si>
    <t>Finanszírozási kiadás</t>
  </si>
  <si>
    <t>Bevételek összesen</t>
  </si>
  <si>
    <t xml:space="preserve">Egyházak támogatása </t>
  </si>
  <si>
    <t xml:space="preserve">Helyi önkormányzat bevételek összesen: </t>
  </si>
  <si>
    <t>Egyéb tevékenység miatti bevétel (választás)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</si>
  <si>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</si>
  <si>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>Beruházások Áfája</t>
  </si>
  <si>
    <t xml:space="preserve">   Engedélyezett létszám fő</t>
  </si>
  <si>
    <t>2/ Dologi kiadások</t>
  </si>
  <si>
    <t xml:space="preserve">Helyi önkormányzat kiadások összesen </t>
  </si>
  <si>
    <t>Eredeti tervezett bevétel</t>
  </si>
  <si>
    <t>Eredeti tervezett kiadás</t>
  </si>
  <si>
    <t>Eredeti előirányzat</t>
  </si>
  <si>
    <t xml:space="preserve">Eredeti előirányzat </t>
  </si>
  <si>
    <t>IV.</t>
  </si>
  <si>
    <t>Bevételek együtt I-II-III-IV.</t>
  </si>
  <si>
    <t>Finanszírozási bevételek (óvoda, közös)</t>
  </si>
  <si>
    <t xml:space="preserve">Finanszírozási kiadások (óvoda, közös) </t>
  </si>
  <si>
    <t xml:space="preserve">                                                                Adatok E Ft-ban </t>
  </si>
  <si>
    <t xml:space="preserve">Települési támogatás </t>
  </si>
  <si>
    <t xml:space="preserve">Helyi gyógyszertámogatás </t>
  </si>
  <si>
    <t xml:space="preserve">Elvonások, visszafizetések </t>
  </si>
  <si>
    <t>Pénzforgalom nélküli bevétel (pénzmaradvány)</t>
  </si>
  <si>
    <t>Az önkormányzat 2018. évi felhalmozási kiadásai feladatonként</t>
  </si>
  <si>
    <t>Az önkormányzat 2018. évi felújítási előirányzatai célonként</t>
  </si>
  <si>
    <t>Települési Önkormányzatok Országos Szövetsége (TÖOSZ tagdíj)</t>
  </si>
  <si>
    <t xml:space="preserve">Bursa Hungarica-felsőoktatási ösztöndíj </t>
  </si>
  <si>
    <t>Bakonyalja Kisalföld Kapuja - tagdíj</t>
  </si>
  <si>
    <t xml:space="preserve">Regionális Hulladékgazdálkodás - érd.hozzájárulás </t>
  </si>
  <si>
    <t xml:space="preserve">Komáromi Vízitársulat - tagdíj </t>
  </si>
  <si>
    <t xml:space="preserve">Tata és Környéke Turisztikai Egyesület - tagdíj </t>
  </si>
  <si>
    <t>Idősek nappali ell.kiegészítése(térítési díj átvállalás) - egész évi</t>
  </si>
  <si>
    <t>Szociális étkezők térítési díj kedvezmény</t>
  </si>
  <si>
    <t>Mikulás csomag, e.rász.ellátás</t>
  </si>
  <si>
    <t>Települési támogatás lakhatásra</t>
  </si>
  <si>
    <t>Rendkívüli települési támogatás</t>
  </si>
  <si>
    <t xml:space="preserve">Temetési segély </t>
  </si>
  <si>
    <t xml:space="preserve">Köztemetés </t>
  </si>
  <si>
    <t>Áfa</t>
  </si>
  <si>
    <t>2018. évi kiadásai és foglalkoztatotti létszáma feladatonként</t>
  </si>
  <si>
    <t>Szoc.étkezők térítési díj kedvezménye</t>
  </si>
  <si>
    <t>Tagdíjak, hozzárjáulások</t>
  </si>
  <si>
    <t>Református egyház támogatása</t>
  </si>
  <si>
    <t xml:space="preserve">Ösztöndíjak </t>
  </si>
  <si>
    <t>BEVÉTELEK   2018.</t>
  </si>
  <si>
    <t xml:space="preserve">Bérleti díj  </t>
  </si>
  <si>
    <t>Befektetett pénzügyi eszközök</t>
  </si>
  <si>
    <t>Egyéb működési bevétel</t>
  </si>
  <si>
    <t>Mezei őrszolgálat támogatása (NAV)</t>
  </si>
  <si>
    <t>Önkormányzat sajátos működési bevétele-helyi adók</t>
  </si>
  <si>
    <t xml:space="preserve">Eredeti tervezett bevétel </t>
  </si>
  <si>
    <t xml:space="preserve">Bérleti díjak </t>
  </si>
  <si>
    <t xml:space="preserve">Tulajdonosi bevételek </t>
  </si>
  <si>
    <t xml:space="preserve">Egyéb működési bevétel </t>
  </si>
  <si>
    <t>Működési célú támogatásértékű bev egyéb</t>
  </si>
  <si>
    <t xml:space="preserve">Felhalmoási célú támogatás </t>
  </si>
  <si>
    <t>Önrész</t>
  </si>
  <si>
    <t>D</t>
  </si>
  <si>
    <t xml:space="preserve">Közút </t>
  </si>
  <si>
    <t>Működési célú pénzeszközátvétel - társ.telep.</t>
  </si>
  <si>
    <t>KÖH hozzájárulás</t>
  </si>
  <si>
    <t>Közvetített szolgáltatás</t>
  </si>
  <si>
    <t>Egyéb közhatalmi bevételek</t>
  </si>
  <si>
    <t xml:space="preserve">Egyéb pénzbeli ellátás  </t>
  </si>
  <si>
    <t>Működési célu pe. átadás nem önk.(orvosi,fogorvosi ügyelet)</t>
  </si>
  <si>
    <t>kiadásai és bevételei 2018. évben</t>
  </si>
  <si>
    <t>T-E Köznevelési Társulás-Óvoda 2015-2016</t>
  </si>
  <si>
    <t>Közös Hivatal működési támogatása 2017-2018</t>
  </si>
  <si>
    <t>Háztartások Babakötvény</t>
  </si>
  <si>
    <t>Rendezvények</t>
  </si>
  <si>
    <t>Háziorvosi alapellátás</t>
  </si>
  <si>
    <t xml:space="preserve">Háztartások </t>
  </si>
  <si>
    <t xml:space="preserve">Egyéb felhalmozási célú kiadás </t>
  </si>
  <si>
    <t>8 fő</t>
  </si>
  <si>
    <t>Szünidei gyermekétkeztetés</t>
  </si>
  <si>
    <t>Tulajdonosi bevétel-közvetített szolg.</t>
  </si>
  <si>
    <t>Egyéb pályázatból finanszírozott beruházás</t>
  </si>
  <si>
    <t xml:space="preserve">Kossuth Lajos u. belvízvezető árok felújítása </t>
  </si>
  <si>
    <t>Óvodai, iskolai étkeztetés Nagyigmánd 2016-2017</t>
  </si>
  <si>
    <t>Csépi SZTE</t>
  </si>
  <si>
    <t xml:space="preserve">Csép Község Önkormányzatának </t>
  </si>
  <si>
    <t>Csép Község Önkormányzata 2018. évi mérlege</t>
  </si>
  <si>
    <t>Csép Község Önkormányzata</t>
  </si>
  <si>
    <t>0 fő</t>
  </si>
  <si>
    <t>Csép Község Önkormányzat kiadási és bevételei 2018. évben</t>
  </si>
  <si>
    <t>Polgármesteri illetmény támogatása</t>
  </si>
  <si>
    <t xml:space="preserve">Kiegészítés </t>
  </si>
  <si>
    <t>Szociális Telep.önkorm.szoc.feladatainak tám.</t>
  </si>
  <si>
    <t>E</t>
  </si>
  <si>
    <t>Módosított előirányzat</t>
  </si>
  <si>
    <t>Módosított tervezett bevétel</t>
  </si>
  <si>
    <t>F</t>
  </si>
  <si>
    <t>G</t>
  </si>
  <si>
    <t>Módosított tervezett kiadás</t>
  </si>
  <si>
    <t xml:space="preserve">Vis Maior pályázat </t>
  </si>
  <si>
    <t xml:space="preserve">Módosított tervezett bevétel </t>
  </si>
  <si>
    <t xml:space="preserve">Utak karbantartása, felújítása, járdaszegély </t>
  </si>
  <si>
    <t xml:space="preserve">Módosított előirányzat </t>
  </si>
  <si>
    <t xml:space="preserve">Közfoglalkoztatás fűkasza </t>
  </si>
  <si>
    <t>Óvodai nevelés, szünidei étkezés</t>
  </si>
  <si>
    <t>Egyéb természetbeni szociális ellátás</t>
  </si>
  <si>
    <t>Működési célú támogatás-pályázati bevételek vis maior</t>
  </si>
  <si>
    <t>Előleg</t>
  </si>
  <si>
    <t>H</t>
  </si>
  <si>
    <t>I</t>
  </si>
  <si>
    <t>J</t>
  </si>
  <si>
    <t>Teljesített bevétel</t>
  </si>
  <si>
    <t xml:space="preserve">Teljesített kiadás </t>
  </si>
  <si>
    <t>Teljesített kiadás</t>
  </si>
  <si>
    <t xml:space="preserve">Teljesítés </t>
  </si>
  <si>
    <t>Többcélú kistérségi társulásnak (Falugondnok feladatok)</t>
  </si>
  <si>
    <t>Vöröskereszt helyi szerveztének támogatása</t>
  </si>
  <si>
    <t>Tárkányi Polgárőr Egyesület támogatása</t>
  </si>
  <si>
    <t xml:space="preserve">Visszatérítendő temetési segély </t>
  </si>
  <si>
    <t>Teljesítés</t>
  </si>
  <si>
    <t xml:space="preserve"> Forintban !</t>
  </si>
  <si>
    <t>Sor-szám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</si>
  <si>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</si>
  <si>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</si>
  <si>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</si>
  <si>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</si>
  <si>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</si>
  <si>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</si>
  <si>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</si>
  <si>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</si>
  <si>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1.</t>
  </si>
  <si>
    <t>CSÉP ÖNKORMÁNYZAT PÉNZMARADVÁNYÁNAK ALAKULÁSA 2018.</t>
  </si>
  <si>
    <t>Adósság állomány alakulása lejárat, eszközök, bel- és külföldi hitelezők szerinti bontásban 2018. december 31-én</t>
  </si>
  <si>
    <t>Ezer forintban!</t>
  </si>
  <si>
    <t xml:space="preserve">Adósságállomány 
eszközök szerint </t>
  </si>
  <si>
    <t>Nem lejárt</t>
  </si>
  <si>
    <t>Lejárt</t>
  </si>
  <si>
    <t>Összes tartozás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</si>
  <si>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</si>
  <si>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</si>
  <si>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</si>
  <si>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</si>
  <si>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</si>
  <si>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</si>
  <si>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</si>
  <si>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</si>
  <si>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</si>
  <si>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</si>
  <si>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</si>
  <si>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</si>
  <si>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</si>
  <si>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</si>
  <si>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</si>
  <si>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</si>
  <si>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</si>
  <si>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</si>
  <si>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Szállítói tartozás</t>
  </si>
  <si>
    <t>7.</t>
  </si>
  <si>
    <t>Egyéb adósság KEM Önkormányzat</t>
  </si>
  <si>
    <t>Belföldi összesen:</t>
  </si>
  <si>
    <t>II. Külföldi hitelezők</t>
  </si>
  <si>
    <t>Külföldi szállítók</t>
  </si>
  <si>
    <t>Egyéb adósság</t>
  </si>
  <si>
    <t>Külföldi összesen:</t>
  </si>
  <si>
    <t>Adósságállomány mindösszesen:</t>
  </si>
  <si>
    <t>Működési és felhalmozási célú bevételek és kiadások 2018-2021. évi várható alakulása</t>
  </si>
  <si>
    <t>ezer Ft-ban</t>
  </si>
  <si>
    <t>sorsz.</t>
  </si>
  <si>
    <t>2018.évi</t>
  </si>
  <si>
    <t xml:space="preserve">2019. évi </t>
  </si>
  <si>
    <t xml:space="preserve">2020. évi </t>
  </si>
  <si>
    <t>2021. évi</t>
  </si>
  <si>
    <t>számított</t>
  </si>
  <si>
    <t xml:space="preserve">Intérményi működési bevételek </t>
  </si>
  <si>
    <t>Helyi adóbevételek</t>
  </si>
  <si>
    <t>Működési célú támog. értékű bevétel Tb alapoktól</t>
  </si>
  <si>
    <t>Működési célú támog. értékű bevétel elkül alapoktól</t>
  </si>
  <si>
    <t xml:space="preserve">Működési célútámogatásértékű bevétel </t>
  </si>
  <si>
    <t>Működési célútámogatásértékű bevétel egyéb</t>
  </si>
  <si>
    <t>Működési célú pénzeszközátvétel vállalkozásoktól</t>
  </si>
  <si>
    <t xml:space="preserve">        Működési célú bevételek összesen:</t>
  </si>
  <si>
    <t xml:space="preserve">Személyi juttatások </t>
  </si>
  <si>
    <t>Dologi kiadások</t>
  </si>
  <si>
    <t>Pénzeszköz átadás</t>
  </si>
  <si>
    <t>Ellátottak juttatásai</t>
  </si>
  <si>
    <t xml:space="preserve">        Működési célú kiadások összesen:</t>
  </si>
  <si>
    <t>Tárgyi eszköz értékesítése</t>
  </si>
  <si>
    <t xml:space="preserve">Felhalmozási célú bevételek </t>
  </si>
  <si>
    <t xml:space="preserve">         Felhalmozási célú bevételek összesen:</t>
  </si>
  <si>
    <t>Felhalmozási célú kiadások</t>
  </si>
  <si>
    <t>Felhalmozási célú tartalékok (pályázati önrész)</t>
  </si>
  <si>
    <t xml:space="preserve">        Felhalmozási célú kiadások összesen:</t>
  </si>
  <si>
    <t xml:space="preserve">Önkormányzati működési bevételek </t>
  </si>
  <si>
    <t>Önkormányzati felhalmozási bevételek</t>
  </si>
  <si>
    <t xml:space="preserve">         Önkormányzati bevételek együtt</t>
  </si>
  <si>
    <t>Önkormányzati működési kiadások</t>
  </si>
  <si>
    <t>Önkormányzati felhalmozási kiadások</t>
  </si>
  <si>
    <t xml:space="preserve">         Önkormányzati kiadások együtt</t>
  </si>
  <si>
    <t>teljesített</t>
  </si>
  <si>
    <t>ESZKÖZÖK</t>
  </si>
  <si>
    <t>ezer Ft</t>
  </si>
  <si>
    <t>Sor-sz.</t>
  </si>
  <si>
    <t>Nyitó</t>
  </si>
  <si>
    <t>Záró</t>
  </si>
  <si>
    <t>A)</t>
  </si>
  <si>
    <t>Nemzeti vagyonba tartozó BEFEKTETETT ESZKÖZÖK ÖSSZ. (I.+……+IV/a)</t>
  </si>
  <si>
    <t>Immateriális javak összesen (1+….+6)</t>
  </si>
  <si>
    <t>Alapítás - átszervezés aktivált értéke</t>
  </si>
  <si>
    <t>Kísérleti fejlesztés aktivált értéke</t>
  </si>
  <si>
    <t>Vagyoni értékű jogok</t>
  </si>
  <si>
    <t>Szellemi termékek</t>
  </si>
  <si>
    <t>Immateriális javakra adott előleg</t>
  </si>
  <si>
    <t>Immateriális javak értékhelyesbítése</t>
  </si>
  <si>
    <t>Tárgyi eszközök összesen (7+…..+14)</t>
  </si>
  <si>
    <t>Ingatlanok és a kapcsolódó vagyoni értékű jogok</t>
  </si>
  <si>
    <t>8.</t>
  </si>
  <si>
    <t>Gépek, berendezések, felszerelések, járművek</t>
  </si>
  <si>
    <t>10.</t>
  </si>
  <si>
    <t>Tenyészállatok</t>
  </si>
  <si>
    <t>11.</t>
  </si>
  <si>
    <t>Beruházások, felújítások</t>
  </si>
  <si>
    <t>14.</t>
  </si>
  <si>
    <t>Tárgyi eszközök értékhelyesbítése</t>
  </si>
  <si>
    <t>III.</t>
  </si>
  <si>
    <t xml:space="preserve">Befektetett pénzügyi eszközök </t>
  </si>
  <si>
    <t>Egyéb tartós részesedés</t>
  </si>
  <si>
    <t>Tartós hitelviszonyt megtestesítő értékpapír</t>
  </si>
  <si>
    <t>Tartósan adott kölcsön</t>
  </si>
  <si>
    <t>Hosszú lejáratú bankbetétek</t>
  </si>
  <si>
    <t>Egyéb hosszú lejáratú követelések</t>
  </si>
  <si>
    <t>Befektetett pénzeszközök értékhelyesbítése</t>
  </si>
  <si>
    <t>Üzemeltetésre kezelésre átadott, koncesszióba, vagyonkezlésbe adott, illetve vagyonkezelésbe vett  eszközök</t>
  </si>
  <si>
    <t>Üzemeltetésre, kezelésre átadott eszközök</t>
  </si>
  <si>
    <t>Koncesszióba adott eszközök</t>
  </si>
  <si>
    <t>Vagyonkezelésbe adott eszközök</t>
  </si>
  <si>
    <t>Vagyonkezelésbe vett eszközök</t>
  </si>
  <si>
    <t>Üzemeltetésre kezelésre átadott, koncesszióba, vagyonkezlésbe adott, illetve vagyonkezelésbe vett  eszközök értékhelyesbítése</t>
  </si>
  <si>
    <t>B)</t>
  </si>
  <si>
    <t xml:space="preserve">NEMZETI VAGYONBA TARTOZÓ FORGÓESZKÖZÖK </t>
  </si>
  <si>
    <t xml:space="preserve">Készletek </t>
  </si>
  <si>
    <t>Anyagok</t>
  </si>
  <si>
    <t>Befejezetlen termékek, félkész termékek</t>
  </si>
  <si>
    <t>Növendék-, hízó- és egyéb állat</t>
  </si>
  <si>
    <t>Késztermékek</t>
  </si>
  <si>
    <t>Áruk,betétdíjas göngyölegek,közvetített szolgáltatások és követelések fejében átvett eszközök, készletek</t>
  </si>
  <si>
    <t xml:space="preserve">Értékpapírok </t>
  </si>
  <si>
    <t>Egyéb részesedés</t>
  </si>
  <si>
    <t>Forgalmi célú hitelviszonyt megtestesítő értékpapírok</t>
  </si>
  <si>
    <t>C)</t>
  </si>
  <si>
    <t>PÉNZESZKÖZÖK</t>
  </si>
  <si>
    <t>Lekötött  bankbetétek</t>
  </si>
  <si>
    <t>Pénztárak, csekkek, betétkönyvek</t>
  </si>
  <si>
    <t>Költségvetési bankszámlák</t>
  </si>
  <si>
    <t>Elszámolási számlák</t>
  </si>
  <si>
    <t>Idegen pénzeszközök számlái</t>
  </si>
  <si>
    <t>D)</t>
  </si>
  <si>
    <t>KÖVETELÉSEK</t>
  </si>
  <si>
    <t>költségvetési évben esedékes követelések</t>
  </si>
  <si>
    <t>költségvetési évben esedékes köv.műk.célú támog. ÁH-n belül</t>
  </si>
  <si>
    <t>költségvetési évben esedékes köv.felhalm.célú támog. ÁH-n belül</t>
  </si>
  <si>
    <t>költségvetési évben esedékes követelések közhatalmi bevételre</t>
  </si>
  <si>
    <t>költségvetési évben esedékes követelések működési bevételre</t>
  </si>
  <si>
    <t>költségvetési évben esedékes követelések felhalmozási bevételre</t>
  </si>
  <si>
    <t>költségvetési évben esedékes követelések műk.célú átvett pénzeszközre</t>
  </si>
  <si>
    <t>költségvetési évben esedékes követelések felhalm.célú átvett pénzeszközre</t>
  </si>
  <si>
    <t>költségvetési évben esedékes követelések finanszírozási bevételekre</t>
  </si>
  <si>
    <t>költségvetési évet követően esedékes követelések</t>
  </si>
  <si>
    <t>Követelés jellegű sajátos elszámolások</t>
  </si>
  <si>
    <t>Adott előlegek</t>
  </si>
  <si>
    <t>Forgótőke elszámolás</t>
  </si>
  <si>
    <t>E)</t>
  </si>
  <si>
    <t xml:space="preserve">Egyéb sajátos eszközoldali elszámolások </t>
  </si>
  <si>
    <t>F)</t>
  </si>
  <si>
    <t>Aktív időbeli elhatárolások</t>
  </si>
  <si>
    <t>FORRÁSOK</t>
  </si>
  <si>
    <t>G)</t>
  </si>
  <si>
    <t>SAJÁT TŐKE ÖSSZESEN (1+2+3)</t>
  </si>
  <si>
    <t>Nemzeti vagyon induláskori értéke</t>
  </si>
  <si>
    <t>Nemzeti vagyon változásai</t>
  </si>
  <si>
    <t>Egyéb eszközök induláskori értéke</t>
  </si>
  <si>
    <t>Felhalmozott eredmény</t>
  </si>
  <si>
    <t>V.</t>
  </si>
  <si>
    <t>Eszközök értékhelyesbítésének forrása</t>
  </si>
  <si>
    <t>VI.</t>
  </si>
  <si>
    <t>Mérleg szerinti eredmény</t>
  </si>
  <si>
    <t>H)</t>
  </si>
  <si>
    <t>Kötelezettségek</t>
  </si>
  <si>
    <t>Költségvetési évben esedékes kötelezettségek</t>
  </si>
  <si>
    <t>Személyi juttatásokra</t>
  </si>
  <si>
    <t>Munkaadót terhelő járulékokra</t>
  </si>
  <si>
    <t>Dologi kiadásokra</t>
  </si>
  <si>
    <t>Ellátottak pénzbeli juttatására</t>
  </si>
  <si>
    <t>Működési célú kiadásokra</t>
  </si>
  <si>
    <t>Beruházásokra</t>
  </si>
  <si>
    <t>felújításokra</t>
  </si>
  <si>
    <t>Egyéb felhalmozási célú kiadásokra</t>
  </si>
  <si>
    <t>9.</t>
  </si>
  <si>
    <t>finanszírozási kiadásokra</t>
  </si>
  <si>
    <t>Költségvetési évet követően esedékes kötelezettségek</t>
  </si>
  <si>
    <t>Kötelezettség jellegű sajátos elszámolások</t>
  </si>
  <si>
    <t>Kapott előlegek</t>
  </si>
  <si>
    <t>Más szervezetet megillető bevételek</t>
  </si>
  <si>
    <t>I)</t>
  </si>
  <si>
    <t xml:space="preserve">Egyéb sajátos forrásoldali elszámolások </t>
  </si>
  <si>
    <t>J)</t>
  </si>
  <si>
    <t>Passzív időbeli elhatárolások</t>
  </si>
  <si>
    <t>Csép Község Önkormányzata könyvviteli mérlege 2018. év december 31.</t>
  </si>
  <si>
    <t>ESZKÖZÖK ÖSSZESEN (A+B+C+D+E+F)</t>
  </si>
  <si>
    <t>FORRÁSOK (G+H+I+J)</t>
  </si>
  <si>
    <t>Előző időszak</t>
  </si>
  <si>
    <t>Tárgyi időszak</t>
  </si>
  <si>
    <t>01</t>
  </si>
  <si>
    <t>01 Közhatalmi eredményszemléletű bevételek</t>
  </si>
  <si>
    <t>02</t>
  </si>
  <si>
    <t>02 Eszközök és szolgáltatások értékesítése nettó eredményszemléletű bevételei</t>
  </si>
  <si>
    <t>04</t>
  </si>
  <si>
    <t>I Tevékenység nettó eredményszemléletű bevétele (=01+02+03)</t>
  </si>
  <si>
    <t>08</t>
  </si>
  <si>
    <t>06 Központi működési célú támogatások eredményszemléletű bevételei</t>
  </si>
  <si>
    <t>09</t>
  </si>
  <si>
    <t>07 Egyéb működési célú támogatások eredményszemléletű bevételei</t>
  </si>
  <si>
    <t>10</t>
  </si>
  <si>
    <t>08 Felhalmozási célú támogatások eredményszemléletű bevételei</t>
  </si>
  <si>
    <t>11</t>
  </si>
  <si>
    <t>09 Különféle egyéb eredményszemléletű bevételek</t>
  </si>
  <si>
    <t>12</t>
  </si>
  <si>
    <t>III Egyéb eredményszemléletű bevételek (=06+07+08+09)</t>
  </si>
  <si>
    <t>13</t>
  </si>
  <si>
    <t>10 Anyagköltség</t>
  </si>
  <si>
    <t>14</t>
  </si>
  <si>
    <t>11 Igénybe vett szolgáltatások értéke</t>
  </si>
  <si>
    <t>16</t>
  </si>
  <si>
    <t>13 Eladott (közvetített) szolgáltatások értéke</t>
  </si>
  <si>
    <t>17</t>
  </si>
  <si>
    <t>IV Anyagjellegű ráfordítások (=10+11+12+13)</t>
  </si>
  <si>
    <t>18</t>
  </si>
  <si>
    <t>14 Bérköltség</t>
  </si>
  <si>
    <t>19</t>
  </si>
  <si>
    <t>15 Személyi jellegű egyéb kifizetések</t>
  </si>
  <si>
    <t>20</t>
  </si>
  <si>
    <t>16 Bérjárulékok</t>
  </si>
  <si>
    <t>21</t>
  </si>
  <si>
    <t>V Személyi jellegű ráfordítások (=14+15+16)</t>
  </si>
  <si>
    <t>22</t>
  </si>
  <si>
    <t>VI Értékcsökkenési leírás</t>
  </si>
  <si>
    <t>23</t>
  </si>
  <si>
    <t>VII Egyéb ráfordítások</t>
  </si>
  <si>
    <t>24</t>
  </si>
  <si>
    <t>A)  TEVÉKENYSÉGEK EREDMÉNYE (=I±II+III-IV-V-VI-VII)</t>
  </si>
  <si>
    <t>28</t>
  </si>
  <si>
    <t>20 Egyéb kapott (járó) kamatok és kamatjellegű eredményszemléletű bevételek</t>
  </si>
  <si>
    <t>32</t>
  </si>
  <si>
    <t>VIII Pénzügyi műveletek eredményszemléletű bevételei (=17+18+19+20+21)</t>
  </si>
  <si>
    <t>35</t>
  </si>
  <si>
    <t>24 Fizetendő kamatok és kamatjellegű ráfordítások</t>
  </si>
  <si>
    <t>42</t>
  </si>
  <si>
    <t>IX Pénzügyi műveletek ráfordításai (=22+23+24+25+26)</t>
  </si>
  <si>
    <t>43</t>
  </si>
  <si>
    <t>B)  PÉNZÜGYI MŰVELETEK EREDMÉNYE (=VIII-IX)</t>
  </si>
  <si>
    <t>44</t>
  </si>
  <si>
    <t>C)  MÉRLEG SZERINTI EREDMÉNY (=±A±B)</t>
  </si>
  <si>
    <t>Csép Község Önkormányzata eredménykimutatása 2018. év december 31.</t>
  </si>
  <si>
    <t>1. melléklet a 2/2019.(V.30.) önkormányzati rendelethez</t>
  </si>
  <si>
    <t>2. melléklet a 2/2019.(V.30.) önkormányzati rendelethez</t>
  </si>
  <si>
    <t>3. melléklet a 2/2019.(V.30.) önkormányzati rendelethez</t>
  </si>
  <si>
    <t>4. melléklet a 2/2019.(V.30.) önkormányzati rendelethez</t>
  </si>
  <si>
    <t>5. melléklet a 2/2019.(V.30.) önkormányzati rendelethez</t>
  </si>
  <si>
    <t>6. melléklet a 2/2019.(V.30.) önkormányzati rendelethez</t>
  </si>
  <si>
    <t>7. melléklet a 2/2019.(V.30.) önkormányzati rendelethez</t>
  </si>
  <si>
    <t>8. melléklet a 2/2019.(V.30.) önkormányzati rendelethez</t>
  </si>
  <si>
    <t>9. melléklet a 2/2019.(V.30.) önkormányzati rendelethez</t>
  </si>
  <si>
    <t>10. számú melléklet a 2/2019.(V.30.) önkormányzati rendelethez</t>
  </si>
  <si>
    <t>11. számú melléklet a 2/2019.(V.30.) önkormányzati rendelethez</t>
  </si>
  <si>
    <t>12. számú melléklet a 2/2019.(V.30.) önkormányzati rendelethez</t>
  </si>
  <si>
    <t>13. számú melléklet a 2/2019.(V.30.) önkormányzati rendelethez</t>
  </si>
  <si>
    <t>14. számú mellékleta 2/2019.(V.30.)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</si>
</sst>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  <numFmt numFmtId="165" formatCode="#,##0&quot; Ft&quot;"/>
    <numFmt numFmtId="166" formatCode="_-* #,##0\ _F_t_-;\-* #,##0\ _F_t_-;_-* \-??\ _F_t_-;_-@_-"/>
    <numFmt numFmtId="167" formatCode="#,##0\ &quot;Ft&quot;"/>
    <numFmt numFmtId="168" formatCode="_-* #,##0\ _F_t_-;\-* #,##0\ _F_t_-;_-* &quot;-&quot;??\ _F_t_-;_-@_-"/>
    <numFmt numFmtId="169" formatCode="_-* #,##0&quot; Ft&quot;_-;\-* #,##0&quot; Ft&quot;_-;_-* \-??&quot; Ft&quot;_-;_-@_-"/>
    <numFmt numFmtId="170" formatCode="#,###"/>
    <numFmt numFmtId="171" formatCode="mmmm\ d\.;@"/>
  </numFmts>
  <fonts count="5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11"/>
      <color rgb="FF9C0006"/>
      <name val="Calibri"/>
      <family val="2"/>
      <charset val="238"/>
      <scheme val="minor"/>
    </font>
    <font>
      <i/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Arial"/>
      <family val="2"/>
      <charset val="238"/>
    </font>
    <font>
      <i/>
      <sz val="10"/>
      <name val="Times New Roman CE"/>
      <family val="1"/>
      <charset val="238"/>
    </font>
    <font>
      <sz val="11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2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10"/>
      <name val="Times New Roman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</fills>
  <borders count="1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6" borderId="0" applyNumberFormat="0" applyBorder="0" applyAlignment="0" applyProtection="0"/>
  </cellStyleXfs>
  <cellXfs count="772">
    <xf numFmtId="0" fontId="0" fillId="0" borderId="0" xfId="0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0" borderId="15" xfId="0" applyFont="1" applyBorder="1" applyAlignment="1">
      <alignment vertical="top" wrapText="1"/>
    </xf>
    <xf numFmtId="0" fontId="9" fillId="0" borderId="1" xfId="0" applyFont="1" applyBorder="1"/>
    <xf numFmtId="0" fontId="10" fillId="0" borderId="1" xfId="0" applyFont="1" applyBorder="1" applyAlignment="1">
      <alignment vertical="center" wrapText="1"/>
    </xf>
    <xf numFmtId="0" fontId="0" fillId="0" borderId="0" xfId="0" applyAlignment="1"/>
    <xf numFmtId="0" fontId="6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/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65" fontId="0" fillId="0" borderId="0" xfId="0" applyNumberFormat="1"/>
    <xf numFmtId="0" fontId="7" fillId="0" borderId="0" xfId="0" applyFont="1"/>
    <xf numFmtId="165" fontId="7" fillId="0" borderId="0" xfId="0" applyNumberFormat="1" applyFont="1"/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ont="1" applyBorder="1" applyAlignment="1">
      <alignment horizontal="center"/>
    </xf>
    <xf numFmtId="0" fontId="3" fillId="0" borderId="0" xfId="0" applyFont="1" applyBorder="1"/>
    <xf numFmtId="165" fontId="3" fillId="0" borderId="0" xfId="0" applyNumberFormat="1" applyFont="1" applyFill="1" applyBorder="1"/>
    <xf numFmtId="0" fontId="0" fillId="0" borderId="0" xfId="0" applyBorder="1"/>
    <xf numFmtId="165" fontId="0" fillId="0" borderId="0" xfId="0" applyNumberFormat="1" applyBorder="1"/>
    <xf numFmtId="0" fontId="13" fillId="0" borderId="13" xfId="0" applyFont="1" applyBorder="1"/>
    <xf numFmtId="0" fontId="13" fillId="0" borderId="2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Fill="1" applyBorder="1"/>
    <xf numFmtId="0" fontId="14" fillId="0" borderId="1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/>
    <xf numFmtId="0" fontId="15" fillId="0" borderId="4" xfId="0" applyFont="1" applyBorder="1"/>
    <xf numFmtId="0" fontId="14" fillId="0" borderId="1" xfId="0" applyFont="1" applyBorder="1"/>
    <xf numFmtId="0" fontId="11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" fillId="0" borderId="0" xfId="0" applyFont="1"/>
    <xf numFmtId="164" fontId="17" fillId="0" borderId="0" xfId="2" applyNumberFormat="1" applyFont="1" applyBorder="1"/>
    <xf numFmtId="0" fontId="17" fillId="0" borderId="0" xfId="0" applyFont="1" applyFill="1" applyBorder="1"/>
    <xf numFmtId="3" fontId="0" fillId="0" borderId="0" xfId="0" applyNumberFormat="1"/>
    <xf numFmtId="0" fontId="17" fillId="0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/>
    <xf numFmtId="0" fontId="7" fillId="0" borderId="0" xfId="0" applyFont="1" applyFill="1" applyBorder="1"/>
    <xf numFmtId="0" fontId="19" fillId="0" borderId="0" xfId="0" applyFont="1"/>
    <xf numFmtId="0" fontId="20" fillId="0" borderId="0" xfId="0" applyFont="1"/>
    <xf numFmtId="0" fontId="18" fillId="0" borderId="0" xfId="0" applyFont="1" applyBorder="1"/>
    <xf numFmtId="0" fontId="0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164" fontId="0" fillId="0" borderId="0" xfId="0" applyNumberFormat="1"/>
    <xf numFmtId="0" fontId="19" fillId="0" borderId="0" xfId="0" applyFont="1" applyBorder="1" applyAlignment="1">
      <alignment horizontal="center"/>
    </xf>
    <xf numFmtId="169" fontId="19" fillId="0" borderId="0" xfId="3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2" fillId="0" borderId="0" xfId="0" applyFont="1" applyBorder="1"/>
    <xf numFmtId="0" fontId="2" fillId="0" borderId="33" xfId="0" applyFont="1" applyBorder="1" applyAlignment="1">
      <alignment horizontal="center"/>
    </xf>
    <xf numFmtId="0" fontId="13" fillId="0" borderId="0" xfId="0" applyFont="1"/>
    <xf numFmtId="0" fontId="2" fillId="0" borderId="4" xfId="0" applyFont="1" applyBorder="1"/>
    <xf numFmtId="0" fontId="13" fillId="0" borderId="4" xfId="0" applyFont="1" applyBorder="1" applyAlignment="1">
      <alignment wrapText="1"/>
    </xf>
    <xf numFmtId="0" fontId="13" fillId="0" borderId="0" xfId="0" applyFont="1" applyBorder="1"/>
    <xf numFmtId="0" fontId="13" fillId="4" borderId="19" xfId="0" applyFont="1" applyFill="1" applyBorder="1"/>
    <xf numFmtId="0" fontId="13" fillId="0" borderId="0" xfId="0" applyFont="1" applyFill="1" applyBorder="1" applyAlignment="1">
      <alignment horizontal="left"/>
    </xf>
    <xf numFmtId="0" fontId="13" fillId="0" borderId="3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25" xfId="0" applyFont="1" applyBorder="1" applyAlignment="1"/>
    <xf numFmtId="0" fontId="14" fillId="0" borderId="13" xfId="0" applyFont="1" applyBorder="1" applyAlignment="1"/>
    <xf numFmtId="0" fontId="14" fillId="0" borderId="1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Fill="1" applyBorder="1"/>
    <xf numFmtId="3" fontId="15" fillId="0" borderId="4" xfId="0" applyNumberFormat="1" applyFont="1" applyBorder="1"/>
    <xf numFmtId="167" fontId="14" fillId="0" borderId="4" xfId="0" applyNumberFormat="1" applyFont="1" applyBorder="1"/>
    <xf numFmtId="0" fontId="14" fillId="0" borderId="0" xfId="0" applyFont="1" applyBorder="1"/>
    <xf numFmtId="0" fontId="14" fillId="0" borderId="0" xfId="0" applyFont="1" applyFill="1" applyBorder="1" applyAlignment="1">
      <alignment horizontal="left"/>
    </xf>
    <xf numFmtId="0" fontId="14" fillId="0" borderId="16" xfId="0" applyFont="1" applyFill="1" applyBorder="1" applyAlignment="1">
      <alignment horizontal="left"/>
    </xf>
    <xf numFmtId="0" fontId="13" fillId="0" borderId="39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14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right"/>
    </xf>
    <xf numFmtId="168" fontId="0" fillId="0" borderId="0" xfId="0" applyNumberFormat="1"/>
    <xf numFmtId="168" fontId="7" fillId="0" borderId="0" xfId="0" applyNumberFormat="1" applyFont="1"/>
    <xf numFmtId="0" fontId="13" fillId="0" borderId="14" xfId="0" applyFont="1" applyBorder="1"/>
    <xf numFmtId="0" fontId="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3" fillId="0" borderId="4" xfId="0" applyFont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168" fontId="3" fillId="0" borderId="3" xfId="0" applyNumberFormat="1" applyFont="1" applyBorder="1"/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11" fillId="0" borderId="19" xfId="0" applyNumberFormat="1" applyFont="1" applyBorder="1"/>
    <xf numFmtId="0" fontId="13" fillId="0" borderId="45" xfId="0" applyFont="1" applyBorder="1"/>
    <xf numFmtId="0" fontId="13" fillId="0" borderId="39" xfId="0" applyFont="1" applyBorder="1"/>
    <xf numFmtId="0" fontId="2" fillId="0" borderId="19" xfId="0" applyFont="1" applyBorder="1"/>
    <xf numFmtId="164" fontId="2" fillId="0" borderId="19" xfId="0" applyNumberFormat="1" applyFont="1" applyBorder="1"/>
    <xf numFmtId="0" fontId="13" fillId="0" borderId="19" xfId="0" applyFont="1" applyBorder="1"/>
    <xf numFmtId="0" fontId="13" fillId="0" borderId="19" xfId="0" applyFont="1" applyBorder="1" applyAlignment="1">
      <alignment horizontal="right"/>
    </xf>
    <xf numFmtId="164" fontId="13" fillId="0" borderId="19" xfId="0" applyNumberFormat="1" applyFont="1" applyBorder="1"/>
    <xf numFmtId="0" fontId="2" fillId="4" borderId="19" xfId="0" applyFont="1" applyFill="1" applyBorder="1" applyAlignment="1">
      <alignment wrapText="1"/>
    </xf>
    <xf numFmtId="164" fontId="2" fillId="4" borderId="19" xfId="0" applyNumberFormat="1" applyFont="1" applyFill="1" applyBorder="1"/>
    <xf numFmtId="0" fontId="23" fillId="0" borderId="19" xfId="0" applyFont="1" applyBorder="1"/>
    <xf numFmtId="0" fontId="2" fillId="0" borderId="19" xfId="0" applyFont="1" applyBorder="1" applyAlignment="1">
      <alignment wrapText="1"/>
    </xf>
    <xf numFmtId="0" fontId="11" fillId="0" borderId="19" xfId="0" applyFont="1" applyFill="1" applyBorder="1"/>
    <xf numFmtId="0" fontId="11" fillId="0" borderId="19" xfId="0" applyFont="1" applyBorder="1"/>
    <xf numFmtId="0" fontId="21" fillId="0" borderId="19" xfId="0" applyFont="1" applyFill="1" applyBorder="1"/>
    <xf numFmtId="0" fontId="2" fillId="4" borderId="19" xfId="0" applyFont="1" applyFill="1" applyBorder="1"/>
    <xf numFmtId="0" fontId="11" fillId="0" borderId="34" xfId="0" applyFont="1" applyBorder="1"/>
    <xf numFmtId="164" fontId="11" fillId="0" borderId="34" xfId="0" applyNumberFormat="1" applyFont="1" applyBorder="1"/>
    <xf numFmtId="0" fontId="3" fillId="0" borderId="2" xfId="0" applyFont="1" applyFill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0" fillId="0" borderId="0" xfId="0" applyFont="1" applyAlignment="1">
      <alignment horizontal="left" indent="2"/>
    </xf>
    <xf numFmtId="0" fontId="10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41" fontId="13" fillId="0" borderId="4" xfId="0" applyNumberFormat="1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41" fontId="10" fillId="0" borderId="1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3" fontId="14" fillId="0" borderId="4" xfId="0" applyNumberFormat="1" applyFont="1" applyBorder="1" applyAlignment="1">
      <alignment horizontal="left"/>
    </xf>
    <xf numFmtId="0" fontId="13" fillId="0" borderId="19" xfId="0" applyFont="1" applyBorder="1" applyAlignment="1">
      <alignment horizontal="left"/>
    </xf>
    <xf numFmtId="0" fontId="8" fillId="0" borderId="2" xfId="0" applyFont="1" applyBorder="1" applyAlignment="1">
      <alignment vertical="center" wrapText="1"/>
    </xf>
    <xf numFmtId="41" fontId="9" fillId="0" borderId="1" xfId="0" applyNumberFormat="1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3" fontId="13" fillId="0" borderId="4" xfId="0" applyNumberFormat="1" applyFont="1" applyBorder="1"/>
    <xf numFmtId="0" fontId="14" fillId="0" borderId="19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Alignment="1"/>
    <xf numFmtId="0" fontId="10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11" xfId="0" applyFont="1" applyBorder="1" applyAlignment="1">
      <alignment horizontal="center"/>
    </xf>
    <xf numFmtId="164" fontId="5" fillId="0" borderId="11" xfId="2" applyNumberFormat="1" applyFont="1" applyBorder="1"/>
    <xf numFmtId="0" fontId="5" fillId="0" borderId="0" xfId="0" applyFont="1" applyFill="1" applyBorder="1"/>
    <xf numFmtId="0" fontId="5" fillId="0" borderId="11" xfId="0" applyFont="1" applyFill="1" applyBorder="1" applyAlignment="1">
      <alignment horizontal="center"/>
    </xf>
    <xf numFmtId="0" fontId="4" fillId="3" borderId="22" xfId="0" applyFont="1" applyFill="1" applyBorder="1"/>
    <xf numFmtId="164" fontId="4" fillId="3" borderId="4" xfId="2" applyNumberFormat="1" applyFont="1" applyFill="1" applyBorder="1"/>
    <xf numFmtId="0" fontId="4" fillId="3" borderId="4" xfId="0" applyFont="1" applyFill="1" applyBorder="1" applyAlignment="1">
      <alignment horizontal="center"/>
    </xf>
    <xf numFmtId="164" fontId="5" fillId="0" borderId="11" xfId="2" applyNumberFormat="1" applyFont="1" applyFill="1" applyBorder="1"/>
    <xf numFmtId="0" fontId="4" fillId="5" borderId="22" xfId="0" applyFont="1" applyFill="1" applyBorder="1"/>
    <xf numFmtId="0" fontId="4" fillId="3" borderId="4" xfId="0" applyFont="1" applyFill="1" applyBorder="1"/>
    <xf numFmtId="0" fontId="4" fillId="3" borderId="26" xfId="0" applyFont="1" applyFill="1" applyBorder="1"/>
    <xf numFmtId="0" fontId="5" fillId="3" borderId="26" xfId="0" applyFont="1" applyFill="1" applyBorder="1"/>
    <xf numFmtId="164" fontId="4" fillId="3" borderId="9" xfId="2" applyNumberFormat="1" applyFont="1" applyFill="1" applyBorder="1"/>
    <xf numFmtId="0" fontId="24" fillId="0" borderId="0" xfId="0" applyFont="1" applyBorder="1"/>
    <xf numFmtId="0" fontId="24" fillId="0" borderId="0" xfId="0" applyFont="1" applyFill="1" applyBorder="1"/>
    <xf numFmtId="0" fontId="4" fillId="3" borderId="27" xfId="0" applyFont="1" applyFill="1" applyBorder="1"/>
    <xf numFmtId="164" fontId="4" fillId="3" borderId="1" xfId="2" applyNumberFormat="1" applyFont="1" applyFill="1" applyBorder="1"/>
    <xf numFmtId="0" fontId="5" fillId="0" borderId="0" xfId="0" applyFont="1" applyFill="1" applyBorder="1" applyAlignment="1">
      <alignment horizontal="left"/>
    </xf>
    <xf numFmtId="0" fontId="5" fillId="0" borderId="28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 indent="2"/>
    </xf>
    <xf numFmtId="0" fontId="4" fillId="2" borderId="20" xfId="0" applyFont="1" applyFill="1" applyBorder="1"/>
    <xf numFmtId="164" fontId="4" fillId="2" borderId="6" xfId="0" applyNumberFormat="1" applyFont="1" applyFill="1" applyBorder="1"/>
    <xf numFmtId="0" fontId="5" fillId="0" borderId="29" xfId="0" applyFont="1" applyFill="1" applyBorder="1" applyAlignment="1">
      <alignment horizontal="center"/>
    </xf>
    <xf numFmtId="0" fontId="13" fillId="0" borderId="43" xfId="0" applyFont="1" applyBorder="1"/>
    <xf numFmtId="0" fontId="4" fillId="0" borderId="29" xfId="0" applyFont="1" applyBorder="1" applyAlignment="1">
      <alignment horizontal="center"/>
    </xf>
    <xf numFmtId="164" fontId="4" fillId="3" borderId="4" xfId="2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64" fontId="4" fillId="2" borderId="5" xfId="0" applyNumberFormat="1" applyFont="1" applyFill="1" applyBorder="1"/>
    <xf numFmtId="0" fontId="0" fillId="0" borderId="23" xfId="0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Fill="1" applyBorder="1"/>
    <xf numFmtId="0" fontId="5" fillId="0" borderId="15" xfId="0" applyFont="1" applyFill="1" applyBorder="1" applyAlignment="1">
      <alignment horizontal="center"/>
    </xf>
    <xf numFmtId="0" fontId="4" fillId="2" borderId="1" xfId="0" applyFont="1" applyFill="1" applyBorder="1"/>
    <xf numFmtId="0" fontId="13" fillId="0" borderId="0" xfId="0" applyFont="1" applyBorder="1" applyAlignment="1">
      <alignment horizontal="right"/>
    </xf>
    <xf numFmtId="166" fontId="13" fillId="0" borderId="19" xfId="2" applyNumberFormat="1" applyFont="1" applyFill="1" applyBorder="1" applyAlignment="1" applyProtection="1">
      <alignment horizontal="right"/>
    </xf>
    <xf numFmtId="166" fontId="15" fillId="4" borderId="19" xfId="2" applyNumberFormat="1" applyFont="1" applyFill="1" applyBorder="1" applyAlignment="1" applyProtection="1">
      <alignment horizontal="right"/>
    </xf>
    <xf numFmtId="166" fontId="14" fillId="0" borderId="34" xfId="0" applyNumberFormat="1" applyFont="1" applyBorder="1"/>
    <xf numFmtId="0" fontId="14" fillId="0" borderId="18" xfId="0" applyFont="1" applyBorder="1" applyAlignment="1"/>
    <xf numFmtId="0" fontId="14" fillId="0" borderId="31" xfId="0" applyFont="1" applyBorder="1" applyAlignment="1"/>
    <xf numFmtId="166" fontId="14" fillId="0" borderId="34" xfId="2" applyNumberFormat="1" applyFont="1" applyFill="1" applyBorder="1" applyAlignment="1" applyProtection="1">
      <alignment horizontal="right"/>
    </xf>
    <xf numFmtId="166" fontId="14" fillId="0" borderId="36" xfId="2" applyNumberFormat="1" applyFont="1" applyFill="1" applyBorder="1" applyAlignment="1" applyProtection="1"/>
    <xf numFmtId="0" fontId="13" fillId="0" borderId="18" xfId="0" applyFont="1" applyBorder="1" applyAlignment="1"/>
    <xf numFmtId="0" fontId="13" fillId="0" borderId="31" xfId="0" applyFont="1" applyBorder="1" applyAlignment="1"/>
    <xf numFmtId="0" fontId="13" fillId="0" borderId="39" xfId="0" applyFont="1" applyBorder="1" applyAlignment="1">
      <alignment horizontal="center"/>
    </xf>
    <xf numFmtId="166" fontId="14" fillId="0" borderId="19" xfId="2" applyNumberFormat="1" applyFont="1" applyFill="1" applyBorder="1" applyAlignment="1" applyProtection="1">
      <alignment horizontal="right"/>
    </xf>
    <xf numFmtId="0" fontId="14" fillId="0" borderId="19" xfId="0" applyFont="1" applyFill="1" applyBorder="1"/>
    <xf numFmtId="0" fontId="15" fillId="0" borderId="41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1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1" fontId="13" fillId="0" borderId="4" xfId="0" applyNumberFormat="1" applyFont="1" applyBorder="1"/>
    <xf numFmtId="0" fontId="10" fillId="0" borderId="0" xfId="0" applyFont="1" applyAlignment="1"/>
    <xf numFmtId="0" fontId="13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3" fontId="13" fillId="0" borderId="4" xfId="0" applyNumberFormat="1" applyFont="1" applyBorder="1" applyAlignment="1">
      <alignment horizontal="center"/>
    </xf>
    <xf numFmtId="0" fontId="10" fillId="0" borderId="15" xfId="0" applyFont="1" applyBorder="1" applyAlignment="1">
      <alignment vertical="top" wrapText="1"/>
    </xf>
    <xf numFmtId="0" fontId="10" fillId="0" borderId="1" xfId="0" applyFont="1" applyBorder="1"/>
    <xf numFmtId="3" fontId="10" fillId="0" borderId="1" xfId="0" applyNumberFormat="1" applyFont="1" applyBorder="1" applyAlignment="1">
      <alignment horizontal="center"/>
    </xf>
    <xf numFmtId="41" fontId="8" fillId="0" borderId="4" xfId="0" applyNumberFormat="1" applyFont="1" applyBorder="1" applyAlignment="1">
      <alignment horizontal="center" vertical="center"/>
    </xf>
    <xf numFmtId="0" fontId="0" fillId="0" borderId="0" xfId="0"/>
    <xf numFmtId="0" fontId="13" fillId="0" borderId="2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164" fontId="5" fillId="0" borderId="4" xfId="2" applyNumberFormat="1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6" fontId="13" fillId="0" borderId="32" xfId="2" applyNumberFormat="1" applyFont="1" applyFill="1" applyBorder="1" applyAlignment="1" applyProtection="1">
      <alignment horizontal="right"/>
    </xf>
    <xf numFmtId="0" fontId="14" fillId="0" borderId="4" xfId="0" applyFont="1" applyBorder="1" applyAlignment="1">
      <alignment horizontal="center" wrapText="1"/>
    </xf>
    <xf numFmtId="41" fontId="14" fillId="0" borderId="4" xfId="0" applyNumberFormat="1" applyFont="1" applyBorder="1" applyAlignment="1">
      <alignment horizontal="left"/>
    </xf>
    <xf numFmtId="41" fontId="15" fillId="0" borderId="4" xfId="0" applyNumberFormat="1" applyFont="1" applyBorder="1"/>
    <xf numFmtId="41" fontId="15" fillId="0" borderId="4" xfId="0" applyNumberFormat="1" applyFont="1" applyFill="1" applyBorder="1"/>
    <xf numFmtId="41" fontId="14" fillId="0" borderId="4" xfId="0" applyNumberFormat="1" applyFont="1" applyBorder="1"/>
    <xf numFmtId="41" fontId="14" fillId="0" borderId="1" xfId="0" applyNumberFormat="1" applyFont="1" applyBorder="1"/>
    <xf numFmtId="0" fontId="10" fillId="0" borderId="40" xfId="0" applyFont="1" applyBorder="1" applyAlignment="1">
      <alignment horizontal="center"/>
    </xf>
    <xf numFmtId="0" fontId="14" fillId="0" borderId="47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61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left" vertical="center" wrapText="1"/>
    </xf>
    <xf numFmtId="0" fontId="14" fillId="0" borderId="62" xfId="0" applyFont="1" applyBorder="1" applyAlignment="1">
      <alignment horizontal="left" vertical="center" wrapText="1"/>
    </xf>
    <xf numFmtId="0" fontId="15" fillId="0" borderId="18" xfId="0" applyFont="1" applyBorder="1" applyAlignment="1"/>
    <xf numFmtId="0" fontId="15" fillId="0" borderId="31" xfId="0" applyFont="1" applyBorder="1" applyAlignment="1"/>
    <xf numFmtId="0" fontId="13" fillId="0" borderId="1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3" fillId="0" borderId="0" xfId="0" applyFont="1" applyAlignment="1"/>
    <xf numFmtId="168" fontId="2" fillId="0" borderId="4" xfId="2" applyNumberFormat="1" applyFont="1" applyBorder="1" applyAlignment="1">
      <alignment horizontal="right"/>
    </xf>
    <xf numFmtId="168" fontId="13" fillId="0" borderId="4" xfId="2" applyNumberFormat="1" applyFont="1" applyBorder="1" applyAlignment="1">
      <alignment horizontal="right"/>
    </xf>
    <xf numFmtId="168" fontId="2" fillId="0" borderId="4" xfId="0" applyNumberFormat="1" applyFont="1" applyBorder="1"/>
    <xf numFmtId="168" fontId="3" fillId="5" borderId="4" xfId="0" applyNumberFormat="1" applyFont="1" applyFill="1" applyBorder="1"/>
    <xf numFmtId="168" fontId="2" fillId="5" borderId="4" xfId="0" applyNumberFormat="1" applyFont="1" applyFill="1" applyBorder="1"/>
    <xf numFmtId="168" fontId="3" fillId="0" borderId="4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13" fillId="0" borderId="66" xfId="0" applyFont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0" fillId="0" borderId="67" xfId="0" applyBorder="1"/>
    <xf numFmtId="0" fontId="6" fillId="0" borderId="67" xfId="0" applyFont="1" applyBorder="1"/>
    <xf numFmtId="0" fontId="8" fillId="0" borderId="4" xfId="0" applyFont="1" applyBorder="1" applyAlignment="1">
      <alignment vertical="center" wrapText="1"/>
    </xf>
    <xf numFmtId="41" fontId="13" fillId="0" borderId="4" xfId="0" applyNumberFormat="1" applyFont="1" applyBorder="1" applyAlignment="1"/>
    <xf numFmtId="166" fontId="15" fillId="4" borderId="32" xfId="2" applyNumberFormat="1" applyFont="1" applyFill="1" applyBorder="1" applyAlignment="1" applyProtection="1">
      <alignment horizontal="right"/>
    </xf>
    <xf numFmtId="164" fontId="13" fillId="0" borderId="32" xfId="0" applyNumberFormat="1" applyFont="1" applyBorder="1"/>
    <xf numFmtId="164" fontId="23" fillId="0" borderId="32" xfId="0" applyNumberFormat="1" applyFont="1" applyBorder="1"/>
    <xf numFmtId="164" fontId="11" fillId="0" borderId="32" xfId="0" applyNumberFormat="1" applyFont="1" applyBorder="1"/>
    <xf numFmtId="164" fontId="13" fillId="4" borderId="32" xfId="0" applyNumberFormat="1" applyFont="1" applyFill="1" applyBorder="1"/>
    <xf numFmtId="164" fontId="11" fillId="0" borderId="46" xfId="0" applyNumberFormat="1" applyFont="1" applyBorder="1"/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0" xfId="0" applyAlignment="1"/>
    <xf numFmtId="0" fontId="0" fillId="0" borderId="68" xfId="0" applyBorder="1"/>
    <xf numFmtId="0" fontId="11" fillId="0" borderId="32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0" fontId="13" fillId="0" borderId="7" xfId="0" applyFont="1" applyBorder="1" applyAlignment="1">
      <alignment vertical="top" wrapText="1"/>
    </xf>
    <xf numFmtId="0" fontId="13" fillId="0" borderId="9" xfId="0" applyFont="1" applyBorder="1"/>
    <xf numFmtId="3" fontId="13" fillId="0" borderId="9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3" fontId="13" fillId="0" borderId="4" xfId="0" applyNumberFormat="1" applyFont="1" applyFill="1" applyBorder="1"/>
    <xf numFmtId="0" fontId="14" fillId="0" borderId="4" xfId="0" applyFont="1" applyFill="1" applyBorder="1"/>
    <xf numFmtId="3" fontId="14" fillId="0" borderId="4" xfId="0" applyNumberFormat="1" applyFont="1" applyFill="1" applyBorder="1"/>
    <xf numFmtId="3" fontId="15" fillId="0" borderId="4" xfId="0" applyNumberFormat="1" applyFont="1" applyFill="1" applyBorder="1"/>
    <xf numFmtId="0" fontId="15" fillId="0" borderId="9" xfId="0" applyFont="1" applyFill="1" applyBorder="1"/>
    <xf numFmtId="3" fontId="15" fillId="0" borderId="9" xfId="0" applyNumberFormat="1" applyFont="1" applyFill="1" applyBorder="1"/>
    <xf numFmtId="0" fontId="14" fillId="0" borderId="1" xfId="0" applyFont="1" applyFill="1" applyBorder="1"/>
    <xf numFmtId="3" fontId="14" fillId="0" borderId="1" xfId="0" applyNumberFormat="1" applyFont="1" applyFill="1" applyBorder="1"/>
    <xf numFmtId="164" fontId="5" fillId="0" borderId="11" xfId="2" quotePrefix="1" applyNumberFormat="1" applyFont="1" applyBorder="1"/>
    <xf numFmtId="166" fontId="15" fillId="0" borderId="19" xfId="2" applyNumberFormat="1" applyFont="1" applyFill="1" applyBorder="1" applyAlignment="1" applyProtection="1">
      <alignment horizontal="right"/>
    </xf>
    <xf numFmtId="0" fontId="8" fillId="0" borderId="69" xfId="0" applyFont="1" applyBorder="1" applyAlignment="1">
      <alignment horizontal="center"/>
    </xf>
    <xf numFmtId="41" fontId="9" fillId="0" borderId="1" xfId="0" applyNumberFormat="1" applyFont="1" applyBorder="1"/>
    <xf numFmtId="164" fontId="11" fillId="0" borderId="32" xfId="0" applyNumberFormat="1" applyFont="1" applyFill="1" applyBorder="1"/>
    <xf numFmtId="164" fontId="21" fillId="0" borderId="32" xfId="0" applyNumberFormat="1" applyFont="1" applyFill="1" applyBorder="1"/>
    <xf numFmtId="164" fontId="2" fillId="0" borderId="19" xfId="0" applyNumberFormat="1" applyFont="1" applyFill="1" applyBorder="1"/>
    <xf numFmtId="43" fontId="2" fillId="0" borderId="4" xfId="0" applyNumberFormat="1" applyFont="1" applyFill="1" applyBorder="1" applyAlignment="1">
      <alignment horizontal="center"/>
    </xf>
    <xf numFmtId="0" fontId="13" fillId="0" borderId="70" xfId="0" applyFont="1" applyBorder="1" applyAlignment="1">
      <alignment horizontal="center" vertical="top" wrapText="1"/>
    </xf>
    <xf numFmtId="0" fontId="13" fillId="0" borderId="69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 wrapText="1"/>
    </xf>
    <xf numFmtId="41" fontId="0" fillId="0" borderId="3" xfId="0" applyNumberFormat="1" applyBorder="1"/>
    <xf numFmtId="0" fontId="10" fillId="0" borderId="3" xfId="0" applyFont="1" applyBorder="1" applyAlignment="1">
      <alignment horizontal="center" vertical="center" wrapText="1"/>
    </xf>
    <xf numFmtId="41" fontId="10" fillId="0" borderId="12" xfId="0" applyNumberFormat="1" applyFont="1" applyBorder="1" applyAlignment="1">
      <alignment vertical="center" wrapText="1"/>
    </xf>
    <xf numFmtId="0" fontId="0" fillId="0" borderId="71" xfId="0" applyBorder="1" applyAlignment="1">
      <alignment horizontal="center" vertical="center"/>
    </xf>
    <xf numFmtId="0" fontId="8" fillId="0" borderId="70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41" fontId="0" fillId="0" borderId="3" xfId="0" applyNumberFormat="1" applyBorder="1" applyAlignment="1">
      <alignment vertical="center"/>
    </xf>
    <xf numFmtId="41" fontId="6" fillId="0" borderId="12" xfId="0" applyNumberFormat="1" applyFont="1" applyBorder="1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5" fillId="0" borderId="24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1" xfId="0" applyFont="1" applyFill="1" applyBorder="1"/>
    <xf numFmtId="0" fontId="4" fillId="0" borderId="4" xfId="0" applyFont="1" applyFill="1" applyBorder="1"/>
    <xf numFmtId="0" fontId="4" fillId="0" borderId="1" xfId="0" applyFont="1" applyFill="1" applyBorder="1"/>
    <xf numFmtId="164" fontId="4" fillId="0" borderId="6" xfId="0" applyNumberFormat="1" applyFont="1" applyFill="1" applyBorder="1"/>
    <xf numFmtId="0" fontId="13" fillId="0" borderId="0" xfId="0" applyFont="1" applyFill="1"/>
    <xf numFmtId="0" fontId="4" fillId="0" borderId="14" xfId="0" applyFont="1" applyFill="1" applyBorder="1"/>
    <xf numFmtId="0" fontId="0" fillId="0" borderId="0" xfId="0" applyFill="1"/>
    <xf numFmtId="164" fontId="13" fillId="0" borderId="32" xfId="0" applyNumberFormat="1" applyFont="1" applyFill="1" applyBorder="1"/>
    <xf numFmtId="168" fontId="3" fillId="0" borderId="3" xfId="0" applyNumberFormat="1" applyFont="1" applyFill="1" applyBorder="1"/>
    <xf numFmtId="168" fontId="3" fillId="0" borderId="4" xfId="0" applyNumberFormat="1" applyFont="1" applyFill="1" applyBorder="1"/>
    <xf numFmtId="164" fontId="7" fillId="0" borderId="0" xfId="0" applyNumberFormat="1" applyFont="1" applyBorder="1" applyAlignment="1">
      <alignment horizontal="right"/>
    </xf>
    <xf numFmtId="0" fontId="13" fillId="0" borderId="4" xfId="0" applyFont="1" applyBorder="1" applyAlignment="1">
      <alignment horizontal="left"/>
    </xf>
    <xf numFmtId="11" fontId="5" fillId="0" borderId="0" xfId="0" applyNumberFormat="1" applyFont="1" applyBorder="1"/>
    <xf numFmtId="164" fontId="4" fillId="5" borderId="4" xfId="0" applyNumberFormat="1" applyFont="1" applyFill="1" applyBorder="1"/>
    <xf numFmtId="0" fontId="13" fillId="0" borderId="4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23" xfId="0" applyBorder="1" applyAlignment="1"/>
    <xf numFmtId="0" fontId="11" fillId="0" borderId="0" xfId="0" applyFont="1" applyBorder="1" applyAlignment="1">
      <alignment horizontal="center"/>
    </xf>
    <xf numFmtId="0" fontId="13" fillId="0" borderId="72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41" fontId="13" fillId="0" borderId="38" xfId="0" applyNumberFormat="1" applyFont="1" applyBorder="1" applyAlignment="1">
      <alignment vertical="center" wrapText="1"/>
    </xf>
    <xf numFmtId="41" fontId="10" fillId="0" borderId="73" xfId="0" applyNumberFormat="1" applyFont="1" applyBorder="1" applyAlignment="1">
      <alignment vertical="center" wrapText="1"/>
    </xf>
    <xf numFmtId="0" fontId="13" fillId="0" borderId="69" xfId="0" applyFont="1" applyBorder="1" applyAlignment="1">
      <alignment horizontal="center"/>
    </xf>
    <xf numFmtId="0" fontId="8" fillId="0" borderId="72" xfId="0" applyFont="1" applyBorder="1" applyAlignment="1">
      <alignment horizontal="center"/>
    </xf>
    <xf numFmtId="41" fontId="8" fillId="0" borderId="38" xfId="0" applyNumberFormat="1" applyFont="1" applyBorder="1" applyAlignment="1">
      <alignment horizontal="center" vertical="center"/>
    </xf>
    <xf numFmtId="41" fontId="9" fillId="0" borderId="73" xfId="0" applyNumberFormat="1" applyFont="1" applyBorder="1" applyAlignment="1">
      <alignment horizontal="center"/>
    </xf>
    <xf numFmtId="0" fontId="6" fillId="0" borderId="38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/>
    </xf>
    <xf numFmtId="3" fontId="13" fillId="0" borderId="3" xfId="0" applyNumberFormat="1" applyFont="1" applyBorder="1"/>
    <xf numFmtId="3" fontId="13" fillId="0" borderId="3" xfId="0" applyNumberFormat="1" applyFont="1" applyFill="1" applyBorder="1"/>
    <xf numFmtId="3" fontId="14" fillId="0" borderId="3" xfId="0" applyNumberFormat="1" applyFont="1" applyFill="1" applyBorder="1"/>
    <xf numFmtId="3" fontId="15" fillId="0" borderId="3" xfId="0" applyNumberFormat="1" applyFont="1" applyFill="1" applyBorder="1"/>
    <xf numFmtId="3" fontId="15" fillId="0" borderId="74" xfId="0" applyNumberFormat="1" applyFont="1" applyFill="1" applyBorder="1"/>
    <xf numFmtId="3" fontId="14" fillId="0" borderId="12" xfId="0" applyNumberFormat="1" applyFont="1" applyFill="1" applyBorder="1"/>
    <xf numFmtId="0" fontId="13" fillId="0" borderId="15" xfId="0" applyFont="1" applyBorder="1" applyAlignment="1">
      <alignment horizontal="center"/>
    </xf>
    <xf numFmtId="0" fontId="14" fillId="0" borderId="71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41" fontId="14" fillId="0" borderId="3" xfId="0" applyNumberFormat="1" applyFont="1" applyBorder="1" applyAlignment="1">
      <alignment horizontal="left"/>
    </xf>
    <xf numFmtId="41" fontId="13" fillId="0" borderId="3" xfId="0" applyNumberFormat="1" applyFont="1" applyBorder="1"/>
    <xf numFmtId="41" fontId="13" fillId="0" borderId="3" xfId="0" applyNumberFormat="1" applyFont="1" applyBorder="1" applyAlignment="1"/>
    <xf numFmtId="41" fontId="15" fillId="0" borderId="3" xfId="0" applyNumberFormat="1" applyFont="1" applyBorder="1"/>
    <xf numFmtId="41" fontId="15" fillId="0" borderId="3" xfId="0" applyNumberFormat="1" applyFont="1" applyFill="1" applyBorder="1"/>
    <xf numFmtId="41" fontId="14" fillId="0" borderId="3" xfId="0" applyNumberFormat="1" applyFont="1" applyBorder="1"/>
    <xf numFmtId="41" fontId="14" fillId="0" borderId="12" xfId="0" applyNumberFormat="1" applyFont="1" applyBorder="1"/>
    <xf numFmtId="0" fontId="14" fillId="0" borderId="76" xfId="0" applyFont="1" applyBorder="1" applyAlignment="1">
      <alignment horizontal="center"/>
    </xf>
    <xf numFmtId="0" fontId="14" fillId="0" borderId="77" xfId="0" applyFont="1" applyBorder="1" applyAlignment="1">
      <alignment horizontal="center" vertical="center" wrapText="1"/>
    </xf>
    <xf numFmtId="166" fontId="13" fillId="0" borderId="77" xfId="2" applyNumberFormat="1" applyFont="1" applyFill="1" applyBorder="1" applyAlignment="1" applyProtection="1">
      <alignment horizontal="right"/>
    </xf>
    <xf numFmtId="166" fontId="15" fillId="4" borderId="77" xfId="2" applyNumberFormat="1" applyFont="1" applyFill="1" applyBorder="1" applyAlignment="1" applyProtection="1">
      <alignment horizontal="right"/>
    </xf>
    <xf numFmtId="166" fontId="14" fillId="0" borderId="81" xfId="0" applyNumberFormat="1" applyFont="1" applyBorder="1"/>
    <xf numFmtId="166" fontId="15" fillId="0" borderId="77" xfId="2" applyNumberFormat="1" applyFont="1" applyFill="1" applyBorder="1" applyAlignment="1" applyProtection="1">
      <alignment horizontal="right"/>
    </xf>
    <xf numFmtId="166" fontId="14" fillId="0" borderId="81" xfId="2" applyNumberFormat="1" applyFont="1" applyFill="1" applyBorder="1" applyAlignment="1" applyProtection="1">
      <alignment horizontal="right"/>
    </xf>
    <xf numFmtId="166" fontId="14" fillId="0" borderId="75" xfId="2" applyNumberFormat="1" applyFont="1" applyFill="1" applyBorder="1" applyAlignment="1" applyProtection="1"/>
    <xf numFmtId="166" fontId="14" fillId="0" borderId="77" xfId="2" applyNumberFormat="1" applyFont="1" applyFill="1" applyBorder="1" applyAlignment="1" applyProtection="1">
      <alignment horizontal="right"/>
    </xf>
    <xf numFmtId="0" fontId="13" fillId="0" borderId="77" xfId="0" applyFont="1" applyBorder="1"/>
    <xf numFmtId="166" fontId="14" fillId="0" borderId="6" xfId="2" applyNumberFormat="1" applyFont="1" applyFill="1" applyBorder="1" applyAlignment="1" applyProtection="1">
      <alignment horizontal="right"/>
    </xf>
    <xf numFmtId="0" fontId="2" fillId="0" borderId="71" xfId="0" applyFont="1" applyBorder="1" applyAlignment="1">
      <alignment horizontal="center"/>
    </xf>
    <xf numFmtId="168" fontId="2" fillId="0" borderId="3" xfId="2" applyNumberFormat="1" applyFont="1" applyBorder="1" applyAlignment="1">
      <alignment horizontal="right"/>
    </xf>
    <xf numFmtId="168" fontId="13" fillId="0" borderId="3" xfId="2" applyNumberFormat="1" applyFont="1" applyBorder="1" applyAlignment="1">
      <alignment horizontal="right"/>
    </xf>
    <xf numFmtId="168" fontId="2" fillId="0" borderId="3" xfId="0" applyNumberFormat="1" applyFont="1" applyBorder="1"/>
    <xf numFmtId="168" fontId="3" fillId="5" borderId="3" xfId="0" applyNumberFormat="1" applyFont="1" applyFill="1" applyBorder="1"/>
    <xf numFmtId="168" fontId="2" fillId="5" borderId="3" xfId="0" applyNumberFormat="1" applyFont="1" applyFill="1" applyBorder="1"/>
    <xf numFmtId="0" fontId="2" fillId="0" borderId="3" xfId="0" applyFont="1" applyBorder="1" applyAlignment="1">
      <alignment horizontal="center"/>
    </xf>
    <xf numFmtId="43" fontId="2" fillId="0" borderId="3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168" fontId="3" fillId="0" borderId="83" xfId="0" applyNumberFormat="1" applyFont="1" applyFill="1" applyBorder="1"/>
    <xf numFmtId="168" fontId="3" fillId="0" borderId="83" xfId="0" applyNumberFormat="1" applyFont="1" applyBorder="1"/>
    <xf numFmtId="0" fontId="11" fillId="0" borderId="0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/>
    </xf>
    <xf numFmtId="0" fontId="0" fillId="0" borderId="23" xfId="0" applyBorder="1" applyAlignment="1"/>
    <xf numFmtId="0" fontId="7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72" xfId="0" applyFont="1" applyBorder="1" applyAlignment="1">
      <alignment horizontal="center"/>
    </xf>
    <xf numFmtId="3" fontId="13" fillId="0" borderId="38" xfId="0" applyNumberFormat="1" applyFont="1" applyBorder="1"/>
    <xf numFmtId="3" fontId="13" fillId="0" borderId="38" xfId="0" applyNumberFormat="1" applyFont="1" applyFill="1" applyBorder="1"/>
    <xf numFmtId="3" fontId="14" fillId="0" borderId="38" xfId="0" applyNumberFormat="1" applyFont="1" applyFill="1" applyBorder="1"/>
    <xf numFmtId="3" fontId="15" fillId="0" borderId="38" xfId="0" applyNumberFormat="1" applyFont="1" applyFill="1" applyBorder="1"/>
    <xf numFmtId="3" fontId="15" fillId="0" borderId="30" xfId="0" applyNumberFormat="1" applyFont="1" applyFill="1" applyBorder="1"/>
    <xf numFmtId="3" fontId="14" fillId="0" borderId="73" xfId="0" applyNumberFormat="1" applyFont="1" applyFill="1" applyBorder="1"/>
    <xf numFmtId="0" fontId="14" fillId="0" borderId="72" xfId="0" applyFont="1" applyBorder="1" applyAlignment="1">
      <alignment horizontal="center"/>
    </xf>
    <xf numFmtId="0" fontId="14" fillId="0" borderId="38" xfId="0" applyFont="1" applyBorder="1" applyAlignment="1">
      <alignment horizontal="center" wrapText="1"/>
    </xf>
    <xf numFmtId="41" fontId="14" fillId="0" borderId="38" xfId="0" applyNumberFormat="1" applyFont="1" applyBorder="1" applyAlignment="1">
      <alignment horizontal="left"/>
    </xf>
    <xf numFmtId="41" fontId="13" fillId="0" borderId="38" xfId="0" applyNumberFormat="1" applyFont="1" applyBorder="1"/>
    <xf numFmtId="41" fontId="13" fillId="0" borderId="38" xfId="0" applyNumberFormat="1" applyFont="1" applyBorder="1" applyAlignment="1"/>
    <xf numFmtId="41" fontId="15" fillId="0" borderId="38" xfId="0" applyNumberFormat="1" applyFont="1" applyBorder="1"/>
    <xf numFmtId="41" fontId="15" fillId="0" borderId="38" xfId="0" applyNumberFormat="1" applyFont="1" applyFill="1" applyBorder="1"/>
    <xf numFmtId="41" fontId="14" fillId="0" borderId="38" xfId="0" applyNumberFormat="1" applyFont="1" applyBorder="1"/>
    <xf numFmtId="41" fontId="14" fillId="0" borderId="73" xfId="0" applyNumberFormat="1" applyFont="1" applyBorder="1"/>
    <xf numFmtId="0" fontId="14" fillId="0" borderId="58" xfId="0" applyFont="1" applyBorder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166" fontId="14" fillId="0" borderId="46" xfId="0" applyNumberFormat="1" applyFont="1" applyBorder="1"/>
    <xf numFmtId="166" fontId="15" fillId="0" borderId="32" xfId="2" applyNumberFormat="1" applyFont="1" applyFill="1" applyBorder="1" applyAlignment="1" applyProtection="1">
      <alignment horizontal="right"/>
    </xf>
    <xf numFmtId="166" fontId="14" fillId="0" borderId="46" xfId="2" applyNumberFormat="1" applyFont="1" applyFill="1" applyBorder="1" applyAlignment="1" applyProtection="1">
      <alignment horizontal="right"/>
    </xf>
    <xf numFmtId="166" fontId="14" fillId="0" borderId="88" xfId="2" applyNumberFormat="1" applyFont="1" applyFill="1" applyBorder="1" applyAlignment="1" applyProtection="1"/>
    <xf numFmtId="166" fontId="14" fillId="0" borderId="32" xfId="2" applyNumberFormat="1" applyFont="1" applyFill="1" applyBorder="1" applyAlignment="1" applyProtection="1">
      <alignment horizontal="right"/>
    </xf>
    <xf numFmtId="0" fontId="13" fillId="0" borderId="32" xfId="0" applyFont="1" applyBorder="1"/>
    <xf numFmtId="166" fontId="14" fillId="0" borderId="20" xfId="2" applyNumberFormat="1" applyFont="1" applyFill="1" applyBorder="1" applyAlignment="1" applyProtection="1">
      <alignment horizontal="right"/>
    </xf>
    <xf numFmtId="166" fontId="14" fillId="0" borderId="84" xfId="2" applyNumberFormat="1" applyFont="1" applyFill="1" applyBorder="1" applyAlignment="1" applyProtection="1">
      <alignment horizontal="right"/>
    </xf>
    <xf numFmtId="0" fontId="2" fillId="0" borderId="76" xfId="0" applyFont="1" applyBorder="1" applyAlignment="1">
      <alignment horizontal="center"/>
    </xf>
    <xf numFmtId="0" fontId="2" fillId="0" borderId="80" xfId="0" applyFont="1" applyBorder="1" applyAlignment="1">
      <alignment horizontal="center" vertical="center" wrapText="1"/>
    </xf>
    <xf numFmtId="0" fontId="0" fillId="0" borderId="89" xfId="0" applyBorder="1" applyAlignment="1">
      <alignment horizontal="center"/>
    </xf>
    <xf numFmtId="164" fontId="13" fillId="0" borderId="77" xfId="0" applyNumberFormat="1" applyFont="1" applyFill="1" applyBorder="1"/>
    <xf numFmtId="164" fontId="13" fillId="0" borderId="77" xfId="0" applyNumberFormat="1" applyFont="1" applyBorder="1"/>
    <xf numFmtId="164" fontId="23" fillId="0" borderId="77" xfId="0" applyNumberFormat="1" applyFont="1" applyBorder="1"/>
    <xf numFmtId="164" fontId="11" fillId="0" borderId="77" xfId="0" applyNumberFormat="1" applyFont="1" applyBorder="1"/>
    <xf numFmtId="164" fontId="11" fillId="0" borderId="77" xfId="0" applyNumberFormat="1" applyFont="1" applyFill="1" applyBorder="1"/>
    <xf numFmtId="164" fontId="13" fillId="4" borderId="77" xfId="0" applyNumberFormat="1" applyFont="1" applyFill="1" applyBorder="1"/>
    <xf numFmtId="164" fontId="21" fillId="0" borderId="77" xfId="0" applyNumberFormat="1" applyFont="1" applyFill="1" applyBorder="1"/>
    <xf numFmtId="164" fontId="11" fillId="0" borderId="81" xfId="0" applyNumberFormat="1" applyFont="1" applyBorder="1"/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70" fontId="30" fillId="0" borderId="0" xfId="0" applyNumberFormat="1" applyFont="1" applyFill="1" applyAlignment="1" applyProtection="1">
      <alignment horizontal="right" vertical="center"/>
    </xf>
    <xf numFmtId="0" fontId="31" fillId="0" borderId="6" xfId="0" applyFont="1" applyFill="1" applyBorder="1" applyAlignment="1" applyProtection="1">
      <alignment horizontal="center" vertical="center" wrapText="1"/>
    </xf>
    <xf numFmtId="0" fontId="31" fillId="0" borderId="84" xfId="0" applyFont="1" applyFill="1" applyBorder="1" applyAlignment="1" applyProtection="1">
      <alignment horizontal="center" vertical="center" wrapText="1"/>
    </xf>
    <xf numFmtId="0" fontId="33" fillId="0" borderId="0" xfId="0" applyFont="1" applyFill="1" applyAlignment="1" applyProtection="1">
      <alignment horizontal="center" vertical="center" wrapText="1"/>
    </xf>
    <xf numFmtId="0" fontId="34" fillId="0" borderId="91" xfId="0" applyFont="1" applyFill="1" applyBorder="1" applyAlignment="1" applyProtection="1">
      <alignment horizontal="center" vertical="center" wrapText="1"/>
    </xf>
    <xf numFmtId="0" fontId="34" fillId="0" borderId="6" xfId="0" applyFont="1" applyFill="1" applyBorder="1" applyAlignment="1" applyProtection="1">
      <alignment horizontal="center" vertical="center" wrapText="1"/>
    </xf>
    <xf numFmtId="0" fontId="34" fillId="0" borderId="84" xfId="0" applyFont="1" applyFill="1" applyBorder="1" applyAlignment="1" applyProtection="1">
      <alignment horizontal="center" vertical="center" wrapText="1"/>
    </xf>
    <xf numFmtId="0" fontId="36" fillId="0" borderId="0" xfId="0" applyFont="1" applyFill="1" applyAlignment="1" applyProtection="1">
      <alignment vertical="center" wrapText="1"/>
    </xf>
    <xf numFmtId="0" fontId="37" fillId="0" borderId="10" xfId="4" applyFont="1" applyFill="1" applyBorder="1" applyAlignment="1" applyProtection="1">
      <alignment horizontal="right" vertical="center" wrapText="1" indent="1"/>
    </xf>
    <xf numFmtId="0" fontId="37" fillId="0" borderId="8" xfId="4" applyFont="1" applyFill="1" applyBorder="1" applyAlignment="1" applyProtection="1">
      <alignment horizontal="left" vertical="center" wrapText="1"/>
      <protection locked="0"/>
    </xf>
    <xf numFmtId="170" fontId="37" fillId="0" borderId="8" xfId="4" applyNumberFormat="1" applyFont="1" applyFill="1" applyBorder="1" applyAlignment="1" applyProtection="1">
      <alignment vertical="center" wrapText="1"/>
      <protection locked="0"/>
    </xf>
    <xf numFmtId="170" fontId="37" fillId="0" borderId="8" xfId="4" applyNumberFormat="1" applyFont="1" applyFill="1" applyBorder="1" applyAlignment="1" applyProtection="1">
      <alignment vertical="center" wrapText="1"/>
    </xf>
    <xf numFmtId="170" fontId="38" fillId="0" borderId="92" xfId="4" applyNumberFormat="1" applyFont="1" applyFill="1" applyBorder="1" applyAlignment="1" applyProtection="1">
      <alignment vertical="center" wrapText="1"/>
      <protection locked="0"/>
    </xf>
    <xf numFmtId="170" fontId="37" fillId="0" borderId="6" xfId="4" applyNumberFormat="1" applyFont="1" applyFill="1" applyBorder="1" applyAlignment="1" applyProtection="1">
      <alignment vertical="center" wrapText="1"/>
    </xf>
    <xf numFmtId="170" fontId="38" fillId="0" borderId="84" xfId="4" applyNumberFormat="1" applyFont="1" applyFill="1" applyBorder="1" applyAlignment="1" applyProtection="1">
      <alignment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96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34" fillId="0" borderId="91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84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 applyProtection="1">
      <alignment horizontal="center" vertical="center"/>
    </xf>
    <xf numFmtId="0" fontId="42" fillId="0" borderId="4" xfId="0" applyFont="1" applyFill="1" applyBorder="1" applyAlignment="1" applyProtection="1">
      <alignment vertical="center" wrapText="1"/>
    </xf>
    <xf numFmtId="170" fontId="42" fillId="0" borderId="4" xfId="0" applyNumberFormat="1" applyFont="1" applyFill="1" applyBorder="1" applyAlignment="1" applyProtection="1">
      <alignment vertical="center"/>
      <protection locked="0"/>
    </xf>
    <xf numFmtId="170" fontId="42" fillId="0" borderId="38" xfId="0" applyNumberFormat="1" applyFont="1" applyFill="1" applyBorder="1" applyAlignment="1" applyProtection="1">
      <alignment vertical="center"/>
      <protection locked="0"/>
    </xf>
    <xf numFmtId="170" fontId="43" fillId="0" borderId="38" xfId="0" applyNumberFormat="1" applyFont="1" applyFill="1" applyBorder="1" applyAlignment="1" applyProtection="1">
      <alignment vertical="center"/>
    </xf>
    <xf numFmtId="170" fontId="43" fillId="0" borderId="3" xfId="0" applyNumberFormat="1" applyFont="1" applyFill="1" applyBorder="1" applyAlignment="1" applyProtection="1">
      <alignment vertical="center"/>
    </xf>
    <xf numFmtId="0" fontId="42" fillId="0" borderId="7" xfId="0" applyFont="1" applyFill="1" applyBorder="1" applyAlignment="1" applyProtection="1">
      <alignment horizontal="center" vertical="center"/>
    </xf>
    <xf numFmtId="0" fontId="42" fillId="0" borderId="9" xfId="0" applyFont="1" applyFill="1" applyBorder="1" applyAlignment="1" applyProtection="1">
      <alignment vertical="center" wrapText="1"/>
    </xf>
    <xf numFmtId="170" fontId="42" fillId="0" borderId="9" xfId="0" applyNumberFormat="1" applyFont="1" applyFill="1" applyBorder="1" applyAlignment="1" applyProtection="1">
      <alignment vertical="center"/>
      <protection locked="0"/>
    </xf>
    <xf numFmtId="170" fontId="42" fillId="0" borderId="30" xfId="0" applyNumberFormat="1" applyFont="1" applyFill="1" applyBorder="1" applyAlignment="1" applyProtection="1">
      <alignment vertical="center"/>
      <protection locked="0"/>
    </xf>
    <xf numFmtId="0" fontId="42" fillId="0" borderId="15" xfId="0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 applyProtection="1">
      <alignment vertical="center" wrapText="1"/>
    </xf>
    <xf numFmtId="170" fontId="42" fillId="0" borderId="1" xfId="0" applyNumberFormat="1" applyFont="1" applyFill="1" applyBorder="1" applyAlignment="1" applyProtection="1">
      <alignment vertical="center"/>
      <protection locked="0"/>
    </xf>
    <xf numFmtId="170" fontId="42" fillId="0" borderId="73" xfId="0" applyNumberFormat="1" applyFont="1" applyFill="1" applyBorder="1" applyAlignment="1" applyProtection="1">
      <alignment vertical="center"/>
      <protection locked="0"/>
    </xf>
    <xf numFmtId="170" fontId="43" fillId="0" borderId="103" xfId="0" applyNumberFormat="1" applyFont="1" applyFill="1" applyBorder="1" applyAlignment="1" applyProtection="1">
      <alignment vertical="center"/>
    </xf>
    <xf numFmtId="170" fontId="43" fillId="0" borderId="104" xfId="0" applyNumberFormat="1" applyFont="1" applyFill="1" applyBorder="1" applyAlignment="1" applyProtection="1">
      <alignment vertical="center"/>
    </xf>
    <xf numFmtId="170" fontId="43" fillId="0" borderId="105" xfId="0" applyNumberFormat="1" applyFont="1" applyFill="1" applyBorder="1" applyAlignment="1" applyProtection="1">
      <alignment vertical="center"/>
    </xf>
    <xf numFmtId="0" fontId="33" fillId="0" borderId="0" xfId="0" applyFont="1" applyFill="1"/>
    <xf numFmtId="0" fontId="0" fillId="0" borderId="0" xfId="0" applyFill="1" applyProtection="1">
      <protection locked="0"/>
    </xf>
    <xf numFmtId="170" fontId="43" fillId="0" borderId="12" xfId="0" applyNumberFormat="1" applyFont="1" applyFill="1" applyBorder="1" applyAlignment="1" applyProtection="1">
      <alignment vertical="center"/>
    </xf>
    <xf numFmtId="170" fontId="32" fillId="0" borderId="103" xfId="0" applyNumberFormat="1" applyFont="1" applyFill="1" applyBorder="1" applyAlignment="1" applyProtection="1">
      <alignment vertical="center"/>
    </xf>
    <xf numFmtId="0" fontId="0" fillId="0" borderId="109" xfId="0" applyBorder="1"/>
    <xf numFmtId="0" fontId="7" fillId="0" borderId="112" xfId="0" applyFont="1" applyBorder="1" applyAlignment="1">
      <alignment horizontal="center"/>
    </xf>
    <xf numFmtId="0" fontId="0" fillId="0" borderId="113" xfId="0" applyBorder="1"/>
    <xf numFmtId="0" fontId="0" fillId="0" borderId="106" xfId="0" applyBorder="1"/>
    <xf numFmtId="0" fontId="0" fillId="0" borderId="107" xfId="0" applyBorder="1"/>
    <xf numFmtId="0" fontId="0" fillId="0" borderId="108" xfId="0" applyBorder="1"/>
    <xf numFmtId="0" fontId="7" fillId="0" borderId="109" xfId="0" applyFont="1" applyBorder="1" applyAlignment="1">
      <alignment horizontal="center"/>
    </xf>
    <xf numFmtId="0" fontId="0" fillId="0" borderId="114" xfId="0" applyBorder="1"/>
    <xf numFmtId="0" fontId="0" fillId="0" borderId="115" xfId="0" applyBorder="1"/>
    <xf numFmtId="0" fontId="0" fillId="0" borderId="25" xfId="0" applyBorder="1"/>
    <xf numFmtId="0" fontId="0" fillId="0" borderId="116" xfId="0" applyBorder="1"/>
    <xf numFmtId="0" fontId="7" fillId="0" borderId="114" xfId="0" applyFont="1" applyBorder="1" applyAlignment="1">
      <alignment horizontal="center"/>
    </xf>
    <xf numFmtId="0" fontId="17" fillId="0" borderId="109" xfId="0" applyFont="1" applyBorder="1" applyAlignment="1">
      <alignment horizontal="center"/>
    </xf>
    <xf numFmtId="0" fontId="17" fillId="0" borderId="0" xfId="0" applyFont="1" applyBorder="1"/>
    <xf numFmtId="168" fontId="17" fillId="0" borderId="113" xfId="2" applyNumberFormat="1" applyFont="1" applyBorder="1"/>
    <xf numFmtId="0" fontId="17" fillId="0" borderId="113" xfId="0" applyFont="1" applyBorder="1" applyAlignment="1">
      <alignment horizontal="center"/>
    </xf>
    <xf numFmtId="0" fontId="17" fillId="0" borderId="0" xfId="0" applyFont="1"/>
    <xf numFmtId="0" fontId="17" fillId="0" borderId="112" xfId="0" applyFont="1" applyBorder="1" applyAlignment="1">
      <alignment horizontal="center"/>
    </xf>
    <xf numFmtId="0" fontId="35" fillId="0" borderId="110" xfId="0" applyFont="1" applyBorder="1"/>
    <xf numFmtId="0" fontId="35" fillId="0" borderId="111" xfId="0" applyFont="1" applyBorder="1"/>
    <xf numFmtId="168" fontId="35" fillId="0" borderId="112" xfId="2" applyNumberFormat="1" applyFont="1" applyBorder="1"/>
    <xf numFmtId="0" fontId="17" fillId="0" borderId="117" xfId="0" applyFont="1" applyBorder="1"/>
    <xf numFmtId="0" fontId="17" fillId="0" borderId="110" xfId="0" applyFont="1" applyBorder="1"/>
    <xf numFmtId="0" fontId="17" fillId="0" borderId="111" xfId="0" applyFont="1" applyBorder="1"/>
    <xf numFmtId="0" fontId="17" fillId="0" borderId="68" xfId="0" applyFont="1" applyBorder="1"/>
    <xf numFmtId="0" fontId="35" fillId="0" borderId="93" xfId="0" applyFont="1" applyBorder="1"/>
    <xf numFmtId="0" fontId="35" fillId="3" borderId="93" xfId="0" applyFont="1" applyFill="1" applyBorder="1"/>
    <xf numFmtId="0" fontId="35" fillId="3" borderId="110" xfId="0" applyFont="1" applyFill="1" applyBorder="1"/>
    <xf numFmtId="0" fontId="35" fillId="3" borderId="111" xfId="0" applyFont="1" applyFill="1" applyBorder="1"/>
    <xf numFmtId="168" fontId="35" fillId="3" borderId="112" xfId="2" applyNumberFormat="1" applyFont="1" applyFill="1" applyBorder="1"/>
    <xf numFmtId="0" fontId="0" fillId="0" borderId="0" xfId="0" applyFont="1"/>
    <xf numFmtId="0" fontId="44" fillId="0" borderId="0" xfId="0" applyFont="1" applyAlignment="1">
      <alignment horizontal="right"/>
    </xf>
    <xf numFmtId="0" fontId="18" fillId="0" borderId="0" xfId="0" applyFont="1" applyAlignment="1"/>
    <xf numFmtId="0" fontId="7" fillId="0" borderId="0" xfId="0" applyFont="1" applyAlignment="1"/>
    <xf numFmtId="0" fontId="46" fillId="0" borderId="0" xfId="0" applyFont="1"/>
    <xf numFmtId="0" fontId="47" fillId="0" borderId="0" xfId="0" applyFont="1" applyAlignment="1">
      <alignment horizontal="right"/>
    </xf>
    <xf numFmtId="0" fontId="17" fillId="0" borderId="0" xfId="0" applyFont="1" applyAlignment="1"/>
    <xf numFmtId="0" fontId="17" fillId="0" borderId="123" xfId="0" applyFont="1" applyBorder="1" applyAlignment="1"/>
    <xf numFmtId="0" fontId="48" fillId="0" borderId="124" xfId="0" applyFont="1" applyBorder="1" applyAlignment="1">
      <alignment horizontal="center" vertical="center" wrapText="1"/>
    </xf>
    <xf numFmtId="0" fontId="48" fillId="0" borderId="125" xfId="0" applyFont="1" applyBorder="1" applyAlignment="1">
      <alignment horizontal="center" vertical="center"/>
    </xf>
    <xf numFmtId="171" fontId="48" fillId="0" borderId="86" xfId="0" applyNumberFormat="1" applyFont="1" applyBorder="1" applyAlignment="1">
      <alignment horizontal="center" vertical="center" wrapText="1"/>
    </xf>
    <xf numFmtId="171" fontId="48" fillId="0" borderId="126" xfId="0" applyNumberFormat="1" applyFont="1" applyBorder="1" applyAlignment="1">
      <alignment horizontal="center" vertical="center"/>
    </xf>
    <xf numFmtId="0" fontId="17" fillId="0" borderId="123" xfId="0" applyFont="1" applyBorder="1" applyAlignment="1">
      <alignment horizontal="center"/>
    </xf>
    <xf numFmtId="0" fontId="49" fillId="0" borderId="127" xfId="0" applyFont="1" applyBorder="1" applyAlignment="1">
      <alignment horizontal="center"/>
    </xf>
    <xf numFmtId="3" fontId="50" fillId="0" borderId="32" xfId="0" applyNumberFormat="1" applyFont="1" applyBorder="1"/>
    <xf numFmtId="0" fontId="45" fillId="0" borderId="127" xfId="0" applyFont="1" applyBorder="1" applyAlignment="1">
      <alignment horizontal="center"/>
    </xf>
    <xf numFmtId="3" fontId="51" fillId="0" borderId="32" xfId="0" applyNumberFormat="1" applyFont="1" applyBorder="1"/>
    <xf numFmtId="0" fontId="46" fillId="0" borderId="127" xfId="0" applyFont="1" applyBorder="1" applyAlignment="1">
      <alignment horizontal="center"/>
    </xf>
    <xf numFmtId="3" fontId="48" fillId="0" borderId="32" xfId="0" applyNumberFormat="1" applyFont="1" applyBorder="1" applyAlignment="1">
      <alignment horizontal="right"/>
    </xf>
    <xf numFmtId="0" fontId="17" fillId="0" borderId="123" xfId="0" applyFont="1" applyBorder="1"/>
    <xf numFmtId="3" fontId="48" fillId="0" borderId="32" xfId="0" applyNumberFormat="1" applyFont="1" applyBorder="1" applyAlignment="1">
      <alignment horizontal="left"/>
    </xf>
    <xf numFmtId="3" fontId="48" fillId="0" borderId="19" xfId="0" applyNumberFormat="1" applyFont="1" applyBorder="1" applyAlignment="1">
      <alignment horizontal="right"/>
    </xf>
    <xf numFmtId="0" fontId="0" fillId="0" borderId="123" xfId="0" applyBorder="1"/>
    <xf numFmtId="0" fontId="46" fillId="0" borderId="127" xfId="0" applyFont="1" applyBorder="1" applyAlignment="1">
      <alignment horizontal="center" vertical="center"/>
    </xf>
    <xf numFmtId="3" fontId="48" fillId="0" borderId="19" xfId="0" applyNumberFormat="1" applyFont="1" applyBorder="1" applyAlignment="1">
      <alignment horizontal="right" vertical="distributed"/>
    </xf>
    <xf numFmtId="3" fontId="50" fillId="0" borderId="19" xfId="0" applyNumberFormat="1" applyFont="1" applyBorder="1"/>
    <xf numFmtId="3" fontId="48" fillId="0" borderId="19" xfId="0" applyNumberFormat="1" applyFont="1" applyBorder="1" applyAlignment="1">
      <alignment horizontal="left" vertical="distributed"/>
    </xf>
    <xf numFmtId="3" fontId="51" fillId="0" borderId="19" xfId="0" applyNumberFormat="1" applyFont="1" applyBorder="1"/>
    <xf numFmtId="0" fontId="35" fillId="0" borderId="0" xfId="0" applyFont="1" applyBorder="1" applyAlignment="1"/>
    <xf numFmtId="0" fontId="45" fillId="0" borderId="129" xfId="0" applyFont="1" applyBorder="1" applyAlignment="1">
      <alignment horizontal="center"/>
    </xf>
    <xf numFmtId="3" fontId="51" fillId="0" borderId="17" xfId="0" applyNumberFormat="1" applyFont="1" applyBorder="1" applyAlignment="1">
      <alignment horizontal="right"/>
    </xf>
    <xf numFmtId="3" fontId="51" fillId="0" borderId="17" xfId="0" applyNumberFormat="1" applyFont="1" applyBorder="1" applyAlignment="1">
      <alignment horizontal="right" vertical="distributed"/>
    </xf>
    <xf numFmtId="0" fontId="46" fillId="0" borderId="129" xfId="0" applyFont="1" applyBorder="1" applyAlignment="1">
      <alignment horizontal="center"/>
    </xf>
    <xf numFmtId="3" fontId="48" fillId="0" borderId="17" xfId="0" applyNumberFormat="1" applyFont="1" applyBorder="1" applyAlignment="1">
      <alignment horizontal="right"/>
    </xf>
    <xf numFmtId="3" fontId="48" fillId="0" borderId="19" xfId="0" applyNumberFormat="1" applyFont="1" applyBorder="1" applyAlignment="1">
      <alignment horizontal="left"/>
    </xf>
    <xf numFmtId="3" fontId="48" fillId="0" borderId="19" xfId="0" applyNumberFormat="1" applyFont="1" applyBorder="1"/>
    <xf numFmtId="3" fontId="51" fillId="0" borderId="32" xfId="0" applyNumberFormat="1" applyFont="1" applyBorder="1" applyAlignment="1">
      <alignment horizontal="right"/>
    </xf>
    <xf numFmtId="0" fontId="46" fillId="0" borderId="132" xfId="0" applyFont="1" applyBorder="1" applyAlignment="1">
      <alignment horizontal="center"/>
    </xf>
    <xf numFmtId="3" fontId="45" fillId="0" borderId="133" xfId="0" applyNumberFormat="1" applyFont="1" applyBorder="1"/>
    <xf numFmtId="3" fontId="50" fillId="0" borderId="32" xfId="0" applyNumberFormat="1" applyFont="1" applyBorder="1" applyAlignment="1">
      <alignment horizontal="right"/>
    </xf>
    <xf numFmtId="0" fontId="46" fillId="0" borderId="127" xfId="0" applyFont="1" applyBorder="1"/>
    <xf numFmtId="3" fontId="48" fillId="0" borderId="32" xfId="0" applyNumberFormat="1" applyFont="1" applyBorder="1"/>
    <xf numFmtId="0" fontId="51" fillId="0" borderId="0" xfId="0" applyFont="1" applyBorder="1"/>
    <xf numFmtId="0" fontId="46" fillId="0" borderId="132" xfId="0" applyFont="1" applyBorder="1"/>
    <xf numFmtId="3" fontId="45" fillId="0" borderId="136" xfId="0" applyNumberFormat="1" applyFont="1" applyBorder="1"/>
    <xf numFmtId="0" fontId="45" fillId="0" borderId="0" xfId="0" applyFont="1" applyBorder="1" applyAlignment="1">
      <alignment horizontal="center"/>
    </xf>
    <xf numFmtId="0" fontId="1" fillId="7" borderId="138" xfId="0" applyFont="1" applyFill="1" applyBorder="1" applyAlignment="1">
      <alignment horizontal="center" vertical="top" wrapText="1"/>
    </xf>
    <xf numFmtId="0" fontId="1" fillId="7" borderId="141" xfId="0" applyFont="1" applyFill="1" applyBorder="1" applyAlignment="1">
      <alignment horizontal="center" vertical="top" wrapText="1"/>
    </xf>
    <xf numFmtId="0" fontId="1" fillId="7" borderId="143" xfId="0" applyFont="1" applyFill="1" applyBorder="1" applyAlignment="1">
      <alignment horizontal="center" vertical="top" wrapText="1"/>
    </xf>
    <xf numFmtId="0" fontId="52" fillId="7" borderId="141" xfId="0" applyFont="1" applyFill="1" applyBorder="1" applyAlignment="1">
      <alignment horizontal="center" vertical="top" wrapText="1"/>
    </xf>
    <xf numFmtId="0" fontId="52" fillId="7" borderId="142" xfId="0" applyFont="1" applyFill="1" applyBorder="1" applyAlignment="1">
      <alignment horizontal="center" vertical="top" wrapText="1"/>
    </xf>
    <xf numFmtId="0" fontId="52" fillId="7" borderId="143" xfId="0" applyFont="1" applyFill="1" applyBorder="1" applyAlignment="1">
      <alignment horizontal="center" vertical="top" wrapText="1"/>
    </xf>
    <xf numFmtId="0" fontId="1" fillId="0" borderId="141" xfId="0" applyFont="1" applyBorder="1" applyAlignment="1">
      <alignment horizontal="center" vertical="center" wrapText="1"/>
    </xf>
    <xf numFmtId="0" fontId="1" fillId="0" borderId="142" xfId="0" applyFont="1" applyBorder="1" applyAlignment="1">
      <alignment horizontal="left" vertical="center" wrapText="1"/>
    </xf>
    <xf numFmtId="3" fontId="1" fillId="0" borderId="141" xfId="0" applyNumberFormat="1" applyFont="1" applyBorder="1" applyAlignment="1">
      <alignment horizontal="right" vertical="center" wrapText="1"/>
    </xf>
    <xf numFmtId="3" fontId="1" fillId="0" borderId="143" xfId="0" applyNumberFormat="1" applyFont="1" applyBorder="1" applyAlignment="1">
      <alignment horizontal="right" vertical="center" wrapText="1"/>
    </xf>
    <xf numFmtId="0" fontId="7" fillId="0" borderId="141" xfId="0" applyFont="1" applyBorder="1" applyAlignment="1">
      <alignment horizontal="center" vertical="center" wrapText="1"/>
    </xf>
    <xf numFmtId="0" fontId="7" fillId="0" borderId="142" xfId="0" applyFont="1" applyBorder="1" applyAlignment="1">
      <alignment horizontal="left" vertical="center" wrapText="1"/>
    </xf>
    <xf numFmtId="3" fontId="7" fillId="0" borderId="141" xfId="0" applyNumberFormat="1" applyFont="1" applyBorder="1" applyAlignment="1">
      <alignment horizontal="right" vertical="center" wrapText="1"/>
    </xf>
    <xf numFmtId="3" fontId="7" fillId="0" borderId="143" xfId="0" applyNumberFormat="1" applyFont="1" applyBorder="1" applyAlignment="1">
      <alignment horizontal="right" vertical="center" wrapText="1"/>
    </xf>
    <xf numFmtId="0" fontId="7" fillId="0" borderId="144" xfId="0" applyFont="1" applyBorder="1" applyAlignment="1">
      <alignment horizontal="center" vertical="center" wrapText="1"/>
    </xf>
    <xf numFmtId="0" fontId="7" fillId="0" borderId="145" xfId="0" applyFont="1" applyBorder="1" applyAlignment="1">
      <alignment horizontal="left" vertical="center" wrapText="1"/>
    </xf>
    <xf numFmtId="3" fontId="7" fillId="0" borderId="144" xfId="0" applyNumberFormat="1" applyFont="1" applyBorder="1" applyAlignment="1">
      <alignment horizontal="right" vertical="center" wrapText="1"/>
    </xf>
    <xf numFmtId="3" fontId="7" fillId="0" borderId="146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3" fillId="0" borderId="4" xfId="0" applyFont="1" applyBorder="1" applyAlignment="1"/>
    <xf numFmtId="0" fontId="13" fillId="0" borderId="4" xfId="0" applyFont="1" applyFill="1" applyBorder="1" applyAlignment="1"/>
    <xf numFmtId="0" fontId="13" fillId="0" borderId="4" xfId="0" applyFont="1" applyFill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0" borderId="1" xfId="0" applyFont="1" applyBorder="1" applyAlignment="1"/>
    <xf numFmtId="0" fontId="13" fillId="0" borderId="1" xfId="0" applyFont="1" applyBorder="1" applyAlignment="1"/>
    <xf numFmtId="0" fontId="2" fillId="0" borderId="38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Fill="1" applyBorder="1" applyAlignment="1"/>
    <xf numFmtId="0" fontId="2" fillId="0" borderId="14" xfId="0" applyFont="1" applyBorder="1" applyAlignment="1">
      <alignment horizontal="center"/>
    </xf>
    <xf numFmtId="0" fontId="2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78" xfId="0" applyFont="1" applyBorder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0" fontId="14" fillId="0" borderId="80" xfId="0" applyFont="1" applyBorder="1" applyAlignment="1">
      <alignment horizontal="center" vertical="center" wrapText="1"/>
    </xf>
    <xf numFmtId="0" fontId="14" fillId="0" borderId="82" xfId="0" applyFont="1" applyBorder="1" applyAlignment="1">
      <alignment horizontal="center" vertical="center"/>
    </xf>
    <xf numFmtId="0" fontId="0" fillId="0" borderId="79" xfId="0" applyBorder="1" applyAlignment="1"/>
    <xf numFmtId="0" fontId="0" fillId="0" borderId="80" xfId="0" applyBorder="1" applyAlignment="1"/>
    <xf numFmtId="0" fontId="14" fillId="0" borderId="82" xfId="0" applyFont="1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3" fillId="0" borderId="19" xfId="0" applyFont="1" applyFill="1" applyBorder="1" applyAlignment="1">
      <alignment horizontal="left"/>
    </xf>
    <xf numFmtId="0" fontId="13" fillId="4" borderId="19" xfId="0" applyFont="1" applyFill="1" applyBorder="1" applyAlignment="1">
      <alignment horizontal="left"/>
    </xf>
    <xf numFmtId="0" fontId="14" fillId="0" borderId="34" xfId="0" applyFont="1" applyFill="1" applyBorder="1" applyAlignment="1">
      <alignment horizontal="left"/>
    </xf>
    <xf numFmtId="0" fontId="14" fillId="0" borderId="56" xfId="0" applyFont="1" applyBorder="1" applyAlignment="1">
      <alignment horizontal="center" vertical="center"/>
    </xf>
    <xf numFmtId="0" fontId="0" fillId="0" borderId="60" xfId="0" applyBorder="1" applyAlignment="1"/>
    <xf numFmtId="0" fontId="0" fillId="0" borderId="17" xfId="0" applyBorder="1" applyAlignment="1"/>
    <xf numFmtId="0" fontId="14" fillId="0" borderId="5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3" fillId="0" borderId="19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0" fontId="14" fillId="0" borderId="42" xfId="0" applyFont="1" applyBorder="1" applyAlignment="1">
      <alignment horizontal="left"/>
    </xf>
    <xf numFmtId="0" fontId="13" fillId="0" borderId="20" xfId="0" applyFont="1" applyBorder="1" applyAlignment="1">
      <alignment horizontal="left"/>
    </xf>
    <xf numFmtId="0" fontId="13" fillId="0" borderId="32" xfId="0" applyFont="1" applyFill="1" applyBorder="1" applyAlignment="1"/>
    <xf numFmtId="0" fontId="13" fillId="0" borderId="35" xfId="0" applyFont="1" applyBorder="1" applyAlignment="1"/>
    <xf numFmtId="0" fontId="13" fillId="0" borderId="21" xfId="0" applyFont="1" applyBorder="1" applyAlignment="1"/>
    <xf numFmtId="0" fontId="14" fillId="0" borderId="32" xfId="0" applyFont="1" applyBorder="1" applyAlignment="1"/>
    <xf numFmtId="0" fontId="13" fillId="4" borderId="32" xfId="0" applyFont="1" applyFill="1" applyBorder="1" applyAlignment="1"/>
    <xf numFmtId="0" fontId="14" fillId="0" borderId="33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3" fillId="0" borderId="19" xfId="0" applyFont="1" applyBorder="1" applyAlignment="1"/>
    <xf numFmtId="0" fontId="14" fillId="0" borderId="63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14" fillId="0" borderId="65" xfId="0" applyFont="1" applyBorder="1" applyAlignment="1">
      <alignment horizontal="center"/>
    </xf>
    <xf numFmtId="0" fontId="14" fillId="0" borderId="19" xfId="0" applyFont="1" applyFill="1" applyBorder="1" applyAlignment="1">
      <alignment horizontal="left"/>
    </xf>
    <xf numFmtId="0" fontId="15" fillId="0" borderId="45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3" fillId="0" borderId="39" xfId="0" applyFont="1" applyBorder="1" applyAlignment="1"/>
    <xf numFmtId="0" fontId="14" fillId="0" borderId="61" xfId="0" applyFont="1" applyBorder="1" applyAlignment="1">
      <alignment horizontal="center" vertical="center" wrapText="1"/>
    </xf>
    <xf numFmtId="0" fontId="14" fillId="0" borderId="85" xfId="0" applyFont="1" applyBorder="1" applyAlignment="1">
      <alignment horizontal="center" vertical="center" wrapText="1"/>
    </xf>
    <xf numFmtId="0" fontId="14" fillId="0" borderId="86" xfId="0" applyFont="1" applyBorder="1" applyAlignment="1">
      <alignment horizontal="center" vertical="center" wrapText="1"/>
    </xf>
    <xf numFmtId="0" fontId="14" fillId="0" borderId="87" xfId="0" applyFont="1" applyBorder="1" applyAlignment="1">
      <alignment horizontal="center" vertical="center"/>
    </xf>
    <xf numFmtId="0" fontId="0" fillId="0" borderId="85" xfId="0" applyBorder="1" applyAlignment="1"/>
    <xf numFmtId="0" fontId="0" fillId="0" borderId="86" xfId="0" applyBorder="1" applyAlignment="1"/>
    <xf numFmtId="0" fontId="14" fillId="0" borderId="87" xfId="0" applyFont="1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4" fillId="0" borderId="36" xfId="0" applyFont="1" applyBorder="1" applyAlignment="1"/>
    <xf numFmtId="0" fontId="13" fillId="0" borderId="36" xfId="0" applyFont="1" applyBorder="1" applyAlignment="1"/>
    <xf numFmtId="0" fontId="14" fillId="0" borderId="19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8" xfId="0" applyFont="1" applyBorder="1" applyAlignment="1"/>
    <xf numFmtId="0" fontId="0" fillId="0" borderId="23" xfId="0" applyBorder="1" applyAlignment="1"/>
    <xf numFmtId="0" fontId="5" fillId="0" borderId="49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54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26" xfId="0" applyFont="1" applyBorder="1" applyAlignment="1">
      <alignment wrapText="1"/>
    </xf>
    <xf numFmtId="0" fontId="13" fillId="0" borderId="25" xfId="0" applyFont="1" applyBorder="1" applyAlignment="1">
      <alignment wrapText="1"/>
    </xf>
    <xf numFmtId="0" fontId="5" fillId="0" borderId="38" xfId="0" applyFont="1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0" fillId="0" borderId="44" xfId="0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7" fillId="0" borderId="93" xfId="4" applyFont="1" applyFill="1" applyBorder="1" applyAlignment="1" applyProtection="1">
      <alignment horizontal="left" vertical="center" wrapText="1" indent="1"/>
    </xf>
    <xf numFmtId="0" fontId="37" fillId="0" borderId="94" xfId="4" applyFont="1" applyFill="1" applyBorder="1" applyAlignment="1" applyProtection="1">
      <alignment horizontal="left" vertical="center" wrapText="1" indent="1"/>
    </xf>
    <xf numFmtId="0" fontId="27" fillId="0" borderId="0" xfId="0" applyFont="1" applyFill="1" applyAlignment="1" applyProtection="1">
      <alignment horizontal="right" vertical="center" wrapText="1"/>
    </xf>
    <xf numFmtId="170" fontId="28" fillId="0" borderId="0" xfId="0" applyNumberFormat="1" applyFont="1" applyFill="1" applyAlignment="1" applyProtection="1">
      <alignment horizontal="center" vertical="center" wrapText="1"/>
    </xf>
    <xf numFmtId="0" fontId="29" fillId="0" borderId="0" xfId="0" applyFont="1" applyFill="1" applyAlignment="1" applyProtection="1">
      <alignment horizontal="center" vertical="center" wrapText="1"/>
    </xf>
    <xf numFmtId="0" fontId="31" fillId="0" borderId="49" xfId="0" applyFont="1" applyFill="1" applyBorder="1" applyAlignment="1" applyProtection="1">
      <alignment horizontal="center" vertical="center" wrapText="1"/>
    </xf>
    <xf numFmtId="0" fontId="31" fillId="0" borderId="90" xfId="0" applyFont="1" applyFill="1" applyBorder="1" applyAlignment="1" applyProtection="1">
      <alignment horizontal="center" vertical="center" wrapText="1"/>
    </xf>
    <xf numFmtId="0" fontId="31" fillId="0" borderId="50" xfId="0" applyFont="1" applyFill="1" applyBorder="1" applyAlignment="1" applyProtection="1">
      <alignment horizontal="center" vertical="center" wrapText="1"/>
    </xf>
    <xf numFmtId="0" fontId="31" fillId="0" borderId="44" xfId="0" applyFont="1" applyFill="1" applyBorder="1" applyAlignment="1" applyProtection="1">
      <alignment horizontal="center" vertical="center" wrapText="1"/>
    </xf>
    <xf numFmtId="0" fontId="32" fillId="0" borderId="6" xfId="0" applyFont="1" applyFill="1" applyBorder="1" applyAlignment="1" applyProtection="1">
      <alignment horizontal="center" vertical="center" wrapText="1"/>
    </xf>
    <xf numFmtId="0" fontId="32" fillId="0" borderId="84" xfId="0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horizontal="center"/>
    </xf>
    <xf numFmtId="0" fontId="31" fillId="0" borderId="97" xfId="0" applyFont="1" applyFill="1" applyBorder="1" applyAlignment="1">
      <alignment horizontal="center" vertical="center" wrapText="1"/>
    </xf>
    <xf numFmtId="0" fontId="31" fillId="0" borderId="99" xfId="0" applyFont="1" applyFill="1" applyBorder="1" applyAlignment="1">
      <alignment horizontal="center" vertical="center" wrapText="1"/>
    </xf>
    <xf numFmtId="0" fontId="31" fillId="0" borderId="95" xfId="0" applyFont="1" applyFill="1" applyBorder="1" applyAlignment="1">
      <alignment horizontal="left" vertical="center" wrapText="1"/>
    </xf>
    <xf numFmtId="0" fontId="31" fillId="0" borderId="43" xfId="0" applyFont="1" applyFill="1" applyBorder="1" applyAlignment="1">
      <alignment horizontal="left" vertical="center" wrapText="1"/>
    </xf>
    <xf numFmtId="0" fontId="31" fillId="0" borderId="100" xfId="0" applyFont="1" applyFill="1" applyBorder="1" applyAlignment="1">
      <alignment horizontal="left" vertical="center" wrapText="1"/>
    </xf>
    <xf numFmtId="0" fontId="43" fillId="0" borderId="101" xfId="0" applyFont="1" applyFill="1" applyBorder="1" applyAlignment="1" applyProtection="1">
      <alignment horizontal="left" vertical="center"/>
    </xf>
    <xf numFmtId="0" fontId="43" fillId="0" borderId="102" xfId="0" applyFont="1" applyFill="1" applyBorder="1" applyAlignment="1" applyProtection="1">
      <alignment horizontal="left" vertical="center"/>
    </xf>
    <xf numFmtId="0" fontId="31" fillId="0" borderId="106" xfId="0" applyFont="1" applyFill="1" applyBorder="1" applyAlignment="1" applyProtection="1">
      <alignment horizontal="left" vertical="center" wrapText="1"/>
    </xf>
    <xf numFmtId="0" fontId="31" fillId="0" borderId="107" xfId="0" applyFont="1" applyFill="1" applyBorder="1" applyAlignment="1" applyProtection="1">
      <alignment horizontal="left" vertical="center" wrapText="1"/>
    </xf>
    <xf numFmtId="0" fontId="31" fillId="0" borderId="108" xfId="0" applyFont="1" applyFill="1" applyBorder="1" applyAlignment="1" applyProtection="1">
      <alignment horizontal="left" vertical="center" wrapText="1"/>
    </xf>
    <xf numFmtId="0" fontId="29" fillId="0" borderId="101" xfId="0" applyFont="1" applyFill="1" applyBorder="1" applyAlignment="1" applyProtection="1">
      <alignment horizontal="left" vertical="center"/>
    </xf>
    <xf numFmtId="0" fontId="29" fillId="0" borderId="102" xfId="0" applyFont="1" applyFill="1" applyBorder="1" applyAlignment="1" applyProtection="1">
      <alignment horizontal="left" vertical="center"/>
    </xf>
    <xf numFmtId="0" fontId="18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39" fillId="0" borderId="0" xfId="0" applyFont="1" applyFill="1" applyAlignment="1">
      <alignment horizontal="center" vertical="center" wrapText="1"/>
    </xf>
    <xf numFmtId="170" fontId="40" fillId="0" borderId="0" xfId="0" applyNumberFormat="1" applyFont="1" applyFill="1" applyAlignment="1">
      <alignment horizontal="center" textRotation="180" wrapText="1"/>
    </xf>
    <xf numFmtId="0" fontId="41" fillId="0" borderId="25" xfId="0" applyFont="1" applyFill="1" applyBorder="1" applyAlignment="1">
      <alignment horizontal="right"/>
    </xf>
    <xf numFmtId="0" fontId="31" fillId="0" borderId="95" xfId="0" applyFont="1" applyFill="1" applyBorder="1" applyAlignment="1">
      <alignment horizontal="center" vertical="center" wrapText="1"/>
    </xf>
    <xf numFmtId="0" fontId="31" fillId="0" borderId="98" xfId="0" applyFont="1" applyFill="1" applyBorder="1" applyAlignment="1">
      <alignment horizontal="center" vertical="center" wrapText="1"/>
    </xf>
    <xf numFmtId="0" fontId="31" fillId="0" borderId="50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25" xfId="0" applyFont="1" applyFill="1" applyBorder="1" applyAlignment="1">
      <alignment horizontal="center" vertical="center" wrapText="1"/>
    </xf>
    <xf numFmtId="0" fontId="32" fillId="0" borderId="96" xfId="0" applyFont="1" applyFill="1" applyBorder="1" applyAlignment="1">
      <alignment horizontal="center"/>
    </xf>
    <xf numFmtId="0" fontId="32" fillId="0" borderId="2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01" xfId="0" applyFont="1" applyBorder="1" applyAlignment="1">
      <alignment horizontal="center"/>
    </xf>
    <xf numFmtId="0" fontId="7" fillId="0" borderId="110" xfId="0" applyFont="1" applyBorder="1" applyAlignment="1">
      <alignment horizontal="center"/>
    </xf>
    <xf numFmtId="0" fontId="7" fillId="0" borderId="111" xfId="0" applyFont="1" applyBorder="1" applyAlignment="1">
      <alignment horizontal="center"/>
    </xf>
    <xf numFmtId="0" fontId="50" fillId="0" borderId="19" xfId="0" applyFont="1" applyBorder="1" applyAlignment="1">
      <alignment horizontal="left"/>
    </xf>
    <xf numFmtId="0" fontId="45" fillId="0" borderId="133" xfId="0" applyFont="1" applyBorder="1" applyAlignment="1">
      <alignment horizontal="left"/>
    </xf>
    <xf numFmtId="0" fontId="51" fillId="0" borderId="19" xfId="0" applyFont="1" applyBorder="1" applyAlignment="1">
      <alignment horizontal="left"/>
    </xf>
    <xf numFmtId="0" fontId="48" fillId="0" borderId="19" xfId="0" applyFont="1" applyBorder="1" applyAlignment="1">
      <alignment horizontal="left"/>
    </xf>
    <xf numFmtId="0" fontId="48" fillId="0" borderId="32" xfId="0" applyFont="1" applyBorder="1" applyAlignment="1">
      <alignment horizontal="left"/>
    </xf>
    <xf numFmtId="0" fontId="48" fillId="0" borderId="35" xfId="0" applyFont="1" applyBorder="1" applyAlignment="1">
      <alignment horizontal="left"/>
    </xf>
    <xf numFmtId="0" fontId="48" fillId="0" borderId="21" xfId="0" applyFont="1" applyBorder="1" applyAlignment="1">
      <alignment horizontal="left"/>
    </xf>
    <xf numFmtId="0" fontId="49" fillId="0" borderId="19" xfId="0" applyFont="1" applyBorder="1" applyAlignment="1">
      <alignment horizontal="left"/>
    </xf>
    <xf numFmtId="0" fontId="45" fillId="0" borderId="118" xfId="0" applyFont="1" applyBorder="1" applyAlignment="1">
      <alignment horizontal="left"/>
    </xf>
    <xf numFmtId="0" fontId="46" fillId="0" borderId="134" xfId="0" applyFont="1" applyBorder="1" applyAlignment="1">
      <alignment horizontal="center" vertical="center" wrapText="1"/>
    </xf>
    <xf numFmtId="0" fontId="48" fillId="0" borderId="135" xfId="0" applyFont="1" applyBorder="1" applyAlignment="1">
      <alignment horizontal="center" vertical="center"/>
    </xf>
    <xf numFmtId="0" fontId="48" fillId="0" borderId="19" xfId="0" applyFont="1" applyBorder="1" applyAlignment="1">
      <alignment vertical="distributed"/>
    </xf>
    <xf numFmtId="0" fontId="48" fillId="0" borderId="32" xfId="0" applyFont="1" applyBorder="1" applyAlignment="1">
      <alignment horizontal="left" vertical="distributed"/>
    </xf>
    <xf numFmtId="0" fontId="0" fillId="0" borderId="35" xfId="0" applyBorder="1" applyAlignment="1">
      <alignment horizontal="left"/>
    </xf>
    <xf numFmtId="0" fontId="0" fillId="0" borderId="21" xfId="0" applyBorder="1" applyAlignment="1">
      <alignment horizontal="left"/>
    </xf>
    <xf numFmtId="0" fontId="51" fillId="0" borderId="19" xfId="0" applyFont="1" applyBorder="1" applyAlignment="1">
      <alignment vertical="distributed"/>
    </xf>
    <xf numFmtId="0" fontId="51" fillId="0" borderId="32" xfId="0" applyFont="1" applyBorder="1" applyAlignment="1">
      <alignment horizontal="left" vertical="distributed"/>
    </xf>
    <xf numFmtId="0" fontId="51" fillId="0" borderId="35" xfId="0" applyFont="1" applyBorder="1" applyAlignment="1">
      <alignment horizontal="left" vertical="distributed"/>
    </xf>
    <xf numFmtId="0" fontId="51" fillId="0" borderId="21" xfId="0" applyFont="1" applyBorder="1" applyAlignment="1">
      <alignment horizontal="left" vertical="distributed"/>
    </xf>
    <xf numFmtId="0" fontId="48" fillId="0" borderId="35" xfId="0" applyFont="1" applyBorder="1" applyAlignment="1">
      <alignment horizontal="left" vertical="distributed"/>
    </xf>
    <xf numFmtId="0" fontId="48" fillId="0" borderId="21" xfId="0" applyFont="1" applyBorder="1" applyAlignment="1">
      <alignment horizontal="left" vertical="distributed"/>
    </xf>
    <xf numFmtId="0" fontId="48" fillId="0" borderId="19" xfId="0" applyFont="1" applyBorder="1" applyAlignment="1">
      <alignment horizontal="left" vertical="distributed"/>
    </xf>
    <xf numFmtId="3" fontId="51" fillId="0" borderId="137" xfId="0" applyNumberFormat="1" applyFont="1" applyBorder="1" applyAlignment="1">
      <alignment horizontal="right" vertical="center"/>
    </xf>
    <xf numFmtId="3" fontId="51" fillId="0" borderId="126" xfId="0" applyNumberFormat="1" applyFont="1" applyBorder="1" applyAlignment="1">
      <alignment horizontal="right" vertical="center"/>
    </xf>
    <xf numFmtId="0" fontId="48" fillId="0" borderId="32" xfId="0" applyFont="1" applyBorder="1" applyAlignment="1">
      <alignment vertical="distributed"/>
    </xf>
    <xf numFmtId="0" fontId="48" fillId="0" borderId="35" xfId="0" applyFont="1" applyBorder="1" applyAlignment="1">
      <alignment vertical="distributed"/>
    </xf>
    <xf numFmtId="0" fontId="48" fillId="0" borderId="21" xfId="0" applyFont="1" applyBorder="1" applyAlignment="1">
      <alignment vertical="distributed"/>
    </xf>
    <xf numFmtId="0" fontId="45" fillId="0" borderId="128" xfId="0" applyFont="1" applyBorder="1" applyAlignment="1">
      <alignment horizontal="center" vertical="center"/>
    </xf>
    <xf numFmtId="0" fontId="45" fillId="0" borderId="129" xfId="0" applyFont="1" applyBorder="1" applyAlignment="1">
      <alignment horizontal="center" vertical="center"/>
    </xf>
    <xf numFmtId="0" fontId="51" fillId="0" borderId="61" xfId="0" applyFont="1" applyBorder="1" applyAlignment="1">
      <alignment horizontal="left" vertical="distributed" wrapText="1"/>
    </xf>
    <xf numFmtId="0" fontId="51" fillId="0" borderId="37" xfId="0" applyFont="1" applyBorder="1" applyAlignment="1">
      <alignment horizontal="left" vertical="distributed" wrapText="1"/>
    </xf>
    <xf numFmtId="0" fontId="51" fillId="0" borderId="62" xfId="0" applyFont="1" applyBorder="1" applyAlignment="1">
      <alignment horizontal="left" vertical="distributed" wrapText="1"/>
    </xf>
    <xf numFmtId="0" fontId="51" fillId="0" borderId="86" xfId="0" applyFont="1" applyBorder="1" applyAlignment="1">
      <alignment horizontal="left" vertical="distributed" wrapText="1"/>
    </xf>
    <xf numFmtId="0" fontId="51" fillId="0" borderId="130" xfId="0" applyFont="1" applyBorder="1" applyAlignment="1">
      <alignment horizontal="left" vertical="distributed" wrapText="1"/>
    </xf>
    <xf numFmtId="0" fontId="51" fillId="0" borderId="131" xfId="0" applyFont="1" applyBorder="1" applyAlignment="1">
      <alignment horizontal="left" vertical="distributed" wrapText="1"/>
    </xf>
    <xf numFmtId="3" fontId="51" fillId="0" borderId="37" xfId="0" applyNumberFormat="1" applyFont="1" applyBorder="1" applyAlignment="1">
      <alignment horizontal="right" vertical="center"/>
    </xf>
    <xf numFmtId="3" fontId="51" fillId="0" borderId="130" xfId="0" applyNumberFormat="1" applyFont="1" applyBorder="1" applyAlignment="1">
      <alignment horizontal="right" vertical="center"/>
    </xf>
    <xf numFmtId="0" fontId="45" fillId="0" borderId="0" xfId="0" applyFont="1" applyBorder="1" applyAlignment="1">
      <alignment horizontal="center"/>
    </xf>
    <xf numFmtId="0" fontId="46" fillId="0" borderId="119" xfId="0" applyFont="1" applyBorder="1" applyAlignment="1">
      <alignment horizontal="center" vertical="center" wrapText="1"/>
    </xf>
    <xf numFmtId="0" fontId="48" fillId="0" borderId="120" xfId="0" applyFont="1" applyBorder="1" applyAlignment="1">
      <alignment horizontal="center" vertical="center"/>
    </xf>
    <xf numFmtId="0" fontId="48" fillId="0" borderId="121" xfId="0" applyFont="1" applyBorder="1" applyAlignment="1">
      <alignment horizontal="center" vertical="center"/>
    </xf>
    <xf numFmtId="0" fontId="48" fillId="0" borderId="122" xfId="0" applyFont="1" applyBorder="1" applyAlignment="1">
      <alignment horizontal="center" vertical="center"/>
    </xf>
    <xf numFmtId="0" fontId="1" fillId="4" borderId="0" xfId="0" applyFont="1" applyFill="1" applyAlignment="1">
      <alignment horizontal="center" vertical="top" wrapText="1"/>
    </xf>
    <xf numFmtId="0" fontId="0" fillId="4" borderId="0" xfId="0" applyFont="1" applyFill="1"/>
    <xf numFmtId="0" fontId="1" fillId="7" borderId="139" xfId="0" applyFont="1" applyFill="1" applyBorder="1" applyAlignment="1">
      <alignment horizontal="center" vertical="center" wrapText="1"/>
    </xf>
    <xf numFmtId="0" fontId="1" fillId="7" borderId="142" xfId="0" applyFont="1" applyFill="1" applyBorder="1" applyAlignment="1">
      <alignment horizontal="center" vertical="center" wrapText="1"/>
    </xf>
    <xf numFmtId="0" fontId="0" fillId="7" borderId="138" xfId="0" applyFill="1" applyBorder="1" applyAlignment="1">
      <alignment horizontal="center" vertical="center" wrapText="1"/>
    </xf>
    <xf numFmtId="0" fontId="0" fillId="7" borderId="140" xfId="0" applyFont="1" applyFill="1" applyBorder="1" applyAlignment="1">
      <alignment horizontal="center" vertical="center" wrapText="1"/>
    </xf>
  </cellXfs>
  <cellStyles count="5">
    <cellStyle name="Ezres" xfId="2" builtinId="3"/>
    <cellStyle name="Normál" xfId="0" builtinId="0"/>
    <cellStyle name="Normál 2" xfId="1"/>
    <cellStyle name="Pénznem" xfId="3" builtinId="4"/>
    <cellStyle name="Rossz" xfId="4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50"/>
  <sheetViews>
    <sheetView workbookViewId="0">
      <selection sqref="A1:I1"/>
    </sheetView>
  </sheetViews>
  <sheetFormatPr defaultRowHeight="15" x14ac:dyDescent="0.25"/>
  <cols>
    <col min="1" max="1" width="8.42578125" customWidth="1"/>
    <col min="2" max="2" width="40.7109375" customWidth="1"/>
    <col min="3" max="3" width="13.42578125" style="212" customWidth="1"/>
    <col min="4" max="5" width="13.42578125" style="235" customWidth="1"/>
    <col min="6" max="6" width="34.28515625" style="212" customWidth="1"/>
    <col min="7" max="7" width="13.42578125" style="235" customWidth="1"/>
    <col min="8" max="8" width="13.42578125" customWidth="1"/>
    <col min="9" max="9" width="13.42578125" style="235" customWidth="1"/>
    <col min="10" max="11" width="13.42578125" style="212" customWidth="1"/>
    <col min="12" max="12" width="13.42578125" customWidth="1"/>
    <col min="15" max="15" width="10.42578125" bestFit="1" customWidth="1"/>
  </cols>
  <sheetData>
    <row r="1" spans="1:17" x14ac:dyDescent="0.25">
      <c r="A1" s="559" t="s">
        <v>531</v>
      </c>
      <c r="B1" s="559"/>
      <c r="C1" s="559"/>
      <c r="D1" s="559"/>
      <c r="E1" s="559"/>
      <c r="F1" s="559"/>
      <c r="G1" s="559"/>
      <c r="H1" s="559"/>
      <c r="I1" s="560"/>
      <c r="J1" s="268"/>
      <c r="K1" s="251"/>
      <c r="L1" s="251"/>
    </row>
    <row r="2" spans="1:17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7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7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7" x14ac:dyDescent="0.25">
      <c r="A5" s="561" t="s">
        <v>255</v>
      </c>
      <c r="B5" s="562"/>
      <c r="C5" s="562"/>
      <c r="D5" s="562"/>
      <c r="E5" s="562"/>
      <c r="F5" s="562"/>
      <c r="G5" s="562"/>
      <c r="H5" s="562"/>
      <c r="I5" s="562"/>
      <c r="J5" s="269"/>
      <c r="K5" s="269"/>
      <c r="L5" s="251"/>
      <c r="M5" s="23"/>
      <c r="N5" s="23"/>
      <c r="O5" s="23"/>
      <c r="P5" s="23"/>
      <c r="Q5" s="23"/>
    </row>
    <row r="6" spans="1:17" ht="16.5" thickBot="1" x14ac:dyDescent="0.3">
      <c r="A6" s="60"/>
      <c r="B6" s="97"/>
      <c r="C6" s="97"/>
      <c r="D6" s="97"/>
      <c r="E6" s="97"/>
      <c r="F6" s="97"/>
      <c r="G6" s="98"/>
      <c r="H6" s="98"/>
      <c r="I6" s="98" t="s">
        <v>17</v>
      </c>
      <c r="J6" s="98"/>
      <c r="K6" s="196"/>
      <c r="L6" s="98"/>
      <c r="M6" s="23"/>
      <c r="N6" s="23"/>
      <c r="O6" s="23"/>
      <c r="P6" s="23"/>
      <c r="Q6" s="23"/>
    </row>
    <row r="7" spans="1:17" x14ac:dyDescent="0.25">
      <c r="A7" s="100"/>
      <c r="B7" s="59" t="s">
        <v>6</v>
      </c>
      <c r="C7" s="59" t="s">
        <v>7</v>
      </c>
      <c r="D7" s="59" t="s">
        <v>8</v>
      </c>
      <c r="E7" s="59" t="s">
        <v>231</v>
      </c>
      <c r="F7" s="59" t="s">
        <v>262</v>
      </c>
      <c r="G7" s="247" t="s">
        <v>265</v>
      </c>
      <c r="H7" s="247" t="s">
        <v>266</v>
      </c>
      <c r="I7" s="410" t="s">
        <v>277</v>
      </c>
      <c r="J7" s="23"/>
      <c r="K7" s="23"/>
      <c r="L7" s="49"/>
      <c r="M7" s="23"/>
      <c r="N7" s="23"/>
    </row>
    <row r="8" spans="1:17" s="212" customFormat="1" ht="32.25" customHeight="1" x14ac:dyDescent="0.25">
      <c r="A8" s="248"/>
      <c r="B8" s="249"/>
      <c r="C8" s="250" t="s">
        <v>186</v>
      </c>
      <c r="D8" s="250" t="s">
        <v>263</v>
      </c>
      <c r="E8" s="274" t="s">
        <v>288</v>
      </c>
      <c r="F8" s="249"/>
      <c r="G8" s="274" t="s">
        <v>186</v>
      </c>
      <c r="H8" s="274" t="s">
        <v>263</v>
      </c>
      <c r="I8" s="411" t="s">
        <v>288</v>
      </c>
      <c r="J8" s="23"/>
      <c r="K8" s="23"/>
      <c r="L8" s="49"/>
      <c r="M8" s="23"/>
      <c r="N8" s="23"/>
    </row>
    <row r="9" spans="1:17" ht="15.75" x14ac:dyDescent="0.25">
      <c r="A9" s="101" t="s">
        <v>12</v>
      </c>
      <c r="B9" s="195" t="s">
        <v>153</v>
      </c>
      <c r="C9" s="195"/>
      <c r="D9" s="195"/>
      <c r="E9" s="195"/>
      <c r="F9" s="266" t="s">
        <v>154</v>
      </c>
      <c r="G9" s="267"/>
      <c r="H9" s="267"/>
      <c r="I9" s="412"/>
      <c r="J9" s="41"/>
      <c r="K9" s="41"/>
      <c r="L9" s="23"/>
      <c r="M9" s="23"/>
      <c r="N9" s="23"/>
    </row>
    <row r="10" spans="1:17" x14ac:dyDescent="0.25">
      <c r="A10" s="78">
        <v>1</v>
      </c>
      <c r="B10" s="102" t="s">
        <v>155</v>
      </c>
      <c r="C10" s="103">
        <f>'3.számú melléklet'!F11</f>
        <v>1959</v>
      </c>
      <c r="D10" s="103">
        <f>'3.számú melléklet'!G11</f>
        <v>958</v>
      </c>
      <c r="E10" s="103">
        <f>'3.számú melléklet'!H11</f>
        <v>375</v>
      </c>
      <c r="F10" s="104" t="s">
        <v>156</v>
      </c>
      <c r="G10" s="317">
        <f>'2.számú melléklet'!G41</f>
        <v>12971</v>
      </c>
      <c r="H10" s="317">
        <f>'2.számú melléklet'!H41</f>
        <v>9817</v>
      </c>
      <c r="I10" s="413">
        <f>'2.számú melléklet'!I41</f>
        <v>9817</v>
      </c>
      <c r="J10" s="41"/>
      <c r="K10" s="41"/>
      <c r="L10" s="23"/>
      <c r="M10" s="23"/>
      <c r="N10" s="23"/>
    </row>
    <row r="11" spans="1:17" x14ac:dyDescent="0.25">
      <c r="A11" s="78">
        <v>2</v>
      </c>
      <c r="B11" s="102" t="s">
        <v>157</v>
      </c>
      <c r="C11" s="103">
        <f>(C12+C13)</f>
        <v>6180</v>
      </c>
      <c r="D11" s="103">
        <f>(D12+D13)</f>
        <v>4943</v>
      </c>
      <c r="E11" s="103">
        <f>(E12+E13)</f>
        <v>3679</v>
      </c>
      <c r="F11" s="104" t="s">
        <v>158</v>
      </c>
      <c r="G11" s="317">
        <f>'2.számú melléklet'!G42</f>
        <v>2004</v>
      </c>
      <c r="H11" s="317">
        <f>'2.számú melléklet'!H42</f>
        <v>1363</v>
      </c>
      <c r="I11" s="413">
        <f>'2.számú melléklet'!I42</f>
        <v>1363</v>
      </c>
      <c r="J11" s="41"/>
      <c r="K11" s="41"/>
      <c r="L11" s="49"/>
      <c r="M11" s="23"/>
      <c r="N11" s="23"/>
    </row>
    <row r="12" spans="1:17" x14ac:dyDescent="0.25">
      <c r="A12" s="78">
        <v>3</v>
      </c>
      <c r="B12" s="105" t="s">
        <v>129</v>
      </c>
      <c r="C12" s="106">
        <f>('2.számú melléklet'!G21+'2.számú melléklet'!G23)</f>
        <v>5390</v>
      </c>
      <c r="D12" s="106">
        <f>('2.számú melléklet'!H21+'2.számú melléklet'!H23)</f>
        <v>4153</v>
      </c>
      <c r="E12" s="106">
        <f>('2.számú melléklet'!I21+'2.számú melléklet'!I23)</f>
        <v>3083</v>
      </c>
      <c r="F12" s="104" t="s">
        <v>159</v>
      </c>
      <c r="G12" s="317">
        <f>'2.számú melléklet'!G43</f>
        <v>21569</v>
      </c>
      <c r="H12" s="317">
        <f>'2.számú melléklet'!H43</f>
        <v>18610</v>
      </c>
      <c r="I12" s="413">
        <f>'2.számú melléklet'!I43</f>
        <v>18610</v>
      </c>
      <c r="J12" s="23"/>
      <c r="K12" s="23"/>
      <c r="L12" s="23"/>
      <c r="M12" s="23"/>
      <c r="N12" s="23"/>
    </row>
    <row r="13" spans="1:17" x14ac:dyDescent="0.25">
      <c r="A13" s="78">
        <v>4</v>
      </c>
      <c r="B13" s="105" t="s">
        <v>160</v>
      </c>
      <c r="C13" s="106">
        <f>'2.számú melléklet'!G22</f>
        <v>790</v>
      </c>
      <c r="D13" s="106">
        <f>'2.számú melléklet'!H22</f>
        <v>790</v>
      </c>
      <c r="E13" s="106">
        <f>'2.számú melléklet'!I22</f>
        <v>596</v>
      </c>
      <c r="F13" s="104"/>
      <c r="G13" s="257"/>
      <c r="H13" s="257"/>
      <c r="I13" s="414"/>
      <c r="J13" s="49"/>
      <c r="K13" s="49"/>
      <c r="L13" s="49"/>
      <c r="M13" s="49"/>
      <c r="N13" s="23"/>
    </row>
    <row r="14" spans="1:17" x14ac:dyDescent="0.25">
      <c r="A14" s="78">
        <v>5</v>
      </c>
      <c r="B14" s="107"/>
      <c r="C14" s="108"/>
      <c r="D14" s="108"/>
      <c r="E14" s="108"/>
      <c r="F14" s="104" t="s">
        <v>162</v>
      </c>
      <c r="G14" s="257">
        <f>'2.számú melléklet'!G44</f>
        <v>5517</v>
      </c>
      <c r="H14" s="257">
        <f>'2.számú melléklet'!H44</f>
        <v>5952</v>
      </c>
      <c r="I14" s="414">
        <f>'2.számú melléklet'!I44</f>
        <v>3302</v>
      </c>
      <c r="J14" s="51"/>
      <c r="K14" s="51"/>
      <c r="L14" s="51"/>
      <c r="M14" s="51"/>
      <c r="N14" s="23"/>
    </row>
    <row r="15" spans="1:17" x14ac:dyDescent="0.25">
      <c r="A15" s="78">
        <v>6</v>
      </c>
      <c r="B15" s="107" t="s">
        <v>161</v>
      </c>
      <c r="C15" s="103">
        <f>'2.számú melléklet'!G34</f>
        <v>19561</v>
      </c>
      <c r="D15" s="103">
        <f>'2.számú melléklet'!H34</f>
        <v>23945</v>
      </c>
      <c r="E15" s="103">
        <f>'2.számú melléklet'!I34</f>
        <v>23945</v>
      </c>
      <c r="F15" s="104" t="s">
        <v>163</v>
      </c>
      <c r="G15" s="257">
        <f>'2.számú melléklet'!G45</f>
        <v>3573</v>
      </c>
      <c r="H15" s="257">
        <f>'2.számú melléklet'!H45</f>
        <v>193</v>
      </c>
      <c r="I15" s="414">
        <f>'2.számú melléklet'!I45</f>
        <v>193</v>
      </c>
      <c r="J15" s="51"/>
      <c r="K15" s="83"/>
      <c r="L15" s="51"/>
      <c r="M15" s="51"/>
      <c r="N15" s="23"/>
    </row>
    <row r="16" spans="1:17" x14ac:dyDescent="0.25">
      <c r="A16" s="78">
        <v>7</v>
      </c>
      <c r="B16" s="102" t="s">
        <v>164</v>
      </c>
      <c r="C16" s="291">
        <f>'2.számú melléklet'!G25</f>
        <v>0</v>
      </c>
      <c r="D16" s="291">
        <f>'2.számú melléklet'!H25</f>
        <v>0</v>
      </c>
      <c r="E16" s="291">
        <f>'2.számú melléklet'!I25</f>
        <v>0</v>
      </c>
      <c r="F16" s="109"/>
      <c r="G16" s="258"/>
      <c r="H16" s="258"/>
      <c r="I16" s="415"/>
      <c r="J16" s="50"/>
      <c r="K16" s="84"/>
      <c r="L16" s="50"/>
      <c r="M16" s="43"/>
      <c r="N16" s="23"/>
    </row>
    <row r="17" spans="1:19" x14ac:dyDescent="0.25">
      <c r="A17" s="78">
        <v>8</v>
      </c>
      <c r="B17" s="102" t="s">
        <v>165</v>
      </c>
      <c r="C17" s="103">
        <f>'2.számú melléklet'!G26+'2.számú melléklet'!G30</f>
        <v>14541</v>
      </c>
      <c r="D17" s="103">
        <f>'2.számú melléklet'!H26+'2.számú melléklet'!H30</f>
        <v>9700</v>
      </c>
      <c r="E17" s="103">
        <f>'2.számú melléklet'!I26+'2.számú melléklet'!I30</f>
        <v>9700</v>
      </c>
      <c r="F17" s="104"/>
      <c r="G17" s="257"/>
      <c r="H17" s="257"/>
      <c r="I17" s="414"/>
      <c r="J17" s="52"/>
      <c r="K17" s="52"/>
      <c r="L17" s="52"/>
      <c r="M17" s="14"/>
      <c r="N17" s="23"/>
    </row>
    <row r="18" spans="1:19" ht="17.100000000000001" customHeight="1" x14ac:dyDescent="0.25">
      <c r="A18" s="78">
        <v>9</v>
      </c>
      <c r="B18" s="102" t="s">
        <v>166</v>
      </c>
      <c r="C18" s="103">
        <f>'2.számú melléklet'!G27</f>
        <v>0</v>
      </c>
      <c r="D18" s="103">
        <f>'2.számú melléklet'!H27</f>
        <v>0</v>
      </c>
      <c r="E18" s="103">
        <f>'2.számú melléklet'!I27</f>
        <v>0</v>
      </c>
      <c r="F18" s="104"/>
      <c r="G18" s="257"/>
      <c r="H18" s="257"/>
      <c r="I18" s="414"/>
      <c r="J18" s="52"/>
      <c r="K18" s="52"/>
      <c r="L18" s="52"/>
      <c r="M18" s="14"/>
      <c r="N18" s="23"/>
    </row>
    <row r="19" spans="1:19" ht="17.100000000000001" customHeight="1" x14ac:dyDescent="0.25">
      <c r="A19" s="78">
        <v>10</v>
      </c>
      <c r="B19" s="110" t="s">
        <v>228</v>
      </c>
      <c r="C19" s="103">
        <f>'2.számú melléklet'!G29+'2.számú melléklet'!G28</f>
        <v>0</v>
      </c>
      <c r="D19" s="103">
        <f>'2.számú melléklet'!H29+'2.számú melléklet'!H28</f>
        <v>763</v>
      </c>
      <c r="E19" s="103">
        <f>'2.számú melléklet'!I29+'2.számú melléklet'!I28</f>
        <v>763</v>
      </c>
      <c r="F19" s="111" t="s">
        <v>167</v>
      </c>
      <c r="G19" s="259">
        <f>SUM(G10:G18)</f>
        <v>45634</v>
      </c>
      <c r="H19" s="259">
        <f>SUM(H10:H18)</f>
        <v>35935</v>
      </c>
      <c r="I19" s="416">
        <f>SUM(I10:I18)</f>
        <v>33285</v>
      </c>
      <c r="J19" s="50"/>
      <c r="K19" s="50"/>
      <c r="L19" s="50"/>
      <c r="M19" s="43"/>
      <c r="N19" s="23"/>
    </row>
    <row r="20" spans="1:19" ht="17.100000000000001" customHeight="1" x14ac:dyDescent="0.25">
      <c r="A20" s="78">
        <v>11</v>
      </c>
      <c r="B20" s="102" t="s">
        <v>233</v>
      </c>
      <c r="C20" s="103">
        <f>'2.számú melléklet'!F31</f>
        <v>0</v>
      </c>
      <c r="D20" s="103">
        <f>'2.számú melléklet'!G31</f>
        <v>0</v>
      </c>
      <c r="E20" s="103">
        <f>'2.számú melléklet'!H31</f>
        <v>0</v>
      </c>
      <c r="F20" s="111" t="s">
        <v>79</v>
      </c>
      <c r="G20" s="289">
        <f>'2.számú melléklet'!G50</f>
        <v>10362</v>
      </c>
      <c r="H20" s="289">
        <f>'2.számú melléklet'!H50</f>
        <v>3968</v>
      </c>
      <c r="I20" s="417">
        <f>'2.számú melléklet'!I50</f>
        <v>3968</v>
      </c>
      <c r="J20" s="50"/>
      <c r="K20" s="84"/>
      <c r="L20" s="50"/>
      <c r="M20" s="43"/>
      <c r="N20" s="23"/>
    </row>
    <row r="21" spans="1:19" ht="17.100000000000001" customHeight="1" x14ac:dyDescent="0.25">
      <c r="A21" s="78">
        <v>12</v>
      </c>
      <c r="B21" s="112" t="s">
        <v>168</v>
      </c>
      <c r="C21" s="99">
        <f>C10+C11+C15+C16+C17+C18+C19+C20</f>
        <v>42241</v>
      </c>
      <c r="D21" s="99">
        <f>D10+D11+D15+D16+D17+D18+D19+D20</f>
        <v>40309</v>
      </c>
      <c r="E21" s="99">
        <f>E10+E11+E15+E16+E17+E18+E19+E20</f>
        <v>38462</v>
      </c>
      <c r="F21" s="64" t="s">
        <v>124</v>
      </c>
      <c r="G21" s="260">
        <f>'2.számú melléklet'!G51</f>
        <v>37065</v>
      </c>
      <c r="H21" s="260">
        <f>'2.számú melléklet'!H51</f>
        <v>57153</v>
      </c>
      <c r="I21" s="418">
        <f>'2.számú melléklet'!I51</f>
        <v>0</v>
      </c>
      <c r="J21" s="50"/>
      <c r="K21" s="50"/>
      <c r="L21" s="50"/>
      <c r="M21" s="43"/>
      <c r="N21" s="23"/>
    </row>
    <row r="22" spans="1:19" ht="17.100000000000001" customHeight="1" x14ac:dyDescent="0.25">
      <c r="A22" s="78">
        <v>13</v>
      </c>
      <c r="B22" s="104" t="s">
        <v>169</v>
      </c>
      <c r="C22" s="106">
        <f>'7.számú melléklet'!C12+'9.számú melléklet'!C12+'4.számú melléklet'!C45</f>
        <v>0</v>
      </c>
      <c r="D22" s="106">
        <f>'2.számú melléklet'!H36</f>
        <v>5927</v>
      </c>
      <c r="E22" s="106">
        <f>'2.számú melléklet'!I36</f>
        <v>5927</v>
      </c>
      <c r="F22" s="64" t="s">
        <v>123</v>
      </c>
      <c r="G22" s="317">
        <f>'2.számú melléklet'!F52</f>
        <v>0</v>
      </c>
      <c r="H22" s="317">
        <f>'2.számú melléklet'!G52</f>
        <v>0</v>
      </c>
      <c r="I22" s="413">
        <f>'2.számú melléklet'!H52</f>
        <v>0</v>
      </c>
      <c r="J22" s="50"/>
      <c r="K22" s="50"/>
      <c r="L22" s="50"/>
      <c r="M22" s="43"/>
      <c r="N22" s="23"/>
    </row>
    <row r="23" spans="1:19" ht="17.100000000000001" customHeight="1" x14ac:dyDescent="0.25">
      <c r="A23" s="78">
        <v>14</v>
      </c>
      <c r="B23" s="104"/>
      <c r="C23" s="106"/>
      <c r="D23" s="106"/>
      <c r="E23" s="106"/>
      <c r="F23" s="104"/>
      <c r="G23" s="257"/>
      <c r="H23" s="257"/>
      <c r="I23" s="414"/>
      <c r="J23" s="50"/>
      <c r="K23" s="50"/>
      <c r="L23" s="50"/>
      <c r="M23" s="43"/>
      <c r="N23" s="23"/>
    </row>
    <row r="24" spans="1:19" ht="17.100000000000001" customHeight="1" x14ac:dyDescent="0.25">
      <c r="A24" s="78">
        <v>15</v>
      </c>
      <c r="B24" s="102" t="s">
        <v>170</v>
      </c>
      <c r="C24" s="103">
        <f>SUM(C22)</f>
        <v>0</v>
      </c>
      <c r="D24" s="103">
        <f>SUM(D22)</f>
        <v>5927</v>
      </c>
      <c r="E24" s="103">
        <f>SUM(E22)</f>
        <v>5927</v>
      </c>
      <c r="F24" s="111" t="s">
        <v>150</v>
      </c>
      <c r="G24" s="259">
        <f>SUM(G21:G23)</f>
        <v>37065</v>
      </c>
      <c r="H24" s="259">
        <f>SUM(H21:H23)</f>
        <v>57153</v>
      </c>
      <c r="I24" s="416">
        <f>SUM(I21:I23)</f>
        <v>0</v>
      </c>
      <c r="J24" s="52"/>
      <c r="K24" s="52"/>
      <c r="L24" s="52"/>
      <c r="M24" s="14"/>
      <c r="N24" s="23"/>
    </row>
    <row r="25" spans="1:19" ht="17.100000000000001" customHeight="1" x14ac:dyDescent="0.25">
      <c r="A25" s="78">
        <v>16</v>
      </c>
      <c r="B25" s="112" t="s">
        <v>171</v>
      </c>
      <c r="C25" s="99">
        <f>SUM(C21+C24)</f>
        <v>42241</v>
      </c>
      <c r="D25" s="99">
        <f>SUM(D21+D24)</f>
        <v>46236</v>
      </c>
      <c r="E25" s="99">
        <f>SUM(E21+E24)</f>
        <v>44389</v>
      </c>
      <c r="F25" s="111" t="s">
        <v>172</v>
      </c>
      <c r="G25" s="259">
        <f>SUM(G19+G20+G24)</f>
        <v>93061</v>
      </c>
      <c r="H25" s="259">
        <f>SUM(H19+H20+H24)</f>
        <v>97056</v>
      </c>
      <c r="I25" s="416">
        <f>SUM(I19+I20+I24)</f>
        <v>37253</v>
      </c>
      <c r="J25" s="52"/>
      <c r="K25" s="52"/>
      <c r="L25" s="52"/>
      <c r="M25" s="14"/>
      <c r="N25" s="23"/>
    </row>
    <row r="26" spans="1:19" ht="17.100000000000001" customHeight="1" x14ac:dyDescent="0.25">
      <c r="A26" s="78">
        <v>17</v>
      </c>
      <c r="B26" s="104" t="s">
        <v>173</v>
      </c>
      <c r="C26" s="106">
        <f>C27</f>
        <v>50820</v>
      </c>
      <c r="D26" s="106">
        <f>D27</f>
        <v>50820</v>
      </c>
      <c r="E26" s="106">
        <f>E27</f>
        <v>50820</v>
      </c>
      <c r="F26" s="113" t="s">
        <v>174</v>
      </c>
      <c r="G26" s="290">
        <f>'2.számú melléklet'!F54</f>
        <v>0</v>
      </c>
      <c r="H26" s="290">
        <f>'2.számú melléklet'!G54</f>
        <v>0</v>
      </c>
      <c r="I26" s="419">
        <f>'2.számú melléklet'!H54</f>
        <v>0</v>
      </c>
      <c r="J26" s="52"/>
      <c r="K26" s="52"/>
      <c r="L26" s="52"/>
      <c r="M26" s="14"/>
      <c r="N26" s="23"/>
    </row>
    <row r="27" spans="1:19" ht="17.100000000000001" customHeight="1" x14ac:dyDescent="0.25">
      <c r="A27" s="78">
        <v>18</v>
      </c>
      <c r="B27" s="114" t="s">
        <v>179</v>
      </c>
      <c r="C27" s="108">
        <f>'2.számú melléklet'!G37</f>
        <v>50820</v>
      </c>
      <c r="D27" s="108">
        <f>'2.számú melléklet'!H37</f>
        <v>50820</v>
      </c>
      <c r="E27" s="108">
        <f>'2.számú melléklet'!I37</f>
        <v>50820</v>
      </c>
      <c r="F27" s="104"/>
      <c r="G27" s="257"/>
      <c r="H27" s="257"/>
      <c r="I27" s="414"/>
      <c r="J27" s="320"/>
      <c r="K27" s="52"/>
      <c r="L27" s="52"/>
      <c r="M27" s="14"/>
      <c r="N27" s="23"/>
    </row>
    <row r="28" spans="1:19" ht="17.100000000000001" customHeight="1" thickBot="1" x14ac:dyDescent="0.3">
      <c r="A28" s="82">
        <v>19</v>
      </c>
      <c r="B28" s="115" t="s">
        <v>175</v>
      </c>
      <c r="C28" s="116">
        <f>C25+C27</f>
        <v>93061</v>
      </c>
      <c r="D28" s="116">
        <f>D25+D27</f>
        <v>97056</v>
      </c>
      <c r="E28" s="116">
        <f>E25+E27</f>
        <v>95209</v>
      </c>
      <c r="F28" s="115" t="s">
        <v>3</v>
      </c>
      <c r="G28" s="261">
        <f>G19+G20+G24-G26</f>
        <v>93061</v>
      </c>
      <c r="H28" s="261">
        <f>H19+H20+H24-H26</f>
        <v>97056</v>
      </c>
      <c r="I28" s="420">
        <f>I19+I20+I24-I26</f>
        <v>37253</v>
      </c>
      <c r="J28" s="50"/>
      <c r="K28" s="50"/>
      <c r="L28" s="50"/>
      <c r="M28" s="43"/>
      <c r="N28" s="23"/>
    </row>
    <row r="29" spans="1:19" x14ac:dyDescent="0.25">
      <c r="G29" s="53"/>
      <c r="H29" s="53"/>
      <c r="I29" s="53"/>
      <c r="L29" s="53"/>
      <c r="M29" s="23"/>
      <c r="N29" s="50"/>
      <c r="O29" s="50"/>
      <c r="P29" s="50"/>
      <c r="Q29" s="43"/>
      <c r="R29" s="23"/>
    </row>
    <row r="30" spans="1:19" ht="15.75" x14ac:dyDescent="0.25">
      <c r="B30" s="54"/>
      <c r="C30" s="54"/>
      <c r="D30" s="54"/>
      <c r="E30" s="54"/>
      <c r="F30" s="54"/>
      <c r="G30" s="55"/>
      <c r="H30" s="55"/>
      <c r="I30" s="55"/>
      <c r="J30" s="23"/>
      <c r="K30" s="23"/>
      <c r="L30" s="23"/>
      <c r="M30" s="23"/>
      <c r="N30" s="50"/>
      <c r="O30" s="50"/>
      <c r="P30" s="50"/>
      <c r="Q30" s="43"/>
      <c r="R30" s="23"/>
    </row>
    <row r="31" spans="1:19" hidden="1" x14ac:dyDescent="0.25">
      <c r="B31" s="43"/>
      <c r="C31" s="198"/>
      <c r="D31" s="198"/>
      <c r="E31" s="198"/>
      <c r="F31" s="198"/>
      <c r="G31" s="23"/>
      <c r="H31" s="23"/>
      <c r="I31" s="23"/>
      <c r="J31" s="23"/>
      <c r="K31" s="23"/>
      <c r="L31" s="23"/>
      <c r="M31" s="23"/>
      <c r="N31" s="50"/>
      <c r="O31" s="50"/>
      <c r="P31" s="50"/>
      <c r="Q31" s="43"/>
      <c r="R31" s="23"/>
    </row>
    <row r="32" spans="1:19" x14ac:dyDescent="0.25">
      <c r="B32" s="43"/>
      <c r="C32" s="198"/>
      <c r="D32" s="198"/>
      <c r="E32" s="198"/>
      <c r="F32" s="198"/>
      <c r="G32" s="23"/>
      <c r="H32" s="23"/>
      <c r="I32" s="23"/>
      <c r="J32" s="23"/>
      <c r="K32" s="23"/>
      <c r="L32" s="23"/>
      <c r="M32" s="23"/>
      <c r="N32" s="50"/>
      <c r="O32" s="50"/>
      <c r="P32" s="50"/>
      <c r="Q32" s="43"/>
      <c r="R32" s="23"/>
      <c r="S32" s="56"/>
    </row>
    <row r="33" spans="2:19" hidden="1" x14ac:dyDescent="0.25">
      <c r="B33" s="43"/>
      <c r="C33" s="198"/>
      <c r="D33" s="198"/>
      <c r="E33" s="198"/>
      <c r="F33" s="198"/>
      <c r="G33" s="23"/>
      <c r="H33" s="23"/>
      <c r="I33" s="23"/>
      <c r="J33" s="23"/>
      <c r="K33" s="23"/>
      <c r="L33" s="23"/>
      <c r="M33" s="23"/>
      <c r="N33" s="50"/>
      <c r="O33" s="50"/>
      <c r="P33" s="50"/>
      <c r="Q33" s="43"/>
      <c r="R33" s="23"/>
    </row>
    <row r="34" spans="2:19" x14ac:dyDescent="0.25">
      <c r="B34" s="43"/>
      <c r="C34" s="198"/>
      <c r="D34" s="198"/>
      <c r="E34" s="198"/>
      <c r="F34" s="198"/>
      <c r="G34" s="41"/>
      <c r="H34" s="41"/>
      <c r="I34" s="41"/>
      <c r="J34" s="23"/>
      <c r="K34" s="23"/>
      <c r="L34" s="23"/>
      <c r="M34" s="23"/>
      <c r="N34" s="52"/>
      <c r="O34" s="52"/>
      <c r="P34" s="52"/>
      <c r="Q34" s="14"/>
      <c r="R34" s="23"/>
      <c r="S34" s="57"/>
    </row>
    <row r="35" spans="2:19" x14ac:dyDescent="0.25">
      <c r="B35" s="43"/>
      <c r="C35" s="198"/>
      <c r="D35" s="198"/>
      <c r="E35" s="198"/>
      <c r="F35" s="198"/>
      <c r="G35" s="23"/>
      <c r="H35" s="23"/>
      <c r="I35" s="23"/>
      <c r="J35" s="23"/>
      <c r="K35" s="23"/>
      <c r="L35" s="23"/>
      <c r="M35" s="23"/>
      <c r="N35" s="50"/>
      <c r="O35" s="50"/>
      <c r="P35" s="50"/>
      <c r="Q35" s="43"/>
      <c r="R35" s="23"/>
      <c r="S35" s="56"/>
    </row>
    <row r="36" spans="2:19" x14ac:dyDescent="0.25">
      <c r="B36" s="43"/>
      <c r="C36" s="198"/>
      <c r="D36" s="198"/>
      <c r="E36" s="198"/>
      <c r="F36" s="198"/>
      <c r="G36" s="23"/>
      <c r="H36" s="23"/>
      <c r="I36" s="23"/>
      <c r="J36" s="23"/>
      <c r="K36" s="23"/>
      <c r="L36" s="23"/>
      <c r="M36" s="23"/>
      <c r="N36" s="50"/>
      <c r="O36" s="50"/>
      <c r="P36" s="50"/>
      <c r="Q36" s="43"/>
      <c r="R36" s="23"/>
    </row>
    <row r="37" spans="2:19" x14ac:dyDescent="0.25">
      <c r="B37" s="43"/>
      <c r="C37" s="198"/>
      <c r="D37" s="198"/>
      <c r="E37" s="198"/>
      <c r="F37" s="198"/>
      <c r="G37" s="23"/>
      <c r="H37" s="23"/>
      <c r="I37" s="23"/>
      <c r="J37" s="23"/>
      <c r="K37" s="23"/>
      <c r="L37" s="23"/>
      <c r="M37" s="23"/>
      <c r="N37" s="50"/>
      <c r="O37" s="50"/>
      <c r="P37" s="50"/>
      <c r="Q37" s="43"/>
      <c r="R37" s="23"/>
    </row>
    <row r="38" spans="2:19" x14ac:dyDescent="0.25">
      <c r="B38" s="43"/>
      <c r="C38" s="198"/>
      <c r="D38" s="198"/>
      <c r="E38" s="198"/>
      <c r="F38" s="198"/>
      <c r="G38" s="41"/>
      <c r="H38" s="41"/>
      <c r="I38" s="41"/>
      <c r="J38" s="23"/>
      <c r="K38" s="23"/>
      <c r="L38" s="23"/>
      <c r="M38" s="23"/>
      <c r="N38" s="52"/>
      <c r="O38" s="52"/>
      <c r="P38" s="52"/>
      <c r="Q38" s="14"/>
      <c r="R38" s="23"/>
    </row>
    <row r="39" spans="2:19" x14ac:dyDescent="0.25">
      <c r="B39" s="43"/>
      <c r="C39" s="198"/>
      <c r="D39" s="198"/>
      <c r="E39" s="198"/>
      <c r="F39" s="198"/>
      <c r="G39" s="23"/>
      <c r="H39" s="23"/>
      <c r="I39" s="23"/>
      <c r="J39" s="23"/>
      <c r="K39" s="23"/>
      <c r="L39" s="23"/>
      <c r="M39" s="23"/>
      <c r="N39" s="50"/>
      <c r="O39" s="50"/>
      <c r="P39" s="50"/>
      <c r="Q39" s="43"/>
      <c r="R39" s="23"/>
    </row>
    <row r="40" spans="2:19" x14ac:dyDescent="0.25">
      <c r="B40" s="43"/>
      <c r="C40" s="198"/>
      <c r="D40" s="198"/>
      <c r="E40" s="198"/>
      <c r="F40" s="198"/>
      <c r="G40" s="23"/>
      <c r="H40" s="23"/>
      <c r="I40" s="23"/>
      <c r="J40" s="23"/>
      <c r="K40" s="23"/>
      <c r="L40" s="23"/>
      <c r="M40" s="23"/>
      <c r="N40" s="50"/>
      <c r="O40" s="50"/>
      <c r="P40" s="50"/>
      <c r="Q40" s="43"/>
      <c r="R40" s="23"/>
    </row>
    <row r="41" spans="2:19" x14ac:dyDescent="0.25">
      <c r="B41" s="43"/>
      <c r="C41" s="198"/>
      <c r="D41" s="198"/>
      <c r="E41" s="198"/>
      <c r="F41" s="198"/>
      <c r="G41" s="41"/>
      <c r="H41" s="41"/>
      <c r="I41" s="41"/>
      <c r="J41" s="23"/>
      <c r="K41" s="23"/>
      <c r="L41" s="23"/>
      <c r="M41" s="23"/>
      <c r="N41" s="52"/>
      <c r="O41" s="52"/>
      <c r="P41" s="52"/>
      <c r="Q41" s="14"/>
      <c r="R41" s="23"/>
    </row>
    <row r="42" spans="2:19" x14ac:dyDescent="0.25">
      <c r="B42" s="43"/>
      <c r="C42" s="198"/>
      <c r="D42" s="198"/>
      <c r="E42" s="198"/>
      <c r="F42" s="198"/>
      <c r="G42" s="23"/>
      <c r="H42" s="23"/>
      <c r="I42" s="23"/>
      <c r="J42" s="23"/>
      <c r="K42" s="23"/>
      <c r="L42" s="23"/>
      <c r="M42" s="23"/>
      <c r="N42" s="50"/>
      <c r="O42" s="50"/>
      <c r="P42" s="50"/>
      <c r="Q42" s="43"/>
      <c r="R42" s="23"/>
    </row>
    <row r="43" spans="2:19" x14ac:dyDescent="0.25">
      <c r="B43" s="43"/>
      <c r="C43" s="198"/>
      <c r="D43" s="198"/>
      <c r="E43" s="198"/>
      <c r="F43" s="198"/>
      <c r="G43" s="41"/>
      <c r="H43" s="41"/>
      <c r="I43" s="41"/>
      <c r="J43" s="23"/>
      <c r="K43" s="23"/>
      <c r="L43" s="23"/>
      <c r="M43" s="23"/>
      <c r="N43" s="52"/>
      <c r="O43" s="52"/>
      <c r="P43" s="52"/>
      <c r="Q43" s="14"/>
      <c r="R43" s="23"/>
    </row>
    <row r="44" spans="2:19" x14ac:dyDescent="0.25">
      <c r="B44" s="43"/>
      <c r="C44" s="198"/>
      <c r="D44" s="198"/>
      <c r="E44" s="198"/>
      <c r="F44" s="198"/>
      <c r="G44" s="45"/>
      <c r="H44" s="45"/>
      <c r="I44" s="45"/>
      <c r="J44" s="23"/>
      <c r="K44" s="23"/>
      <c r="L44" s="23"/>
      <c r="M44" s="23"/>
      <c r="N44" s="50"/>
      <c r="O44" s="50"/>
      <c r="P44" s="50"/>
      <c r="Q44" s="43"/>
      <c r="R44" s="23"/>
    </row>
    <row r="45" spans="2:19" x14ac:dyDescent="0.25">
      <c r="B45" s="43"/>
      <c r="C45" s="198"/>
      <c r="D45" s="198"/>
      <c r="E45" s="198"/>
      <c r="F45" s="198"/>
      <c r="G45" s="45"/>
      <c r="H45" s="45"/>
      <c r="I45" s="45"/>
      <c r="J45" s="23"/>
      <c r="K45" s="23"/>
      <c r="L45" s="23"/>
      <c r="M45" s="23"/>
      <c r="N45" s="50"/>
      <c r="O45" s="50"/>
      <c r="P45" s="50"/>
      <c r="Q45" s="43"/>
      <c r="R45" s="23"/>
    </row>
    <row r="46" spans="2:19" x14ac:dyDescent="0.25">
      <c r="B46" s="43"/>
      <c r="C46" s="198"/>
      <c r="D46" s="198"/>
      <c r="E46" s="198"/>
      <c r="F46" s="198"/>
      <c r="G46" s="41"/>
      <c r="H46" s="41"/>
      <c r="I46" s="41"/>
      <c r="J46" s="23"/>
      <c r="K46" s="23"/>
      <c r="L46" s="23"/>
      <c r="M46" s="23"/>
      <c r="N46" s="52"/>
      <c r="O46" s="52"/>
      <c r="P46" s="52"/>
      <c r="Q46" s="14"/>
      <c r="R46" s="23"/>
    </row>
    <row r="47" spans="2:19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</row>
    <row r="48" spans="2:19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</row>
    <row r="49" spans="2:18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</row>
    <row r="50" spans="2:18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</row>
  </sheetData>
  <mergeCells count="2">
    <mergeCell ref="A1:I1"/>
    <mergeCell ref="A5:I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1"/>
  <sheetViews>
    <sheetView workbookViewId="0">
      <selection activeCell="A2" sqref="A2:G2"/>
    </sheetView>
  </sheetViews>
  <sheetFormatPr defaultRowHeight="15" x14ac:dyDescent="0.25"/>
  <cols>
    <col min="1" max="1" width="6" style="421" customWidth="1"/>
    <col min="2" max="2" width="27.42578125" style="422" customWidth="1"/>
    <col min="3" max="3" width="10.7109375" style="422" customWidth="1"/>
    <col min="4" max="6" width="10.140625" style="422" customWidth="1"/>
    <col min="7" max="7" width="11" style="422" customWidth="1"/>
    <col min="8" max="16384" width="9.140625" style="422"/>
  </cols>
  <sheetData>
    <row r="1" spans="1:15" x14ac:dyDescent="0.25">
      <c r="F1" s="685"/>
      <c r="G1" s="685"/>
    </row>
    <row r="2" spans="1:15" ht="15.75" customHeight="1" x14ac:dyDescent="0.25">
      <c r="A2" s="686" t="s">
        <v>540</v>
      </c>
      <c r="B2" s="686"/>
      <c r="C2" s="686"/>
      <c r="D2" s="686"/>
      <c r="E2" s="686"/>
      <c r="F2" s="686"/>
      <c r="G2" s="686"/>
      <c r="K2" s="686"/>
      <c r="L2" s="686"/>
      <c r="M2" s="686"/>
      <c r="N2" s="686"/>
      <c r="O2" s="686"/>
    </row>
    <row r="4" spans="1:15" ht="19.5" customHeight="1" x14ac:dyDescent="0.25">
      <c r="A4" s="687" t="s">
        <v>300</v>
      </c>
      <c r="B4" s="687"/>
      <c r="C4" s="687"/>
      <c r="D4" s="687"/>
      <c r="E4" s="687"/>
      <c r="F4" s="687"/>
      <c r="G4" s="687"/>
    </row>
    <row r="6" spans="1:15" ht="15.75" thickBot="1" x14ac:dyDescent="0.3">
      <c r="G6" s="423" t="s">
        <v>289</v>
      </c>
    </row>
    <row r="7" spans="1:15" ht="17.25" customHeight="1" thickBot="1" x14ac:dyDescent="0.3">
      <c r="A7" s="688" t="s">
        <v>290</v>
      </c>
      <c r="B7" s="690" t="s">
        <v>291</v>
      </c>
      <c r="C7" s="690" t="s">
        <v>292</v>
      </c>
      <c r="D7" s="690" t="s">
        <v>293</v>
      </c>
      <c r="E7" s="692" t="s">
        <v>294</v>
      </c>
      <c r="F7" s="692"/>
      <c r="G7" s="693"/>
    </row>
    <row r="8" spans="1:15" s="426" customFormat="1" ht="57.75" customHeight="1" thickBot="1" x14ac:dyDescent="0.3">
      <c r="A8" s="689"/>
      <c r="B8" s="691"/>
      <c r="C8" s="691"/>
      <c r="D8" s="691"/>
      <c r="E8" s="424" t="s">
        <v>295</v>
      </c>
      <c r="F8" s="424" t="s">
        <v>296</v>
      </c>
      <c r="G8" s="425" t="s">
        <v>297</v>
      </c>
    </row>
    <row r="9" spans="1:15" s="430" customFormat="1" ht="15" customHeight="1" thickBot="1" x14ac:dyDescent="0.3">
      <c r="A9" s="427" t="s">
        <v>6</v>
      </c>
      <c r="B9" s="428" t="s">
        <v>7</v>
      </c>
      <c r="C9" s="428" t="s">
        <v>8</v>
      </c>
      <c r="D9" s="428" t="s">
        <v>231</v>
      </c>
      <c r="E9" s="428" t="s">
        <v>298</v>
      </c>
      <c r="F9" s="428" t="s">
        <v>265</v>
      </c>
      <c r="G9" s="429" t="s">
        <v>266</v>
      </c>
    </row>
    <row r="10" spans="1:15" ht="30.75" customHeight="1" thickBot="1" x14ac:dyDescent="0.3">
      <c r="A10" s="431" t="s">
        <v>299</v>
      </c>
      <c r="B10" s="432" t="s">
        <v>256</v>
      </c>
      <c r="C10" s="433">
        <v>57956508</v>
      </c>
      <c r="D10" s="433"/>
      <c r="E10" s="434">
        <f>C10+D10</f>
        <v>57956508</v>
      </c>
      <c r="F10" s="433">
        <v>57956508</v>
      </c>
      <c r="G10" s="435">
        <v>0</v>
      </c>
    </row>
    <row r="11" spans="1:15" ht="15" customHeight="1" thickBot="1" x14ac:dyDescent="0.3">
      <c r="A11" s="683" t="s">
        <v>115</v>
      </c>
      <c r="B11" s="684"/>
      <c r="C11" s="436">
        <f>SUM(C10:C10)</f>
        <v>57956508</v>
      </c>
      <c r="D11" s="436">
        <f>SUM(D10:D10)</f>
        <v>0</v>
      </c>
      <c r="E11" s="436">
        <f>SUM(E10:E10)</f>
        <v>57956508</v>
      </c>
      <c r="F11" s="436">
        <f>SUM(F10:F10)</f>
        <v>57956508</v>
      </c>
      <c r="G11" s="437">
        <f>SUM(G10:G10)</f>
        <v>0</v>
      </c>
    </row>
  </sheetData>
  <mergeCells count="10">
    <mergeCell ref="A11:B11"/>
    <mergeCell ref="F1:G1"/>
    <mergeCell ref="A2:G2"/>
    <mergeCell ref="K2:O2"/>
    <mergeCell ref="A4:G4"/>
    <mergeCell ref="A7:A8"/>
    <mergeCell ref="B7:B8"/>
    <mergeCell ref="C7:C8"/>
    <mergeCell ref="D7:D8"/>
    <mergeCell ref="E7:G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0"/>
  <sheetViews>
    <sheetView workbookViewId="0">
      <selection activeCell="A3" sqref="A3:I3"/>
    </sheetView>
  </sheetViews>
  <sheetFormatPr defaultRowHeight="15" x14ac:dyDescent="0.25"/>
  <cols>
    <col min="1" max="1" width="4.7109375" style="316" customWidth="1"/>
    <col min="2" max="2" width="31.5703125" style="316" customWidth="1"/>
    <col min="3" max="8" width="11.85546875" style="316" customWidth="1"/>
    <col min="9" max="9" width="13" style="316" customWidth="1"/>
    <col min="10" max="10" width="4.28515625" style="316" customWidth="1"/>
    <col min="11" max="16384" width="9.140625" style="316"/>
  </cols>
  <sheetData>
    <row r="1" spans="1:18" x14ac:dyDescent="0.25">
      <c r="A1" s="235"/>
      <c r="B1" s="235"/>
      <c r="C1" s="235"/>
      <c r="D1" s="235"/>
      <c r="E1" s="707"/>
      <c r="F1" s="707"/>
      <c r="G1" s="707"/>
      <c r="H1" s="707"/>
      <c r="I1" s="707"/>
    </row>
    <row r="2" spans="1:18" x14ac:dyDescent="0.25">
      <c r="A2" s="235"/>
      <c r="B2" s="235"/>
      <c r="C2" s="235"/>
      <c r="D2" s="235"/>
      <c r="E2" s="235"/>
      <c r="F2" s="235"/>
      <c r="G2" s="235"/>
      <c r="H2" s="235"/>
      <c r="I2" s="235"/>
    </row>
    <row r="3" spans="1:18" ht="15.75" customHeight="1" x14ac:dyDescent="0.25">
      <c r="A3" s="708" t="s">
        <v>541</v>
      </c>
      <c r="B3" s="708"/>
      <c r="C3" s="708"/>
      <c r="D3" s="708"/>
      <c r="E3" s="708"/>
      <c r="F3" s="708"/>
      <c r="G3" s="708"/>
      <c r="H3" s="708"/>
      <c r="I3" s="708"/>
      <c r="L3" s="686"/>
      <c r="M3" s="686"/>
      <c r="N3" s="686"/>
      <c r="O3" s="686"/>
      <c r="P3" s="686"/>
      <c r="Q3" s="686"/>
      <c r="R3" s="686"/>
    </row>
    <row r="4" spans="1:18" ht="34.5" customHeight="1" x14ac:dyDescent="0.25">
      <c r="A4" s="709" t="s">
        <v>301</v>
      </c>
      <c r="B4" s="709"/>
      <c r="C4" s="709"/>
      <c r="D4" s="709"/>
      <c r="E4" s="709"/>
      <c r="F4" s="709"/>
      <c r="G4" s="709"/>
      <c r="H4" s="709"/>
      <c r="I4" s="709"/>
      <c r="J4" s="710"/>
    </row>
    <row r="5" spans="1:18" ht="15.75" thickBot="1" x14ac:dyDescent="0.3">
      <c r="H5" s="711" t="s">
        <v>302</v>
      </c>
      <c r="I5" s="711"/>
      <c r="J5" s="710"/>
    </row>
    <row r="6" spans="1:18" ht="15.75" thickBot="1" x14ac:dyDescent="0.3">
      <c r="A6" s="712" t="s">
        <v>290</v>
      </c>
      <c r="B6" s="714" t="s">
        <v>303</v>
      </c>
      <c r="C6" s="716" t="s">
        <v>304</v>
      </c>
      <c r="D6" s="718" t="s">
        <v>305</v>
      </c>
      <c r="E6" s="719"/>
      <c r="F6" s="719"/>
      <c r="G6" s="719"/>
      <c r="H6" s="719"/>
      <c r="I6" s="695" t="s">
        <v>306</v>
      </c>
      <c r="J6" s="710"/>
    </row>
    <row r="7" spans="1:18" s="440" customFormat="1" ht="42" customHeight="1" thickBot="1" x14ac:dyDescent="0.3">
      <c r="A7" s="713"/>
      <c r="B7" s="715"/>
      <c r="C7" s="717"/>
      <c r="D7" s="438" t="s">
        <v>307</v>
      </c>
      <c r="E7" s="438" t="s">
        <v>308</v>
      </c>
      <c r="F7" s="438" t="s">
        <v>309</v>
      </c>
      <c r="G7" s="439" t="s">
        <v>310</v>
      </c>
      <c r="H7" s="439" t="s">
        <v>311</v>
      </c>
      <c r="I7" s="696"/>
      <c r="J7" s="710"/>
    </row>
    <row r="8" spans="1:18" s="440" customFormat="1" ht="12" customHeight="1" thickBot="1" x14ac:dyDescent="0.3">
      <c r="A8" s="441" t="s">
        <v>6</v>
      </c>
      <c r="B8" s="442" t="s">
        <v>7</v>
      </c>
      <c r="C8" s="442" t="s">
        <v>8</v>
      </c>
      <c r="D8" s="442" t="s">
        <v>231</v>
      </c>
      <c r="E8" s="442" t="s">
        <v>262</v>
      </c>
      <c r="F8" s="442" t="s">
        <v>265</v>
      </c>
      <c r="G8" s="442" t="s">
        <v>266</v>
      </c>
      <c r="H8" s="442" t="s">
        <v>312</v>
      </c>
      <c r="I8" s="443" t="s">
        <v>313</v>
      </c>
      <c r="J8" s="710"/>
    </row>
    <row r="9" spans="1:18" s="440" customFormat="1" ht="18" customHeight="1" x14ac:dyDescent="0.25">
      <c r="A9" s="697" t="s">
        <v>314</v>
      </c>
      <c r="B9" s="698"/>
      <c r="C9" s="698"/>
      <c r="D9" s="698"/>
      <c r="E9" s="698"/>
      <c r="F9" s="698"/>
      <c r="G9" s="698"/>
      <c r="H9" s="698"/>
      <c r="I9" s="699"/>
      <c r="J9" s="710"/>
    </row>
    <row r="10" spans="1:18" ht="15.95" customHeight="1" x14ac:dyDescent="0.25">
      <c r="A10" s="444" t="s">
        <v>299</v>
      </c>
      <c r="B10" s="445" t="s">
        <v>315</v>
      </c>
      <c r="C10" s="446"/>
      <c r="D10" s="446"/>
      <c r="E10" s="446"/>
      <c r="F10" s="446"/>
      <c r="G10" s="447"/>
      <c r="H10" s="448">
        <f t="shared" ref="H10:H16" si="0">SUM(D10:G10)</f>
        <v>0</v>
      </c>
      <c r="I10" s="449">
        <f t="shared" ref="I10:I16" si="1">C10+H10</f>
        <v>0</v>
      </c>
      <c r="J10" s="710"/>
    </row>
    <row r="11" spans="1:18" ht="22.5" x14ac:dyDescent="0.25">
      <c r="A11" s="444" t="s">
        <v>316</v>
      </c>
      <c r="B11" s="445" t="s">
        <v>317</v>
      </c>
      <c r="C11" s="446">
        <v>763</v>
      </c>
      <c r="D11" s="446">
        <v>0</v>
      </c>
      <c r="E11" s="446"/>
      <c r="F11" s="446"/>
      <c r="G11" s="447"/>
      <c r="H11" s="448">
        <f>SUM(D11:G11)</f>
        <v>0</v>
      </c>
      <c r="I11" s="449">
        <f t="shared" si="1"/>
        <v>763</v>
      </c>
      <c r="J11" s="710"/>
    </row>
    <row r="12" spans="1:18" ht="22.5" x14ac:dyDescent="0.25">
      <c r="A12" s="444" t="s">
        <v>318</v>
      </c>
      <c r="B12" s="445" t="s">
        <v>319</v>
      </c>
      <c r="C12" s="446"/>
      <c r="D12" s="446"/>
      <c r="E12" s="446"/>
      <c r="F12" s="446"/>
      <c r="G12" s="447"/>
      <c r="H12" s="448">
        <f t="shared" si="0"/>
        <v>0</v>
      </c>
      <c r="I12" s="449">
        <f t="shared" si="1"/>
        <v>0</v>
      </c>
      <c r="J12" s="710"/>
    </row>
    <row r="13" spans="1:18" ht="15.95" customHeight="1" x14ac:dyDescent="0.25">
      <c r="A13" s="444" t="s">
        <v>320</v>
      </c>
      <c r="B13" s="445" t="s">
        <v>321</v>
      </c>
      <c r="C13" s="446"/>
      <c r="D13" s="446"/>
      <c r="E13" s="446"/>
      <c r="F13" s="446"/>
      <c r="G13" s="447"/>
      <c r="H13" s="448">
        <f t="shared" si="0"/>
        <v>0</v>
      </c>
      <c r="I13" s="449">
        <f t="shared" si="1"/>
        <v>0</v>
      </c>
      <c r="J13" s="710"/>
    </row>
    <row r="14" spans="1:18" ht="22.5" x14ac:dyDescent="0.25">
      <c r="A14" s="444" t="s">
        <v>322</v>
      </c>
      <c r="B14" s="445" t="s">
        <v>323</v>
      </c>
      <c r="C14" s="446"/>
      <c r="D14" s="446">
        <v>0</v>
      </c>
      <c r="E14" s="446"/>
      <c r="F14" s="446"/>
      <c r="G14" s="447"/>
      <c r="H14" s="448">
        <f t="shared" si="0"/>
        <v>0</v>
      </c>
      <c r="I14" s="449">
        <f t="shared" si="1"/>
        <v>0</v>
      </c>
      <c r="J14" s="710"/>
    </row>
    <row r="15" spans="1:18" ht="15.95" customHeight="1" x14ac:dyDescent="0.25">
      <c r="A15" s="450" t="s">
        <v>324</v>
      </c>
      <c r="B15" s="451" t="s">
        <v>325</v>
      </c>
      <c r="C15" s="452">
        <v>0</v>
      </c>
      <c r="D15" s="452">
        <v>0</v>
      </c>
      <c r="E15" s="452"/>
      <c r="F15" s="452"/>
      <c r="G15" s="453"/>
      <c r="H15" s="448">
        <f t="shared" si="0"/>
        <v>0</v>
      </c>
      <c r="I15" s="449">
        <f t="shared" si="1"/>
        <v>0</v>
      </c>
      <c r="J15" s="710"/>
    </row>
    <row r="16" spans="1:18" ht="15.95" customHeight="1" thickBot="1" x14ac:dyDescent="0.3">
      <c r="A16" s="454" t="s">
        <v>326</v>
      </c>
      <c r="B16" s="455" t="s">
        <v>327</v>
      </c>
      <c r="C16" s="456"/>
      <c r="D16" s="456">
        <v>0</v>
      </c>
      <c r="E16" s="456"/>
      <c r="F16" s="456"/>
      <c r="G16" s="457"/>
      <c r="H16" s="448">
        <f t="shared" si="0"/>
        <v>0</v>
      </c>
      <c r="I16" s="449">
        <f t="shared" si="1"/>
        <v>0</v>
      </c>
      <c r="J16" s="710"/>
    </row>
    <row r="17" spans="1:10" s="461" customFormat="1" ht="13.5" thickBot="1" x14ac:dyDescent="0.25">
      <c r="A17" s="700" t="s">
        <v>328</v>
      </c>
      <c r="B17" s="701"/>
      <c r="C17" s="458">
        <f t="shared" ref="C17:I17" si="2">SUM(C10:C16)</f>
        <v>763</v>
      </c>
      <c r="D17" s="458">
        <f t="shared" si="2"/>
        <v>0</v>
      </c>
      <c r="E17" s="458">
        <f t="shared" si="2"/>
        <v>0</v>
      </c>
      <c r="F17" s="458">
        <f t="shared" si="2"/>
        <v>0</v>
      </c>
      <c r="G17" s="459">
        <f t="shared" si="2"/>
        <v>0</v>
      </c>
      <c r="H17" s="459">
        <f t="shared" si="2"/>
        <v>0</v>
      </c>
      <c r="I17" s="460">
        <f t="shared" si="2"/>
        <v>763</v>
      </c>
      <c r="J17" s="710"/>
    </row>
    <row r="18" spans="1:10" s="462" customFormat="1" x14ac:dyDescent="0.25">
      <c r="A18" s="702" t="s">
        <v>329</v>
      </c>
      <c r="B18" s="703"/>
      <c r="C18" s="703"/>
      <c r="D18" s="703"/>
      <c r="E18" s="703"/>
      <c r="F18" s="703"/>
      <c r="G18" s="703"/>
      <c r="H18" s="703"/>
      <c r="I18" s="704"/>
      <c r="J18" s="710"/>
    </row>
    <row r="19" spans="1:10" s="462" customFormat="1" x14ac:dyDescent="0.25">
      <c r="A19" s="444" t="s">
        <v>299</v>
      </c>
      <c r="B19" s="445" t="s">
        <v>330</v>
      </c>
      <c r="C19" s="446">
        <v>0</v>
      </c>
      <c r="D19" s="446"/>
      <c r="E19" s="446"/>
      <c r="F19" s="446"/>
      <c r="G19" s="447"/>
      <c r="H19" s="448">
        <f>SUM(D19:G19)</f>
        <v>0</v>
      </c>
      <c r="I19" s="449">
        <f>C19+H19</f>
        <v>0</v>
      </c>
      <c r="J19" s="710"/>
    </row>
    <row r="20" spans="1:10" ht="15.75" thickBot="1" x14ac:dyDescent="0.3">
      <c r="A20" s="454" t="s">
        <v>316</v>
      </c>
      <c r="B20" s="455" t="s">
        <v>331</v>
      </c>
      <c r="C20" s="456">
        <v>0</v>
      </c>
      <c r="D20" s="456"/>
      <c r="E20" s="456"/>
      <c r="F20" s="456"/>
      <c r="G20" s="457"/>
      <c r="H20" s="448">
        <f>SUM(D20:G20)</f>
        <v>0</v>
      </c>
      <c r="I20" s="463">
        <f>C20+H20</f>
        <v>0</v>
      </c>
      <c r="J20" s="710"/>
    </row>
    <row r="21" spans="1:10" ht="15.75" thickBot="1" x14ac:dyDescent="0.3">
      <c r="A21" s="700" t="s">
        <v>332</v>
      </c>
      <c r="B21" s="701"/>
      <c r="C21" s="458">
        <f t="shared" ref="C21:I21" si="3">SUM(C19:C20)</f>
        <v>0</v>
      </c>
      <c r="D21" s="458">
        <f t="shared" si="3"/>
        <v>0</v>
      </c>
      <c r="E21" s="458">
        <f t="shared" si="3"/>
        <v>0</v>
      </c>
      <c r="F21" s="458">
        <f t="shared" si="3"/>
        <v>0</v>
      </c>
      <c r="G21" s="459">
        <f t="shared" si="3"/>
        <v>0</v>
      </c>
      <c r="H21" s="459">
        <f t="shared" si="3"/>
        <v>0</v>
      </c>
      <c r="I21" s="460">
        <f t="shared" si="3"/>
        <v>0</v>
      </c>
      <c r="J21" s="710"/>
    </row>
    <row r="22" spans="1:10" ht="15.75" thickBot="1" x14ac:dyDescent="0.3">
      <c r="A22" s="705" t="s">
        <v>333</v>
      </c>
      <c r="B22" s="706"/>
      <c r="C22" s="464">
        <f t="shared" ref="C22:I22" si="4">C17+C21</f>
        <v>763</v>
      </c>
      <c r="D22" s="464">
        <f t="shared" si="4"/>
        <v>0</v>
      </c>
      <c r="E22" s="464">
        <f t="shared" si="4"/>
        <v>0</v>
      </c>
      <c r="F22" s="464">
        <f t="shared" si="4"/>
        <v>0</v>
      </c>
      <c r="G22" s="464">
        <f t="shared" si="4"/>
        <v>0</v>
      </c>
      <c r="H22" s="464">
        <f t="shared" si="4"/>
        <v>0</v>
      </c>
      <c r="I22" s="460">
        <f t="shared" si="4"/>
        <v>763</v>
      </c>
      <c r="J22" s="710"/>
    </row>
    <row r="30" spans="1:10" ht="15.75" x14ac:dyDescent="0.25">
      <c r="A30" s="694"/>
      <c r="B30" s="694"/>
      <c r="C30" s="694"/>
      <c r="D30" s="694"/>
      <c r="E30" s="694"/>
      <c r="F30" s="694"/>
      <c r="G30" s="694"/>
      <c r="H30" s="694"/>
      <c r="I30" s="694"/>
    </row>
  </sheetData>
  <mergeCells count="17">
    <mergeCell ref="E1:I1"/>
    <mergeCell ref="A3:I3"/>
    <mergeCell ref="L3:R3"/>
    <mergeCell ref="A4:I4"/>
    <mergeCell ref="J4:J22"/>
    <mergeCell ref="H5:I5"/>
    <mergeCell ref="A6:A7"/>
    <mergeCell ref="B6:B7"/>
    <mergeCell ref="C6:C7"/>
    <mergeCell ref="D6:H6"/>
    <mergeCell ref="A30:I30"/>
    <mergeCell ref="I6:I7"/>
    <mergeCell ref="A9:I9"/>
    <mergeCell ref="A17:B17"/>
    <mergeCell ref="A18:I18"/>
    <mergeCell ref="A21:B21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43"/>
  <sheetViews>
    <sheetView workbookViewId="0">
      <selection sqref="A1:J1"/>
    </sheetView>
  </sheetViews>
  <sheetFormatPr defaultRowHeight="15" x14ac:dyDescent="0.25"/>
  <cols>
    <col min="1" max="1" width="4.140625" style="235" customWidth="1"/>
    <col min="2" max="5" width="9.140625" style="235"/>
    <col min="6" max="6" width="6.42578125" style="235" customWidth="1"/>
    <col min="7" max="8" width="10.7109375" style="235" customWidth="1"/>
    <col min="9" max="9" width="10.85546875" style="235" customWidth="1"/>
    <col min="10" max="10" width="11" style="235" bestFit="1" customWidth="1"/>
    <col min="11" max="16384" width="9.140625" style="235"/>
  </cols>
  <sheetData>
    <row r="1" spans="1:10" ht="15.75" x14ac:dyDescent="0.25">
      <c r="A1" s="708" t="s">
        <v>542</v>
      </c>
      <c r="B1" s="708"/>
      <c r="C1" s="708"/>
      <c r="D1" s="708"/>
      <c r="E1" s="708"/>
      <c r="F1" s="708"/>
      <c r="G1" s="708"/>
      <c r="H1" s="708"/>
      <c r="I1" s="708"/>
      <c r="J1" s="562"/>
    </row>
    <row r="2" spans="1:10" ht="13.5" customHeight="1" x14ac:dyDescent="0.25"/>
    <row r="3" spans="1:10" hidden="1" x14ac:dyDescent="0.25"/>
    <row r="4" spans="1:10" hidden="1" x14ac:dyDescent="0.25"/>
    <row r="5" spans="1:10" hidden="1" x14ac:dyDescent="0.25">
      <c r="A5" s="383"/>
      <c r="B5" s="383"/>
      <c r="C5" s="383"/>
      <c r="D5" s="383"/>
      <c r="E5" s="383"/>
      <c r="F5" s="383"/>
      <c r="G5" s="383"/>
      <c r="H5" s="383"/>
      <c r="I5" s="383"/>
    </row>
    <row r="6" spans="1:10" x14ac:dyDescent="0.25">
      <c r="A6" s="720" t="s">
        <v>334</v>
      </c>
      <c r="B6" s="720"/>
      <c r="C6" s="720"/>
      <c r="D6" s="720"/>
      <c r="E6" s="720"/>
      <c r="F6" s="720"/>
      <c r="G6" s="720"/>
      <c r="H6" s="720"/>
      <c r="I6" s="720"/>
      <c r="J6" s="720"/>
    </row>
    <row r="7" spans="1:10" ht="18.75" customHeight="1" thickBot="1" x14ac:dyDescent="0.3">
      <c r="J7" s="235" t="s">
        <v>335</v>
      </c>
    </row>
    <row r="8" spans="1:10" ht="15.75" thickBot="1" x14ac:dyDescent="0.3">
      <c r="A8" s="465"/>
      <c r="B8" s="721" t="s">
        <v>6</v>
      </c>
      <c r="C8" s="722"/>
      <c r="D8" s="722"/>
      <c r="E8" s="722"/>
      <c r="F8" s="723"/>
      <c r="G8" s="466" t="s">
        <v>7</v>
      </c>
      <c r="H8" s="466" t="s">
        <v>8</v>
      </c>
      <c r="I8" s="466" t="s">
        <v>231</v>
      </c>
      <c r="J8" s="466" t="s">
        <v>262</v>
      </c>
    </row>
    <row r="9" spans="1:10" x14ac:dyDescent="0.25">
      <c r="A9" s="467" t="s">
        <v>336</v>
      </c>
      <c r="B9" s="468"/>
      <c r="C9" s="469"/>
      <c r="D9" s="469"/>
      <c r="E9" s="469"/>
      <c r="F9" s="470"/>
      <c r="G9" s="471" t="s">
        <v>337</v>
      </c>
      <c r="H9" s="471" t="s">
        <v>338</v>
      </c>
      <c r="I9" s="471" t="s">
        <v>339</v>
      </c>
      <c r="J9" s="471" t="s">
        <v>340</v>
      </c>
    </row>
    <row r="10" spans="1:10" ht="15.75" thickBot="1" x14ac:dyDescent="0.3">
      <c r="A10" s="472"/>
      <c r="B10" s="473"/>
      <c r="C10" s="474"/>
      <c r="D10" s="474"/>
      <c r="E10" s="474"/>
      <c r="F10" s="475"/>
      <c r="G10" s="476" t="s">
        <v>367</v>
      </c>
      <c r="H10" s="476" t="s">
        <v>341</v>
      </c>
      <c r="I10" s="476" t="s">
        <v>341</v>
      </c>
      <c r="J10" s="476" t="s">
        <v>341</v>
      </c>
    </row>
    <row r="11" spans="1:10" x14ac:dyDescent="0.25">
      <c r="A11" s="477">
        <v>1</v>
      </c>
      <c r="B11" s="478" t="s">
        <v>342</v>
      </c>
      <c r="C11" s="478"/>
      <c r="D11" s="478"/>
      <c r="E11" s="478"/>
      <c r="F11" s="478"/>
      <c r="G11" s="479">
        <v>375</v>
      </c>
      <c r="H11" s="479">
        <v>2000</v>
      </c>
      <c r="I11" s="479">
        <v>2000</v>
      </c>
      <c r="J11" s="479">
        <v>2000</v>
      </c>
    </row>
    <row r="12" spans="1:10" x14ac:dyDescent="0.25">
      <c r="A12" s="480">
        <v>2</v>
      </c>
      <c r="B12" s="478" t="s">
        <v>343</v>
      </c>
      <c r="C12" s="478"/>
      <c r="D12" s="478"/>
      <c r="E12" s="478"/>
      <c r="F12" s="478"/>
      <c r="G12" s="479">
        <v>3083</v>
      </c>
      <c r="H12" s="479">
        <v>5000</v>
      </c>
      <c r="I12" s="479">
        <v>5000</v>
      </c>
      <c r="J12" s="479">
        <v>5000</v>
      </c>
    </row>
    <row r="13" spans="1:10" x14ac:dyDescent="0.25">
      <c r="A13" s="480">
        <v>3</v>
      </c>
      <c r="B13" s="478" t="s">
        <v>97</v>
      </c>
      <c r="C13" s="478"/>
      <c r="D13" s="478"/>
      <c r="E13" s="478"/>
      <c r="F13" s="478"/>
      <c r="G13" s="479">
        <v>596</v>
      </c>
      <c r="H13" s="479">
        <v>700</v>
      </c>
      <c r="I13" s="479">
        <v>700</v>
      </c>
      <c r="J13" s="479">
        <v>700</v>
      </c>
    </row>
    <row r="14" spans="1:10" x14ac:dyDescent="0.25">
      <c r="A14" s="480">
        <v>4</v>
      </c>
      <c r="B14" s="478" t="s">
        <v>110</v>
      </c>
      <c r="C14" s="478"/>
      <c r="D14" s="478"/>
      <c r="E14" s="478"/>
      <c r="F14" s="478"/>
      <c r="G14" s="479">
        <v>23945</v>
      </c>
      <c r="H14" s="479">
        <v>19561</v>
      </c>
      <c r="I14" s="479">
        <v>19561</v>
      </c>
      <c r="J14" s="479">
        <v>19561</v>
      </c>
    </row>
    <row r="15" spans="1:10" x14ac:dyDescent="0.25">
      <c r="A15" s="480">
        <v>5</v>
      </c>
      <c r="B15" s="38" t="s">
        <v>344</v>
      </c>
      <c r="C15" s="481"/>
      <c r="D15" s="481"/>
      <c r="E15" s="481"/>
      <c r="F15" s="481"/>
      <c r="G15" s="479">
        <v>0</v>
      </c>
      <c r="H15" s="479">
        <v>0</v>
      </c>
      <c r="I15" s="479">
        <v>0</v>
      </c>
      <c r="J15" s="479">
        <v>0</v>
      </c>
    </row>
    <row r="16" spans="1:10" x14ac:dyDescent="0.25">
      <c r="A16" s="480">
        <v>6</v>
      </c>
      <c r="B16" s="38" t="s">
        <v>345</v>
      </c>
      <c r="C16" s="481"/>
      <c r="D16" s="481"/>
      <c r="E16" s="481"/>
      <c r="F16" s="481"/>
      <c r="G16" s="479">
        <v>9700</v>
      </c>
      <c r="H16" s="479">
        <v>14000</v>
      </c>
      <c r="I16" s="479">
        <v>14000</v>
      </c>
      <c r="J16" s="479">
        <v>14000</v>
      </c>
    </row>
    <row r="17" spans="1:10" x14ac:dyDescent="0.25">
      <c r="A17" s="480">
        <v>7</v>
      </c>
      <c r="B17" s="38" t="s">
        <v>346</v>
      </c>
      <c r="C17" s="481"/>
      <c r="D17" s="481"/>
      <c r="E17" s="481"/>
      <c r="F17" s="481"/>
      <c r="G17" s="479">
        <v>0</v>
      </c>
      <c r="H17" s="479">
        <v>0</v>
      </c>
      <c r="I17" s="479">
        <v>0</v>
      </c>
      <c r="J17" s="479">
        <v>0</v>
      </c>
    </row>
    <row r="18" spans="1:10" x14ac:dyDescent="0.25">
      <c r="A18" s="480">
        <v>8</v>
      </c>
      <c r="B18" s="38" t="s">
        <v>347</v>
      </c>
      <c r="C18" s="481"/>
      <c r="D18" s="481"/>
      <c r="E18" s="481"/>
      <c r="F18" s="481"/>
      <c r="G18" s="479">
        <v>763</v>
      </c>
      <c r="H18" s="479">
        <v>0</v>
      </c>
      <c r="I18" s="479">
        <v>0</v>
      </c>
      <c r="J18" s="479">
        <v>0</v>
      </c>
    </row>
    <row r="19" spans="1:10" x14ac:dyDescent="0.25">
      <c r="A19" s="480">
        <v>9</v>
      </c>
      <c r="B19" s="38" t="s">
        <v>348</v>
      </c>
      <c r="C19" s="478"/>
      <c r="D19" s="478"/>
      <c r="E19" s="478"/>
      <c r="F19" s="478"/>
      <c r="G19" s="479">
        <v>0</v>
      </c>
      <c r="H19" s="479">
        <v>0</v>
      </c>
      <c r="I19" s="479">
        <v>0</v>
      </c>
      <c r="J19" s="479">
        <v>0</v>
      </c>
    </row>
    <row r="20" spans="1:10" ht="15.75" thickBot="1" x14ac:dyDescent="0.3">
      <c r="A20" s="480">
        <v>10</v>
      </c>
      <c r="B20" s="478" t="s">
        <v>117</v>
      </c>
      <c r="C20" s="478"/>
      <c r="D20" s="478"/>
      <c r="E20" s="478"/>
      <c r="F20" s="478"/>
      <c r="G20" s="479">
        <v>50820</v>
      </c>
      <c r="H20" s="479">
        <v>20000</v>
      </c>
      <c r="I20" s="479">
        <v>20000</v>
      </c>
      <c r="J20" s="479">
        <v>10000</v>
      </c>
    </row>
    <row r="21" spans="1:10" ht="15.75" thickBot="1" x14ac:dyDescent="0.3">
      <c r="A21" s="482">
        <v>11</v>
      </c>
      <c r="B21" s="483" t="s">
        <v>349</v>
      </c>
      <c r="C21" s="483"/>
      <c r="D21" s="483"/>
      <c r="E21" s="483"/>
      <c r="F21" s="484"/>
      <c r="G21" s="485">
        <f>SUM(G11:G20)</f>
        <v>89282</v>
      </c>
      <c r="H21" s="485">
        <f>SUM(H11:H20)</f>
        <v>61261</v>
      </c>
      <c r="I21" s="485">
        <f>SUM(I11:I20)</f>
        <v>61261</v>
      </c>
      <c r="J21" s="485">
        <f>SUM(J11:J20)</f>
        <v>51261</v>
      </c>
    </row>
    <row r="22" spans="1:10" x14ac:dyDescent="0.25">
      <c r="A22" s="477">
        <v>12</v>
      </c>
      <c r="B22" s="478" t="s">
        <v>350</v>
      </c>
      <c r="C22" s="478"/>
      <c r="D22" s="478"/>
      <c r="E22" s="478"/>
      <c r="F22" s="486"/>
      <c r="G22" s="479">
        <v>9817</v>
      </c>
      <c r="H22" s="479">
        <v>13000</v>
      </c>
      <c r="I22" s="479">
        <v>14000</v>
      </c>
      <c r="J22" s="479">
        <v>14000</v>
      </c>
    </row>
    <row r="23" spans="1:10" x14ac:dyDescent="0.25">
      <c r="A23" s="480">
        <v>13</v>
      </c>
      <c r="B23" s="478" t="s">
        <v>158</v>
      </c>
      <c r="C23" s="478"/>
      <c r="D23" s="478"/>
      <c r="E23" s="478"/>
      <c r="F23" s="486"/>
      <c r="G23" s="479">
        <v>1363</v>
      </c>
      <c r="H23" s="479">
        <v>2000</v>
      </c>
      <c r="I23" s="479">
        <v>2500</v>
      </c>
      <c r="J23" s="479">
        <v>2500</v>
      </c>
    </row>
    <row r="24" spans="1:10" x14ac:dyDescent="0.25">
      <c r="A24" s="480">
        <v>14</v>
      </c>
      <c r="B24" s="478" t="s">
        <v>351</v>
      </c>
      <c r="C24" s="478"/>
      <c r="D24" s="478"/>
      <c r="E24" s="478"/>
      <c r="F24" s="486"/>
      <c r="G24" s="479">
        <v>18610</v>
      </c>
      <c r="H24" s="479">
        <v>22000</v>
      </c>
      <c r="I24" s="479">
        <v>23000</v>
      </c>
      <c r="J24" s="479">
        <v>23000</v>
      </c>
    </row>
    <row r="25" spans="1:10" x14ac:dyDescent="0.25">
      <c r="A25" s="480">
        <v>15</v>
      </c>
      <c r="B25" s="478" t="s">
        <v>352</v>
      </c>
      <c r="C25" s="478"/>
      <c r="D25" s="478"/>
      <c r="E25" s="478"/>
      <c r="F25" s="486"/>
      <c r="G25" s="479">
        <v>3302</v>
      </c>
      <c r="H25" s="479">
        <v>5600</v>
      </c>
      <c r="I25" s="479">
        <v>6000</v>
      </c>
      <c r="J25" s="479">
        <v>6000</v>
      </c>
    </row>
    <row r="26" spans="1:10" x14ac:dyDescent="0.25">
      <c r="A26" s="480">
        <v>16</v>
      </c>
      <c r="B26" s="478" t="s">
        <v>353</v>
      </c>
      <c r="C26" s="478"/>
      <c r="D26" s="478"/>
      <c r="E26" s="478"/>
      <c r="F26" s="486"/>
      <c r="G26" s="479">
        <v>193</v>
      </c>
      <c r="H26" s="479">
        <v>3600</v>
      </c>
      <c r="I26" s="479">
        <v>3700</v>
      </c>
      <c r="J26" s="479">
        <v>3700</v>
      </c>
    </row>
    <row r="27" spans="1:10" x14ac:dyDescent="0.25">
      <c r="A27" s="480">
        <v>17</v>
      </c>
      <c r="B27" s="478" t="s">
        <v>123</v>
      </c>
      <c r="C27" s="478"/>
      <c r="D27" s="478"/>
      <c r="E27" s="478"/>
      <c r="F27" s="486"/>
      <c r="G27" s="479">
        <v>0</v>
      </c>
      <c r="H27" s="479">
        <v>0</v>
      </c>
      <c r="I27" s="479">
        <v>0</v>
      </c>
      <c r="J27" s="479">
        <v>0</v>
      </c>
    </row>
    <row r="28" spans="1:10" ht="15.75" thickBot="1" x14ac:dyDescent="0.3">
      <c r="A28" s="480">
        <v>18</v>
      </c>
      <c r="B28" s="478" t="s">
        <v>124</v>
      </c>
      <c r="C28" s="478"/>
      <c r="D28" s="478"/>
      <c r="E28" s="478"/>
      <c r="F28" s="486"/>
      <c r="G28" s="479">
        <v>0</v>
      </c>
      <c r="H28" s="479">
        <v>0</v>
      </c>
      <c r="I28" s="479">
        <v>0</v>
      </c>
      <c r="J28" s="479">
        <v>0</v>
      </c>
    </row>
    <row r="29" spans="1:10" ht="15.75" thickBot="1" x14ac:dyDescent="0.3">
      <c r="A29" s="482">
        <v>19</v>
      </c>
      <c r="B29" s="483" t="s">
        <v>354</v>
      </c>
      <c r="C29" s="487"/>
      <c r="D29" s="487"/>
      <c r="E29" s="487"/>
      <c r="F29" s="488"/>
      <c r="G29" s="485">
        <f>SUM(G22:G28)</f>
        <v>33285</v>
      </c>
      <c r="H29" s="485">
        <f>SUM(H22:H28)</f>
        <v>46200</v>
      </c>
      <c r="I29" s="485">
        <f>SUM(I22:I28)</f>
        <v>49200</v>
      </c>
      <c r="J29" s="485">
        <f>SUM(J22:J28)</f>
        <v>49200</v>
      </c>
    </row>
    <row r="30" spans="1:10" x14ac:dyDescent="0.25">
      <c r="A30" s="480">
        <v>20</v>
      </c>
      <c r="B30" s="489" t="s">
        <v>355</v>
      </c>
      <c r="C30" s="478"/>
      <c r="D30" s="478"/>
      <c r="E30" s="478"/>
      <c r="F30" s="486"/>
      <c r="G30" s="479">
        <v>0</v>
      </c>
      <c r="H30" s="479">
        <v>0</v>
      </c>
      <c r="I30" s="479">
        <v>0</v>
      </c>
      <c r="J30" s="479">
        <v>0</v>
      </c>
    </row>
    <row r="31" spans="1:10" ht="15.75" thickBot="1" x14ac:dyDescent="0.3">
      <c r="A31" s="480">
        <v>21</v>
      </c>
      <c r="B31" s="489" t="s">
        <v>356</v>
      </c>
      <c r="C31" s="478"/>
      <c r="D31" s="478"/>
      <c r="E31" s="478"/>
      <c r="F31" s="486"/>
      <c r="G31" s="479">
        <v>5927</v>
      </c>
      <c r="H31" s="479">
        <v>0</v>
      </c>
      <c r="I31" s="479">
        <v>0</v>
      </c>
      <c r="J31" s="479">
        <v>0</v>
      </c>
    </row>
    <row r="32" spans="1:10" ht="15.75" thickBot="1" x14ac:dyDescent="0.3">
      <c r="A32" s="482">
        <v>22</v>
      </c>
      <c r="B32" s="490" t="s">
        <v>357</v>
      </c>
      <c r="C32" s="487"/>
      <c r="D32" s="487"/>
      <c r="E32" s="487"/>
      <c r="F32" s="488"/>
      <c r="G32" s="485">
        <f>SUM(G30:G31)</f>
        <v>5927</v>
      </c>
      <c r="H32" s="485">
        <v>0</v>
      </c>
      <c r="I32" s="485">
        <v>0</v>
      </c>
      <c r="J32" s="485">
        <v>0</v>
      </c>
    </row>
    <row r="33" spans="1:10" x14ac:dyDescent="0.25">
      <c r="A33" s="480">
        <v>23</v>
      </c>
      <c r="B33" s="489" t="s">
        <v>358</v>
      </c>
      <c r="C33" s="478"/>
      <c r="D33" s="478"/>
      <c r="E33" s="478"/>
      <c r="F33" s="486"/>
      <c r="G33" s="479">
        <v>3968</v>
      </c>
      <c r="H33" s="479">
        <v>15061</v>
      </c>
      <c r="I33" s="479">
        <v>12061</v>
      </c>
      <c r="J33" s="479">
        <v>2061</v>
      </c>
    </row>
    <row r="34" spans="1:10" ht="15.75" thickBot="1" x14ac:dyDescent="0.3">
      <c r="A34" s="480">
        <v>24</v>
      </c>
      <c r="B34" s="489" t="s">
        <v>359</v>
      </c>
      <c r="C34" s="478"/>
      <c r="D34" s="478"/>
      <c r="E34" s="478"/>
      <c r="F34" s="486"/>
      <c r="G34" s="479"/>
      <c r="H34" s="479">
        <v>0</v>
      </c>
      <c r="I34" s="479"/>
      <c r="J34" s="479"/>
    </row>
    <row r="35" spans="1:10" ht="15.75" thickBot="1" x14ac:dyDescent="0.3">
      <c r="A35" s="482">
        <v>25</v>
      </c>
      <c r="B35" s="490" t="s">
        <v>360</v>
      </c>
      <c r="C35" s="487"/>
      <c r="D35" s="487"/>
      <c r="E35" s="487"/>
      <c r="F35" s="488"/>
      <c r="G35" s="485">
        <f>SUM(G33:G34)</f>
        <v>3968</v>
      </c>
      <c r="H35" s="485">
        <f>SUM(H33:H34)</f>
        <v>15061</v>
      </c>
      <c r="I35" s="485">
        <f>SUM(I33:I34)</f>
        <v>12061</v>
      </c>
      <c r="J35" s="485">
        <f>SUM(J33:J34)</f>
        <v>2061</v>
      </c>
    </row>
    <row r="36" spans="1:10" x14ac:dyDescent="0.25">
      <c r="A36" s="480">
        <v>26</v>
      </c>
      <c r="B36" s="489" t="s">
        <v>361</v>
      </c>
      <c r="C36" s="478"/>
      <c r="D36" s="478"/>
      <c r="E36" s="478"/>
      <c r="F36" s="486"/>
      <c r="G36" s="479">
        <f>G21</f>
        <v>89282</v>
      </c>
      <c r="H36" s="479">
        <f>H21</f>
        <v>61261</v>
      </c>
      <c r="I36" s="479">
        <f>I21</f>
        <v>61261</v>
      </c>
      <c r="J36" s="479">
        <f>J21</f>
        <v>51261</v>
      </c>
    </row>
    <row r="37" spans="1:10" ht="15.75" thickBot="1" x14ac:dyDescent="0.3">
      <c r="A37" s="480">
        <v>27</v>
      </c>
      <c r="B37" s="489" t="s">
        <v>362</v>
      </c>
      <c r="C37" s="478"/>
      <c r="D37" s="478"/>
      <c r="E37" s="478"/>
      <c r="F37" s="486"/>
      <c r="G37" s="479">
        <f>G32</f>
        <v>5927</v>
      </c>
      <c r="H37" s="479">
        <v>0</v>
      </c>
      <c r="I37" s="479">
        <v>0</v>
      </c>
      <c r="J37" s="479">
        <v>0</v>
      </c>
    </row>
    <row r="38" spans="1:10" ht="15.75" thickBot="1" x14ac:dyDescent="0.3">
      <c r="A38" s="482">
        <v>28</v>
      </c>
      <c r="B38" s="491" t="s">
        <v>363</v>
      </c>
      <c r="C38" s="492"/>
      <c r="D38" s="492"/>
      <c r="E38" s="492"/>
      <c r="F38" s="493"/>
      <c r="G38" s="494">
        <f>SUM(G36:G37)</f>
        <v>95209</v>
      </c>
      <c r="H38" s="494">
        <f>SUM(H36:H37)</f>
        <v>61261</v>
      </c>
      <c r="I38" s="494">
        <f>SUM(I36:I37)</f>
        <v>61261</v>
      </c>
      <c r="J38" s="494">
        <f>SUM(J36:J37)</f>
        <v>51261</v>
      </c>
    </row>
    <row r="39" spans="1:10" x14ac:dyDescent="0.25">
      <c r="A39" s="480">
        <v>29</v>
      </c>
      <c r="B39" s="489" t="s">
        <v>364</v>
      </c>
      <c r="C39" s="478"/>
      <c r="D39" s="478"/>
      <c r="E39" s="478"/>
      <c r="F39" s="486"/>
      <c r="G39" s="479">
        <f>G29</f>
        <v>33285</v>
      </c>
      <c r="H39" s="479">
        <f>H29</f>
        <v>46200</v>
      </c>
      <c r="I39" s="479">
        <f>I29</f>
        <v>49200</v>
      </c>
      <c r="J39" s="479">
        <f>J29</f>
        <v>49200</v>
      </c>
    </row>
    <row r="40" spans="1:10" ht="15.75" thickBot="1" x14ac:dyDescent="0.3">
      <c r="A40" s="480">
        <v>30</v>
      </c>
      <c r="B40" s="489" t="s">
        <v>365</v>
      </c>
      <c r="C40" s="478"/>
      <c r="D40" s="478"/>
      <c r="E40" s="478"/>
      <c r="F40" s="486"/>
      <c r="G40" s="479">
        <f>G35</f>
        <v>3968</v>
      </c>
      <c r="H40" s="479">
        <f>H35</f>
        <v>15061</v>
      </c>
      <c r="I40" s="479">
        <f>I35</f>
        <v>12061</v>
      </c>
      <c r="J40" s="479">
        <f>J35</f>
        <v>2061</v>
      </c>
    </row>
    <row r="41" spans="1:10" ht="15.75" thickBot="1" x14ac:dyDescent="0.3">
      <c r="A41" s="482">
        <v>31</v>
      </c>
      <c r="B41" s="491" t="s">
        <v>366</v>
      </c>
      <c r="C41" s="492"/>
      <c r="D41" s="492"/>
      <c r="E41" s="492"/>
      <c r="F41" s="493"/>
      <c r="G41" s="494">
        <f>SUM(G39:G40)</f>
        <v>37253</v>
      </c>
      <c r="H41" s="494">
        <f>SUM(H39:H40)</f>
        <v>61261</v>
      </c>
      <c r="I41" s="494">
        <f>SUM(I39:I40)</f>
        <v>61261</v>
      </c>
      <c r="J41" s="494">
        <f>SUM(J39:J40)</f>
        <v>51261</v>
      </c>
    </row>
    <row r="42" spans="1:10" x14ac:dyDescent="0.25">
      <c r="B42" s="481"/>
      <c r="C42" s="481"/>
      <c r="D42" s="481"/>
      <c r="E42" s="481"/>
      <c r="F42" s="481"/>
      <c r="G42" s="481"/>
      <c r="H42" s="481"/>
      <c r="I42" s="481"/>
      <c r="J42" s="481"/>
    </row>
    <row r="43" spans="1:10" x14ac:dyDescent="0.25">
      <c r="B43" s="481"/>
      <c r="C43" s="481"/>
      <c r="D43" s="481"/>
      <c r="E43" s="481"/>
      <c r="F43" s="481"/>
      <c r="G43" s="481"/>
      <c r="H43" s="481"/>
      <c r="I43" s="481"/>
      <c r="J43" s="481"/>
    </row>
  </sheetData>
  <mergeCells count="3">
    <mergeCell ref="A6:J6"/>
    <mergeCell ref="B8:F8"/>
    <mergeCell ref="A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99"/>
  <sheetViews>
    <sheetView workbookViewId="0">
      <selection activeCell="A2" sqref="A2:G2"/>
    </sheetView>
  </sheetViews>
  <sheetFormatPr defaultRowHeight="15" x14ac:dyDescent="0.25"/>
  <cols>
    <col min="1" max="1" width="4.7109375" style="495" customWidth="1"/>
    <col min="2" max="2" width="9.140625" style="235"/>
    <col min="3" max="3" width="11.5703125" style="235" customWidth="1"/>
    <col min="4" max="4" width="9.140625" style="235"/>
    <col min="5" max="5" width="18" style="235" customWidth="1"/>
    <col min="6" max="6" width="23.140625" style="235" customWidth="1"/>
    <col min="7" max="7" width="22" style="235" customWidth="1"/>
    <col min="8" max="8" width="10.7109375" style="235" customWidth="1"/>
    <col min="9" max="16384" width="9.140625" style="235"/>
  </cols>
  <sheetData>
    <row r="1" spans="1:8" x14ac:dyDescent="0.25">
      <c r="G1" s="496"/>
      <c r="H1" s="497"/>
    </row>
    <row r="2" spans="1:8" x14ac:dyDescent="0.25">
      <c r="A2" s="720" t="s">
        <v>543</v>
      </c>
      <c r="B2" s="720"/>
      <c r="C2" s="720"/>
      <c r="D2" s="720"/>
      <c r="E2" s="720"/>
      <c r="F2" s="720"/>
      <c r="G2" s="720"/>
      <c r="H2" s="497"/>
    </row>
    <row r="3" spans="1:8" x14ac:dyDescent="0.25">
      <c r="A3" s="761" t="s">
        <v>475</v>
      </c>
      <c r="B3" s="761"/>
      <c r="C3" s="761"/>
      <c r="D3" s="761"/>
      <c r="E3" s="761"/>
      <c r="F3" s="761"/>
      <c r="G3" s="761"/>
      <c r="H3" s="498"/>
    </row>
    <row r="4" spans="1:8" ht="15.75" thickBot="1" x14ac:dyDescent="0.3">
      <c r="A4" s="732" t="s">
        <v>368</v>
      </c>
      <c r="B4" s="732"/>
      <c r="C4" s="732"/>
      <c r="D4" s="499"/>
      <c r="E4" s="499"/>
      <c r="F4" s="499"/>
      <c r="G4" s="500" t="s">
        <v>369</v>
      </c>
      <c r="H4" s="501"/>
    </row>
    <row r="5" spans="1:8" ht="16.5" thickTop="1" thickBot="1" x14ac:dyDescent="0.3">
      <c r="A5" s="762" t="s">
        <v>370</v>
      </c>
      <c r="B5" s="763" t="s">
        <v>0</v>
      </c>
      <c r="C5" s="763"/>
      <c r="D5" s="763"/>
      <c r="E5" s="763"/>
      <c r="F5" s="764" t="s">
        <v>256</v>
      </c>
      <c r="G5" s="765"/>
      <c r="H5" s="502"/>
    </row>
    <row r="6" spans="1:8" ht="16.5" thickTop="1" thickBot="1" x14ac:dyDescent="0.3">
      <c r="A6" s="762"/>
      <c r="B6" s="763"/>
      <c r="C6" s="763"/>
      <c r="D6" s="763"/>
      <c r="E6" s="763"/>
      <c r="F6" s="503" t="s">
        <v>371</v>
      </c>
      <c r="G6" s="504" t="s">
        <v>372</v>
      </c>
      <c r="H6" s="502"/>
    </row>
    <row r="7" spans="1:8" ht="15.75" thickTop="1" x14ac:dyDescent="0.25">
      <c r="A7" s="762"/>
      <c r="B7" s="763"/>
      <c r="C7" s="763"/>
      <c r="D7" s="763"/>
      <c r="E7" s="763"/>
      <c r="F7" s="505">
        <v>39083</v>
      </c>
      <c r="G7" s="506">
        <v>42004</v>
      </c>
      <c r="H7" s="507"/>
    </row>
    <row r="8" spans="1:8" x14ac:dyDescent="0.25">
      <c r="A8" s="508" t="s">
        <v>373</v>
      </c>
      <c r="B8" s="724" t="s">
        <v>374</v>
      </c>
      <c r="C8" s="724"/>
      <c r="D8" s="724"/>
      <c r="E8" s="724"/>
      <c r="F8" s="509">
        <f t="shared" ref="F8:G8" si="0">F9+F16+F22+F29</f>
        <v>197022</v>
      </c>
      <c r="G8" s="509">
        <f t="shared" si="0"/>
        <v>193907</v>
      </c>
      <c r="H8" s="507"/>
    </row>
    <row r="9" spans="1:8" x14ac:dyDescent="0.25">
      <c r="A9" s="510" t="s">
        <v>137</v>
      </c>
      <c r="B9" s="726" t="s">
        <v>375</v>
      </c>
      <c r="C9" s="726"/>
      <c r="D9" s="726"/>
      <c r="E9" s="726"/>
      <c r="F9" s="511">
        <f t="shared" ref="F9" si="1">SUM(F10:F15)</f>
        <v>0</v>
      </c>
      <c r="G9" s="511">
        <f t="shared" ref="G9" si="2">SUM(G10:G15)</f>
        <v>0</v>
      </c>
      <c r="H9" s="507"/>
    </row>
    <row r="10" spans="1:8" x14ac:dyDescent="0.25">
      <c r="A10" s="512" t="s">
        <v>299</v>
      </c>
      <c r="B10" s="727" t="s">
        <v>376</v>
      </c>
      <c r="C10" s="727"/>
      <c r="D10" s="727"/>
      <c r="E10" s="727"/>
      <c r="F10" s="513"/>
      <c r="G10" s="513"/>
      <c r="H10" s="514"/>
    </row>
    <row r="11" spans="1:8" x14ac:dyDescent="0.25">
      <c r="A11" s="512" t="s">
        <v>316</v>
      </c>
      <c r="B11" s="727" t="s">
        <v>377</v>
      </c>
      <c r="C11" s="727"/>
      <c r="D11" s="727"/>
      <c r="E11" s="727"/>
      <c r="F11" s="513"/>
      <c r="G11" s="513"/>
      <c r="H11" s="514"/>
    </row>
    <row r="12" spans="1:8" x14ac:dyDescent="0.25">
      <c r="A12" s="512" t="s">
        <v>318</v>
      </c>
      <c r="B12" s="727" t="s">
        <v>378</v>
      </c>
      <c r="C12" s="727"/>
      <c r="D12" s="727"/>
      <c r="E12" s="727"/>
      <c r="F12" s="513"/>
      <c r="G12" s="513"/>
      <c r="H12" s="514"/>
    </row>
    <row r="13" spans="1:8" x14ac:dyDescent="0.25">
      <c r="A13" s="512" t="s">
        <v>320</v>
      </c>
      <c r="B13" s="727" t="s">
        <v>379</v>
      </c>
      <c r="C13" s="727"/>
      <c r="D13" s="727"/>
      <c r="E13" s="727"/>
      <c r="F13" s="513"/>
      <c r="G13" s="513"/>
      <c r="H13" s="514"/>
    </row>
    <row r="14" spans="1:8" x14ac:dyDescent="0.25">
      <c r="A14" s="512" t="s">
        <v>322</v>
      </c>
      <c r="B14" s="727" t="s">
        <v>380</v>
      </c>
      <c r="C14" s="727"/>
      <c r="D14" s="727"/>
      <c r="E14" s="727"/>
      <c r="F14" s="513"/>
      <c r="G14" s="513"/>
      <c r="H14" s="514"/>
    </row>
    <row r="15" spans="1:8" x14ac:dyDescent="0.25">
      <c r="A15" s="512" t="s">
        <v>324</v>
      </c>
      <c r="B15" s="727" t="s">
        <v>381</v>
      </c>
      <c r="C15" s="727"/>
      <c r="D15" s="727"/>
      <c r="E15" s="727"/>
      <c r="F15" s="513"/>
      <c r="G15" s="513"/>
      <c r="H15" s="514"/>
    </row>
    <row r="16" spans="1:8" x14ac:dyDescent="0.25">
      <c r="A16" s="510" t="s">
        <v>139</v>
      </c>
      <c r="B16" s="726" t="s">
        <v>382</v>
      </c>
      <c r="C16" s="726"/>
      <c r="D16" s="726"/>
      <c r="E16" s="726"/>
      <c r="F16" s="511">
        <f t="shared" ref="F16:G16" si="3">F17+F18+F19+F20+F21</f>
        <v>196984</v>
      </c>
      <c r="G16" s="511">
        <f t="shared" si="3"/>
        <v>193869</v>
      </c>
      <c r="H16" s="514"/>
    </row>
    <row r="17" spans="1:8" x14ac:dyDescent="0.25">
      <c r="A17" s="512" t="s">
        <v>326</v>
      </c>
      <c r="B17" s="727" t="s">
        <v>383</v>
      </c>
      <c r="C17" s="727"/>
      <c r="D17" s="727"/>
      <c r="E17" s="727"/>
      <c r="F17" s="513">
        <v>172947</v>
      </c>
      <c r="G17" s="513">
        <v>171542</v>
      </c>
      <c r="H17" s="514"/>
    </row>
    <row r="18" spans="1:8" x14ac:dyDescent="0.25">
      <c r="A18" s="512" t="s">
        <v>384</v>
      </c>
      <c r="B18" s="727" t="s">
        <v>385</v>
      </c>
      <c r="C18" s="727"/>
      <c r="D18" s="727"/>
      <c r="E18" s="727"/>
      <c r="F18" s="513">
        <v>683</v>
      </c>
      <c r="G18" s="513">
        <v>500</v>
      </c>
      <c r="H18" s="514"/>
    </row>
    <row r="19" spans="1:8" x14ac:dyDescent="0.25">
      <c r="A19" s="512" t="s">
        <v>386</v>
      </c>
      <c r="B19" s="727" t="s">
        <v>387</v>
      </c>
      <c r="C19" s="727"/>
      <c r="D19" s="727"/>
      <c r="E19" s="727"/>
      <c r="F19" s="513"/>
      <c r="G19" s="513"/>
      <c r="H19" s="514"/>
    </row>
    <row r="20" spans="1:8" x14ac:dyDescent="0.25">
      <c r="A20" s="512" t="s">
        <v>388</v>
      </c>
      <c r="B20" s="727" t="s">
        <v>389</v>
      </c>
      <c r="C20" s="727"/>
      <c r="D20" s="727"/>
      <c r="E20" s="727"/>
      <c r="F20" s="513">
        <v>23354</v>
      </c>
      <c r="G20" s="513">
        <v>21827</v>
      </c>
      <c r="H20" s="514"/>
    </row>
    <row r="21" spans="1:8" x14ac:dyDescent="0.25">
      <c r="A21" s="512" t="s">
        <v>390</v>
      </c>
      <c r="B21" s="727" t="s">
        <v>391</v>
      </c>
      <c r="C21" s="727"/>
      <c r="D21" s="727"/>
      <c r="E21" s="727"/>
      <c r="F21" s="513">
        <v>0</v>
      </c>
      <c r="G21" s="513">
        <v>0</v>
      </c>
      <c r="H21" s="514"/>
    </row>
    <row r="22" spans="1:8" x14ac:dyDescent="0.25">
      <c r="A22" s="510" t="s">
        <v>392</v>
      </c>
      <c r="B22" s="726" t="s">
        <v>393</v>
      </c>
      <c r="C22" s="726"/>
      <c r="D22" s="726"/>
      <c r="E22" s="726"/>
      <c r="F22" s="511">
        <f t="shared" ref="F22" si="4">SUM(F23:F28)</f>
        <v>38</v>
      </c>
      <c r="G22" s="511">
        <f t="shared" ref="G22" si="5">SUM(G23:G28)</f>
        <v>38</v>
      </c>
      <c r="H22" s="514"/>
    </row>
    <row r="23" spans="1:8" x14ac:dyDescent="0.25">
      <c r="A23" s="512" t="s">
        <v>299</v>
      </c>
      <c r="B23" s="727" t="s">
        <v>394</v>
      </c>
      <c r="C23" s="727"/>
      <c r="D23" s="727"/>
      <c r="E23" s="727"/>
      <c r="F23" s="513">
        <v>38</v>
      </c>
      <c r="G23" s="513">
        <v>38</v>
      </c>
      <c r="H23" s="514"/>
    </row>
    <row r="24" spans="1:8" x14ac:dyDescent="0.25">
      <c r="A24" s="512" t="s">
        <v>316</v>
      </c>
      <c r="B24" s="727" t="s">
        <v>395</v>
      </c>
      <c r="C24" s="727"/>
      <c r="D24" s="727"/>
      <c r="E24" s="727"/>
      <c r="F24" s="515"/>
      <c r="G24" s="515"/>
      <c r="H24" s="514"/>
    </row>
    <row r="25" spans="1:8" x14ac:dyDescent="0.25">
      <c r="A25" s="512" t="s">
        <v>318</v>
      </c>
      <c r="B25" s="727" t="s">
        <v>396</v>
      </c>
      <c r="C25" s="727"/>
      <c r="D25" s="727"/>
      <c r="E25" s="727"/>
      <c r="F25" s="515"/>
      <c r="G25" s="515"/>
      <c r="H25" s="514"/>
    </row>
    <row r="26" spans="1:8" x14ac:dyDescent="0.25">
      <c r="A26" s="512" t="s">
        <v>320</v>
      </c>
      <c r="B26" s="727" t="s">
        <v>397</v>
      </c>
      <c r="C26" s="727"/>
      <c r="D26" s="727"/>
      <c r="E26" s="727"/>
      <c r="F26" s="515"/>
      <c r="G26" s="515"/>
      <c r="H26" s="514"/>
    </row>
    <row r="27" spans="1:8" x14ac:dyDescent="0.25">
      <c r="A27" s="512" t="s">
        <v>322</v>
      </c>
      <c r="B27" s="727" t="s">
        <v>398</v>
      </c>
      <c r="C27" s="727"/>
      <c r="D27" s="727"/>
      <c r="E27" s="727"/>
      <c r="F27" s="515"/>
      <c r="G27" s="515"/>
      <c r="H27" s="514"/>
    </row>
    <row r="28" spans="1:8" x14ac:dyDescent="0.25">
      <c r="A28" s="512" t="s">
        <v>324</v>
      </c>
      <c r="B28" s="727" t="s">
        <v>399</v>
      </c>
      <c r="C28" s="727"/>
      <c r="D28" s="727"/>
      <c r="E28" s="727"/>
      <c r="F28" s="515"/>
      <c r="G28" s="515"/>
      <c r="H28" s="514"/>
    </row>
    <row r="29" spans="1:8" ht="24" customHeight="1" x14ac:dyDescent="0.25">
      <c r="A29" s="751" t="s">
        <v>188</v>
      </c>
      <c r="B29" s="753" t="s">
        <v>400</v>
      </c>
      <c r="C29" s="754"/>
      <c r="D29" s="754"/>
      <c r="E29" s="755"/>
      <c r="F29" s="759">
        <f t="shared" ref="F29:G29" si="6">SUM(F31:F35)</f>
        <v>0</v>
      </c>
      <c r="G29" s="746">
        <f t="shared" si="6"/>
        <v>0</v>
      </c>
      <c r="H29" s="514"/>
    </row>
    <row r="30" spans="1:8" x14ac:dyDescent="0.25">
      <c r="A30" s="752"/>
      <c r="B30" s="756"/>
      <c r="C30" s="757"/>
      <c r="D30" s="757"/>
      <c r="E30" s="758"/>
      <c r="F30" s="760"/>
      <c r="G30" s="747"/>
      <c r="H30" s="514"/>
    </row>
    <row r="31" spans="1:8" x14ac:dyDescent="0.25">
      <c r="A31" s="512" t="s">
        <v>299</v>
      </c>
      <c r="B31" s="727" t="s">
        <v>401</v>
      </c>
      <c r="C31" s="727"/>
      <c r="D31" s="727"/>
      <c r="E31" s="727"/>
      <c r="F31" s="516"/>
      <c r="G31" s="516"/>
      <c r="H31" s="514"/>
    </row>
    <row r="32" spans="1:8" x14ac:dyDescent="0.25">
      <c r="A32" s="512" t="s">
        <v>316</v>
      </c>
      <c r="B32" s="727" t="s">
        <v>402</v>
      </c>
      <c r="C32" s="727"/>
      <c r="D32" s="727"/>
      <c r="E32" s="727"/>
      <c r="F32" s="516"/>
      <c r="G32" s="516"/>
      <c r="H32" s="517"/>
    </row>
    <row r="33" spans="1:8" x14ac:dyDescent="0.25">
      <c r="A33" s="512" t="s">
        <v>318</v>
      </c>
      <c r="B33" s="728" t="s">
        <v>403</v>
      </c>
      <c r="C33" s="729"/>
      <c r="D33" s="729"/>
      <c r="E33" s="730"/>
      <c r="F33" s="516"/>
      <c r="G33" s="516"/>
      <c r="H33" s="517"/>
    </row>
    <row r="34" spans="1:8" x14ac:dyDescent="0.25">
      <c r="A34" s="512" t="s">
        <v>320</v>
      </c>
      <c r="B34" s="728" t="s">
        <v>404</v>
      </c>
      <c r="C34" s="729"/>
      <c r="D34" s="729"/>
      <c r="E34" s="730"/>
      <c r="F34" s="516"/>
      <c r="G34" s="516"/>
      <c r="H34" s="517"/>
    </row>
    <row r="35" spans="1:8" ht="25.5" customHeight="1" x14ac:dyDescent="0.25">
      <c r="A35" s="518" t="s">
        <v>322</v>
      </c>
      <c r="B35" s="748" t="s">
        <v>405</v>
      </c>
      <c r="C35" s="749"/>
      <c r="D35" s="749"/>
      <c r="E35" s="750"/>
      <c r="F35" s="519"/>
      <c r="G35" s="519"/>
      <c r="H35" s="517"/>
    </row>
    <row r="36" spans="1:8" x14ac:dyDescent="0.25">
      <c r="A36" s="508" t="s">
        <v>406</v>
      </c>
      <c r="B36" s="724" t="s">
        <v>407</v>
      </c>
      <c r="C36" s="724"/>
      <c r="D36" s="724"/>
      <c r="E36" s="724"/>
      <c r="F36" s="520">
        <f>F37+F43</f>
        <v>0</v>
      </c>
      <c r="G36" s="520">
        <f>G37+G43</f>
        <v>0</v>
      </c>
      <c r="H36" s="517"/>
    </row>
    <row r="37" spans="1:8" x14ac:dyDescent="0.25">
      <c r="A37" s="510" t="s">
        <v>137</v>
      </c>
      <c r="B37" s="726" t="s">
        <v>408</v>
      </c>
      <c r="C37" s="726"/>
      <c r="D37" s="726"/>
      <c r="E37" s="726"/>
      <c r="F37" s="511">
        <f t="shared" ref="F37:G37" si="7">SUM(F38:F42)</f>
        <v>0</v>
      </c>
      <c r="G37" s="511">
        <f t="shared" si="7"/>
        <v>0</v>
      </c>
      <c r="H37" s="517"/>
    </row>
    <row r="38" spans="1:8" x14ac:dyDescent="0.25">
      <c r="A38" s="512" t="s">
        <v>299</v>
      </c>
      <c r="B38" s="727" t="s">
        <v>409</v>
      </c>
      <c r="C38" s="727"/>
      <c r="D38" s="727"/>
      <c r="E38" s="727"/>
      <c r="F38" s="513">
        <v>0</v>
      </c>
      <c r="G38" s="513">
        <v>0</v>
      </c>
      <c r="H38" s="517"/>
    </row>
    <row r="39" spans="1:8" x14ac:dyDescent="0.25">
      <c r="A39" s="512" t="s">
        <v>316</v>
      </c>
      <c r="B39" s="727" t="s">
        <v>410</v>
      </c>
      <c r="C39" s="727"/>
      <c r="D39" s="727"/>
      <c r="E39" s="727"/>
      <c r="F39" s="515"/>
      <c r="G39" s="515"/>
      <c r="H39" s="517"/>
    </row>
    <row r="40" spans="1:8" x14ac:dyDescent="0.25">
      <c r="A40" s="512" t="s">
        <v>318</v>
      </c>
      <c r="B40" s="727" t="s">
        <v>411</v>
      </c>
      <c r="C40" s="727"/>
      <c r="D40" s="727"/>
      <c r="E40" s="727"/>
      <c r="F40" s="515"/>
      <c r="G40" s="515"/>
      <c r="H40" s="517"/>
    </row>
    <row r="41" spans="1:8" x14ac:dyDescent="0.25">
      <c r="A41" s="512" t="s">
        <v>320</v>
      </c>
      <c r="B41" s="727" t="s">
        <v>412</v>
      </c>
      <c r="C41" s="727"/>
      <c r="D41" s="727"/>
      <c r="E41" s="727"/>
      <c r="F41" s="515"/>
      <c r="G41" s="515"/>
      <c r="H41" s="517"/>
    </row>
    <row r="42" spans="1:8" ht="26.25" customHeight="1" x14ac:dyDescent="0.25">
      <c r="A42" s="518" t="s">
        <v>322</v>
      </c>
      <c r="B42" s="745" t="s">
        <v>413</v>
      </c>
      <c r="C42" s="745"/>
      <c r="D42" s="745"/>
      <c r="E42" s="745"/>
      <c r="F42" s="521"/>
      <c r="G42" s="521"/>
      <c r="H42" s="517"/>
    </row>
    <row r="43" spans="1:8" x14ac:dyDescent="0.25">
      <c r="A43" s="510" t="s">
        <v>139</v>
      </c>
      <c r="B43" s="726" t="s">
        <v>414</v>
      </c>
      <c r="C43" s="726"/>
      <c r="D43" s="726"/>
      <c r="E43" s="726"/>
      <c r="F43" s="522">
        <f t="shared" ref="F43:G43" si="8">SUM(F44:F45)</f>
        <v>0</v>
      </c>
      <c r="G43" s="522">
        <f t="shared" si="8"/>
        <v>0</v>
      </c>
      <c r="H43" s="517"/>
    </row>
    <row r="44" spans="1:8" x14ac:dyDescent="0.25">
      <c r="A44" s="512" t="s">
        <v>299</v>
      </c>
      <c r="B44" s="727" t="s">
        <v>415</v>
      </c>
      <c r="C44" s="727"/>
      <c r="D44" s="727"/>
      <c r="E44" s="727"/>
      <c r="F44" s="516"/>
      <c r="G44" s="516"/>
      <c r="H44" s="517"/>
    </row>
    <row r="45" spans="1:8" x14ac:dyDescent="0.25">
      <c r="A45" s="512" t="s">
        <v>316</v>
      </c>
      <c r="B45" s="727" t="s">
        <v>416</v>
      </c>
      <c r="C45" s="727"/>
      <c r="D45" s="727"/>
      <c r="E45" s="727"/>
      <c r="F45" s="516"/>
      <c r="G45" s="516"/>
      <c r="H45" s="517"/>
    </row>
    <row r="46" spans="1:8" x14ac:dyDescent="0.25">
      <c r="A46" s="508" t="s">
        <v>417</v>
      </c>
      <c r="B46" s="724" t="s">
        <v>418</v>
      </c>
      <c r="C46" s="724"/>
      <c r="D46" s="724"/>
      <c r="E46" s="724"/>
      <c r="F46" s="522">
        <f t="shared" ref="F46:G46" si="9">SUM(F47:F50)</f>
        <v>52116</v>
      </c>
      <c r="G46" s="522">
        <f t="shared" si="9"/>
        <v>59144</v>
      </c>
      <c r="H46" s="517"/>
    </row>
    <row r="47" spans="1:8" x14ac:dyDescent="0.25">
      <c r="A47" s="512" t="s">
        <v>299</v>
      </c>
      <c r="B47" s="727" t="s">
        <v>419</v>
      </c>
      <c r="C47" s="727"/>
      <c r="D47" s="727"/>
      <c r="E47" s="727"/>
      <c r="F47" s="513">
        <v>0</v>
      </c>
      <c r="G47" s="513">
        <v>0</v>
      </c>
      <c r="H47" s="517"/>
    </row>
    <row r="48" spans="1:8" x14ac:dyDescent="0.25">
      <c r="A48" s="512" t="s">
        <v>316</v>
      </c>
      <c r="B48" s="727" t="s">
        <v>420</v>
      </c>
      <c r="C48" s="727"/>
      <c r="D48" s="727"/>
      <c r="E48" s="727"/>
      <c r="F48" s="513">
        <v>292</v>
      </c>
      <c r="G48" s="513">
        <v>244</v>
      </c>
      <c r="H48" s="517"/>
    </row>
    <row r="49" spans="1:8" x14ac:dyDescent="0.25">
      <c r="A49" s="512" t="s">
        <v>318</v>
      </c>
      <c r="B49" s="728" t="s">
        <v>421</v>
      </c>
      <c r="C49" s="729"/>
      <c r="D49" s="729"/>
      <c r="E49" s="730"/>
      <c r="F49" s="513">
        <v>51824</v>
      </c>
      <c r="G49" s="513">
        <v>58900</v>
      </c>
      <c r="H49" s="517"/>
    </row>
    <row r="50" spans="1:8" x14ac:dyDescent="0.25">
      <c r="A50" s="512" t="s">
        <v>320</v>
      </c>
      <c r="B50" s="728" t="s">
        <v>422</v>
      </c>
      <c r="C50" s="729"/>
      <c r="D50" s="729"/>
      <c r="E50" s="730"/>
      <c r="F50" s="513"/>
      <c r="G50" s="513"/>
      <c r="H50" s="517"/>
    </row>
    <row r="51" spans="1:8" x14ac:dyDescent="0.25">
      <c r="A51" s="512" t="s">
        <v>322</v>
      </c>
      <c r="B51" s="728" t="s">
        <v>423</v>
      </c>
      <c r="C51" s="729"/>
      <c r="D51" s="729"/>
      <c r="E51" s="730"/>
      <c r="F51" s="513"/>
      <c r="G51" s="513"/>
      <c r="H51" s="523"/>
    </row>
    <row r="52" spans="1:8" x14ac:dyDescent="0.25">
      <c r="A52" s="524" t="s">
        <v>424</v>
      </c>
      <c r="B52" s="724" t="s">
        <v>425</v>
      </c>
      <c r="C52" s="724"/>
      <c r="D52" s="724"/>
      <c r="E52" s="724"/>
      <c r="F52" s="525">
        <f t="shared" ref="F52:G52" si="10">F53+F62+F63</f>
        <v>4541</v>
      </c>
      <c r="G52" s="525">
        <f t="shared" si="10"/>
        <v>4578</v>
      </c>
      <c r="H52" s="523"/>
    </row>
    <row r="53" spans="1:8" x14ac:dyDescent="0.25">
      <c r="A53" s="524" t="s">
        <v>137</v>
      </c>
      <c r="B53" s="739" t="s">
        <v>426</v>
      </c>
      <c r="C53" s="739"/>
      <c r="D53" s="739"/>
      <c r="E53" s="739"/>
      <c r="F53" s="526">
        <f t="shared" ref="F53" si="11">SUM(F54:F61)</f>
        <v>4528</v>
      </c>
      <c r="G53" s="526">
        <f t="shared" ref="G53" si="12">SUM(G54:G61)</f>
        <v>4438</v>
      </c>
      <c r="H53" s="523"/>
    </row>
    <row r="54" spans="1:8" x14ac:dyDescent="0.25">
      <c r="A54" s="527" t="s">
        <v>299</v>
      </c>
      <c r="B54" s="735" t="s">
        <v>427</v>
      </c>
      <c r="C54" s="735"/>
      <c r="D54" s="735"/>
      <c r="E54" s="735"/>
      <c r="F54" s="528">
        <v>0</v>
      </c>
      <c r="G54" s="528">
        <v>0</v>
      </c>
      <c r="H54" s="523"/>
    </row>
    <row r="55" spans="1:8" x14ac:dyDescent="0.25">
      <c r="A55" s="527" t="s">
        <v>316</v>
      </c>
      <c r="B55" s="735" t="s">
        <v>428</v>
      </c>
      <c r="C55" s="735"/>
      <c r="D55" s="735"/>
      <c r="E55" s="735"/>
      <c r="F55" s="529"/>
      <c r="G55" s="529"/>
      <c r="H55" s="523"/>
    </row>
    <row r="56" spans="1:8" x14ac:dyDescent="0.25">
      <c r="A56" s="527" t="s">
        <v>318</v>
      </c>
      <c r="B56" s="735" t="s">
        <v>429</v>
      </c>
      <c r="C56" s="735"/>
      <c r="D56" s="735"/>
      <c r="E56" s="735"/>
      <c r="F56" s="513">
        <v>3638</v>
      </c>
      <c r="G56" s="513">
        <v>3638</v>
      </c>
      <c r="H56" s="517"/>
    </row>
    <row r="57" spans="1:8" x14ac:dyDescent="0.25">
      <c r="A57" s="527" t="s">
        <v>320</v>
      </c>
      <c r="B57" s="735" t="s">
        <v>430</v>
      </c>
      <c r="C57" s="735"/>
      <c r="D57" s="735"/>
      <c r="E57" s="735"/>
      <c r="F57" s="513">
        <v>0</v>
      </c>
      <c r="G57" s="513">
        <v>0</v>
      </c>
      <c r="H57" s="517"/>
    </row>
    <row r="58" spans="1:8" x14ac:dyDescent="0.25">
      <c r="A58" s="527" t="s">
        <v>322</v>
      </c>
      <c r="B58" s="735" t="s">
        <v>431</v>
      </c>
      <c r="C58" s="735"/>
      <c r="D58" s="735"/>
      <c r="E58" s="735"/>
      <c r="F58" s="530">
        <v>0</v>
      </c>
      <c r="G58" s="530">
        <v>0</v>
      </c>
      <c r="H58" s="517"/>
    </row>
    <row r="59" spans="1:8" ht="21.75" customHeight="1" x14ac:dyDescent="0.25">
      <c r="A59" s="527" t="s">
        <v>324</v>
      </c>
      <c r="B59" s="735" t="s">
        <v>432</v>
      </c>
      <c r="C59" s="735"/>
      <c r="D59" s="735"/>
      <c r="E59" s="735"/>
      <c r="F59" s="513">
        <v>100</v>
      </c>
      <c r="G59" s="513">
        <v>96</v>
      </c>
      <c r="H59" s="517"/>
    </row>
    <row r="60" spans="1:8" ht="21.75" customHeight="1" x14ac:dyDescent="0.25">
      <c r="A60" s="527" t="s">
        <v>326</v>
      </c>
      <c r="B60" s="735" t="s">
        <v>433</v>
      </c>
      <c r="C60" s="735"/>
      <c r="D60" s="735"/>
      <c r="E60" s="735"/>
      <c r="F60" s="513">
        <v>790</v>
      </c>
      <c r="G60" s="513">
        <v>704</v>
      </c>
      <c r="H60" s="517"/>
    </row>
    <row r="61" spans="1:8" ht="22.5" customHeight="1" x14ac:dyDescent="0.25">
      <c r="A61" s="527" t="s">
        <v>384</v>
      </c>
      <c r="B61" s="736" t="s">
        <v>434</v>
      </c>
      <c r="C61" s="737"/>
      <c r="D61" s="737"/>
      <c r="E61" s="738"/>
      <c r="F61" s="513"/>
      <c r="G61" s="513"/>
      <c r="H61" s="517"/>
    </row>
    <row r="62" spans="1:8" x14ac:dyDescent="0.25">
      <c r="A62" s="524" t="s">
        <v>139</v>
      </c>
      <c r="B62" s="739" t="s">
        <v>435</v>
      </c>
      <c r="C62" s="739"/>
      <c r="D62" s="739"/>
      <c r="E62" s="739"/>
      <c r="F62" s="531">
        <v>0</v>
      </c>
      <c r="G62" s="531">
        <v>0</v>
      </c>
      <c r="H62" s="517"/>
    </row>
    <row r="63" spans="1:8" x14ac:dyDescent="0.25">
      <c r="A63" s="524" t="s">
        <v>392</v>
      </c>
      <c r="B63" s="740" t="s">
        <v>436</v>
      </c>
      <c r="C63" s="741"/>
      <c r="D63" s="741"/>
      <c r="E63" s="742"/>
      <c r="F63" s="531">
        <f>F64</f>
        <v>13</v>
      </c>
      <c r="G63" s="531">
        <f>G65</f>
        <v>140</v>
      </c>
      <c r="H63" s="517"/>
    </row>
    <row r="64" spans="1:8" x14ac:dyDescent="0.25">
      <c r="A64" s="527" t="s">
        <v>299</v>
      </c>
      <c r="B64" s="736" t="s">
        <v>437</v>
      </c>
      <c r="C64" s="743"/>
      <c r="D64" s="743"/>
      <c r="E64" s="744"/>
      <c r="F64" s="513">
        <v>13</v>
      </c>
      <c r="G64" s="513">
        <v>0</v>
      </c>
      <c r="H64" s="517"/>
    </row>
    <row r="65" spans="1:8" x14ac:dyDescent="0.25">
      <c r="A65" s="527" t="s">
        <v>320</v>
      </c>
      <c r="B65" s="736" t="s">
        <v>438</v>
      </c>
      <c r="C65" s="743"/>
      <c r="D65" s="743"/>
      <c r="E65" s="744"/>
      <c r="F65" s="513">
        <v>0</v>
      </c>
      <c r="G65" s="513">
        <v>140</v>
      </c>
      <c r="H65" s="517"/>
    </row>
    <row r="66" spans="1:8" x14ac:dyDescent="0.25">
      <c r="A66" s="508" t="s">
        <v>439</v>
      </c>
      <c r="B66" s="724" t="s">
        <v>440</v>
      </c>
      <c r="C66" s="724"/>
      <c r="D66" s="724"/>
      <c r="E66" s="724"/>
      <c r="F66" s="522">
        <v>0</v>
      </c>
      <c r="G66" s="522">
        <v>0</v>
      </c>
      <c r="H66" s="517"/>
    </row>
    <row r="67" spans="1:8" x14ac:dyDescent="0.25">
      <c r="A67" s="508" t="s">
        <v>441</v>
      </c>
      <c r="B67" s="724" t="s">
        <v>442</v>
      </c>
      <c r="C67" s="724"/>
      <c r="D67" s="724"/>
      <c r="E67" s="724"/>
      <c r="F67" s="531">
        <v>0</v>
      </c>
      <c r="G67" s="531">
        <v>0</v>
      </c>
      <c r="H67" s="517"/>
    </row>
    <row r="68" spans="1:8" ht="15.75" thickBot="1" x14ac:dyDescent="0.3">
      <c r="A68" s="532"/>
      <c r="B68" s="725" t="s">
        <v>476</v>
      </c>
      <c r="C68" s="725"/>
      <c r="D68" s="725"/>
      <c r="E68" s="725"/>
      <c r="F68" s="533">
        <f>F8+F36+F46+F52+F66+F67</f>
        <v>253679</v>
      </c>
      <c r="G68" s="533">
        <f>G8+G36+G46+G52+G66+G67</f>
        <v>257629</v>
      </c>
      <c r="H68" s="517"/>
    </row>
    <row r="69" spans="1:8" ht="16.5" thickTop="1" thickBot="1" x14ac:dyDescent="0.3">
      <c r="A69" s="732" t="s">
        <v>443</v>
      </c>
      <c r="B69" s="732"/>
      <c r="C69" s="732"/>
      <c r="D69" s="499"/>
      <c r="E69" s="499"/>
      <c r="F69" s="499"/>
      <c r="G69" s="499"/>
      <c r="H69" s="501"/>
    </row>
    <row r="70" spans="1:8" ht="16.5" thickTop="1" thickBot="1" x14ac:dyDescent="0.3">
      <c r="A70" s="733" t="s">
        <v>370</v>
      </c>
      <c r="B70" s="734" t="s">
        <v>0</v>
      </c>
      <c r="C70" s="734"/>
      <c r="D70" s="734"/>
      <c r="E70" s="734"/>
      <c r="F70" s="503" t="s">
        <v>371</v>
      </c>
      <c r="G70" s="504" t="s">
        <v>372</v>
      </c>
      <c r="H70" s="502"/>
    </row>
    <row r="71" spans="1:8" ht="15.75" thickTop="1" x14ac:dyDescent="0.25">
      <c r="A71" s="733"/>
      <c r="B71" s="734"/>
      <c r="C71" s="734"/>
      <c r="D71" s="734"/>
      <c r="E71" s="734"/>
      <c r="F71" s="505">
        <v>39083</v>
      </c>
      <c r="G71" s="506">
        <v>42004</v>
      </c>
      <c r="H71" s="507"/>
    </row>
    <row r="72" spans="1:8" x14ac:dyDescent="0.25">
      <c r="A72" s="508" t="s">
        <v>444</v>
      </c>
      <c r="B72" s="724" t="s">
        <v>445</v>
      </c>
      <c r="C72" s="724"/>
      <c r="D72" s="724"/>
      <c r="E72" s="724"/>
      <c r="F72" s="509">
        <f t="shared" ref="F72" si="13">SUM(F73:F78)</f>
        <v>237436</v>
      </c>
      <c r="G72" s="509">
        <f t="shared" ref="G72" si="14">SUM(G73:G78)</f>
        <v>240725</v>
      </c>
      <c r="H72" s="507"/>
    </row>
    <row r="73" spans="1:8" x14ac:dyDescent="0.25">
      <c r="A73" s="512" t="s">
        <v>137</v>
      </c>
      <c r="B73" s="727" t="s">
        <v>446</v>
      </c>
      <c r="C73" s="727"/>
      <c r="D73" s="727"/>
      <c r="E73" s="727"/>
      <c r="F73" s="513">
        <v>244965</v>
      </c>
      <c r="G73" s="513">
        <v>244965</v>
      </c>
      <c r="H73" s="517"/>
    </row>
    <row r="74" spans="1:8" x14ac:dyDescent="0.25">
      <c r="A74" s="512" t="s">
        <v>139</v>
      </c>
      <c r="B74" s="727" t="s">
        <v>447</v>
      </c>
      <c r="C74" s="727"/>
      <c r="D74" s="727"/>
      <c r="E74" s="727"/>
      <c r="F74" s="513">
        <v>0</v>
      </c>
      <c r="G74" s="513">
        <v>0</v>
      </c>
      <c r="H74" s="517"/>
    </row>
    <row r="75" spans="1:8" x14ac:dyDescent="0.25">
      <c r="A75" s="512" t="s">
        <v>392</v>
      </c>
      <c r="B75" s="728" t="s">
        <v>448</v>
      </c>
      <c r="C75" s="729"/>
      <c r="D75" s="729"/>
      <c r="E75" s="730"/>
      <c r="F75" s="513">
        <v>3242</v>
      </c>
      <c r="G75" s="513">
        <v>3242</v>
      </c>
      <c r="H75" s="517"/>
    </row>
    <row r="76" spans="1:8" x14ac:dyDescent="0.25">
      <c r="A76" s="512" t="s">
        <v>188</v>
      </c>
      <c r="B76" s="728" t="s">
        <v>449</v>
      </c>
      <c r="C76" s="729"/>
      <c r="D76" s="729"/>
      <c r="E76" s="730"/>
      <c r="F76" s="513">
        <v>-62915</v>
      </c>
      <c r="G76" s="513">
        <v>-10772</v>
      </c>
      <c r="H76" s="517"/>
    </row>
    <row r="77" spans="1:8" x14ac:dyDescent="0.25">
      <c r="A77" s="512" t="s">
        <v>450</v>
      </c>
      <c r="B77" s="728" t="s">
        <v>451</v>
      </c>
      <c r="C77" s="729"/>
      <c r="D77" s="729"/>
      <c r="E77" s="730"/>
      <c r="F77" s="513">
        <v>0</v>
      </c>
      <c r="G77" s="513">
        <v>0</v>
      </c>
      <c r="H77" s="517"/>
    </row>
    <row r="78" spans="1:8" x14ac:dyDescent="0.25">
      <c r="A78" s="512" t="s">
        <v>452</v>
      </c>
      <c r="B78" s="728" t="s">
        <v>453</v>
      </c>
      <c r="C78" s="729"/>
      <c r="D78" s="729"/>
      <c r="E78" s="730"/>
      <c r="F78" s="513">
        <v>52144</v>
      </c>
      <c r="G78" s="513">
        <v>3290</v>
      </c>
      <c r="H78" s="517"/>
    </row>
    <row r="79" spans="1:8" x14ac:dyDescent="0.25">
      <c r="A79" s="508" t="s">
        <v>454</v>
      </c>
      <c r="B79" s="731" t="s">
        <v>455</v>
      </c>
      <c r="C79" s="731"/>
      <c r="D79" s="731"/>
      <c r="E79" s="731"/>
      <c r="F79" s="534">
        <f t="shared" ref="F79:G79" si="15">F80+F90+F93</f>
        <v>3892</v>
      </c>
      <c r="G79" s="534">
        <f t="shared" si="15"/>
        <v>4844</v>
      </c>
      <c r="H79" s="517"/>
    </row>
    <row r="80" spans="1:8" x14ac:dyDescent="0.25">
      <c r="A80" s="510" t="s">
        <v>137</v>
      </c>
      <c r="B80" s="726" t="s">
        <v>456</v>
      </c>
      <c r="C80" s="726"/>
      <c r="D80" s="726"/>
      <c r="E80" s="726"/>
      <c r="F80" s="531">
        <f t="shared" ref="F80:G80" si="16">SUM(F81:F89)</f>
        <v>1697</v>
      </c>
      <c r="G80" s="531">
        <f t="shared" si="16"/>
        <v>2650</v>
      </c>
      <c r="H80" s="517"/>
    </row>
    <row r="81" spans="1:8" x14ac:dyDescent="0.25">
      <c r="A81" s="512" t="s">
        <v>299</v>
      </c>
      <c r="B81" s="727" t="s">
        <v>457</v>
      </c>
      <c r="C81" s="727"/>
      <c r="D81" s="727"/>
      <c r="E81" s="727"/>
      <c r="F81" s="513">
        <v>0</v>
      </c>
      <c r="G81" s="513">
        <v>0</v>
      </c>
      <c r="H81" s="517"/>
    </row>
    <row r="82" spans="1:8" x14ac:dyDescent="0.25">
      <c r="A82" s="512" t="s">
        <v>316</v>
      </c>
      <c r="B82" s="727" t="s">
        <v>458</v>
      </c>
      <c r="C82" s="727"/>
      <c r="D82" s="727"/>
      <c r="E82" s="727"/>
      <c r="F82" s="513"/>
      <c r="G82" s="513"/>
      <c r="H82" s="517"/>
    </row>
    <row r="83" spans="1:8" x14ac:dyDescent="0.25">
      <c r="A83" s="512" t="s">
        <v>318</v>
      </c>
      <c r="B83" s="727" t="s">
        <v>459</v>
      </c>
      <c r="C83" s="727"/>
      <c r="D83" s="727"/>
      <c r="E83" s="727"/>
      <c r="F83" s="513">
        <v>0</v>
      </c>
      <c r="G83" s="513">
        <v>0</v>
      </c>
      <c r="H83" s="517"/>
    </row>
    <row r="84" spans="1:8" x14ac:dyDescent="0.25">
      <c r="A84" s="512" t="s">
        <v>320</v>
      </c>
      <c r="B84" s="727" t="s">
        <v>460</v>
      </c>
      <c r="C84" s="727"/>
      <c r="D84" s="727"/>
      <c r="E84" s="727"/>
      <c r="F84" s="513">
        <v>0</v>
      </c>
      <c r="G84" s="513">
        <v>0</v>
      </c>
      <c r="H84" s="517"/>
    </row>
    <row r="85" spans="1:8" x14ac:dyDescent="0.25">
      <c r="A85" s="512" t="s">
        <v>322</v>
      </c>
      <c r="B85" s="727" t="s">
        <v>461</v>
      </c>
      <c r="C85" s="727"/>
      <c r="D85" s="727"/>
      <c r="E85" s="727"/>
      <c r="F85" s="513">
        <v>1697</v>
      </c>
      <c r="G85" s="513">
        <v>2650</v>
      </c>
      <c r="H85" s="517"/>
    </row>
    <row r="86" spans="1:8" x14ac:dyDescent="0.25">
      <c r="A86" s="512" t="s">
        <v>324</v>
      </c>
      <c r="B86" s="727" t="s">
        <v>462</v>
      </c>
      <c r="C86" s="727"/>
      <c r="D86" s="727"/>
      <c r="E86" s="727"/>
      <c r="F86" s="513">
        <v>0</v>
      </c>
      <c r="G86" s="513">
        <v>0</v>
      </c>
      <c r="H86" s="517"/>
    </row>
    <row r="87" spans="1:8" x14ac:dyDescent="0.25">
      <c r="A87" s="512" t="s">
        <v>326</v>
      </c>
      <c r="B87" s="727" t="s">
        <v>463</v>
      </c>
      <c r="C87" s="727"/>
      <c r="D87" s="727"/>
      <c r="E87" s="727"/>
      <c r="F87" s="513"/>
      <c r="G87" s="513"/>
      <c r="H87" s="517"/>
    </row>
    <row r="88" spans="1:8" x14ac:dyDescent="0.25">
      <c r="A88" s="512" t="s">
        <v>384</v>
      </c>
      <c r="B88" s="727" t="s">
        <v>464</v>
      </c>
      <c r="C88" s="727"/>
      <c r="D88" s="727"/>
      <c r="E88" s="727"/>
      <c r="F88" s="516">
        <v>0</v>
      </c>
      <c r="G88" s="516"/>
      <c r="H88" s="517"/>
    </row>
    <row r="89" spans="1:8" x14ac:dyDescent="0.25">
      <c r="A89" s="512" t="s">
        <v>465</v>
      </c>
      <c r="B89" s="727" t="s">
        <v>466</v>
      </c>
      <c r="C89" s="727"/>
      <c r="D89" s="727"/>
      <c r="E89" s="727"/>
      <c r="F89" s="513">
        <v>0</v>
      </c>
      <c r="G89" s="513">
        <v>0</v>
      </c>
      <c r="H89" s="517"/>
    </row>
    <row r="90" spans="1:8" x14ac:dyDescent="0.25">
      <c r="A90" s="510" t="s">
        <v>139</v>
      </c>
      <c r="B90" s="726" t="s">
        <v>467</v>
      </c>
      <c r="C90" s="726"/>
      <c r="D90" s="726"/>
      <c r="E90" s="726"/>
      <c r="F90" s="531">
        <f t="shared" ref="F90:G90" si="17">SUM(F91:F92)</f>
        <v>782</v>
      </c>
      <c r="G90" s="531">
        <f t="shared" si="17"/>
        <v>763</v>
      </c>
      <c r="H90" s="517"/>
    </row>
    <row r="91" spans="1:8" x14ac:dyDescent="0.25">
      <c r="A91" s="535"/>
      <c r="B91" s="727" t="s">
        <v>464</v>
      </c>
      <c r="C91" s="727"/>
      <c r="D91" s="727"/>
      <c r="E91" s="727"/>
      <c r="F91" s="513">
        <v>0</v>
      </c>
      <c r="G91" s="513">
        <v>0</v>
      </c>
      <c r="H91" s="517"/>
    </row>
    <row r="92" spans="1:8" x14ac:dyDescent="0.25">
      <c r="A92" s="512"/>
      <c r="B92" s="727" t="s">
        <v>466</v>
      </c>
      <c r="C92" s="727"/>
      <c r="D92" s="727"/>
      <c r="E92" s="727"/>
      <c r="F92" s="513">
        <v>782</v>
      </c>
      <c r="G92" s="513">
        <v>763</v>
      </c>
      <c r="H92" s="517"/>
    </row>
    <row r="93" spans="1:8" x14ac:dyDescent="0.25">
      <c r="A93" s="510" t="s">
        <v>392</v>
      </c>
      <c r="B93" s="726" t="s">
        <v>468</v>
      </c>
      <c r="C93" s="726"/>
      <c r="D93" s="726"/>
      <c r="E93" s="726"/>
      <c r="F93" s="531">
        <f t="shared" ref="F93:G93" si="18">SUM(F94:F95)</f>
        <v>1413</v>
      </c>
      <c r="G93" s="531">
        <f t="shared" si="18"/>
        <v>1431</v>
      </c>
      <c r="H93" s="517"/>
    </row>
    <row r="94" spans="1:8" x14ac:dyDescent="0.25">
      <c r="A94" s="512" t="s">
        <v>299</v>
      </c>
      <c r="B94" s="727" t="s">
        <v>469</v>
      </c>
      <c r="C94" s="727"/>
      <c r="D94" s="727"/>
      <c r="E94" s="727"/>
      <c r="F94" s="513">
        <v>1019</v>
      </c>
      <c r="G94" s="513">
        <v>1365</v>
      </c>
      <c r="H94" s="517"/>
    </row>
    <row r="95" spans="1:8" x14ac:dyDescent="0.25">
      <c r="A95" s="512" t="s">
        <v>318</v>
      </c>
      <c r="B95" s="727" t="s">
        <v>470</v>
      </c>
      <c r="C95" s="727"/>
      <c r="D95" s="727"/>
      <c r="E95" s="727"/>
      <c r="F95" s="536">
        <v>394</v>
      </c>
      <c r="G95" s="536">
        <v>66</v>
      </c>
      <c r="H95" s="517"/>
    </row>
    <row r="96" spans="1:8" x14ac:dyDescent="0.25">
      <c r="A96" s="508" t="s">
        <v>471</v>
      </c>
      <c r="B96" s="724" t="s">
        <v>472</v>
      </c>
      <c r="C96" s="724"/>
      <c r="D96" s="724"/>
      <c r="E96" s="724"/>
      <c r="F96" s="534">
        <v>0</v>
      </c>
      <c r="G96" s="534">
        <v>0</v>
      </c>
      <c r="H96" s="517"/>
    </row>
    <row r="97" spans="1:9" x14ac:dyDescent="0.25">
      <c r="A97" s="508" t="s">
        <v>473</v>
      </c>
      <c r="B97" s="724" t="s">
        <v>474</v>
      </c>
      <c r="C97" s="724"/>
      <c r="D97" s="724"/>
      <c r="E97" s="724"/>
      <c r="F97" s="509">
        <v>12351</v>
      </c>
      <c r="G97" s="509">
        <v>12060</v>
      </c>
      <c r="H97" s="517"/>
      <c r="I97" s="537"/>
    </row>
    <row r="98" spans="1:9" ht="15.75" thickBot="1" x14ac:dyDescent="0.3">
      <c r="A98" s="538"/>
      <c r="B98" s="725" t="s">
        <v>477</v>
      </c>
      <c r="C98" s="725"/>
      <c r="D98" s="725"/>
      <c r="E98" s="725"/>
      <c r="F98" s="539">
        <f>F72+F79+F96+F97</f>
        <v>253679</v>
      </c>
      <c r="G98" s="539">
        <f t="shared" ref="G98" si="19">G72+G79+G96+G97</f>
        <v>257629</v>
      </c>
      <c r="H98" s="517"/>
    </row>
    <row r="99" spans="1:9" ht="15.75" thickTop="1" x14ac:dyDescent="0.25"/>
  </sheetData>
  <mergeCells count="99">
    <mergeCell ref="B13:E13"/>
    <mergeCell ref="A2:G2"/>
    <mergeCell ref="A3:G3"/>
    <mergeCell ref="A4:C4"/>
    <mergeCell ref="A5:A7"/>
    <mergeCell ref="B5:E7"/>
    <mergeCell ref="F5:G5"/>
    <mergeCell ref="B8:E8"/>
    <mergeCell ref="B9:E9"/>
    <mergeCell ref="B10:E10"/>
    <mergeCell ref="B11:E11"/>
    <mergeCell ref="B12:E12"/>
    <mergeCell ref="B25:E25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6:E26"/>
    <mergeCell ref="B27:E27"/>
    <mergeCell ref="B28:E28"/>
    <mergeCell ref="A29:A30"/>
    <mergeCell ref="B29:E30"/>
    <mergeCell ref="B41:E41"/>
    <mergeCell ref="G29:G30"/>
    <mergeCell ref="B31:E31"/>
    <mergeCell ref="B32:E32"/>
    <mergeCell ref="B33:E33"/>
    <mergeCell ref="B34:E34"/>
    <mergeCell ref="B35:E35"/>
    <mergeCell ref="F29:F30"/>
    <mergeCell ref="B36:E36"/>
    <mergeCell ref="B37:E37"/>
    <mergeCell ref="B38:E38"/>
    <mergeCell ref="B39:E39"/>
    <mergeCell ref="B40:E40"/>
    <mergeCell ref="B53:E53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65:E65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77:E77"/>
    <mergeCell ref="B66:E66"/>
    <mergeCell ref="B67:E67"/>
    <mergeCell ref="B68:E68"/>
    <mergeCell ref="A69:C69"/>
    <mergeCell ref="A70:A71"/>
    <mergeCell ref="B70:E71"/>
    <mergeCell ref="B72:E72"/>
    <mergeCell ref="B73:E73"/>
    <mergeCell ref="B74:E74"/>
    <mergeCell ref="B75:E75"/>
    <mergeCell ref="B76:E76"/>
    <mergeCell ref="B89:E89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96:E96"/>
    <mergeCell ref="B97:E97"/>
    <mergeCell ref="B98:E98"/>
    <mergeCell ref="B90:E90"/>
    <mergeCell ref="B91:E91"/>
    <mergeCell ref="B92:E92"/>
    <mergeCell ref="B93:E93"/>
    <mergeCell ref="B94:E94"/>
    <mergeCell ref="B95:E9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3"/>
  <sheetViews>
    <sheetView tabSelected="1" topLeftCell="A19" workbookViewId="0">
      <selection activeCell="G10" sqref="G10"/>
    </sheetView>
  </sheetViews>
  <sheetFormatPr defaultRowHeight="15" x14ac:dyDescent="0.25"/>
  <cols>
    <col min="1" max="1" width="9.140625" style="235"/>
    <col min="2" max="2" width="28.140625" style="235" customWidth="1"/>
    <col min="3" max="3" width="22.85546875" style="235" customWidth="1"/>
    <col min="4" max="4" width="18.7109375" style="235" customWidth="1"/>
    <col min="5" max="16384" width="9.140625" style="235"/>
  </cols>
  <sheetData>
    <row r="1" spans="1:8" ht="14.25" customHeight="1" x14ac:dyDescent="0.25">
      <c r="D1" s="496"/>
    </row>
    <row r="2" spans="1:8" x14ac:dyDescent="0.25">
      <c r="A2" s="495"/>
      <c r="G2" s="496"/>
      <c r="H2" s="497"/>
    </row>
    <row r="3" spans="1:8" x14ac:dyDescent="0.25">
      <c r="A3" s="720" t="s">
        <v>544</v>
      </c>
      <c r="B3" s="720"/>
      <c r="C3" s="720"/>
      <c r="D3" s="720"/>
      <c r="E3" s="1"/>
      <c r="F3" s="1"/>
      <c r="G3" s="1"/>
      <c r="H3" s="497"/>
    </row>
    <row r="4" spans="1:8" x14ac:dyDescent="0.25">
      <c r="A4" s="761" t="s">
        <v>530</v>
      </c>
      <c r="B4" s="761"/>
      <c r="C4" s="761"/>
      <c r="D4" s="761"/>
      <c r="E4" s="540"/>
      <c r="F4" s="540"/>
      <c r="G4" s="540"/>
      <c r="H4" s="498"/>
    </row>
    <row r="5" spans="1:8" ht="15.75" thickBot="1" x14ac:dyDescent="0.3">
      <c r="A5" s="766"/>
      <c r="B5" s="767"/>
      <c r="C5" s="767"/>
      <c r="D5" s="767"/>
    </row>
    <row r="6" spans="1:8" ht="12.75" customHeight="1" x14ac:dyDescent="0.25">
      <c r="A6" s="541"/>
      <c r="B6" s="768" t="s">
        <v>0</v>
      </c>
      <c r="C6" s="770" t="s">
        <v>256</v>
      </c>
      <c r="D6" s="771"/>
    </row>
    <row r="7" spans="1:8" x14ac:dyDescent="0.25">
      <c r="A7" s="542"/>
      <c r="B7" s="769"/>
      <c r="C7" s="542" t="s">
        <v>478</v>
      </c>
      <c r="D7" s="543" t="s">
        <v>479</v>
      </c>
    </row>
    <row r="8" spans="1:8" x14ac:dyDescent="0.25">
      <c r="A8" s="544">
        <v>1</v>
      </c>
      <c r="B8" s="545">
        <v>2</v>
      </c>
      <c r="C8" s="544">
        <v>3</v>
      </c>
      <c r="D8" s="546">
        <v>4</v>
      </c>
    </row>
    <row r="9" spans="1:8" ht="45" customHeight="1" x14ac:dyDescent="0.25">
      <c r="A9" s="547" t="s">
        <v>480</v>
      </c>
      <c r="B9" s="548" t="s">
        <v>481</v>
      </c>
      <c r="C9" s="549">
        <v>6195612</v>
      </c>
      <c r="D9" s="550">
        <v>3678945</v>
      </c>
    </row>
    <row r="10" spans="1:8" ht="45" customHeight="1" x14ac:dyDescent="0.25">
      <c r="A10" s="547" t="s">
        <v>482</v>
      </c>
      <c r="B10" s="548" t="s">
        <v>483</v>
      </c>
      <c r="C10" s="549">
        <v>83041</v>
      </c>
      <c r="D10" s="550">
        <v>235603</v>
      </c>
    </row>
    <row r="11" spans="1:8" ht="45" customHeight="1" x14ac:dyDescent="0.25">
      <c r="A11" s="547" t="s">
        <v>484</v>
      </c>
      <c r="B11" s="548" t="s">
        <v>485</v>
      </c>
      <c r="C11" s="549">
        <f>SUM(C9:C10)</f>
        <v>6278653</v>
      </c>
      <c r="D11" s="550">
        <f>SUM(D9:D10)</f>
        <v>3914548</v>
      </c>
    </row>
    <row r="12" spans="1:8" ht="45" customHeight="1" x14ac:dyDescent="0.25">
      <c r="A12" s="547" t="s">
        <v>486</v>
      </c>
      <c r="B12" s="548" t="s">
        <v>487</v>
      </c>
      <c r="C12" s="549">
        <v>21834436</v>
      </c>
      <c r="D12" s="550">
        <v>23944813</v>
      </c>
    </row>
    <row r="13" spans="1:8" ht="45" customHeight="1" x14ac:dyDescent="0.25">
      <c r="A13" s="547" t="s">
        <v>488</v>
      </c>
      <c r="B13" s="548" t="s">
        <v>489</v>
      </c>
      <c r="C13" s="549">
        <v>14542912</v>
      </c>
      <c r="D13" s="550">
        <v>9700044</v>
      </c>
    </row>
    <row r="14" spans="1:8" ht="45" customHeight="1" x14ac:dyDescent="0.25">
      <c r="A14" s="547" t="s">
        <v>490</v>
      </c>
      <c r="B14" s="548" t="s">
        <v>491</v>
      </c>
      <c r="C14" s="549">
        <v>48783936</v>
      </c>
      <c r="D14" s="550">
        <v>5926359</v>
      </c>
    </row>
    <row r="15" spans="1:8" ht="45" customHeight="1" x14ac:dyDescent="0.25">
      <c r="A15" s="547" t="s">
        <v>492</v>
      </c>
      <c r="B15" s="548" t="s">
        <v>493</v>
      </c>
      <c r="C15" s="549">
        <v>16788872</v>
      </c>
      <c r="D15" s="550">
        <v>0</v>
      </c>
    </row>
    <row r="16" spans="1:8" ht="45" customHeight="1" x14ac:dyDescent="0.25">
      <c r="A16" s="547" t="s">
        <v>494</v>
      </c>
      <c r="B16" s="548" t="s">
        <v>495</v>
      </c>
      <c r="C16" s="549">
        <f>SUM(C12:C15)</f>
        <v>101950156</v>
      </c>
      <c r="D16" s="550">
        <f>SUM(D12:D15)</f>
        <v>39571216</v>
      </c>
    </row>
    <row r="17" spans="1:4" x14ac:dyDescent="0.25">
      <c r="A17" s="547" t="s">
        <v>496</v>
      </c>
      <c r="B17" s="548" t="s">
        <v>497</v>
      </c>
      <c r="C17" s="549">
        <v>7186164</v>
      </c>
      <c r="D17" s="550">
        <v>6435009</v>
      </c>
    </row>
    <row r="18" spans="1:4" ht="25.5" x14ac:dyDescent="0.25">
      <c r="A18" s="547" t="s">
        <v>498</v>
      </c>
      <c r="B18" s="548" t="s">
        <v>499</v>
      </c>
      <c r="C18" s="549">
        <v>10741054</v>
      </c>
      <c r="D18" s="550">
        <v>8794991</v>
      </c>
    </row>
    <row r="19" spans="1:4" ht="25.5" x14ac:dyDescent="0.25">
      <c r="A19" s="547" t="s">
        <v>500</v>
      </c>
      <c r="B19" s="548" t="s">
        <v>501</v>
      </c>
      <c r="C19" s="549">
        <v>0</v>
      </c>
      <c r="D19" s="550">
        <v>0</v>
      </c>
    </row>
    <row r="20" spans="1:4" ht="25.5" x14ac:dyDescent="0.25">
      <c r="A20" s="547" t="s">
        <v>502</v>
      </c>
      <c r="B20" s="548" t="s">
        <v>503</v>
      </c>
      <c r="C20" s="549">
        <f>SUM(C17:C19)</f>
        <v>17927218</v>
      </c>
      <c r="D20" s="549">
        <f>SUM(D17:D19)</f>
        <v>15230000</v>
      </c>
    </row>
    <row r="21" spans="1:4" x14ac:dyDescent="0.25">
      <c r="A21" s="547" t="s">
        <v>504</v>
      </c>
      <c r="B21" s="548" t="s">
        <v>505</v>
      </c>
      <c r="C21" s="549">
        <v>9911208</v>
      </c>
      <c r="D21" s="550">
        <v>6765489</v>
      </c>
    </row>
    <row r="22" spans="1:4" ht="25.5" x14ac:dyDescent="0.25">
      <c r="A22" s="547" t="s">
        <v>506</v>
      </c>
      <c r="B22" s="548" t="s">
        <v>507</v>
      </c>
      <c r="C22" s="549">
        <v>2804443</v>
      </c>
      <c r="D22" s="550">
        <v>2836709</v>
      </c>
    </row>
    <row r="23" spans="1:4" x14ac:dyDescent="0.25">
      <c r="A23" s="547" t="s">
        <v>508</v>
      </c>
      <c r="B23" s="548" t="s">
        <v>509</v>
      </c>
      <c r="C23" s="549">
        <v>1984656</v>
      </c>
      <c r="D23" s="550">
        <v>1286055</v>
      </c>
    </row>
    <row r="24" spans="1:4" ht="25.5" x14ac:dyDescent="0.25">
      <c r="A24" s="547" t="s">
        <v>510</v>
      </c>
      <c r="B24" s="548" t="s">
        <v>511</v>
      </c>
      <c r="C24" s="549">
        <f>SUM(C21:C23)</f>
        <v>14700307</v>
      </c>
      <c r="D24" s="550">
        <f>SUM(D21:D23)</f>
        <v>10888253</v>
      </c>
    </row>
    <row r="25" spans="1:4" x14ac:dyDescent="0.25">
      <c r="A25" s="551" t="s">
        <v>512</v>
      </c>
      <c r="B25" s="552" t="s">
        <v>513</v>
      </c>
      <c r="C25" s="553">
        <v>6675546</v>
      </c>
      <c r="D25" s="554">
        <v>6238829</v>
      </c>
    </row>
    <row r="26" spans="1:4" x14ac:dyDescent="0.25">
      <c r="A26" s="551" t="s">
        <v>514</v>
      </c>
      <c r="B26" s="552" t="s">
        <v>515</v>
      </c>
      <c r="C26" s="553">
        <v>16782304</v>
      </c>
      <c r="D26" s="554">
        <v>7839396</v>
      </c>
    </row>
    <row r="27" spans="1:4" ht="38.25" x14ac:dyDescent="0.25">
      <c r="A27" s="551" t="s">
        <v>516</v>
      </c>
      <c r="B27" s="552" t="s">
        <v>517</v>
      </c>
      <c r="C27" s="553">
        <f>C11+C16-C20-C24-C25-C26</f>
        <v>52143434</v>
      </c>
      <c r="D27" s="554">
        <f>D11+D16-D20-D24-D25-D26</f>
        <v>3289286</v>
      </c>
    </row>
    <row r="28" spans="1:4" ht="38.25" x14ac:dyDescent="0.25">
      <c r="A28" s="547" t="s">
        <v>518</v>
      </c>
      <c r="B28" s="548" t="s">
        <v>519</v>
      </c>
      <c r="C28" s="549">
        <v>450</v>
      </c>
      <c r="D28" s="550">
        <v>54</v>
      </c>
    </row>
    <row r="29" spans="1:4" ht="38.25" x14ac:dyDescent="0.25">
      <c r="A29" s="547" t="s">
        <v>520</v>
      </c>
      <c r="B29" s="548" t="s">
        <v>521</v>
      </c>
      <c r="C29" s="549">
        <f>SUM(C28)</f>
        <v>450</v>
      </c>
      <c r="D29" s="550">
        <f>D28</f>
        <v>54</v>
      </c>
    </row>
    <row r="30" spans="1:4" ht="25.5" x14ac:dyDescent="0.25">
      <c r="A30" s="547" t="s">
        <v>522</v>
      </c>
      <c r="B30" s="548" t="s">
        <v>523</v>
      </c>
      <c r="C30" s="549">
        <v>0</v>
      </c>
      <c r="D30" s="550">
        <v>0</v>
      </c>
    </row>
    <row r="31" spans="1:4" ht="38.25" x14ac:dyDescent="0.25">
      <c r="A31" s="551" t="s">
        <v>524</v>
      </c>
      <c r="B31" s="552" t="s">
        <v>525</v>
      </c>
      <c r="C31" s="553">
        <v>0</v>
      </c>
      <c r="D31" s="554">
        <f>SUM(D30)</f>
        <v>0</v>
      </c>
    </row>
    <row r="32" spans="1:4" ht="25.5" x14ac:dyDescent="0.25">
      <c r="A32" s="547" t="s">
        <v>526</v>
      </c>
      <c r="B32" s="548" t="s">
        <v>527</v>
      </c>
      <c r="C32" s="549">
        <f>C29-C31</f>
        <v>450</v>
      </c>
      <c r="D32" s="550">
        <f>D29-D31</f>
        <v>54</v>
      </c>
    </row>
    <row r="33" spans="1:4" ht="26.25" thickBot="1" x14ac:dyDescent="0.3">
      <c r="A33" s="555" t="s">
        <v>528</v>
      </c>
      <c r="B33" s="556" t="s">
        <v>529</v>
      </c>
      <c r="C33" s="557">
        <f>C27+C32</f>
        <v>52143884</v>
      </c>
      <c r="D33" s="558">
        <f>D27+D32</f>
        <v>3289340</v>
      </c>
    </row>
  </sheetData>
  <mergeCells count="5">
    <mergeCell ref="A3:D3"/>
    <mergeCell ref="A4:D4"/>
    <mergeCell ref="A5:D5"/>
    <mergeCell ref="B6:B7"/>
    <mergeCell ref="C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98"/>
  <sheetViews>
    <sheetView workbookViewId="0">
      <selection sqref="A1:I1"/>
    </sheetView>
  </sheetViews>
  <sheetFormatPr defaultRowHeight="15" x14ac:dyDescent="0.25"/>
  <cols>
    <col min="1" max="2" width="5.7109375" customWidth="1"/>
    <col min="6" max="6" width="22" customWidth="1"/>
    <col min="7" max="7" width="12.85546875" customWidth="1"/>
    <col min="8" max="9" width="12.85546875" style="235" customWidth="1"/>
    <col min="10" max="11" width="11" bestFit="1" customWidth="1"/>
    <col min="13" max="13" width="11" bestFit="1" customWidth="1"/>
  </cols>
  <sheetData>
    <row r="1" spans="1:9" x14ac:dyDescent="0.25">
      <c r="A1" s="564" t="s">
        <v>532</v>
      </c>
      <c r="B1" s="562"/>
      <c r="C1" s="562"/>
      <c r="D1" s="562"/>
      <c r="E1" s="562"/>
      <c r="F1" s="562"/>
      <c r="G1" s="562"/>
      <c r="H1" s="562"/>
      <c r="I1" s="562"/>
    </row>
    <row r="2" spans="1:9" x14ac:dyDescent="0.25">
      <c r="A2" s="60"/>
      <c r="B2" s="60"/>
      <c r="C2" s="60"/>
      <c r="D2" s="60"/>
      <c r="E2" s="60"/>
      <c r="F2" s="60"/>
      <c r="G2" s="60"/>
      <c r="H2" s="60"/>
      <c r="I2" s="60"/>
    </row>
    <row r="3" spans="1:9" x14ac:dyDescent="0.25">
      <c r="A3" s="565" t="s">
        <v>256</v>
      </c>
      <c r="B3" s="562"/>
      <c r="C3" s="562"/>
      <c r="D3" s="562"/>
      <c r="E3" s="562"/>
      <c r="F3" s="562"/>
      <c r="G3" s="562"/>
      <c r="H3" s="562"/>
      <c r="I3" s="562"/>
    </row>
    <row r="4" spans="1:9" x14ac:dyDescent="0.25">
      <c r="A4" s="565" t="s">
        <v>239</v>
      </c>
      <c r="B4" s="562"/>
      <c r="C4" s="562"/>
      <c r="D4" s="562"/>
      <c r="E4" s="562"/>
      <c r="F4" s="562"/>
      <c r="G4" s="562"/>
      <c r="H4" s="562"/>
      <c r="I4" s="562"/>
    </row>
    <row r="5" spans="1:9" ht="15.75" thickBot="1" x14ac:dyDescent="0.3">
      <c r="A5" s="60"/>
      <c r="B5" s="63"/>
      <c r="C5" s="63"/>
      <c r="D5" s="58"/>
      <c r="E5" s="63"/>
      <c r="F5" s="63"/>
      <c r="G5" s="23"/>
      <c r="H5" s="23"/>
      <c r="I5" s="23" t="s">
        <v>11</v>
      </c>
    </row>
    <row r="6" spans="1:9" x14ac:dyDescent="0.25">
      <c r="A6" s="25"/>
      <c r="B6" s="87"/>
      <c r="C6" s="584" t="s">
        <v>6</v>
      </c>
      <c r="D6" s="584"/>
      <c r="E6" s="584"/>
      <c r="F6" s="584"/>
      <c r="G6" s="197" t="s">
        <v>7</v>
      </c>
      <c r="H6" s="366" t="s">
        <v>8</v>
      </c>
      <c r="I6" s="366" t="s">
        <v>231</v>
      </c>
    </row>
    <row r="7" spans="1:9" ht="15" customHeight="1" x14ac:dyDescent="0.25">
      <c r="A7" s="587">
        <v>1</v>
      </c>
      <c r="B7" s="585"/>
      <c r="C7" s="586" t="s">
        <v>72</v>
      </c>
      <c r="D7" s="586"/>
      <c r="E7" s="586"/>
      <c r="F7" s="586"/>
      <c r="G7" s="586" t="s">
        <v>187</v>
      </c>
      <c r="H7" s="563" t="s">
        <v>271</v>
      </c>
      <c r="I7" s="563" t="s">
        <v>288</v>
      </c>
    </row>
    <row r="8" spans="1:9" x14ac:dyDescent="0.25">
      <c r="A8" s="588"/>
      <c r="B8" s="585"/>
      <c r="C8" s="586"/>
      <c r="D8" s="586"/>
      <c r="E8" s="586"/>
      <c r="F8" s="586"/>
      <c r="G8" s="586"/>
      <c r="H8" s="563"/>
      <c r="I8" s="563"/>
    </row>
    <row r="9" spans="1:9" x14ac:dyDescent="0.25">
      <c r="A9" s="588"/>
      <c r="B9" s="585"/>
      <c r="C9" s="586"/>
      <c r="D9" s="586"/>
      <c r="E9" s="586"/>
      <c r="F9" s="586"/>
      <c r="G9" s="586"/>
      <c r="H9" s="563"/>
      <c r="I9" s="563"/>
    </row>
    <row r="10" spans="1:9" s="16" customFormat="1" ht="15" customHeight="1" x14ac:dyDescent="0.2">
      <c r="A10" s="67">
        <v>2</v>
      </c>
      <c r="B10" s="88"/>
      <c r="C10" s="572" t="s">
        <v>126</v>
      </c>
      <c r="D10" s="572"/>
      <c r="E10" s="572"/>
      <c r="F10" s="572"/>
      <c r="G10" s="240">
        <f>SUM(G11:G19)</f>
        <v>1959</v>
      </c>
      <c r="H10" s="367">
        <f>SUM(H11:H19)</f>
        <v>958</v>
      </c>
      <c r="I10" s="367">
        <f>SUM(I11:I19)</f>
        <v>375</v>
      </c>
    </row>
    <row r="11" spans="1:9" ht="15" customHeight="1" x14ac:dyDescent="0.25">
      <c r="A11" s="67">
        <v>3</v>
      </c>
      <c r="B11" s="89"/>
      <c r="C11" s="569" t="s">
        <v>235</v>
      </c>
      <c r="D11" s="569"/>
      <c r="E11" s="569"/>
      <c r="F11" s="569"/>
      <c r="G11" s="241">
        <v>0</v>
      </c>
      <c r="H11" s="368">
        <v>0</v>
      </c>
      <c r="I11" s="368">
        <v>0</v>
      </c>
    </row>
    <row r="12" spans="1:9" ht="15" customHeight="1" x14ac:dyDescent="0.25">
      <c r="A12" s="67">
        <v>4</v>
      </c>
      <c r="B12" s="89"/>
      <c r="C12" s="568" t="s">
        <v>225</v>
      </c>
      <c r="D12" s="568"/>
      <c r="E12" s="568"/>
      <c r="F12" s="568"/>
      <c r="G12" s="241">
        <f>'4.számú melléklet'!C30</f>
        <v>0</v>
      </c>
      <c r="H12" s="368">
        <f>'4.számú melléklet'!D30</f>
        <v>0</v>
      </c>
      <c r="I12" s="368">
        <f>'4.számú melléklet'!E30</f>
        <v>0</v>
      </c>
    </row>
    <row r="13" spans="1:9" ht="15" customHeight="1" x14ac:dyDescent="0.25">
      <c r="A13" s="67">
        <v>5</v>
      </c>
      <c r="B13" s="89"/>
      <c r="C13" s="568" t="s">
        <v>127</v>
      </c>
      <c r="D13" s="568"/>
      <c r="E13" s="568"/>
      <c r="F13" s="568"/>
      <c r="G13" s="241">
        <f>'4.számú melléklet'!C32</f>
        <v>0</v>
      </c>
      <c r="H13" s="368">
        <f>'4.számú melléklet'!D32</f>
        <v>0</v>
      </c>
      <c r="I13" s="368">
        <f>'4.számú melléklet'!E32</f>
        <v>0</v>
      </c>
    </row>
    <row r="14" spans="1:9" ht="15" customHeight="1" x14ac:dyDescent="0.25">
      <c r="A14" s="67">
        <v>6</v>
      </c>
      <c r="B14" s="89"/>
      <c r="C14" s="568" t="s">
        <v>2</v>
      </c>
      <c r="D14" s="569"/>
      <c r="E14" s="569"/>
      <c r="F14" s="569"/>
      <c r="G14" s="241">
        <f>'4.számú melléklet'!C31</f>
        <v>80</v>
      </c>
      <c r="H14" s="368">
        <f>'4.számú melléklet'!D31</f>
        <v>80</v>
      </c>
      <c r="I14" s="368">
        <f>'4.számú melléklet'!E31</f>
        <v>235</v>
      </c>
    </row>
    <row r="15" spans="1:9" ht="15" customHeight="1" x14ac:dyDescent="0.25">
      <c r="A15" s="67">
        <v>7</v>
      </c>
      <c r="B15" s="89"/>
      <c r="C15" s="568" t="s">
        <v>220</v>
      </c>
      <c r="D15" s="569"/>
      <c r="E15" s="569"/>
      <c r="F15" s="569"/>
      <c r="G15" s="241">
        <f>'4.számú melléklet'!C33</f>
        <v>0</v>
      </c>
      <c r="H15" s="368">
        <f>'4.számú melléklet'!D33</f>
        <v>0</v>
      </c>
      <c r="I15" s="368">
        <f>'4.számú melléklet'!E33</f>
        <v>0</v>
      </c>
    </row>
    <row r="16" spans="1:9" ht="15" customHeight="1" x14ac:dyDescent="0.25">
      <c r="A16" s="67">
        <v>8</v>
      </c>
      <c r="B16" s="89"/>
      <c r="C16" s="568" t="s">
        <v>226</v>
      </c>
      <c r="D16" s="569"/>
      <c r="E16" s="569"/>
      <c r="F16" s="569"/>
      <c r="G16" s="241">
        <f>'4.számú melléklet'!C34</f>
        <v>0</v>
      </c>
      <c r="H16" s="368">
        <f>'4.számú melléklet'!D34</f>
        <v>0</v>
      </c>
      <c r="I16" s="368">
        <f>'4.számú melléklet'!E34</f>
        <v>0</v>
      </c>
    </row>
    <row r="17" spans="1:9" s="235" customFormat="1" ht="15" customHeight="1" x14ac:dyDescent="0.25">
      <c r="A17" s="67"/>
      <c r="B17" s="89"/>
      <c r="C17" s="568" t="s">
        <v>227</v>
      </c>
      <c r="D17" s="569"/>
      <c r="E17" s="569"/>
      <c r="F17" s="569"/>
      <c r="G17" s="241">
        <f>'4.számú melléklet'!C35</f>
        <v>1879</v>
      </c>
      <c r="H17" s="368">
        <f>'4.számú melléklet'!D35</f>
        <v>878</v>
      </c>
      <c r="I17" s="368">
        <f>'4.számú melléklet'!E35</f>
        <v>140</v>
      </c>
    </row>
    <row r="18" spans="1:9" ht="15" customHeight="1" x14ac:dyDescent="0.25">
      <c r="A18" s="67">
        <v>9</v>
      </c>
      <c r="B18" s="89"/>
      <c r="C18" s="568" t="s">
        <v>72</v>
      </c>
      <c r="D18" s="569"/>
      <c r="E18" s="569"/>
      <c r="F18" s="569"/>
      <c r="G18" s="241">
        <f>'4.számú melléklet'!C9+'4.számú melléklet'!C10</f>
        <v>0</v>
      </c>
      <c r="H18" s="368">
        <f>'4.számú melléklet'!D9+'4.számú melléklet'!D10</f>
        <v>0</v>
      </c>
      <c r="I18" s="368">
        <f>'4.számú melléklet'!E9+'4.számú melléklet'!E10</f>
        <v>0</v>
      </c>
    </row>
    <row r="19" spans="1:9" ht="15" customHeight="1" x14ac:dyDescent="0.25">
      <c r="A19" s="67">
        <v>10</v>
      </c>
      <c r="B19" s="89"/>
      <c r="C19" s="568" t="s">
        <v>99</v>
      </c>
      <c r="D19" s="568"/>
      <c r="E19" s="568"/>
      <c r="F19" s="568"/>
      <c r="G19" s="241">
        <f>'4.számú melléklet'!C36</f>
        <v>0</v>
      </c>
      <c r="H19" s="368">
        <f>'4.számú melléklet'!D36</f>
        <v>0</v>
      </c>
      <c r="I19" s="368">
        <f>'4.számú melléklet'!E36</f>
        <v>0</v>
      </c>
    </row>
    <row r="20" spans="1:9" s="16" customFormat="1" ht="15" customHeight="1" x14ac:dyDescent="0.2">
      <c r="A20" s="67">
        <v>11</v>
      </c>
      <c r="B20" s="88"/>
      <c r="C20" s="90" t="s">
        <v>128</v>
      </c>
      <c r="D20" s="90"/>
      <c r="E20" s="90"/>
      <c r="F20" s="90"/>
      <c r="G20" s="240">
        <f>SUM(G21:G23)</f>
        <v>6180</v>
      </c>
      <c r="H20" s="367">
        <f>SUM(H21:H23)</f>
        <v>4943</v>
      </c>
      <c r="I20" s="367">
        <f>SUM(I21:I23)</f>
        <v>3679</v>
      </c>
    </row>
    <row r="21" spans="1:9" ht="15" customHeight="1" x14ac:dyDescent="0.25">
      <c r="A21" s="67">
        <v>12</v>
      </c>
      <c r="B21" s="89"/>
      <c r="C21" s="569" t="s">
        <v>96</v>
      </c>
      <c r="D21" s="569"/>
      <c r="E21" s="569"/>
      <c r="F21" s="569"/>
      <c r="G21" s="241">
        <f>'4.számú melléklet'!C27</f>
        <v>0</v>
      </c>
      <c r="H21" s="368">
        <f>'4.számú melléklet'!D27</f>
        <v>0</v>
      </c>
      <c r="I21" s="368">
        <f>'4.számú melléklet'!E27</f>
        <v>0</v>
      </c>
    </row>
    <row r="22" spans="1:9" ht="15" customHeight="1" x14ac:dyDescent="0.25">
      <c r="A22" s="67">
        <v>13</v>
      </c>
      <c r="B22" s="89"/>
      <c r="C22" s="566" t="s">
        <v>97</v>
      </c>
      <c r="D22" s="566"/>
      <c r="E22" s="566"/>
      <c r="F22" s="566"/>
      <c r="G22" s="241">
        <f>'4.számú melléklet'!C28</f>
        <v>790</v>
      </c>
      <c r="H22" s="368">
        <f>'4.számú melléklet'!D28</f>
        <v>790</v>
      </c>
      <c r="I22" s="368">
        <f>'4.számú melléklet'!E28</f>
        <v>596</v>
      </c>
    </row>
    <row r="23" spans="1:9" ht="15" customHeight="1" x14ac:dyDescent="0.25">
      <c r="A23" s="67">
        <v>14</v>
      </c>
      <c r="B23" s="89"/>
      <c r="C23" s="566" t="s">
        <v>129</v>
      </c>
      <c r="D23" s="566"/>
      <c r="E23" s="566"/>
      <c r="F23" s="566"/>
      <c r="G23" s="241">
        <f>('4.számú melléklet'!C24+'4.számú melléklet'!C25+'4.számú melléklet'!C26+'4.számú melléklet'!C29)</f>
        <v>5390</v>
      </c>
      <c r="H23" s="368">
        <f>('4.számú melléklet'!D24+'4.számú melléklet'!D25+'4.számú melléklet'!D26+'4.számú melléklet'!D29)</f>
        <v>4153</v>
      </c>
      <c r="I23" s="368">
        <f>('4.számú melléklet'!E24+'4.számú melléklet'!E25+'4.számú melléklet'!E26+'4.számú melléklet'!E29)</f>
        <v>3083</v>
      </c>
    </row>
    <row r="24" spans="1:9" s="16" customFormat="1" ht="15" customHeight="1" x14ac:dyDescent="0.2">
      <c r="A24" s="67">
        <v>15</v>
      </c>
      <c r="B24" s="88"/>
      <c r="C24" s="91" t="s">
        <v>130</v>
      </c>
      <c r="D24" s="61"/>
      <c r="E24" s="61"/>
      <c r="F24" s="61"/>
      <c r="G24" s="240">
        <f>SUM(G25:G30)</f>
        <v>14541</v>
      </c>
      <c r="H24" s="367">
        <f>SUM(H25:H30)</f>
        <v>10463</v>
      </c>
      <c r="I24" s="367">
        <f>SUM(I25:I30)</f>
        <v>10463</v>
      </c>
    </row>
    <row r="25" spans="1:9" ht="15" customHeight="1" x14ac:dyDescent="0.25">
      <c r="A25" s="67">
        <v>16</v>
      </c>
      <c r="B25" s="89"/>
      <c r="C25" s="567" t="s">
        <v>131</v>
      </c>
      <c r="D25" s="566"/>
      <c r="E25" s="566"/>
      <c r="F25" s="566"/>
      <c r="G25" s="241">
        <f>('4.számú melléklet'!C38+'4.számú melléklet'!C39)</f>
        <v>0</v>
      </c>
      <c r="H25" s="368">
        <f>('4.számú melléklet'!D38+'4.számú melléklet'!D39)</f>
        <v>0</v>
      </c>
      <c r="I25" s="368">
        <f>('4.számú melléklet'!E38+'4.számú melléklet'!E39)</f>
        <v>0</v>
      </c>
    </row>
    <row r="26" spans="1:9" ht="15" customHeight="1" x14ac:dyDescent="0.25">
      <c r="A26" s="67">
        <v>17</v>
      </c>
      <c r="B26" s="89"/>
      <c r="C26" s="28" t="s">
        <v>132</v>
      </c>
      <c r="D26" s="27"/>
      <c r="E26" s="27"/>
      <c r="F26" s="27"/>
      <c r="G26" s="241">
        <f>('4.számú melléklet'!C40+'4.számú melléklet'!C41)</f>
        <v>14541</v>
      </c>
      <c r="H26" s="368">
        <f>('4.számú melléklet'!D40+'4.számú melléklet'!D41)-1376</f>
        <v>9700</v>
      </c>
      <c r="I26" s="368">
        <f>('4.számú melléklet'!E40+'4.számú melléklet'!E41)-1376</f>
        <v>9700</v>
      </c>
    </row>
    <row r="27" spans="1:9" ht="15" customHeight="1" x14ac:dyDescent="0.25">
      <c r="A27" s="67">
        <v>18</v>
      </c>
      <c r="B27" s="89"/>
      <c r="C27" s="28" t="s">
        <v>133</v>
      </c>
      <c r="D27" s="27"/>
      <c r="E27" s="27"/>
      <c r="F27" s="27"/>
      <c r="G27" s="241">
        <v>0</v>
      </c>
      <c r="H27" s="368">
        <v>0</v>
      </c>
      <c r="I27" s="368">
        <v>0</v>
      </c>
    </row>
    <row r="28" spans="1:9" ht="15" customHeight="1" x14ac:dyDescent="0.25">
      <c r="A28" s="67">
        <v>19</v>
      </c>
      <c r="B28" s="89"/>
      <c r="C28" s="567" t="s">
        <v>134</v>
      </c>
      <c r="D28" s="566"/>
      <c r="E28" s="566"/>
      <c r="F28" s="566"/>
      <c r="G28" s="241">
        <f>'4.számú melléklet'!C42</f>
        <v>0</v>
      </c>
      <c r="H28" s="368">
        <f>'4.számú melléklet'!D42</f>
        <v>0</v>
      </c>
      <c r="I28" s="368">
        <f>'4.számú melléklet'!E42</f>
        <v>0</v>
      </c>
    </row>
    <row r="29" spans="1:9" ht="15" customHeight="1" x14ac:dyDescent="0.25">
      <c r="A29" s="67">
        <v>20</v>
      </c>
      <c r="B29" s="89"/>
      <c r="C29" s="567" t="s">
        <v>276</v>
      </c>
      <c r="D29" s="566"/>
      <c r="E29" s="566"/>
      <c r="F29" s="566"/>
      <c r="G29" s="241">
        <f>'4.számú melléklet'!C43</f>
        <v>0</v>
      </c>
      <c r="H29" s="368">
        <f>'4.számú melléklet'!D43</f>
        <v>763</v>
      </c>
      <c r="I29" s="368">
        <f>'4.számú melléklet'!E43</f>
        <v>763</v>
      </c>
    </row>
    <row r="30" spans="1:9" ht="15" customHeight="1" x14ac:dyDescent="0.25">
      <c r="A30" s="67">
        <v>21</v>
      </c>
      <c r="B30" s="89"/>
      <c r="C30" s="567" t="s">
        <v>178</v>
      </c>
      <c r="D30" s="566"/>
      <c r="E30" s="566"/>
      <c r="F30" s="566"/>
      <c r="G30" s="241">
        <f>'4.számú melléklet'!C44</f>
        <v>0</v>
      </c>
      <c r="H30" s="368">
        <f>'4.számú melléklet'!D44</f>
        <v>0</v>
      </c>
      <c r="I30" s="368">
        <f>'4.számú melléklet'!E44</f>
        <v>0</v>
      </c>
    </row>
    <row r="31" spans="1:9" s="16" customFormat="1" ht="15" customHeight="1" x14ac:dyDescent="0.25">
      <c r="A31" s="67">
        <v>22</v>
      </c>
      <c r="B31" s="88"/>
      <c r="C31" s="91" t="s">
        <v>135</v>
      </c>
      <c r="D31" s="61"/>
      <c r="E31" s="61"/>
      <c r="F31" s="61"/>
      <c r="G31" s="241">
        <v>0</v>
      </c>
      <c r="H31" s="368">
        <v>0</v>
      </c>
      <c r="I31" s="368">
        <v>0</v>
      </c>
    </row>
    <row r="32" spans="1:9" s="16" customFormat="1" ht="15" customHeight="1" x14ac:dyDescent="0.25">
      <c r="A32" s="67">
        <v>23</v>
      </c>
      <c r="B32" s="88"/>
      <c r="C32" s="583" t="s">
        <v>136</v>
      </c>
      <c r="D32" s="566"/>
      <c r="E32" s="566"/>
      <c r="F32" s="566"/>
      <c r="G32" s="241">
        <v>0</v>
      </c>
      <c r="H32" s="368">
        <v>0</v>
      </c>
      <c r="I32" s="368">
        <v>0</v>
      </c>
    </row>
    <row r="33" spans="1:10" ht="15" customHeight="1" x14ac:dyDescent="0.25">
      <c r="A33" s="67">
        <v>24</v>
      </c>
      <c r="B33" s="89" t="s">
        <v>137</v>
      </c>
      <c r="C33" s="572" t="s">
        <v>92</v>
      </c>
      <c r="D33" s="572"/>
      <c r="E33" s="572"/>
      <c r="F33" s="572"/>
      <c r="G33" s="242">
        <f>G10+G20+G24+G31</f>
        <v>22680</v>
      </c>
      <c r="H33" s="369">
        <f>H10+H20+H24+H31</f>
        <v>16364</v>
      </c>
      <c r="I33" s="369">
        <f>I10+I20+I24+I31</f>
        <v>14517</v>
      </c>
    </row>
    <row r="34" spans="1:10" s="36" customFormat="1" ht="15" customHeight="1" x14ac:dyDescent="0.2">
      <c r="A34" s="67">
        <v>25</v>
      </c>
      <c r="B34" s="92"/>
      <c r="C34" s="93" t="s">
        <v>138</v>
      </c>
      <c r="D34" s="93"/>
      <c r="E34" s="93"/>
      <c r="F34" s="93"/>
      <c r="G34" s="243">
        <f>'4.számú melléklet'!C22</f>
        <v>19561</v>
      </c>
      <c r="H34" s="370">
        <f>'4.számú melléklet'!D22</f>
        <v>23945</v>
      </c>
      <c r="I34" s="370">
        <f>'4.számú melléklet'!E22</f>
        <v>23945</v>
      </c>
    </row>
    <row r="35" spans="1:10" ht="15" customHeight="1" x14ac:dyDescent="0.25">
      <c r="A35" s="67">
        <v>26</v>
      </c>
      <c r="B35" s="89" t="s">
        <v>139</v>
      </c>
      <c r="C35" s="572" t="s">
        <v>140</v>
      </c>
      <c r="D35" s="569"/>
      <c r="E35" s="569"/>
      <c r="F35" s="569"/>
      <c r="G35" s="242">
        <f>G34</f>
        <v>19561</v>
      </c>
      <c r="H35" s="369">
        <f>H34</f>
        <v>23945</v>
      </c>
      <c r="I35" s="369">
        <f>I34</f>
        <v>23945</v>
      </c>
    </row>
    <row r="36" spans="1:10" s="235" customFormat="1" ht="15" customHeight="1" x14ac:dyDescent="0.25">
      <c r="A36" s="67"/>
      <c r="B36" s="89"/>
      <c r="C36" s="572" t="s">
        <v>229</v>
      </c>
      <c r="D36" s="569"/>
      <c r="E36" s="569"/>
      <c r="F36" s="569"/>
      <c r="G36" s="242">
        <f>'7.számú melléklet'!C12+'9.számú melléklet'!C12+'4.számú melléklet'!C45</f>
        <v>0</v>
      </c>
      <c r="H36" s="369">
        <v>5927</v>
      </c>
      <c r="I36" s="369">
        <v>5927</v>
      </c>
    </row>
    <row r="37" spans="1:10" ht="15" customHeight="1" x14ac:dyDescent="0.25">
      <c r="A37" s="67">
        <v>27</v>
      </c>
      <c r="B37" s="89" t="s">
        <v>141</v>
      </c>
      <c r="C37" s="579" t="s">
        <v>196</v>
      </c>
      <c r="D37" s="569"/>
      <c r="E37" s="569"/>
      <c r="F37" s="569"/>
      <c r="G37" s="244">
        <f>'4.számú melléklet'!C46</f>
        <v>50820</v>
      </c>
      <c r="H37" s="371">
        <f>'4.számú melléklet'!D46</f>
        <v>50820</v>
      </c>
      <c r="I37" s="371">
        <f>'4.számú melléklet'!E46</f>
        <v>50820</v>
      </c>
    </row>
    <row r="38" spans="1:10" s="212" customFormat="1" ht="15" customHeight="1" x14ac:dyDescent="0.25">
      <c r="A38" s="67">
        <v>28</v>
      </c>
      <c r="B38" s="89" t="s">
        <v>188</v>
      </c>
      <c r="C38" s="572" t="s">
        <v>190</v>
      </c>
      <c r="D38" s="580"/>
      <c r="E38" s="580"/>
      <c r="F38" s="580"/>
      <c r="G38" s="242">
        <f>G18*-1</f>
        <v>0</v>
      </c>
      <c r="H38" s="369">
        <f>H18*-1</f>
        <v>0</v>
      </c>
      <c r="I38" s="369">
        <f>I18*-1</f>
        <v>0</v>
      </c>
      <c r="J38" s="23"/>
    </row>
    <row r="39" spans="1:10" s="212" customFormat="1" ht="15" customHeight="1" x14ac:dyDescent="0.25">
      <c r="A39" s="67">
        <v>29</v>
      </c>
      <c r="B39" s="89"/>
      <c r="C39" s="576" t="s">
        <v>189</v>
      </c>
      <c r="D39" s="577"/>
      <c r="E39" s="577"/>
      <c r="F39" s="578"/>
      <c r="G39" s="242">
        <f>SUM(G33,G35,G36,G37,G38)</f>
        <v>93061</v>
      </c>
      <c r="H39" s="369">
        <f>SUM(H33,H35,H36,H37,H38)</f>
        <v>97056</v>
      </c>
      <c r="I39" s="369">
        <f>SUM(I33,I35,I36,I37,I38)</f>
        <v>95209</v>
      </c>
      <c r="J39" s="23"/>
    </row>
    <row r="40" spans="1:10" ht="27.75" customHeight="1" x14ac:dyDescent="0.25">
      <c r="A40" s="117"/>
      <c r="B40" s="581" t="s">
        <v>142</v>
      </c>
      <c r="C40" s="582"/>
      <c r="D40" s="582"/>
      <c r="E40" s="582"/>
      <c r="F40" s="582"/>
      <c r="G40" s="88"/>
      <c r="H40" s="372"/>
      <c r="I40" s="372"/>
    </row>
    <row r="41" spans="1:10" ht="15" customHeight="1" x14ac:dyDescent="0.25">
      <c r="A41" s="117">
        <v>30</v>
      </c>
      <c r="B41" s="89"/>
      <c r="C41" s="571" t="s">
        <v>74</v>
      </c>
      <c r="D41" s="569"/>
      <c r="E41" s="569"/>
      <c r="F41" s="569"/>
      <c r="G41" s="319">
        <f>'3.számú melléklet'!F37</f>
        <v>12971</v>
      </c>
      <c r="H41" s="375">
        <f>'3.számú melléklet'!G37</f>
        <v>9817</v>
      </c>
      <c r="I41" s="375">
        <f>'3.számú melléklet'!H37</f>
        <v>9817</v>
      </c>
    </row>
    <row r="42" spans="1:10" ht="15" customHeight="1" x14ac:dyDescent="0.25">
      <c r="A42" s="117">
        <v>31</v>
      </c>
      <c r="B42" s="89"/>
      <c r="C42" s="571" t="s">
        <v>143</v>
      </c>
      <c r="D42" s="569"/>
      <c r="E42" s="569"/>
      <c r="F42" s="569"/>
      <c r="G42" s="319">
        <f>'3.számú melléklet'!F38</f>
        <v>2004</v>
      </c>
      <c r="H42" s="318">
        <f>'3.számú melléklet'!G38</f>
        <v>1363</v>
      </c>
      <c r="I42" s="318">
        <f>'3.számú melléklet'!H38</f>
        <v>1363</v>
      </c>
    </row>
    <row r="43" spans="1:10" ht="15" customHeight="1" x14ac:dyDescent="0.25">
      <c r="A43" s="117">
        <v>32</v>
      </c>
      <c r="B43" s="89"/>
      <c r="C43" s="571" t="s">
        <v>144</v>
      </c>
      <c r="D43" s="569"/>
      <c r="E43" s="569"/>
      <c r="F43" s="569"/>
      <c r="G43" s="319">
        <f>'3.számú melléklet'!F39-1</f>
        <v>21569</v>
      </c>
      <c r="H43" s="318">
        <f>'3.számú melléklet'!G39</f>
        <v>18610</v>
      </c>
      <c r="I43" s="318">
        <f>'3.számú melléklet'!H39</f>
        <v>18610</v>
      </c>
    </row>
    <row r="44" spans="1:10" ht="15" customHeight="1" x14ac:dyDescent="0.25">
      <c r="A44" s="117">
        <v>33</v>
      </c>
      <c r="B44" s="89"/>
      <c r="C44" s="571" t="s">
        <v>145</v>
      </c>
      <c r="D44" s="569"/>
      <c r="E44" s="569"/>
      <c r="F44" s="569"/>
      <c r="G44" s="245">
        <f>'3.számú melléklet'!F40</f>
        <v>5517</v>
      </c>
      <c r="H44" s="95">
        <f>'3.számú melléklet'!G40</f>
        <v>5952</v>
      </c>
      <c r="I44" s="95">
        <f>'3.számú melléklet'!H40</f>
        <v>3302</v>
      </c>
    </row>
    <row r="45" spans="1:10" ht="15" customHeight="1" x14ac:dyDescent="0.25">
      <c r="A45" s="117">
        <v>34</v>
      </c>
      <c r="B45" s="89"/>
      <c r="C45" s="94" t="s">
        <v>146</v>
      </c>
      <c r="D45" s="94"/>
      <c r="E45" s="94"/>
      <c r="F45" s="94"/>
      <c r="G45" s="245">
        <f>'3.számú melléklet'!F41</f>
        <v>3573</v>
      </c>
      <c r="H45" s="376">
        <f>'3.számú melléklet'!G41</f>
        <v>193</v>
      </c>
      <c r="I45" s="376">
        <f>'3.számú melléklet'!H41</f>
        <v>193</v>
      </c>
    </row>
    <row r="46" spans="1:10" s="16" customFormat="1" ht="15" customHeight="1" x14ac:dyDescent="0.25">
      <c r="A46" s="117">
        <v>35</v>
      </c>
      <c r="B46" s="88"/>
      <c r="C46" s="572" t="s">
        <v>147</v>
      </c>
      <c r="D46" s="569"/>
      <c r="E46" s="569"/>
      <c r="F46" s="569"/>
      <c r="G46" s="242">
        <f>SUM(G41:G45)</f>
        <v>45634</v>
      </c>
      <c r="H46" s="369">
        <f>SUM(H41:H45)</f>
        <v>35935</v>
      </c>
      <c r="I46" s="369">
        <f>SUM(I41:I45)</f>
        <v>33285</v>
      </c>
    </row>
    <row r="47" spans="1:10" s="16" customFormat="1" ht="15" customHeight="1" x14ac:dyDescent="0.25">
      <c r="A47" s="117">
        <v>36</v>
      </c>
      <c r="B47" s="88"/>
      <c r="C47" s="571" t="s">
        <v>148</v>
      </c>
      <c r="D47" s="569"/>
      <c r="E47" s="569"/>
      <c r="F47" s="569"/>
      <c r="G47" s="245">
        <f>'3.számú melléklet'!F44</f>
        <v>0</v>
      </c>
      <c r="H47" s="95">
        <f>'3.számú melléklet'!G44</f>
        <v>2660</v>
      </c>
      <c r="I47" s="95">
        <f>'3.számú melléklet'!H44</f>
        <v>2660</v>
      </c>
    </row>
    <row r="48" spans="1:10" s="16" customFormat="1" ht="15" customHeight="1" x14ac:dyDescent="0.25">
      <c r="A48" s="117">
        <v>37</v>
      </c>
      <c r="B48" s="88"/>
      <c r="C48" s="571" t="s">
        <v>149</v>
      </c>
      <c r="D48" s="569"/>
      <c r="E48" s="569"/>
      <c r="F48" s="569"/>
      <c r="G48" s="245">
        <f>'3.számú melléklet'!F45</f>
        <v>10362</v>
      </c>
      <c r="H48" s="95">
        <f>'3.számú melléklet'!G45</f>
        <v>464</v>
      </c>
      <c r="I48" s="95">
        <f>'3.számú melléklet'!H45</f>
        <v>464</v>
      </c>
    </row>
    <row r="49" spans="1:11" s="16" customFormat="1" ht="15" customHeight="1" x14ac:dyDescent="0.25">
      <c r="A49" s="117">
        <v>38</v>
      </c>
      <c r="B49" s="276"/>
      <c r="C49" s="571" t="s">
        <v>212</v>
      </c>
      <c r="D49" s="569"/>
      <c r="E49" s="569"/>
      <c r="F49" s="569"/>
      <c r="G49" s="245">
        <f>'3.számú melléklet'!F46</f>
        <v>0</v>
      </c>
      <c r="H49" s="95">
        <f>'3.számú melléklet'!G46</f>
        <v>844</v>
      </c>
      <c r="I49" s="95">
        <f>'3.számú melléklet'!H46</f>
        <v>844</v>
      </c>
    </row>
    <row r="50" spans="1:11" s="16" customFormat="1" ht="15" customHeight="1" x14ac:dyDescent="0.25">
      <c r="A50" s="117">
        <v>39</v>
      </c>
      <c r="B50" s="88"/>
      <c r="C50" s="572" t="s">
        <v>79</v>
      </c>
      <c r="D50" s="569"/>
      <c r="E50" s="569"/>
      <c r="F50" s="569"/>
      <c r="G50" s="242">
        <f>SUM(G47:G49)</f>
        <v>10362</v>
      </c>
      <c r="H50" s="369">
        <f>SUM(H47:H49)</f>
        <v>3968</v>
      </c>
      <c r="I50" s="369">
        <f>SUM(I47:I49)</f>
        <v>3968</v>
      </c>
    </row>
    <row r="51" spans="1:11" ht="15" customHeight="1" x14ac:dyDescent="0.25">
      <c r="A51" s="117">
        <v>40</v>
      </c>
      <c r="B51" s="89"/>
      <c r="C51" s="573" t="s">
        <v>124</v>
      </c>
      <c r="D51" s="569"/>
      <c r="E51" s="569"/>
      <c r="F51" s="569"/>
      <c r="G51" s="243">
        <f>'3.számú melléklet'!F50</f>
        <v>37065</v>
      </c>
      <c r="H51" s="370">
        <f>'3.számú melléklet'!G50</f>
        <v>57153</v>
      </c>
      <c r="I51" s="370">
        <f>'3.számú melléklet'!H50</f>
        <v>0</v>
      </c>
      <c r="K51" s="85"/>
    </row>
    <row r="52" spans="1:11" ht="15" customHeight="1" x14ac:dyDescent="0.25">
      <c r="A52" s="117">
        <v>41</v>
      </c>
      <c r="B52" s="89"/>
      <c r="C52" s="573" t="s">
        <v>123</v>
      </c>
      <c r="D52" s="569"/>
      <c r="E52" s="569"/>
      <c r="F52" s="569"/>
      <c r="G52" s="243">
        <f>'3.számú melléklet'!F49</f>
        <v>0</v>
      </c>
      <c r="H52" s="370">
        <f>'3.számú melléklet'!G49</f>
        <v>0</v>
      </c>
      <c r="I52" s="370">
        <f>'3.számú melléklet'!H49</f>
        <v>0</v>
      </c>
    </row>
    <row r="53" spans="1:11" s="16" customFormat="1" ht="15" customHeight="1" x14ac:dyDescent="0.25">
      <c r="A53" s="117">
        <v>42</v>
      </c>
      <c r="B53" s="88"/>
      <c r="C53" s="572" t="s">
        <v>150</v>
      </c>
      <c r="D53" s="569"/>
      <c r="E53" s="569"/>
      <c r="F53" s="569"/>
      <c r="G53" s="242">
        <f>SUM(G51:G52)</f>
        <v>37065</v>
      </c>
      <c r="H53" s="369">
        <f>SUM(H51:H52)</f>
        <v>57153</v>
      </c>
      <c r="I53" s="369">
        <f>SUM(I51:I52)</f>
        <v>0</v>
      </c>
      <c r="K53" s="86"/>
    </row>
    <row r="54" spans="1:11" s="16" customFormat="1" ht="15" customHeight="1" x14ac:dyDescent="0.25">
      <c r="A54" s="117">
        <v>43</v>
      </c>
      <c r="B54" s="88"/>
      <c r="C54" s="576" t="s">
        <v>191</v>
      </c>
      <c r="D54" s="577"/>
      <c r="E54" s="577"/>
      <c r="F54" s="578"/>
      <c r="G54" s="242">
        <v>0</v>
      </c>
      <c r="H54" s="369">
        <v>0</v>
      </c>
      <c r="I54" s="369">
        <v>0</v>
      </c>
      <c r="K54" s="86"/>
    </row>
    <row r="55" spans="1:11" s="16" customFormat="1" ht="15" customHeight="1" x14ac:dyDescent="0.25">
      <c r="A55" s="117">
        <v>44</v>
      </c>
      <c r="B55" s="88"/>
      <c r="C55" s="572" t="s">
        <v>69</v>
      </c>
      <c r="D55" s="569"/>
      <c r="E55" s="569"/>
      <c r="F55" s="569"/>
      <c r="G55" s="242">
        <f>G46+G50+G53-G54</f>
        <v>93061</v>
      </c>
      <c r="H55" s="369">
        <f>H46+H50+H53-H54</f>
        <v>97056</v>
      </c>
      <c r="I55" s="369">
        <f>I46+I50+I53-I54</f>
        <v>37253</v>
      </c>
    </row>
    <row r="56" spans="1:11" s="16" customFormat="1" ht="15" customHeight="1" x14ac:dyDescent="0.25">
      <c r="A56" s="117">
        <v>45</v>
      </c>
      <c r="B56" s="88"/>
      <c r="C56" s="572" t="s">
        <v>151</v>
      </c>
      <c r="D56" s="569"/>
      <c r="E56" s="569"/>
      <c r="F56" s="569"/>
      <c r="G56" s="292" t="s">
        <v>257</v>
      </c>
      <c r="H56" s="373" t="s">
        <v>257</v>
      </c>
      <c r="I56" s="373" t="s">
        <v>257</v>
      </c>
    </row>
    <row r="57" spans="1:11" ht="15" customHeight="1" thickBot="1" x14ac:dyDescent="0.3">
      <c r="A57" s="117">
        <v>46</v>
      </c>
      <c r="B57" s="96"/>
      <c r="C57" s="574" t="s">
        <v>152</v>
      </c>
      <c r="D57" s="575"/>
      <c r="E57" s="575"/>
      <c r="F57" s="575"/>
      <c r="G57" s="246" t="s">
        <v>247</v>
      </c>
      <c r="H57" s="374" t="s">
        <v>247</v>
      </c>
      <c r="I57" s="374" t="s">
        <v>247</v>
      </c>
    </row>
    <row r="58" spans="1:11" x14ac:dyDescent="0.25">
      <c r="B58" s="43"/>
      <c r="C58" s="42"/>
      <c r="D58" s="42"/>
      <c r="E58" s="42"/>
      <c r="F58" s="42"/>
      <c r="G58" s="42"/>
      <c r="H58" s="42"/>
      <c r="I58" s="42"/>
    </row>
    <row r="59" spans="1:11" x14ac:dyDescent="0.25">
      <c r="B59" s="43"/>
      <c r="C59" s="42"/>
      <c r="D59" s="42"/>
      <c r="E59" s="42"/>
      <c r="F59" s="42"/>
      <c r="G59" s="42"/>
      <c r="H59" s="42"/>
      <c r="I59" s="42"/>
    </row>
    <row r="60" spans="1:11" x14ac:dyDescent="0.25">
      <c r="B60" s="43"/>
      <c r="C60" s="42"/>
      <c r="D60" s="42"/>
      <c r="E60" s="42"/>
      <c r="F60" s="42"/>
      <c r="G60" s="42"/>
      <c r="H60" s="42"/>
      <c r="I60" s="42"/>
    </row>
    <row r="61" spans="1:11" x14ac:dyDescent="0.25">
      <c r="B61" s="43"/>
      <c r="C61" s="42"/>
      <c r="D61" s="42"/>
      <c r="E61" s="42"/>
      <c r="F61" s="42"/>
      <c r="G61" s="42"/>
      <c r="H61" s="42"/>
      <c r="I61" s="42"/>
    </row>
    <row r="62" spans="1:11" x14ac:dyDescent="0.25">
      <c r="B62" s="43"/>
      <c r="C62" s="42"/>
      <c r="D62" s="42"/>
      <c r="E62" s="42"/>
      <c r="F62" s="42"/>
      <c r="G62" s="42"/>
      <c r="H62" s="42"/>
      <c r="I62" s="42"/>
    </row>
    <row r="63" spans="1:11" x14ac:dyDescent="0.25">
      <c r="B63" s="43"/>
      <c r="C63" s="42"/>
      <c r="D63" s="42"/>
      <c r="E63" s="42"/>
      <c r="F63" s="42"/>
      <c r="G63" s="42"/>
      <c r="H63" s="42"/>
      <c r="I63" s="42"/>
    </row>
    <row r="64" spans="1:11" x14ac:dyDescent="0.25">
      <c r="B64" s="43"/>
      <c r="C64" s="42"/>
      <c r="D64" s="42"/>
      <c r="E64" s="42"/>
      <c r="F64" s="42"/>
      <c r="G64" s="42"/>
      <c r="H64" s="42"/>
      <c r="I64" s="42"/>
    </row>
    <row r="65" spans="2:9" x14ac:dyDescent="0.25">
      <c r="B65" s="43"/>
      <c r="C65" s="42"/>
      <c r="D65" s="42"/>
      <c r="E65" s="42"/>
      <c r="F65" s="42"/>
      <c r="G65" s="42"/>
      <c r="H65" s="42"/>
      <c r="I65" s="42"/>
    </row>
    <row r="66" spans="2:9" x14ac:dyDescent="0.25">
      <c r="B66" s="43"/>
      <c r="C66" s="42"/>
      <c r="D66" s="42"/>
      <c r="E66" s="42"/>
      <c r="F66" s="42"/>
      <c r="G66" s="42"/>
      <c r="H66" s="42"/>
      <c r="I66" s="42"/>
    </row>
    <row r="67" spans="2:9" x14ac:dyDescent="0.25">
      <c r="B67" s="43"/>
      <c r="C67" s="14"/>
      <c r="D67" s="14"/>
      <c r="E67" s="14"/>
      <c r="F67" s="14"/>
      <c r="G67" s="138"/>
      <c r="H67" s="325"/>
      <c r="I67" s="381"/>
    </row>
    <row r="68" spans="2:9" x14ac:dyDescent="0.25">
      <c r="B68" s="44"/>
      <c r="C68" s="44"/>
      <c r="D68" s="44"/>
      <c r="E68" s="44"/>
      <c r="F68" s="44"/>
      <c r="G68" s="44"/>
      <c r="H68" s="44"/>
      <c r="I68" s="44"/>
    </row>
    <row r="69" spans="2:9" x14ac:dyDescent="0.25">
      <c r="B69" s="570"/>
      <c r="C69" s="570"/>
      <c r="D69" s="570"/>
      <c r="E69" s="570"/>
      <c r="F69" s="44"/>
      <c r="G69" s="44"/>
      <c r="H69" s="44"/>
      <c r="I69" s="44"/>
    </row>
    <row r="70" spans="2:9" x14ac:dyDescent="0.25">
      <c r="B70" s="44"/>
      <c r="C70" s="44"/>
      <c r="D70" s="44"/>
      <c r="E70" s="44"/>
      <c r="F70" s="44"/>
      <c r="G70" s="44"/>
      <c r="H70" s="44"/>
      <c r="I70" s="44"/>
    </row>
    <row r="71" spans="2:9" x14ac:dyDescent="0.25">
      <c r="B71" s="44"/>
      <c r="C71" s="44"/>
      <c r="D71" s="44"/>
      <c r="E71" s="44"/>
      <c r="F71" s="44"/>
      <c r="G71" s="44"/>
      <c r="H71" s="44"/>
      <c r="I71" s="44"/>
    </row>
    <row r="72" spans="2:9" x14ac:dyDescent="0.25">
      <c r="B72" s="44"/>
      <c r="C72" s="44"/>
      <c r="D72" s="44"/>
      <c r="E72" s="44"/>
      <c r="F72" s="44"/>
      <c r="G72" s="44"/>
      <c r="H72" s="44"/>
      <c r="I72" s="44"/>
    </row>
    <row r="73" spans="2:9" x14ac:dyDescent="0.25">
      <c r="B73" s="44"/>
      <c r="C73" s="44"/>
      <c r="D73" s="44"/>
      <c r="E73" s="44"/>
      <c r="F73" s="44"/>
      <c r="G73" s="44"/>
      <c r="H73" s="44"/>
      <c r="I73" s="44"/>
    </row>
    <row r="74" spans="2:9" x14ac:dyDescent="0.25">
      <c r="B74" s="44"/>
      <c r="C74" s="44"/>
      <c r="D74" s="44"/>
      <c r="E74" s="44"/>
      <c r="F74" s="44"/>
      <c r="G74" s="44"/>
      <c r="H74" s="44"/>
      <c r="I74" s="44"/>
    </row>
    <row r="75" spans="2:9" x14ac:dyDescent="0.25">
      <c r="B75" s="44"/>
      <c r="C75" s="44"/>
      <c r="D75" s="44"/>
      <c r="E75" s="44"/>
      <c r="F75" s="44"/>
      <c r="G75" s="44"/>
      <c r="H75" s="44"/>
      <c r="I75" s="44"/>
    </row>
    <row r="76" spans="2:9" x14ac:dyDescent="0.25">
      <c r="B76" s="44"/>
      <c r="C76" s="44"/>
      <c r="D76" s="44"/>
      <c r="E76" s="44"/>
      <c r="F76" s="44"/>
      <c r="G76" s="44"/>
      <c r="H76" s="44"/>
      <c r="I76" s="44"/>
    </row>
    <row r="77" spans="2:9" x14ac:dyDescent="0.25">
      <c r="B77" s="44"/>
      <c r="C77" s="44"/>
      <c r="D77" s="44"/>
      <c r="E77" s="44"/>
      <c r="F77" s="44"/>
      <c r="G77" s="44"/>
      <c r="H77" s="44"/>
      <c r="I77" s="44"/>
    </row>
    <row r="78" spans="2:9" x14ac:dyDescent="0.25">
      <c r="B78" s="44"/>
      <c r="C78" s="44"/>
      <c r="D78" s="44"/>
      <c r="E78" s="44"/>
      <c r="F78" s="44"/>
      <c r="G78" s="44"/>
      <c r="H78" s="44"/>
      <c r="I78" s="44"/>
    </row>
    <row r="79" spans="2:9" x14ac:dyDescent="0.25">
      <c r="B79" s="44"/>
      <c r="C79" s="44"/>
      <c r="D79" s="44"/>
      <c r="E79" s="44"/>
      <c r="F79" s="44"/>
      <c r="G79" s="44"/>
      <c r="H79" s="44"/>
      <c r="I79" s="44"/>
    </row>
    <row r="80" spans="2:9" x14ac:dyDescent="0.25">
      <c r="B80" s="44"/>
      <c r="C80" s="44"/>
      <c r="D80" s="44"/>
      <c r="E80" s="44"/>
      <c r="F80" s="44"/>
      <c r="G80" s="44"/>
      <c r="H80" s="44"/>
      <c r="I80" s="44"/>
    </row>
    <row r="81" spans="2:9" x14ac:dyDescent="0.25">
      <c r="B81" s="44"/>
      <c r="C81" s="44"/>
      <c r="D81" s="44"/>
      <c r="E81" s="44"/>
      <c r="F81" s="44"/>
      <c r="G81" s="44"/>
      <c r="H81" s="44"/>
      <c r="I81" s="44"/>
    </row>
    <row r="82" spans="2:9" x14ac:dyDescent="0.25">
      <c r="B82" s="44"/>
      <c r="C82" s="44"/>
      <c r="D82" s="44"/>
      <c r="E82" s="44"/>
      <c r="F82" s="44"/>
      <c r="G82" s="44"/>
      <c r="H82" s="44"/>
      <c r="I82" s="44"/>
    </row>
    <row r="83" spans="2:9" x14ac:dyDescent="0.25">
      <c r="B83" s="44"/>
      <c r="C83" s="44"/>
      <c r="D83" s="44"/>
      <c r="E83" s="44"/>
      <c r="F83" s="44"/>
      <c r="G83" s="44"/>
      <c r="H83" s="44"/>
      <c r="I83" s="44"/>
    </row>
    <row r="84" spans="2:9" x14ac:dyDescent="0.25">
      <c r="B84" s="44"/>
      <c r="C84" s="44"/>
      <c r="D84" s="44"/>
      <c r="E84" s="44"/>
      <c r="F84" s="44"/>
      <c r="G84" s="44"/>
      <c r="H84" s="44"/>
      <c r="I84" s="44"/>
    </row>
    <row r="85" spans="2:9" x14ac:dyDescent="0.25">
      <c r="B85" s="44"/>
      <c r="C85" s="44"/>
      <c r="D85" s="44"/>
      <c r="E85" s="44"/>
      <c r="F85" s="44"/>
      <c r="G85" s="44"/>
      <c r="H85" s="44"/>
      <c r="I85" s="44"/>
    </row>
    <row r="86" spans="2:9" x14ac:dyDescent="0.25">
      <c r="B86" s="44"/>
      <c r="C86" s="44"/>
      <c r="D86" s="44"/>
      <c r="E86" s="44"/>
      <c r="F86" s="44"/>
      <c r="G86" s="44"/>
      <c r="H86" s="44"/>
      <c r="I86" s="44"/>
    </row>
    <row r="87" spans="2:9" x14ac:dyDescent="0.25">
      <c r="B87" s="44"/>
      <c r="C87" s="44"/>
      <c r="D87" s="44"/>
      <c r="E87" s="44"/>
      <c r="F87" s="44"/>
      <c r="G87" s="44"/>
      <c r="H87" s="44"/>
      <c r="I87" s="44"/>
    </row>
    <row r="88" spans="2:9" x14ac:dyDescent="0.25">
      <c r="B88" s="44"/>
      <c r="C88" s="44"/>
      <c r="D88" s="44"/>
      <c r="E88" s="44"/>
      <c r="F88" s="44"/>
      <c r="G88" s="44"/>
      <c r="H88" s="44"/>
      <c r="I88" s="44"/>
    </row>
    <row r="89" spans="2:9" x14ac:dyDescent="0.25">
      <c r="B89" s="44"/>
      <c r="C89" s="44"/>
      <c r="D89" s="44"/>
      <c r="E89" s="44"/>
      <c r="F89" s="44"/>
      <c r="G89" s="44"/>
      <c r="H89" s="44"/>
      <c r="I89" s="44"/>
    </row>
    <row r="90" spans="2:9" x14ac:dyDescent="0.25">
      <c r="B90" s="44"/>
      <c r="C90" s="44"/>
      <c r="D90" s="44"/>
      <c r="E90" s="44"/>
      <c r="F90" s="44"/>
      <c r="G90" s="44"/>
      <c r="H90" s="44"/>
      <c r="I90" s="44"/>
    </row>
    <row r="91" spans="2:9" x14ac:dyDescent="0.25">
      <c r="B91" s="44"/>
      <c r="C91" s="44"/>
      <c r="D91" s="44"/>
      <c r="E91" s="44"/>
      <c r="F91" s="44"/>
      <c r="G91" s="44"/>
      <c r="H91" s="44"/>
      <c r="I91" s="44"/>
    </row>
    <row r="92" spans="2:9" x14ac:dyDescent="0.25">
      <c r="B92" s="44"/>
      <c r="C92" s="44"/>
      <c r="D92" s="44"/>
      <c r="E92" s="44"/>
      <c r="F92" s="44"/>
      <c r="G92" s="44"/>
      <c r="H92" s="44"/>
      <c r="I92" s="44"/>
    </row>
    <row r="93" spans="2:9" x14ac:dyDescent="0.25">
      <c r="B93" s="44"/>
      <c r="C93" s="44"/>
      <c r="D93" s="44"/>
      <c r="E93" s="44"/>
      <c r="F93" s="44"/>
      <c r="G93" s="44"/>
      <c r="H93" s="44"/>
      <c r="I93" s="44"/>
    </row>
    <row r="94" spans="2:9" x14ac:dyDescent="0.25">
      <c r="B94" s="44"/>
      <c r="C94" s="44"/>
      <c r="D94" s="44"/>
      <c r="E94" s="44"/>
      <c r="F94" s="44"/>
      <c r="G94" s="44"/>
      <c r="H94" s="44"/>
      <c r="I94" s="44"/>
    </row>
    <row r="95" spans="2:9" x14ac:dyDescent="0.25">
      <c r="B95" s="44"/>
      <c r="C95" s="44"/>
      <c r="D95" s="44"/>
      <c r="E95" s="44"/>
      <c r="F95" s="44"/>
      <c r="G95" s="44"/>
      <c r="H95" s="44"/>
      <c r="I95" s="44"/>
    </row>
    <row r="96" spans="2:9" x14ac:dyDescent="0.25">
      <c r="B96" s="44"/>
      <c r="C96" s="44"/>
      <c r="D96" s="44"/>
      <c r="E96" s="44"/>
      <c r="F96" s="44"/>
      <c r="G96" s="44"/>
      <c r="H96" s="44"/>
      <c r="I96" s="44"/>
    </row>
    <row r="97" spans="2:9" x14ac:dyDescent="0.25">
      <c r="B97" s="44"/>
      <c r="C97" s="44"/>
      <c r="D97" s="44"/>
      <c r="E97" s="44"/>
      <c r="F97" s="44"/>
      <c r="G97" s="44"/>
      <c r="H97" s="44"/>
      <c r="I97" s="44"/>
    </row>
    <row r="98" spans="2:9" x14ac:dyDescent="0.25">
      <c r="B98" s="43"/>
      <c r="C98" s="46"/>
      <c r="D98" s="23"/>
      <c r="E98" s="23"/>
      <c r="F98" s="23"/>
      <c r="G98" s="23"/>
      <c r="H98" s="23"/>
      <c r="I98" s="23"/>
    </row>
  </sheetData>
  <mergeCells count="52">
    <mergeCell ref="C30:F30"/>
    <mergeCell ref="C32:F32"/>
    <mergeCell ref="C6:F6"/>
    <mergeCell ref="B7:B9"/>
    <mergeCell ref="C7:F9"/>
    <mergeCell ref="C21:F21"/>
    <mergeCell ref="C10:F10"/>
    <mergeCell ref="C11:F11"/>
    <mergeCell ref="C12:F12"/>
    <mergeCell ref="C47:F47"/>
    <mergeCell ref="C41:F41"/>
    <mergeCell ref="C33:F33"/>
    <mergeCell ref="C42:F42"/>
    <mergeCell ref="C43:F43"/>
    <mergeCell ref="C35:F35"/>
    <mergeCell ref="C37:F37"/>
    <mergeCell ref="C44:F44"/>
    <mergeCell ref="C38:F38"/>
    <mergeCell ref="B40:F40"/>
    <mergeCell ref="C36:F36"/>
    <mergeCell ref="C39:F39"/>
    <mergeCell ref="C46:F46"/>
    <mergeCell ref="B69:E69"/>
    <mergeCell ref="C48:F48"/>
    <mergeCell ref="C50:F50"/>
    <mergeCell ref="C51:F51"/>
    <mergeCell ref="C52:F52"/>
    <mergeCell ref="C53:F53"/>
    <mergeCell ref="C55:F55"/>
    <mergeCell ref="C56:F56"/>
    <mergeCell ref="C57:F57"/>
    <mergeCell ref="C54:F54"/>
    <mergeCell ref="C49:F49"/>
    <mergeCell ref="C23:F23"/>
    <mergeCell ref="C25:F25"/>
    <mergeCell ref="C28:F28"/>
    <mergeCell ref="C29:F29"/>
    <mergeCell ref="C13:F13"/>
    <mergeCell ref="C19:F19"/>
    <mergeCell ref="C14:F14"/>
    <mergeCell ref="C15:F15"/>
    <mergeCell ref="C16:F16"/>
    <mergeCell ref="C18:F18"/>
    <mergeCell ref="C17:F17"/>
    <mergeCell ref="I7:I9"/>
    <mergeCell ref="A1:I1"/>
    <mergeCell ref="A3:I3"/>
    <mergeCell ref="A4:I4"/>
    <mergeCell ref="C22:F22"/>
    <mergeCell ref="H7:H9"/>
    <mergeCell ref="G7:G9"/>
    <mergeCell ref="A7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72"/>
  <sheetViews>
    <sheetView workbookViewId="0">
      <selection sqref="A1:H1"/>
    </sheetView>
  </sheetViews>
  <sheetFormatPr defaultRowHeight="15" x14ac:dyDescent="0.25"/>
  <cols>
    <col min="1" max="1" width="6" customWidth="1"/>
    <col min="5" max="5" width="29.7109375" customWidth="1"/>
    <col min="6" max="6" width="13.42578125" customWidth="1"/>
    <col min="7" max="8" width="13.42578125" style="235" customWidth="1"/>
    <col min="10" max="10" width="11" bestFit="1" customWidth="1"/>
  </cols>
  <sheetData>
    <row r="1" spans="1:10" x14ac:dyDescent="0.25">
      <c r="A1" s="559" t="s">
        <v>533</v>
      </c>
      <c r="B1" s="559"/>
      <c r="C1" s="559"/>
      <c r="D1" s="559"/>
      <c r="E1" s="559"/>
      <c r="F1" s="559"/>
      <c r="G1" s="560"/>
      <c r="H1" s="562"/>
    </row>
    <row r="2" spans="1:10" x14ac:dyDescent="0.25">
      <c r="A2" s="60"/>
      <c r="B2" s="60"/>
      <c r="C2" s="60"/>
      <c r="D2" s="60"/>
      <c r="E2" s="60"/>
      <c r="F2" s="60"/>
      <c r="G2" s="60"/>
      <c r="H2" s="60"/>
      <c r="I2" s="48"/>
    </row>
    <row r="3" spans="1:10" x14ac:dyDescent="0.25">
      <c r="A3" s="561" t="s">
        <v>258</v>
      </c>
      <c r="B3" s="561"/>
      <c r="C3" s="561"/>
      <c r="D3" s="561"/>
      <c r="E3" s="561"/>
      <c r="F3" s="561"/>
      <c r="G3" s="560"/>
      <c r="H3" s="560"/>
    </row>
    <row r="4" spans="1:10" x14ac:dyDescent="0.25">
      <c r="A4" s="597"/>
      <c r="B4" s="597"/>
      <c r="C4" s="597"/>
      <c r="D4" s="597"/>
      <c r="E4" s="597"/>
      <c r="F4" s="597"/>
      <c r="G4" s="597"/>
      <c r="H4" s="23"/>
    </row>
    <row r="5" spans="1:10" ht="15.75" thickBot="1" x14ac:dyDescent="0.3">
      <c r="A5" s="63"/>
      <c r="B5" s="63"/>
      <c r="C5" s="75"/>
      <c r="D5" s="63"/>
      <c r="E5" s="63"/>
      <c r="F5" s="23"/>
      <c r="G5" s="23"/>
      <c r="H5" s="23" t="s">
        <v>11</v>
      </c>
    </row>
    <row r="6" spans="1:10" x14ac:dyDescent="0.25">
      <c r="A6" s="80"/>
      <c r="B6" s="598" t="s">
        <v>6</v>
      </c>
      <c r="C6" s="598"/>
      <c r="D6" s="598"/>
      <c r="E6" s="598"/>
      <c r="F6" s="136" t="s">
        <v>7</v>
      </c>
      <c r="G6" s="400" t="s">
        <v>8</v>
      </c>
      <c r="H6" s="355" t="s">
        <v>231</v>
      </c>
    </row>
    <row r="7" spans="1:10" ht="30" customHeight="1" x14ac:dyDescent="0.25">
      <c r="A7" s="81" t="s">
        <v>70</v>
      </c>
      <c r="B7" s="617" t="s">
        <v>71</v>
      </c>
      <c r="C7" s="617"/>
      <c r="D7" s="617"/>
      <c r="E7" s="617"/>
      <c r="F7" s="135" t="s">
        <v>186</v>
      </c>
      <c r="G7" s="401" t="s">
        <v>263</v>
      </c>
      <c r="H7" s="356" t="s">
        <v>288</v>
      </c>
    </row>
    <row r="8" spans="1:10" ht="12.75" customHeight="1" x14ac:dyDescent="0.25">
      <c r="A8" s="635">
        <v>1</v>
      </c>
      <c r="B8" s="643" t="s">
        <v>72</v>
      </c>
      <c r="C8" s="643"/>
      <c r="D8" s="643"/>
      <c r="E8" s="643"/>
      <c r="F8" s="636"/>
      <c r="G8" s="626"/>
      <c r="H8" s="589"/>
    </row>
    <row r="9" spans="1:10" x14ac:dyDescent="0.25">
      <c r="A9" s="635"/>
      <c r="B9" s="643"/>
      <c r="C9" s="643"/>
      <c r="D9" s="643"/>
      <c r="E9" s="643"/>
      <c r="F9" s="637"/>
      <c r="G9" s="627"/>
      <c r="H9" s="590"/>
    </row>
    <row r="10" spans="1:10" x14ac:dyDescent="0.25">
      <c r="A10" s="635"/>
      <c r="B10" s="643"/>
      <c r="C10" s="643"/>
      <c r="D10" s="643"/>
      <c r="E10" s="643"/>
      <c r="F10" s="638"/>
      <c r="G10" s="628"/>
      <c r="H10" s="591"/>
      <c r="J10" s="23"/>
    </row>
    <row r="11" spans="1:10" x14ac:dyDescent="0.25">
      <c r="A11" s="78">
        <v>2</v>
      </c>
      <c r="B11" s="607" t="s">
        <v>107</v>
      </c>
      <c r="C11" s="607"/>
      <c r="D11" s="607"/>
      <c r="E11" s="607"/>
      <c r="F11" s="182">
        <f>('4.számú melléklet'!C30+'4.számú melléklet'!C32+'4.számú melléklet'!C33+'4.számú melléklet'!C34+'4.számú melléklet'!C36+'4.számú melléklet'!C31+'4.számú melléklet'!C35)</f>
        <v>1959</v>
      </c>
      <c r="G11" s="217">
        <f>('4.számú melléklet'!D30+'4.számú melléklet'!D32+'4.számú melléklet'!D33+'4.számú melléklet'!D34+'4.számú melléklet'!D36+'4.számú melléklet'!D31+'4.számú melléklet'!D35)</f>
        <v>958</v>
      </c>
      <c r="H11" s="357">
        <f>('4.számú melléklet'!E30+'4.számú melléklet'!E32+'4.számú melléklet'!E33+'4.számú melléklet'!E34+'4.számú melléklet'!E36+'4.számú melléklet'!E31+'4.számú melléklet'!E35)</f>
        <v>375</v>
      </c>
    </row>
    <row r="12" spans="1:10" x14ac:dyDescent="0.25">
      <c r="A12" s="78">
        <v>3</v>
      </c>
      <c r="B12" s="607" t="s">
        <v>223</v>
      </c>
      <c r="C12" s="607"/>
      <c r="D12" s="607"/>
      <c r="E12" s="607"/>
      <c r="F12" s="182">
        <f>('4.számú melléklet'!C24+'4.számú melléklet'!C25+'4.számú melléklet'!C26+'4.számú melléklet'!C27+'4.számú melléklet'!C28+'4.számú melléklet'!C29)</f>
        <v>6180</v>
      </c>
      <c r="G12" s="217">
        <f>('4.számú melléklet'!D24+'4.számú melléklet'!D25+'4.számú melléklet'!D26+'4.számú melléklet'!D27+'4.számú melléklet'!D28+'4.számú melléklet'!D29)</f>
        <v>4943</v>
      </c>
      <c r="H12" s="357">
        <f>('4.számú melléklet'!E24+'4.számú melléklet'!E25+'4.számú melléklet'!E26+'4.számú melléklet'!E27+'4.számú melléklet'!E28+'4.számú melléklet'!E29)</f>
        <v>3679</v>
      </c>
    </row>
    <row r="13" spans="1:10" ht="12.75" customHeight="1" x14ac:dyDescent="0.25">
      <c r="A13" s="78">
        <v>4</v>
      </c>
      <c r="B13" s="599" t="s">
        <v>108</v>
      </c>
      <c r="C13" s="599"/>
      <c r="D13" s="599"/>
      <c r="E13" s="599"/>
      <c r="F13" s="182">
        <f>('4.számú melléklet'!C40+'4.számú melléklet'!C45+'4.számú melléklet'!C43+'4.számú melléklet'!C44)</f>
        <v>0</v>
      </c>
      <c r="G13" s="217">
        <f>('4.számú melléklet'!D40+'4.számú melléklet'!D45+'4.számú melléklet'!D43+'4.számú melléklet'!D44)</f>
        <v>5314</v>
      </c>
      <c r="H13" s="357">
        <f>('4.számú melléklet'!E40+'4.számú melléklet'!E45+'4.számú melléklet'!E43+'4.számú melléklet'!E44)</f>
        <v>5314</v>
      </c>
    </row>
    <row r="14" spans="1:10" ht="12.75" customHeight="1" x14ac:dyDescent="0.25">
      <c r="A14" s="78">
        <v>5</v>
      </c>
      <c r="B14" s="599" t="s">
        <v>109</v>
      </c>
      <c r="C14" s="599"/>
      <c r="D14" s="599"/>
      <c r="E14" s="599"/>
      <c r="F14" s="182">
        <f>('4.számú melléklet'!C41+'4.számú melléklet'!C42+'4.számú melléklet'!C38+'4.számú melléklet'!C39)</f>
        <v>14541</v>
      </c>
      <c r="G14" s="217">
        <f>('4.számú melléklet'!D41+'4.számú melléklet'!D42+'4.számú melléklet'!D38+'4.számú melléklet'!D39)</f>
        <v>11076</v>
      </c>
      <c r="H14" s="357">
        <f>('4.számú melléklet'!E41+'4.számú melléklet'!E42+'4.számú melléklet'!E38+'4.számú melléklet'!E39)</f>
        <v>11076</v>
      </c>
    </row>
    <row r="15" spans="1:10" x14ac:dyDescent="0.25">
      <c r="A15" s="78">
        <v>6</v>
      </c>
      <c r="B15" s="64" t="s">
        <v>110</v>
      </c>
      <c r="C15" s="64"/>
      <c r="D15" s="64"/>
      <c r="E15" s="64"/>
      <c r="F15" s="183">
        <f>'4.számú melléklet'!C22</f>
        <v>19561</v>
      </c>
      <c r="G15" s="256">
        <f>'4.számú melléklet'!D22</f>
        <v>23945</v>
      </c>
      <c r="H15" s="358">
        <f>'4.számú melléklet'!E22</f>
        <v>23945</v>
      </c>
    </row>
    <row r="16" spans="1:10" ht="15.75" thickBot="1" x14ac:dyDescent="0.3">
      <c r="A16" s="224">
        <v>7</v>
      </c>
      <c r="B16" s="608" t="s">
        <v>1</v>
      </c>
      <c r="C16" s="608"/>
      <c r="D16" s="608"/>
      <c r="E16" s="608"/>
      <c r="F16" s="184">
        <f>SUM(F11:F15)</f>
        <v>42241</v>
      </c>
      <c r="G16" s="402">
        <f>SUM(G11:G15)</f>
        <v>46236</v>
      </c>
      <c r="H16" s="359">
        <f>SUM(H11:H15)</f>
        <v>44389</v>
      </c>
    </row>
    <row r="17" spans="1:8" ht="15.75" thickBot="1" x14ac:dyDescent="0.3">
      <c r="A17" s="66"/>
      <c r="B17" s="127"/>
      <c r="C17" s="127"/>
      <c r="D17" s="127"/>
      <c r="E17" s="127"/>
      <c r="F17" s="137"/>
      <c r="G17" s="326"/>
      <c r="H17" s="382"/>
    </row>
    <row r="18" spans="1:8" x14ac:dyDescent="0.25">
      <c r="A18" s="623">
        <v>8</v>
      </c>
      <c r="B18" s="616" t="s">
        <v>111</v>
      </c>
      <c r="C18" s="616"/>
      <c r="D18" s="616"/>
      <c r="E18" s="616"/>
      <c r="F18" s="602"/>
      <c r="G18" s="629"/>
      <c r="H18" s="592"/>
    </row>
    <row r="19" spans="1:8" x14ac:dyDescent="0.25">
      <c r="A19" s="624"/>
      <c r="B19" s="617"/>
      <c r="C19" s="617"/>
      <c r="D19" s="617"/>
      <c r="E19" s="617"/>
      <c r="F19" s="603"/>
      <c r="G19" s="630"/>
      <c r="H19" s="593"/>
    </row>
    <row r="20" spans="1:8" x14ac:dyDescent="0.25">
      <c r="A20" s="625"/>
      <c r="B20" s="618"/>
      <c r="C20" s="618"/>
      <c r="D20" s="618"/>
      <c r="E20" s="618"/>
      <c r="F20" s="604"/>
      <c r="G20" s="631"/>
      <c r="H20" s="594"/>
    </row>
    <row r="21" spans="1:8" x14ac:dyDescent="0.25">
      <c r="A21" s="78">
        <v>9</v>
      </c>
      <c r="B21" s="599" t="s">
        <v>112</v>
      </c>
      <c r="C21" s="599"/>
      <c r="D21" s="599"/>
      <c r="E21" s="599"/>
      <c r="F21" s="182">
        <v>0</v>
      </c>
      <c r="G21" s="217">
        <v>0</v>
      </c>
      <c r="H21" s="357">
        <v>0</v>
      </c>
    </row>
    <row r="22" spans="1:8" x14ac:dyDescent="0.25">
      <c r="A22" s="78">
        <v>10</v>
      </c>
      <c r="B22" s="599" t="s">
        <v>113</v>
      </c>
      <c r="C22" s="599"/>
      <c r="D22" s="599"/>
      <c r="E22" s="599"/>
      <c r="F22" s="182">
        <v>0</v>
      </c>
      <c r="G22" s="217">
        <v>0</v>
      </c>
      <c r="H22" s="357">
        <v>0</v>
      </c>
    </row>
    <row r="23" spans="1:8" x14ac:dyDescent="0.25">
      <c r="A23" s="78">
        <v>11</v>
      </c>
      <c r="B23" s="599" t="s">
        <v>114</v>
      </c>
      <c r="C23" s="599"/>
      <c r="D23" s="599"/>
      <c r="E23" s="599"/>
      <c r="F23" s="182">
        <v>0</v>
      </c>
      <c r="G23" s="217">
        <v>0</v>
      </c>
      <c r="H23" s="357">
        <v>0</v>
      </c>
    </row>
    <row r="24" spans="1:8" ht="15.75" thickBot="1" x14ac:dyDescent="0.3">
      <c r="A24" s="226">
        <v>12</v>
      </c>
      <c r="B24" s="601" t="s">
        <v>115</v>
      </c>
      <c r="C24" s="601"/>
      <c r="D24" s="601"/>
      <c r="E24" s="601"/>
      <c r="F24" s="184">
        <f>SUM(F21:F23)</f>
        <v>0</v>
      </c>
      <c r="G24" s="402">
        <f>SUM(G21:G23)</f>
        <v>0</v>
      </c>
      <c r="H24" s="359">
        <f>SUM(H21:H23)</f>
        <v>0</v>
      </c>
    </row>
    <row r="25" spans="1:8" ht="15.75" thickBot="1" x14ac:dyDescent="0.3">
      <c r="A25" s="232"/>
      <c r="B25" s="77"/>
      <c r="C25" s="76"/>
      <c r="D25" s="76"/>
      <c r="E25" s="76"/>
      <c r="F25" s="76"/>
      <c r="G25" s="76"/>
      <c r="H25" s="76"/>
    </row>
    <row r="26" spans="1:8" x14ac:dyDescent="0.25">
      <c r="A26" s="634">
        <v>13</v>
      </c>
      <c r="B26" s="616" t="s">
        <v>116</v>
      </c>
      <c r="C26" s="616"/>
      <c r="D26" s="616"/>
      <c r="E26" s="616"/>
      <c r="F26" s="602"/>
      <c r="G26" s="629"/>
      <c r="H26" s="592"/>
    </row>
    <row r="27" spans="1:8" x14ac:dyDescent="0.25">
      <c r="A27" s="635"/>
      <c r="B27" s="617"/>
      <c r="C27" s="617"/>
      <c r="D27" s="617"/>
      <c r="E27" s="617"/>
      <c r="F27" s="603"/>
      <c r="G27" s="630"/>
      <c r="H27" s="593"/>
    </row>
    <row r="28" spans="1:8" x14ac:dyDescent="0.25">
      <c r="A28" s="635"/>
      <c r="B28" s="618"/>
      <c r="C28" s="618"/>
      <c r="D28" s="618"/>
      <c r="E28" s="618"/>
      <c r="F28" s="604"/>
      <c r="G28" s="631"/>
      <c r="H28" s="594"/>
    </row>
    <row r="29" spans="1:8" x14ac:dyDescent="0.25">
      <c r="A29" s="78">
        <v>14</v>
      </c>
      <c r="B29" s="600" t="s">
        <v>117</v>
      </c>
      <c r="C29" s="600"/>
      <c r="D29" s="600"/>
      <c r="E29" s="600"/>
      <c r="F29" s="286">
        <f>'4.számú melléklet'!C46</f>
        <v>50820</v>
      </c>
      <c r="G29" s="403">
        <f>'4.számú melléklet'!D46</f>
        <v>50820</v>
      </c>
      <c r="H29" s="360">
        <f>'4.számú melléklet'!E46</f>
        <v>50820</v>
      </c>
    </row>
    <row r="30" spans="1:8" ht="15.75" thickBot="1" x14ac:dyDescent="0.3">
      <c r="A30" s="226">
        <v>15</v>
      </c>
      <c r="B30" s="601" t="s">
        <v>1</v>
      </c>
      <c r="C30" s="601"/>
      <c r="D30" s="601"/>
      <c r="E30" s="601"/>
      <c r="F30" s="187">
        <f>SUM(F29)</f>
        <v>50820</v>
      </c>
      <c r="G30" s="404">
        <f>SUM(G29)</f>
        <v>50820</v>
      </c>
      <c r="H30" s="361">
        <f>SUM(H29)</f>
        <v>50820</v>
      </c>
    </row>
    <row r="31" spans="1:8" ht="15.75" thickBot="1" x14ac:dyDescent="0.3">
      <c r="A31" s="126"/>
      <c r="B31" s="65"/>
      <c r="C31" s="65"/>
      <c r="D31" s="65"/>
      <c r="E31" s="65"/>
      <c r="F31" s="65"/>
      <c r="G31" s="65"/>
      <c r="H31" s="65"/>
    </row>
    <row r="32" spans="1:8" ht="15.75" thickBot="1" x14ac:dyDescent="0.3">
      <c r="A32" s="225">
        <v>16</v>
      </c>
      <c r="B32" s="641" t="s">
        <v>177</v>
      </c>
      <c r="C32" s="642"/>
      <c r="D32" s="642"/>
      <c r="E32" s="642"/>
      <c r="F32" s="188">
        <f>F16+F24+F30</f>
        <v>93061</v>
      </c>
      <c r="G32" s="405">
        <f>G16+G24+G30</f>
        <v>97056</v>
      </c>
      <c r="H32" s="362">
        <f>H16+H24+H30</f>
        <v>95209</v>
      </c>
    </row>
    <row r="33" spans="1:8" x14ac:dyDescent="0.25">
      <c r="A33" s="230"/>
      <c r="B33" s="185"/>
      <c r="C33" s="189"/>
      <c r="D33" s="189"/>
      <c r="E33" s="189"/>
      <c r="F33" s="189"/>
      <c r="G33" s="189"/>
      <c r="H33" s="189"/>
    </row>
    <row r="34" spans="1:8" ht="15.75" thickBot="1" x14ac:dyDescent="0.3">
      <c r="A34" s="231"/>
      <c r="B34" s="186"/>
      <c r="C34" s="190"/>
      <c r="D34" s="190"/>
      <c r="E34" s="190"/>
      <c r="F34" s="190"/>
      <c r="G34" s="190"/>
      <c r="H34" s="190"/>
    </row>
    <row r="35" spans="1:8" ht="15" customHeight="1" x14ac:dyDescent="0.25">
      <c r="A35" s="639">
        <v>17</v>
      </c>
      <c r="B35" s="616" t="s">
        <v>73</v>
      </c>
      <c r="C35" s="616"/>
      <c r="D35" s="616"/>
      <c r="E35" s="616"/>
      <c r="F35" s="605" t="s">
        <v>186</v>
      </c>
      <c r="G35" s="632" t="s">
        <v>263</v>
      </c>
      <c r="H35" s="595" t="s">
        <v>288</v>
      </c>
    </row>
    <row r="36" spans="1:8" ht="15" customHeight="1" x14ac:dyDescent="0.25">
      <c r="A36" s="640"/>
      <c r="B36" s="617"/>
      <c r="C36" s="617"/>
      <c r="D36" s="617"/>
      <c r="E36" s="617"/>
      <c r="F36" s="606"/>
      <c r="G36" s="633"/>
      <c r="H36" s="596"/>
    </row>
    <row r="37" spans="1:8" x14ac:dyDescent="0.25">
      <c r="A37" s="78">
        <v>18</v>
      </c>
      <c r="B37" s="599" t="s">
        <v>74</v>
      </c>
      <c r="C37" s="599"/>
      <c r="D37" s="599"/>
      <c r="E37" s="599"/>
      <c r="F37" s="217">
        <f>'5.számú melléklet'!D20+'5.számú melléklet'!D98</f>
        <v>12971</v>
      </c>
      <c r="G37" s="217">
        <f>'5.számú melléklet'!E20+'5.számú melléklet'!E98</f>
        <v>9817</v>
      </c>
      <c r="H37" s="357">
        <f>'5.számú melléklet'!F20+'5.számú melléklet'!F98</f>
        <v>9817</v>
      </c>
    </row>
    <row r="38" spans="1:8" x14ac:dyDescent="0.25">
      <c r="A38" s="78">
        <v>19</v>
      </c>
      <c r="B38" s="599" t="s">
        <v>75</v>
      </c>
      <c r="C38" s="599"/>
      <c r="D38" s="599"/>
      <c r="E38" s="599"/>
      <c r="F38" s="217">
        <f>'5.számú melléklet'!D31</f>
        <v>2004</v>
      </c>
      <c r="G38" s="217">
        <f>'5.számú melléklet'!E31</f>
        <v>1363</v>
      </c>
      <c r="H38" s="357">
        <f>'5.számú melléklet'!F31</f>
        <v>1363</v>
      </c>
    </row>
    <row r="39" spans="1:8" x14ac:dyDescent="0.25">
      <c r="A39" s="78">
        <v>20</v>
      </c>
      <c r="B39" s="599" t="s">
        <v>118</v>
      </c>
      <c r="C39" s="599"/>
      <c r="D39" s="599"/>
      <c r="E39" s="599"/>
      <c r="F39" s="217">
        <f>'5.számú melléklet'!D48+'5.számú melléklet'!D88+'5.számú melléklet'!D102</f>
        <v>21570</v>
      </c>
      <c r="G39" s="217">
        <f>'5.számú melléklet'!E48+'5.számú melléklet'!E88+'5.számú melléklet'!E102</f>
        <v>18610</v>
      </c>
      <c r="H39" s="357">
        <f>'5.számú melléklet'!F48+'5.számú melléklet'!F88+'5.számú melléklet'!F102</f>
        <v>18610</v>
      </c>
    </row>
    <row r="40" spans="1:8" x14ac:dyDescent="0.25">
      <c r="A40" s="78">
        <v>21</v>
      </c>
      <c r="B40" s="599" t="s">
        <v>119</v>
      </c>
      <c r="C40" s="599"/>
      <c r="D40" s="599"/>
      <c r="E40" s="599"/>
      <c r="F40" s="217">
        <f>'5.számú melléklet'!D62</f>
        <v>5517</v>
      </c>
      <c r="G40" s="217">
        <f>'5.számú melléklet'!E62</f>
        <v>5952</v>
      </c>
      <c r="H40" s="357">
        <f>'5.számú melléklet'!F62</f>
        <v>3302</v>
      </c>
    </row>
    <row r="41" spans="1:8" x14ac:dyDescent="0.25">
      <c r="A41" s="78">
        <v>22</v>
      </c>
      <c r="B41" s="599" t="s">
        <v>120</v>
      </c>
      <c r="C41" s="599"/>
      <c r="D41" s="599"/>
      <c r="E41" s="599"/>
      <c r="F41" s="217">
        <f>'5.számú melléklet'!D69</f>
        <v>3573</v>
      </c>
      <c r="G41" s="217">
        <f>'5.számú melléklet'!E69</f>
        <v>193</v>
      </c>
      <c r="H41" s="357">
        <f>'5.számú melléklet'!F69</f>
        <v>193</v>
      </c>
    </row>
    <row r="42" spans="1:8" x14ac:dyDescent="0.25">
      <c r="A42" s="118">
        <v>23</v>
      </c>
      <c r="B42" s="622" t="s">
        <v>76</v>
      </c>
      <c r="C42" s="622"/>
      <c r="D42" s="622"/>
      <c r="E42" s="622"/>
      <c r="F42" s="192">
        <f>SUM(F37:F41)-1</f>
        <v>45634</v>
      </c>
      <c r="G42" s="406">
        <f>SUM(G37:G41)</f>
        <v>35935</v>
      </c>
      <c r="H42" s="363">
        <f>SUM(H37:H41)</f>
        <v>33285</v>
      </c>
    </row>
    <row r="43" spans="1:8" x14ac:dyDescent="0.25">
      <c r="A43" s="78">
        <v>24</v>
      </c>
      <c r="B43" s="193" t="s">
        <v>77</v>
      </c>
      <c r="C43" s="104"/>
      <c r="D43" s="130"/>
      <c r="E43" s="104"/>
      <c r="F43" s="104"/>
      <c r="G43" s="407"/>
      <c r="H43" s="364"/>
    </row>
    <row r="44" spans="1:8" x14ac:dyDescent="0.25">
      <c r="A44" s="78">
        <v>25</v>
      </c>
      <c r="B44" s="611" t="s">
        <v>80</v>
      </c>
      <c r="C44" s="612"/>
      <c r="D44" s="612"/>
      <c r="E44" s="613"/>
      <c r="F44" s="217">
        <f>'5.számú melléklet'!D74+'5.számú melléklet'!D76</f>
        <v>0</v>
      </c>
      <c r="G44" s="217">
        <f>'5.számú melléklet'!E74+'5.számú melléklet'!E76</f>
        <v>2660</v>
      </c>
      <c r="H44" s="357">
        <f>'5.számú melléklet'!F74+'5.számú melléklet'!F76</f>
        <v>2660</v>
      </c>
    </row>
    <row r="45" spans="1:8" x14ac:dyDescent="0.25">
      <c r="A45" s="78">
        <v>26</v>
      </c>
      <c r="B45" s="611" t="s">
        <v>121</v>
      </c>
      <c r="C45" s="612"/>
      <c r="D45" s="612"/>
      <c r="E45" s="613"/>
      <c r="F45" s="217">
        <f>'5.számú melléklet'!D73</f>
        <v>10362</v>
      </c>
      <c r="G45" s="217">
        <f>'5.számú melléklet'!E73</f>
        <v>464</v>
      </c>
      <c r="H45" s="357">
        <f>'5.számú melléklet'!F73</f>
        <v>464</v>
      </c>
    </row>
    <row r="46" spans="1:8" x14ac:dyDescent="0.25">
      <c r="A46" s="78">
        <v>27</v>
      </c>
      <c r="B46" s="611" t="s">
        <v>78</v>
      </c>
      <c r="C46" s="612"/>
      <c r="D46" s="612"/>
      <c r="E46" s="613"/>
      <c r="F46" s="217">
        <f>'5.számú melléklet'!D75</f>
        <v>0</v>
      </c>
      <c r="G46" s="217">
        <f>'5.számú melléklet'!E75</f>
        <v>844</v>
      </c>
      <c r="H46" s="357">
        <f>'5.számú melléklet'!F75</f>
        <v>844</v>
      </c>
    </row>
    <row r="47" spans="1:8" x14ac:dyDescent="0.25">
      <c r="A47" s="78">
        <v>28</v>
      </c>
      <c r="B47" s="614" t="s">
        <v>79</v>
      </c>
      <c r="C47" s="612"/>
      <c r="D47" s="612"/>
      <c r="E47" s="613"/>
      <c r="F47" s="192">
        <f>SUM(F44:F46)</f>
        <v>10362</v>
      </c>
      <c r="G47" s="406">
        <f>SUM(G44:G46)</f>
        <v>3968</v>
      </c>
      <c r="H47" s="363">
        <f>SUM(H44:H46)</f>
        <v>3968</v>
      </c>
    </row>
    <row r="48" spans="1:8" ht="15" customHeight="1" x14ac:dyDescent="0.25">
      <c r="A48" s="191">
        <v>29</v>
      </c>
      <c r="B48" s="227" t="s">
        <v>122</v>
      </c>
      <c r="C48" s="228"/>
      <c r="D48" s="228"/>
      <c r="E48" s="229"/>
      <c r="F48" s="135"/>
      <c r="G48" s="401"/>
      <c r="H48" s="356"/>
    </row>
    <row r="49" spans="1:8" x14ac:dyDescent="0.25">
      <c r="A49" s="78">
        <v>30</v>
      </c>
      <c r="B49" s="615" t="s">
        <v>123</v>
      </c>
      <c r="C49" s="612"/>
      <c r="D49" s="612"/>
      <c r="E49" s="613"/>
      <c r="F49" s="256">
        <v>0</v>
      </c>
      <c r="G49" s="256">
        <v>0</v>
      </c>
      <c r="H49" s="358">
        <v>0</v>
      </c>
    </row>
    <row r="50" spans="1:8" x14ac:dyDescent="0.25">
      <c r="A50" s="78">
        <v>31</v>
      </c>
      <c r="B50" s="615" t="s">
        <v>124</v>
      </c>
      <c r="C50" s="612"/>
      <c r="D50" s="612"/>
      <c r="E50" s="613"/>
      <c r="F50" s="256">
        <v>37065</v>
      </c>
      <c r="G50" s="256">
        <f>'5.számú melléklet'!E71</f>
        <v>57153</v>
      </c>
      <c r="H50" s="358">
        <f>'5.számú melléklet'!F71</f>
        <v>0</v>
      </c>
    </row>
    <row r="51" spans="1:8" ht="15.75" thickBot="1" x14ac:dyDescent="0.3">
      <c r="A51" s="79">
        <v>32</v>
      </c>
      <c r="B51" s="608" t="s">
        <v>125</v>
      </c>
      <c r="C51" s="608"/>
      <c r="D51" s="608"/>
      <c r="E51" s="608"/>
      <c r="F51" s="187">
        <f>F49+F50</f>
        <v>37065</v>
      </c>
      <c r="G51" s="404">
        <f>G49+G50</f>
        <v>57153</v>
      </c>
      <c r="H51" s="361">
        <f>H49+H50</f>
        <v>0</v>
      </c>
    </row>
    <row r="52" spans="1:8" x14ac:dyDescent="0.25">
      <c r="A52" s="63"/>
      <c r="B52" s="63"/>
      <c r="C52" s="63"/>
      <c r="D52" s="63"/>
      <c r="E52" s="63"/>
      <c r="F52" s="63"/>
      <c r="G52" s="63"/>
      <c r="H52" s="63"/>
    </row>
    <row r="53" spans="1:8" ht="15.75" thickBot="1" x14ac:dyDescent="0.3">
      <c r="A53" s="619"/>
      <c r="B53" s="620"/>
      <c r="C53" s="620"/>
      <c r="D53" s="620"/>
      <c r="E53" s="621"/>
      <c r="F53" s="137"/>
      <c r="G53" s="326"/>
      <c r="H53" s="382"/>
    </row>
    <row r="54" spans="1:8" ht="15.75" thickBot="1" x14ac:dyDescent="0.3">
      <c r="A54" s="194">
        <v>33</v>
      </c>
      <c r="B54" s="609" t="s">
        <v>183</v>
      </c>
      <c r="C54" s="610"/>
      <c r="D54" s="610"/>
      <c r="E54" s="610"/>
      <c r="F54" s="365">
        <f>F42+F47+F51</f>
        <v>93061</v>
      </c>
      <c r="G54" s="408">
        <f>G42+G47+G51</f>
        <v>97056</v>
      </c>
      <c r="H54" s="409">
        <f>H42+H47+H51</f>
        <v>37253</v>
      </c>
    </row>
    <row r="66" spans="2:8" x14ac:dyDescent="0.25">
      <c r="B66" s="45"/>
      <c r="C66" s="23"/>
      <c r="D66" s="23"/>
      <c r="E66" s="23"/>
      <c r="F66" s="23"/>
      <c r="G66" s="23"/>
      <c r="H66" s="23"/>
    </row>
    <row r="67" spans="2:8" x14ac:dyDescent="0.25">
      <c r="B67" s="45"/>
      <c r="C67" s="23"/>
      <c r="D67" s="23"/>
      <c r="E67" s="23"/>
      <c r="F67" s="23"/>
      <c r="G67" s="23"/>
      <c r="H67" s="23"/>
    </row>
    <row r="68" spans="2:8" x14ac:dyDescent="0.25">
      <c r="B68" s="23"/>
      <c r="C68" s="23"/>
      <c r="D68" s="23"/>
      <c r="E68" s="23"/>
      <c r="F68" s="23"/>
      <c r="G68" s="23"/>
      <c r="H68" s="23"/>
    </row>
    <row r="69" spans="2:8" x14ac:dyDescent="0.25">
      <c r="B69" s="23"/>
      <c r="C69" s="23"/>
      <c r="D69" s="23"/>
      <c r="E69" s="23"/>
      <c r="F69" s="23"/>
      <c r="G69" s="23"/>
      <c r="H69" s="23"/>
    </row>
    <row r="70" spans="2:8" x14ac:dyDescent="0.25">
      <c r="B70" s="45"/>
      <c r="C70" s="23"/>
      <c r="D70" s="23"/>
      <c r="E70" s="23"/>
      <c r="F70" s="23"/>
      <c r="G70" s="23"/>
      <c r="H70" s="23"/>
    </row>
    <row r="71" spans="2:8" x14ac:dyDescent="0.25">
      <c r="B71" s="23"/>
      <c r="C71" s="23"/>
      <c r="D71" s="23"/>
      <c r="E71" s="23"/>
      <c r="F71" s="23"/>
      <c r="G71" s="23"/>
      <c r="H71" s="23"/>
    </row>
    <row r="72" spans="2:8" x14ac:dyDescent="0.25">
      <c r="B72" s="23"/>
      <c r="C72" s="23"/>
      <c r="D72" s="23"/>
      <c r="E72" s="23"/>
      <c r="F72" s="23"/>
      <c r="G72" s="23"/>
      <c r="H72" s="23"/>
    </row>
  </sheetData>
  <mergeCells count="52">
    <mergeCell ref="B7:E7"/>
    <mergeCell ref="A8:A10"/>
    <mergeCell ref="B8:E10"/>
    <mergeCell ref="G8:G10"/>
    <mergeCell ref="G18:G20"/>
    <mergeCell ref="G26:G28"/>
    <mergeCell ref="G35:G36"/>
    <mergeCell ref="A26:A28"/>
    <mergeCell ref="F8:F10"/>
    <mergeCell ref="F18:F20"/>
    <mergeCell ref="A35:A36"/>
    <mergeCell ref="B35:E36"/>
    <mergeCell ref="B32:E32"/>
    <mergeCell ref="B26:E28"/>
    <mergeCell ref="B18:E20"/>
    <mergeCell ref="B51:E51"/>
    <mergeCell ref="A53:E53"/>
    <mergeCell ref="B38:E38"/>
    <mergeCell ref="B39:E39"/>
    <mergeCell ref="B40:E40"/>
    <mergeCell ref="B41:E41"/>
    <mergeCell ref="B42:E42"/>
    <mergeCell ref="B49:E49"/>
    <mergeCell ref="A18:A20"/>
    <mergeCell ref="B23:E23"/>
    <mergeCell ref="B54:E54"/>
    <mergeCell ref="B44:E44"/>
    <mergeCell ref="B45:E45"/>
    <mergeCell ref="B46:E46"/>
    <mergeCell ref="B47:E47"/>
    <mergeCell ref="B50:E50"/>
    <mergeCell ref="B37:E37"/>
    <mergeCell ref="B29:E29"/>
    <mergeCell ref="B30:E30"/>
    <mergeCell ref="F26:F28"/>
    <mergeCell ref="F35:F36"/>
    <mergeCell ref="H8:H10"/>
    <mergeCell ref="H18:H20"/>
    <mergeCell ref="H26:H28"/>
    <mergeCell ref="H35:H36"/>
    <mergeCell ref="A1:H1"/>
    <mergeCell ref="A3:H3"/>
    <mergeCell ref="A4:G4"/>
    <mergeCell ref="B6:E6"/>
    <mergeCell ref="B24:E24"/>
    <mergeCell ref="B11:E11"/>
    <mergeCell ref="B12:E12"/>
    <mergeCell ref="B13:E13"/>
    <mergeCell ref="B14:E14"/>
    <mergeCell ref="B16:E16"/>
    <mergeCell ref="B21:E21"/>
    <mergeCell ref="B22:E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9"/>
  <sheetViews>
    <sheetView workbookViewId="0">
      <selection sqref="A1:E1"/>
    </sheetView>
  </sheetViews>
  <sheetFormatPr defaultRowHeight="15" x14ac:dyDescent="0.25"/>
  <cols>
    <col min="1" max="1" width="8" customWidth="1"/>
    <col min="2" max="2" width="52.5703125" customWidth="1"/>
    <col min="3" max="3" width="13.42578125" customWidth="1"/>
    <col min="4" max="5" width="13.42578125" style="235" customWidth="1"/>
  </cols>
  <sheetData>
    <row r="1" spans="1:5" x14ac:dyDescent="0.25">
      <c r="A1" s="564" t="s">
        <v>534</v>
      </c>
      <c r="B1" s="564"/>
      <c r="C1" s="564"/>
      <c r="D1" s="562"/>
      <c r="E1" s="562"/>
    </row>
    <row r="2" spans="1:5" x14ac:dyDescent="0.25">
      <c r="A2" s="60"/>
      <c r="B2" s="60"/>
      <c r="C2" s="60"/>
      <c r="D2" s="60"/>
      <c r="E2" s="60"/>
    </row>
    <row r="3" spans="1:5" x14ac:dyDescent="0.25">
      <c r="A3" s="564" t="s">
        <v>218</v>
      </c>
      <c r="B3" s="564"/>
      <c r="C3" s="564"/>
      <c r="D3" s="560"/>
      <c r="E3" s="560"/>
    </row>
    <row r="4" spans="1:5" x14ac:dyDescent="0.25">
      <c r="A4" s="60"/>
      <c r="B4" s="60"/>
      <c r="C4" s="60"/>
      <c r="D4" s="60"/>
      <c r="E4" s="60"/>
    </row>
    <row r="5" spans="1:5" ht="15.75" thickBot="1" x14ac:dyDescent="0.3">
      <c r="A5" s="60"/>
      <c r="B5" s="68"/>
      <c r="C5" s="68"/>
      <c r="D5" s="68"/>
      <c r="E5" s="68" t="s">
        <v>17</v>
      </c>
    </row>
    <row r="6" spans="1:5" x14ac:dyDescent="0.25">
      <c r="A6" s="69" t="s">
        <v>26</v>
      </c>
      <c r="B6" s="70" t="s">
        <v>6</v>
      </c>
      <c r="C6" s="70" t="s">
        <v>7</v>
      </c>
      <c r="D6" s="391" t="s">
        <v>8</v>
      </c>
      <c r="E6" s="346" t="s">
        <v>231</v>
      </c>
    </row>
    <row r="7" spans="1:5" ht="31.5" customHeight="1" x14ac:dyDescent="0.25">
      <c r="A7" s="71">
        <v>1</v>
      </c>
      <c r="B7" s="31" t="s">
        <v>81</v>
      </c>
      <c r="C7" s="218" t="s">
        <v>187</v>
      </c>
      <c r="D7" s="392" t="s">
        <v>271</v>
      </c>
      <c r="E7" s="347" t="s">
        <v>283</v>
      </c>
    </row>
    <row r="8" spans="1:5" x14ac:dyDescent="0.25">
      <c r="A8" s="71">
        <v>2</v>
      </c>
      <c r="B8" s="128" t="s">
        <v>82</v>
      </c>
      <c r="C8" s="219"/>
      <c r="D8" s="393"/>
      <c r="E8" s="348"/>
    </row>
    <row r="9" spans="1:5" x14ac:dyDescent="0.25">
      <c r="A9" s="71">
        <v>3</v>
      </c>
      <c r="B9" s="27" t="s">
        <v>83</v>
      </c>
      <c r="C9" s="202">
        <v>0</v>
      </c>
      <c r="D9" s="394">
        <v>0</v>
      </c>
      <c r="E9" s="349">
        <v>0</v>
      </c>
    </row>
    <row r="10" spans="1:5" x14ac:dyDescent="0.25">
      <c r="A10" s="71">
        <v>4</v>
      </c>
      <c r="B10" s="27" t="s">
        <v>19</v>
      </c>
      <c r="C10" s="202">
        <v>0</v>
      </c>
      <c r="D10" s="394">
        <v>0</v>
      </c>
      <c r="E10" s="349">
        <v>0</v>
      </c>
    </row>
    <row r="11" spans="1:5" x14ac:dyDescent="0.25">
      <c r="A11" s="71">
        <v>5</v>
      </c>
      <c r="B11" s="27" t="s">
        <v>84</v>
      </c>
      <c r="C11" s="202">
        <v>1744</v>
      </c>
      <c r="D11" s="394">
        <v>1744</v>
      </c>
      <c r="E11" s="349">
        <v>1744</v>
      </c>
    </row>
    <row r="12" spans="1:5" x14ac:dyDescent="0.25">
      <c r="A12" s="71">
        <v>6</v>
      </c>
      <c r="B12" s="62" t="s">
        <v>85</v>
      </c>
      <c r="C12" s="255">
        <v>1248</v>
      </c>
      <c r="D12" s="395">
        <v>1248</v>
      </c>
      <c r="E12" s="350">
        <v>1248</v>
      </c>
    </row>
    <row r="13" spans="1:5" x14ac:dyDescent="0.25">
      <c r="A13" s="71">
        <v>7</v>
      </c>
      <c r="B13" s="27" t="s">
        <v>86</v>
      </c>
      <c r="C13" s="202">
        <v>100</v>
      </c>
      <c r="D13" s="394">
        <v>100</v>
      </c>
      <c r="E13" s="349">
        <v>100</v>
      </c>
    </row>
    <row r="14" spans="1:5" x14ac:dyDescent="0.25">
      <c r="A14" s="71">
        <v>8</v>
      </c>
      <c r="B14" s="27" t="s">
        <v>87</v>
      </c>
      <c r="C14" s="202">
        <v>781</v>
      </c>
      <c r="D14" s="394">
        <v>781</v>
      </c>
      <c r="E14" s="349">
        <v>781</v>
      </c>
    </row>
    <row r="15" spans="1:5" x14ac:dyDescent="0.25">
      <c r="A15" s="71">
        <v>9</v>
      </c>
      <c r="B15" s="27" t="s">
        <v>88</v>
      </c>
      <c r="C15" s="202">
        <v>5000</v>
      </c>
      <c r="D15" s="394">
        <v>5000</v>
      </c>
      <c r="E15" s="349">
        <v>5000</v>
      </c>
    </row>
    <row r="16" spans="1:5" x14ac:dyDescent="0.25">
      <c r="A16" s="71">
        <v>10</v>
      </c>
      <c r="B16" s="32" t="s">
        <v>259</v>
      </c>
      <c r="C16" s="220">
        <v>1009</v>
      </c>
      <c r="D16" s="396">
        <v>1009</v>
      </c>
      <c r="E16" s="351">
        <v>1009</v>
      </c>
    </row>
    <row r="17" spans="1:5" ht="17.25" customHeight="1" x14ac:dyDescent="0.25">
      <c r="A17" s="71">
        <v>11</v>
      </c>
      <c r="B17" s="32" t="s">
        <v>260</v>
      </c>
      <c r="C17" s="220">
        <v>3993</v>
      </c>
      <c r="D17" s="396">
        <f>3993+4285</f>
        <v>8278</v>
      </c>
      <c r="E17" s="351">
        <f>3993+4285</f>
        <v>8278</v>
      </c>
    </row>
    <row r="18" spans="1:5" s="235" customFormat="1" ht="17.25" customHeight="1" x14ac:dyDescent="0.25">
      <c r="A18" s="71">
        <v>12</v>
      </c>
      <c r="B18" s="32" t="s">
        <v>261</v>
      </c>
      <c r="C18" s="220">
        <v>3573</v>
      </c>
      <c r="D18" s="396">
        <v>3573</v>
      </c>
      <c r="E18" s="351">
        <v>3573</v>
      </c>
    </row>
    <row r="19" spans="1:5" ht="17.25" customHeight="1" x14ac:dyDescent="0.25">
      <c r="A19" s="71">
        <v>13</v>
      </c>
      <c r="B19" s="72" t="s">
        <v>248</v>
      </c>
      <c r="C19" s="221">
        <v>313</v>
      </c>
      <c r="D19" s="397">
        <v>412</v>
      </c>
      <c r="E19" s="352">
        <v>412</v>
      </c>
    </row>
    <row r="20" spans="1:5" ht="17.25" customHeight="1" x14ac:dyDescent="0.25">
      <c r="A20" s="71">
        <v>14</v>
      </c>
      <c r="B20" s="73" t="s">
        <v>89</v>
      </c>
      <c r="C20" s="220">
        <v>1800</v>
      </c>
      <c r="D20" s="396">
        <v>1800</v>
      </c>
      <c r="E20" s="351">
        <v>1800</v>
      </c>
    </row>
    <row r="21" spans="1:5" ht="17.25" customHeight="1" x14ac:dyDescent="0.25">
      <c r="A21" s="71">
        <v>15</v>
      </c>
      <c r="B21" s="73" t="s">
        <v>90</v>
      </c>
      <c r="C21" s="220">
        <v>0</v>
      </c>
      <c r="D21" s="396">
        <v>0</v>
      </c>
      <c r="E21" s="351">
        <v>0</v>
      </c>
    </row>
    <row r="22" spans="1:5" ht="17.25" customHeight="1" x14ac:dyDescent="0.25">
      <c r="A22" s="71">
        <v>16</v>
      </c>
      <c r="B22" s="73" t="s">
        <v>91</v>
      </c>
      <c r="C22" s="222">
        <f>SUM(C9:C21)</f>
        <v>19561</v>
      </c>
      <c r="D22" s="398">
        <f>SUM(D9:D21)</f>
        <v>23945</v>
      </c>
      <c r="E22" s="353">
        <f>SUM(E9:E21)</f>
        <v>23945</v>
      </c>
    </row>
    <row r="23" spans="1:5" ht="15.75" customHeight="1" x14ac:dyDescent="0.25">
      <c r="A23" s="71">
        <v>17</v>
      </c>
      <c r="B23" s="129" t="s">
        <v>92</v>
      </c>
      <c r="C23" s="219"/>
      <c r="D23" s="393"/>
      <c r="E23" s="348"/>
    </row>
    <row r="24" spans="1:5" ht="17.100000000000001" customHeight="1" x14ac:dyDescent="0.25">
      <c r="A24" s="71">
        <v>18</v>
      </c>
      <c r="B24" s="73" t="s">
        <v>93</v>
      </c>
      <c r="C24" s="221">
        <v>0</v>
      </c>
      <c r="D24" s="397">
        <v>0</v>
      </c>
      <c r="E24" s="352">
        <v>0</v>
      </c>
    </row>
    <row r="25" spans="1:5" ht="17.100000000000001" customHeight="1" x14ac:dyDescent="0.25">
      <c r="A25" s="71">
        <v>19</v>
      </c>
      <c r="B25" s="73" t="s">
        <v>94</v>
      </c>
      <c r="C25" s="221">
        <v>2200</v>
      </c>
      <c r="D25" s="397">
        <v>1003</v>
      </c>
      <c r="E25" s="352">
        <v>935</v>
      </c>
    </row>
    <row r="26" spans="1:5" ht="17.100000000000001" customHeight="1" x14ac:dyDescent="0.25">
      <c r="A26" s="71">
        <v>20</v>
      </c>
      <c r="B26" s="73" t="s">
        <v>95</v>
      </c>
      <c r="C26" s="221">
        <v>2860</v>
      </c>
      <c r="D26" s="397">
        <v>2860</v>
      </c>
      <c r="E26" s="352">
        <v>2110</v>
      </c>
    </row>
    <row r="27" spans="1:5" ht="17.100000000000001" customHeight="1" x14ac:dyDescent="0.25">
      <c r="A27" s="71">
        <v>21</v>
      </c>
      <c r="B27" s="73" t="s">
        <v>96</v>
      </c>
      <c r="C27" s="221">
        <v>0</v>
      </c>
      <c r="D27" s="397">
        <v>0</v>
      </c>
      <c r="E27" s="352">
        <v>0</v>
      </c>
    </row>
    <row r="28" spans="1:5" ht="17.100000000000001" customHeight="1" x14ac:dyDescent="0.25">
      <c r="A28" s="71">
        <v>22</v>
      </c>
      <c r="B28" s="73" t="s">
        <v>97</v>
      </c>
      <c r="C28" s="221">
        <v>790</v>
      </c>
      <c r="D28" s="397">
        <v>790</v>
      </c>
      <c r="E28" s="352">
        <v>596</v>
      </c>
    </row>
    <row r="29" spans="1:5" ht="17.100000000000001" customHeight="1" x14ac:dyDescent="0.25">
      <c r="A29" s="71">
        <v>23</v>
      </c>
      <c r="B29" s="73" t="s">
        <v>236</v>
      </c>
      <c r="C29" s="221">
        <v>330</v>
      </c>
      <c r="D29" s="397">
        <v>290</v>
      </c>
      <c r="E29" s="352">
        <v>38</v>
      </c>
    </row>
    <row r="30" spans="1:5" ht="17.100000000000001" customHeight="1" x14ac:dyDescent="0.25">
      <c r="A30" s="71">
        <v>24</v>
      </c>
      <c r="B30" s="73" t="s">
        <v>219</v>
      </c>
      <c r="C30" s="221">
        <v>0</v>
      </c>
      <c r="D30" s="397">
        <v>0</v>
      </c>
      <c r="E30" s="352">
        <v>0</v>
      </c>
    </row>
    <row r="31" spans="1:5" ht="17.100000000000001" customHeight="1" x14ac:dyDescent="0.25">
      <c r="A31" s="71">
        <v>25</v>
      </c>
      <c r="B31" s="73" t="s">
        <v>2</v>
      </c>
      <c r="C31" s="221">
        <v>80</v>
      </c>
      <c r="D31" s="397">
        <v>80</v>
      </c>
      <c r="E31" s="352">
        <v>235</v>
      </c>
    </row>
    <row r="32" spans="1:5" ht="17.100000000000001" customHeight="1" x14ac:dyDescent="0.25">
      <c r="A32" s="71">
        <v>26</v>
      </c>
      <c r="B32" s="73" t="s">
        <v>98</v>
      </c>
      <c r="C32" s="221">
        <v>0</v>
      </c>
      <c r="D32" s="397">
        <v>0</v>
      </c>
      <c r="E32" s="352">
        <v>0</v>
      </c>
    </row>
    <row r="33" spans="1:5" ht="17.100000000000001" customHeight="1" x14ac:dyDescent="0.25">
      <c r="A33" s="71">
        <v>27</v>
      </c>
      <c r="B33" s="73" t="s">
        <v>220</v>
      </c>
      <c r="C33" s="221">
        <v>0</v>
      </c>
      <c r="D33" s="397">
        <v>0</v>
      </c>
      <c r="E33" s="352">
        <v>0</v>
      </c>
    </row>
    <row r="34" spans="1:5" x14ac:dyDescent="0.25">
      <c r="A34" s="71">
        <v>28</v>
      </c>
      <c r="B34" s="32" t="s">
        <v>249</v>
      </c>
      <c r="C34" s="221">
        <v>0</v>
      </c>
      <c r="D34" s="397">
        <v>0</v>
      </c>
      <c r="E34" s="352">
        <v>0</v>
      </c>
    </row>
    <row r="35" spans="1:5" s="235" customFormat="1" x14ac:dyDescent="0.25">
      <c r="A35" s="71">
        <v>29</v>
      </c>
      <c r="B35" s="32" t="s">
        <v>221</v>
      </c>
      <c r="C35" s="221">
        <v>1879</v>
      </c>
      <c r="D35" s="397">
        <v>878</v>
      </c>
      <c r="E35" s="352">
        <v>140</v>
      </c>
    </row>
    <row r="36" spans="1:5" x14ac:dyDescent="0.25">
      <c r="A36" s="71">
        <v>30</v>
      </c>
      <c r="B36" s="32" t="s">
        <v>99</v>
      </c>
      <c r="C36" s="221">
        <v>0</v>
      </c>
      <c r="D36" s="397">
        <v>0</v>
      </c>
      <c r="E36" s="352">
        <v>0</v>
      </c>
    </row>
    <row r="37" spans="1:5" x14ac:dyDescent="0.25">
      <c r="A37" s="71">
        <v>31</v>
      </c>
      <c r="B37" s="31" t="s">
        <v>100</v>
      </c>
      <c r="C37" s="222">
        <f>SUM(C24:C36)</f>
        <v>8139</v>
      </c>
      <c r="D37" s="398">
        <f>SUM(D24:D36)</f>
        <v>5901</v>
      </c>
      <c r="E37" s="353">
        <f>SUM(E24:E36)</f>
        <v>4054</v>
      </c>
    </row>
    <row r="38" spans="1:5" s="36" customFormat="1" x14ac:dyDescent="0.25">
      <c r="A38" s="71">
        <v>32</v>
      </c>
      <c r="B38" s="74" t="s">
        <v>101</v>
      </c>
      <c r="C38" s="221">
        <v>0</v>
      </c>
      <c r="D38" s="397">
        <v>0</v>
      </c>
      <c r="E38" s="352">
        <v>0</v>
      </c>
    </row>
    <row r="39" spans="1:5" x14ac:dyDescent="0.25">
      <c r="A39" s="71">
        <v>33</v>
      </c>
      <c r="B39" s="31" t="s">
        <v>102</v>
      </c>
      <c r="C39" s="221">
        <v>0</v>
      </c>
      <c r="D39" s="397">
        <v>0</v>
      </c>
      <c r="E39" s="352">
        <v>0</v>
      </c>
    </row>
    <row r="40" spans="1:5" x14ac:dyDescent="0.25">
      <c r="A40" s="71">
        <v>34</v>
      </c>
      <c r="B40" s="31" t="s">
        <v>234</v>
      </c>
      <c r="C40" s="221">
        <v>0</v>
      </c>
      <c r="D40" s="397">
        <v>0</v>
      </c>
      <c r="E40" s="352">
        <v>0</v>
      </c>
    </row>
    <row r="41" spans="1:5" x14ac:dyDescent="0.25">
      <c r="A41" s="71">
        <v>35</v>
      </c>
      <c r="B41" s="31" t="s">
        <v>103</v>
      </c>
      <c r="C41" s="221">
        <v>14541</v>
      </c>
      <c r="D41" s="397">
        <f>9700+1376</f>
        <v>11076</v>
      </c>
      <c r="E41" s="352">
        <f>9700+1376</f>
        <v>11076</v>
      </c>
    </row>
    <row r="42" spans="1:5" x14ac:dyDescent="0.25">
      <c r="A42" s="71">
        <v>36</v>
      </c>
      <c r="B42" s="31" t="s">
        <v>222</v>
      </c>
      <c r="C42" s="221">
        <v>0</v>
      </c>
      <c r="D42" s="397">
        <v>0</v>
      </c>
      <c r="E42" s="352">
        <v>0</v>
      </c>
    </row>
    <row r="43" spans="1:5" x14ac:dyDescent="0.25">
      <c r="A43" s="71">
        <v>37</v>
      </c>
      <c r="B43" s="31" t="s">
        <v>276</v>
      </c>
      <c r="C43" s="221">
        <v>0</v>
      </c>
      <c r="D43" s="397">
        <v>763</v>
      </c>
      <c r="E43" s="352">
        <v>763</v>
      </c>
    </row>
    <row r="44" spans="1:5" x14ac:dyDescent="0.25">
      <c r="A44" s="71">
        <v>38</v>
      </c>
      <c r="B44" s="31" t="s">
        <v>104</v>
      </c>
      <c r="C44" s="221">
        <v>0</v>
      </c>
      <c r="D44" s="397">
        <v>0</v>
      </c>
      <c r="E44" s="352">
        <v>0</v>
      </c>
    </row>
    <row r="45" spans="1:5" x14ac:dyDescent="0.25">
      <c r="A45" s="71">
        <v>39</v>
      </c>
      <c r="B45" s="31" t="s">
        <v>275</v>
      </c>
      <c r="C45" s="221">
        <v>0</v>
      </c>
      <c r="D45" s="397">
        <v>4551</v>
      </c>
      <c r="E45" s="352">
        <v>4551</v>
      </c>
    </row>
    <row r="46" spans="1:5" x14ac:dyDescent="0.25">
      <c r="A46" s="71">
        <v>40</v>
      </c>
      <c r="B46" s="31" t="s">
        <v>105</v>
      </c>
      <c r="C46" s="221">
        <v>50820</v>
      </c>
      <c r="D46" s="397">
        <v>50820</v>
      </c>
      <c r="E46" s="352">
        <v>50820</v>
      </c>
    </row>
    <row r="47" spans="1:5" ht="15.75" thickBot="1" x14ac:dyDescent="0.3">
      <c r="A47" s="71">
        <v>41</v>
      </c>
      <c r="B47" s="33" t="s">
        <v>106</v>
      </c>
      <c r="C47" s="223">
        <f>C22+C37+C38+C39+C40+C41+C42+C43+C44+C46+C45</f>
        <v>93061</v>
      </c>
      <c r="D47" s="399">
        <f>D22+D37+D38+D39+D40+D41+D42+D43+D44+D46+D45</f>
        <v>97056</v>
      </c>
      <c r="E47" s="354">
        <f>E22+E37+E38+E39+E40+E41+E42+E43+E44+E46+E45</f>
        <v>95209</v>
      </c>
    </row>
    <row r="49" spans="2:5" ht="15.75" x14ac:dyDescent="0.25">
      <c r="B49" s="47"/>
      <c r="C49" s="47"/>
      <c r="D49" s="47"/>
      <c r="E49" s="47"/>
    </row>
  </sheetData>
  <mergeCells count="2">
    <mergeCell ref="A1:E1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07"/>
  <sheetViews>
    <sheetView zoomScale="95" zoomScaleNormal="95" workbookViewId="0">
      <selection activeCell="A2" sqref="A2:G2"/>
    </sheetView>
  </sheetViews>
  <sheetFormatPr defaultRowHeight="15" x14ac:dyDescent="0.25"/>
  <cols>
    <col min="1" max="1" width="5.42578125" customWidth="1"/>
    <col min="3" max="3" width="35.5703125" customWidth="1"/>
    <col min="4" max="4" width="14.28515625" customWidth="1"/>
    <col min="5" max="6" width="14.28515625" style="235" customWidth="1"/>
    <col min="7" max="7" width="12.7109375" style="316" customWidth="1"/>
    <col min="8" max="8" width="12.7109375" customWidth="1"/>
    <col min="9" max="9" width="28.5703125" customWidth="1"/>
    <col min="10" max="10" width="16.85546875" customWidth="1"/>
  </cols>
  <sheetData>
    <row r="1" spans="1:8" x14ac:dyDescent="0.25">
      <c r="B1" s="36"/>
      <c r="C1" s="36"/>
      <c r="D1" s="36"/>
      <c r="E1" s="36"/>
      <c r="F1" s="36"/>
      <c r="G1" s="304"/>
    </row>
    <row r="2" spans="1:8" x14ac:dyDescent="0.25">
      <c r="A2" s="662" t="s">
        <v>535</v>
      </c>
      <c r="B2" s="560"/>
      <c r="C2" s="560"/>
      <c r="D2" s="560"/>
      <c r="E2" s="560"/>
      <c r="F2" s="560"/>
      <c r="G2" s="560"/>
      <c r="H2" s="60"/>
    </row>
    <row r="3" spans="1:8" x14ac:dyDescent="0.25">
      <c r="A3" s="662" t="s">
        <v>254</v>
      </c>
      <c r="B3" s="560"/>
      <c r="C3" s="560"/>
      <c r="D3" s="560"/>
      <c r="E3" s="560"/>
      <c r="F3" s="560"/>
      <c r="G3" s="560"/>
      <c r="H3" s="60"/>
    </row>
    <row r="4" spans="1:8" x14ac:dyDescent="0.25">
      <c r="A4" s="662" t="s">
        <v>213</v>
      </c>
      <c r="B4" s="560"/>
      <c r="C4" s="560"/>
      <c r="D4" s="560"/>
      <c r="E4" s="560"/>
      <c r="F4" s="560"/>
      <c r="G4" s="560"/>
      <c r="H4" s="262"/>
    </row>
    <row r="5" spans="1:8" x14ac:dyDescent="0.25">
      <c r="A5" s="60"/>
      <c r="B5" s="141"/>
      <c r="C5" s="142"/>
      <c r="D5" s="142"/>
      <c r="E5" s="142"/>
      <c r="F5" s="142"/>
      <c r="G5" s="305"/>
      <c r="H5" s="60"/>
    </row>
    <row r="6" spans="1:8" x14ac:dyDescent="0.25">
      <c r="A6" s="60"/>
      <c r="B6" s="141" t="s">
        <v>27</v>
      </c>
      <c r="C6" s="142"/>
      <c r="D6" s="142"/>
      <c r="E6" s="142"/>
      <c r="F6" s="142"/>
      <c r="G6" s="305"/>
      <c r="H6" s="60"/>
    </row>
    <row r="7" spans="1:8" x14ac:dyDescent="0.25">
      <c r="A7" s="143"/>
      <c r="B7" s="665" t="s">
        <v>6</v>
      </c>
      <c r="C7" s="653"/>
      <c r="D7" s="214" t="s">
        <v>7</v>
      </c>
      <c r="E7" s="214" t="s">
        <v>8</v>
      </c>
      <c r="F7" s="214" t="s">
        <v>231</v>
      </c>
      <c r="G7" s="173" t="s">
        <v>262</v>
      </c>
      <c r="H7" s="235"/>
    </row>
    <row r="8" spans="1:8" ht="15" customHeight="1" x14ac:dyDescent="0.25">
      <c r="A8" s="663" t="s">
        <v>26</v>
      </c>
      <c r="B8" s="666" t="s">
        <v>0</v>
      </c>
      <c r="C8" s="667"/>
      <c r="D8" s="648" t="s">
        <v>187</v>
      </c>
      <c r="E8" s="648" t="s">
        <v>271</v>
      </c>
      <c r="F8" s="648" t="s">
        <v>288</v>
      </c>
      <c r="G8" s="670" t="s">
        <v>181</v>
      </c>
      <c r="H8" s="235"/>
    </row>
    <row r="9" spans="1:8" ht="30" customHeight="1" thickBot="1" x14ac:dyDescent="0.3">
      <c r="A9" s="664"/>
      <c r="B9" s="668"/>
      <c r="C9" s="669"/>
      <c r="D9" s="649"/>
      <c r="E9" s="649"/>
      <c r="F9" s="649"/>
      <c r="G9" s="671"/>
      <c r="H9" s="235"/>
    </row>
    <row r="10" spans="1:8" x14ac:dyDescent="0.25">
      <c r="A10" s="146">
        <v>1</v>
      </c>
      <c r="B10" s="145" t="s">
        <v>28</v>
      </c>
      <c r="C10" s="145"/>
      <c r="D10" s="147"/>
      <c r="E10" s="147"/>
      <c r="F10" s="147"/>
      <c r="G10" s="306"/>
      <c r="H10" s="235"/>
    </row>
    <row r="11" spans="1:8" x14ac:dyDescent="0.25">
      <c r="A11" s="146">
        <v>2</v>
      </c>
      <c r="B11" s="145"/>
      <c r="C11" s="145" t="s">
        <v>29</v>
      </c>
      <c r="D11" s="153">
        <v>1995</v>
      </c>
      <c r="E11" s="153">
        <v>3543</v>
      </c>
      <c r="F11" s="153">
        <v>3543</v>
      </c>
      <c r="G11" s="149"/>
      <c r="H11" s="235"/>
    </row>
    <row r="12" spans="1:8" x14ac:dyDescent="0.25">
      <c r="A12" s="146">
        <v>3</v>
      </c>
      <c r="B12" s="145"/>
      <c r="C12" s="145" t="s">
        <v>30</v>
      </c>
      <c r="D12" s="153">
        <v>0</v>
      </c>
      <c r="E12" s="153">
        <v>183</v>
      </c>
      <c r="F12" s="153">
        <v>183</v>
      </c>
      <c r="G12" s="149"/>
      <c r="H12" s="235"/>
    </row>
    <row r="13" spans="1:8" x14ac:dyDescent="0.25">
      <c r="A13" s="146">
        <v>4</v>
      </c>
      <c r="B13" s="145"/>
      <c r="C13" s="148" t="s">
        <v>244</v>
      </c>
      <c r="D13" s="153">
        <v>100</v>
      </c>
      <c r="E13" s="153">
        <v>72</v>
      </c>
      <c r="F13" s="153">
        <v>72</v>
      </c>
      <c r="G13" s="149"/>
      <c r="H13" s="235"/>
    </row>
    <row r="14" spans="1:8" x14ac:dyDescent="0.25">
      <c r="A14" s="146">
        <v>5</v>
      </c>
      <c r="B14" s="145"/>
      <c r="C14" s="145" t="s">
        <v>31</v>
      </c>
      <c r="D14" s="153">
        <v>240</v>
      </c>
      <c r="E14" s="153">
        <v>240</v>
      </c>
      <c r="F14" s="153">
        <v>240</v>
      </c>
      <c r="G14" s="149"/>
      <c r="H14" s="235"/>
    </row>
    <row r="15" spans="1:8" x14ac:dyDescent="0.25">
      <c r="A15" s="146">
        <v>6</v>
      </c>
      <c r="B15" s="145"/>
      <c r="C15" s="145" t="s">
        <v>32</v>
      </c>
      <c r="D15" s="153">
        <v>0</v>
      </c>
      <c r="E15" s="153">
        <v>0</v>
      </c>
      <c r="F15" s="153">
        <v>0</v>
      </c>
      <c r="G15" s="149"/>
      <c r="H15" s="235"/>
    </row>
    <row r="16" spans="1:8" x14ac:dyDescent="0.25">
      <c r="A16" s="146">
        <v>7</v>
      </c>
      <c r="B16" s="145"/>
      <c r="C16" s="148" t="s">
        <v>33</v>
      </c>
      <c r="D16" s="153">
        <v>0</v>
      </c>
      <c r="E16" s="153">
        <v>0</v>
      </c>
      <c r="F16" s="153">
        <v>0</v>
      </c>
      <c r="G16" s="149"/>
      <c r="H16" s="235"/>
    </row>
    <row r="17" spans="1:8" x14ac:dyDescent="0.25">
      <c r="A17" s="146">
        <v>8</v>
      </c>
      <c r="B17" s="145"/>
      <c r="C17" s="148" t="s">
        <v>34</v>
      </c>
      <c r="D17" s="153">
        <v>0</v>
      </c>
      <c r="E17" s="153">
        <v>0</v>
      </c>
      <c r="F17" s="153">
        <v>0</v>
      </c>
      <c r="G17" s="149"/>
      <c r="H17" s="235"/>
    </row>
    <row r="18" spans="1:8" x14ac:dyDescent="0.25">
      <c r="A18" s="146">
        <v>9</v>
      </c>
      <c r="B18" s="150" t="s">
        <v>35</v>
      </c>
      <c r="C18" s="150"/>
      <c r="D18" s="151">
        <f>SUM(D11:D17)</f>
        <v>2335</v>
      </c>
      <c r="E18" s="151">
        <f>SUM(E11:E17)</f>
        <v>4038</v>
      </c>
      <c r="F18" s="151">
        <f>SUM(F11:F17)</f>
        <v>4038</v>
      </c>
      <c r="G18" s="307">
        <f>SUM(G10:G17)</f>
        <v>0</v>
      </c>
      <c r="H18" s="39"/>
    </row>
    <row r="19" spans="1:8" x14ac:dyDescent="0.25">
      <c r="A19" s="146">
        <v>10</v>
      </c>
      <c r="B19" s="60"/>
      <c r="C19" s="148" t="s">
        <v>36</v>
      </c>
      <c r="D19" s="153">
        <v>10636</v>
      </c>
      <c r="E19" s="153">
        <v>5779</v>
      </c>
      <c r="F19" s="153">
        <v>5779</v>
      </c>
      <c r="G19" s="308">
        <v>6</v>
      </c>
      <c r="H19" s="39"/>
    </row>
    <row r="20" spans="1:8" x14ac:dyDescent="0.25">
      <c r="A20" s="146">
        <v>11</v>
      </c>
      <c r="B20" s="150" t="s">
        <v>37</v>
      </c>
      <c r="C20" s="154"/>
      <c r="D20" s="323">
        <f>SUM(D18:D19)</f>
        <v>12971</v>
      </c>
      <c r="E20" s="323">
        <f>SUM(E18:E19)</f>
        <v>9817</v>
      </c>
      <c r="F20" s="323">
        <f>SUM(F18:F19)</f>
        <v>9817</v>
      </c>
      <c r="G20" s="308"/>
      <c r="H20" s="39"/>
    </row>
    <row r="21" spans="1:8" x14ac:dyDescent="0.25">
      <c r="A21" s="146">
        <v>12</v>
      </c>
      <c r="B21" s="145" t="s">
        <v>38</v>
      </c>
      <c r="C21" s="145"/>
      <c r="D21" s="147"/>
      <c r="E21" s="147"/>
      <c r="F21" s="147"/>
      <c r="G21" s="309"/>
      <c r="H21" s="39"/>
    </row>
    <row r="22" spans="1:8" x14ac:dyDescent="0.25">
      <c r="A22" s="146">
        <v>13</v>
      </c>
      <c r="B22" s="145"/>
      <c r="C22" s="148" t="s">
        <v>29</v>
      </c>
      <c r="D22" s="153">
        <v>928</v>
      </c>
      <c r="E22" s="153">
        <v>507</v>
      </c>
      <c r="F22" s="153">
        <v>507</v>
      </c>
      <c r="G22" s="310"/>
      <c r="H22" s="39"/>
    </row>
    <row r="23" spans="1:8" x14ac:dyDescent="0.25">
      <c r="A23" s="146">
        <v>14</v>
      </c>
      <c r="B23" s="145"/>
      <c r="C23" s="145" t="s">
        <v>30</v>
      </c>
      <c r="D23" s="153">
        <v>20</v>
      </c>
      <c r="E23" s="153">
        <v>29</v>
      </c>
      <c r="F23" s="153">
        <v>29</v>
      </c>
      <c r="G23" s="310"/>
      <c r="H23" s="235"/>
    </row>
    <row r="24" spans="1:8" x14ac:dyDescent="0.25">
      <c r="A24" s="146">
        <v>15</v>
      </c>
      <c r="B24" s="145"/>
      <c r="C24" s="148" t="s">
        <v>244</v>
      </c>
      <c r="D24" s="153">
        <v>0</v>
      </c>
      <c r="E24" s="153">
        <v>13</v>
      </c>
      <c r="F24" s="153">
        <v>13</v>
      </c>
      <c r="G24" s="310"/>
      <c r="H24" s="235"/>
    </row>
    <row r="25" spans="1:8" x14ac:dyDescent="0.25">
      <c r="A25" s="146">
        <v>16</v>
      </c>
      <c r="B25" s="145"/>
      <c r="C25" s="145" t="s">
        <v>31</v>
      </c>
      <c r="D25" s="153">
        <v>46</v>
      </c>
      <c r="E25" s="153">
        <v>47</v>
      </c>
      <c r="F25" s="153">
        <v>47</v>
      </c>
      <c r="G25" s="310"/>
      <c r="H25" s="235"/>
    </row>
    <row r="26" spans="1:8" x14ac:dyDescent="0.25">
      <c r="A26" s="146">
        <v>17</v>
      </c>
      <c r="B26" s="145"/>
      <c r="C26" s="145" t="s">
        <v>32</v>
      </c>
      <c r="D26" s="153">
        <v>0</v>
      </c>
      <c r="E26" s="153">
        <v>0</v>
      </c>
      <c r="F26" s="153">
        <v>0</v>
      </c>
      <c r="G26" s="310"/>
      <c r="H26" s="235"/>
    </row>
    <row r="27" spans="1:8" x14ac:dyDescent="0.25">
      <c r="A27" s="146">
        <v>18</v>
      </c>
      <c r="B27" s="145"/>
      <c r="C27" s="148" t="s">
        <v>33</v>
      </c>
      <c r="D27" s="153">
        <v>0</v>
      </c>
      <c r="E27" s="153">
        <v>0</v>
      </c>
      <c r="F27" s="153">
        <v>0</v>
      </c>
      <c r="G27" s="310"/>
      <c r="H27" s="235"/>
    </row>
    <row r="28" spans="1:8" x14ac:dyDescent="0.25">
      <c r="A28" s="146">
        <v>19</v>
      </c>
      <c r="B28" s="145"/>
      <c r="C28" s="148" t="s">
        <v>36</v>
      </c>
      <c r="D28" s="153">
        <v>1010</v>
      </c>
      <c r="E28" s="153">
        <v>767</v>
      </c>
      <c r="F28" s="153">
        <v>767</v>
      </c>
      <c r="G28" s="310"/>
      <c r="H28" s="235"/>
    </row>
    <row r="29" spans="1:8" x14ac:dyDescent="0.25">
      <c r="A29" s="146">
        <v>20</v>
      </c>
      <c r="B29" s="145"/>
      <c r="C29" s="148" t="s">
        <v>39</v>
      </c>
      <c r="D29" s="153">
        <v>0</v>
      </c>
      <c r="E29" s="153">
        <v>0</v>
      </c>
      <c r="F29" s="153">
        <v>0</v>
      </c>
      <c r="G29" s="310"/>
      <c r="H29" s="39"/>
    </row>
    <row r="30" spans="1:8" x14ac:dyDescent="0.25">
      <c r="A30" s="146">
        <v>21</v>
      </c>
      <c r="B30" s="145"/>
      <c r="C30" s="148" t="s">
        <v>34</v>
      </c>
      <c r="D30" s="153">
        <v>0</v>
      </c>
      <c r="E30" s="153">
        <v>0</v>
      </c>
      <c r="F30" s="153">
        <v>0</v>
      </c>
      <c r="G30" s="310"/>
      <c r="H30" s="39"/>
    </row>
    <row r="31" spans="1:8" x14ac:dyDescent="0.25">
      <c r="A31" s="146">
        <v>22</v>
      </c>
      <c r="B31" s="150" t="s">
        <v>40</v>
      </c>
      <c r="C31" s="150"/>
      <c r="D31" s="151">
        <f>SUM(D22:D30)</f>
        <v>2004</v>
      </c>
      <c r="E31" s="151">
        <f>SUM(E22:E30)</f>
        <v>1363</v>
      </c>
      <c r="F31" s="151">
        <f>SUM(F22:F30)</f>
        <v>1363</v>
      </c>
      <c r="G31" s="311"/>
      <c r="H31" s="39"/>
    </row>
    <row r="32" spans="1:8" x14ac:dyDescent="0.25">
      <c r="A32" s="146">
        <v>23</v>
      </c>
      <c r="B32" s="145" t="s">
        <v>41</v>
      </c>
      <c r="C32" s="145"/>
      <c r="D32" s="147"/>
      <c r="E32" s="147"/>
      <c r="F32" s="147"/>
      <c r="G32" s="310"/>
      <c r="H32" s="39"/>
    </row>
    <row r="33" spans="1:8" x14ac:dyDescent="0.25">
      <c r="A33" s="146">
        <v>24</v>
      </c>
      <c r="B33" s="145"/>
      <c r="C33" s="145" t="s">
        <v>273</v>
      </c>
      <c r="D33" s="153">
        <v>217</v>
      </c>
      <c r="E33" s="153">
        <v>892</v>
      </c>
      <c r="F33" s="153">
        <v>892</v>
      </c>
      <c r="G33" s="310"/>
      <c r="H33" s="235"/>
    </row>
    <row r="34" spans="1:8" x14ac:dyDescent="0.25">
      <c r="A34" s="146">
        <v>25</v>
      </c>
      <c r="B34" s="145"/>
      <c r="C34" s="148" t="s">
        <v>232</v>
      </c>
      <c r="D34" s="153">
        <v>781</v>
      </c>
      <c r="E34" s="153">
        <v>781</v>
      </c>
      <c r="F34" s="153">
        <v>781</v>
      </c>
      <c r="G34" s="310"/>
      <c r="H34" s="235"/>
    </row>
    <row r="35" spans="1:8" x14ac:dyDescent="0.25">
      <c r="A35" s="146">
        <v>26</v>
      </c>
      <c r="B35" s="145"/>
      <c r="C35" s="148" t="s">
        <v>42</v>
      </c>
      <c r="D35" s="153">
        <v>1755</v>
      </c>
      <c r="E35" s="153">
        <v>637</v>
      </c>
      <c r="F35" s="153">
        <v>637</v>
      </c>
      <c r="G35" s="310"/>
      <c r="H35" s="235"/>
    </row>
    <row r="36" spans="1:8" x14ac:dyDescent="0.25">
      <c r="A36" s="146">
        <v>27</v>
      </c>
      <c r="B36" s="145"/>
      <c r="C36" s="145" t="s">
        <v>43</v>
      </c>
      <c r="D36" s="153">
        <v>1248</v>
      </c>
      <c r="E36" s="153">
        <v>487</v>
      </c>
      <c r="F36" s="153">
        <v>487</v>
      </c>
      <c r="G36" s="310"/>
      <c r="H36" s="235"/>
    </row>
    <row r="37" spans="1:8" x14ac:dyDescent="0.25">
      <c r="A37" s="146">
        <v>28</v>
      </c>
      <c r="B37" s="145"/>
      <c r="C37" s="145" t="s">
        <v>44</v>
      </c>
      <c r="D37" s="153">
        <v>581</v>
      </c>
      <c r="E37" s="153">
        <v>213</v>
      </c>
      <c r="F37" s="153">
        <v>213</v>
      </c>
      <c r="G37" s="310"/>
      <c r="H37" s="235"/>
    </row>
    <row r="38" spans="1:8" x14ac:dyDescent="0.25">
      <c r="A38" s="146">
        <v>29</v>
      </c>
      <c r="B38" s="145"/>
      <c r="C38" s="145" t="s">
        <v>45</v>
      </c>
      <c r="D38" s="153">
        <v>11819</v>
      </c>
      <c r="E38" s="153">
        <v>7081</v>
      </c>
      <c r="F38" s="153">
        <v>7081</v>
      </c>
      <c r="G38" s="310"/>
      <c r="H38" s="235"/>
    </row>
    <row r="39" spans="1:8" x14ac:dyDescent="0.25">
      <c r="A39" s="146">
        <v>30</v>
      </c>
      <c r="B39" s="145"/>
      <c r="C39" s="148" t="s">
        <v>244</v>
      </c>
      <c r="D39" s="153">
        <v>0</v>
      </c>
      <c r="E39" s="153">
        <v>121</v>
      </c>
      <c r="F39" s="153">
        <v>121</v>
      </c>
      <c r="G39" s="310"/>
      <c r="H39" s="235"/>
    </row>
    <row r="40" spans="1:8" x14ac:dyDescent="0.25">
      <c r="A40" s="146">
        <v>31</v>
      </c>
      <c r="B40" s="145"/>
      <c r="C40" s="148" t="s">
        <v>46</v>
      </c>
      <c r="D40" s="153">
        <v>0</v>
      </c>
      <c r="E40" s="153">
        <v>0</v>
      </c>
      <c r="F40" s="153">
        <v>0</v>
      </c>
      <c r="G40" s="310"/>
      <c r="H40" s="39"/>
    </row>
    <row r="41" spans="1:8" x14ac:dyDescent="0.25">
      <c r="A41" s="146">
        <v>32</v>
      </c>
      <c r="B41" s="145"/>
      <c r="C41" s="148" t="s">
        <v>274</v>
      </c>
      <c r="D41" s="153">
        <v>0</v>
      </c>
      <c r="E41" s="153">
        <v>1630</v>
      </c>
      <c r="F41" s="153">
        <v>1630</v>
      </c>
      <c r="G41" s="310"/>
      <c r="H41" s="39"/>
    </row>
    <row r="42" spans="1:8" x14ac:dyDescent="0.25">
      <c r="A42" s="146">
        <v>33</v>
      </c>
      <c r="B42" s="145"/>
      <c r="C42" s="145" t="s">
        <v>32</v>
      </c>
      <c r="D42" s="153">
        <v>200</v>
      </c>
      <c r="E42" s="153">
        <v>200</v>
      </c>
      <c r="F42" s="153">
        <v>200</v>
      </c>
      <c r="G42" s="310"/>
      <c r="H42" s="235"/>
    </row>
    <row r="43" spans="1:8" x14ac:dyDescent="0.25">
      <c r="A43" s="146">
        <v>34</v>
      </c>
      <c r="B43" s="145"/>
      <c r="C43" s="148" t="s">
        <v>46</v>
      </c>
      <c r="D43" s="153">
        <v>0</v>
      </c>
      <c r="E43" s="153">
        <v>0</v>
      </c>
      <c r="F43" s="153">
        <v>0</v>
      </c>
      <c r="G43" s="310"/>
      <c r="H43" s="38"/>
    </row>
    <row r="44" spans="1:8" x14ac:dyDescent="0.25">
      <c r="A44" s="146">
        <v>35</v>
      </c>
      <c r="B44" s="145"/>
      <c r="C44" s="145" t="s">
        <v>31</v>
      </c>
      <c r="D44" s="153">
        <v>193</v>
      </c>
      <c r="E44" s="153">
        <v>184</v>
      </c>
      <c r="F44" s="153">
        <v>184</v>
      </c>
      <c r="G44" s="310"/>
      <c r="H44" s="38"/>
    </row>
    <row r="45" spans="1:8" x14ac:dyDescent="0.25">
      <c r="A45" s="146">
        <v>36</v>
      </c>
      <c r="B45" s="145"/>
      <c r="C45" s="148" t="s">
        <v>34</v>
      </c>
      <c r="D45" s="153">
        <v>2448</v>
      </c>
      <c r="E45" s="153">
        <v>2900</v>
      </c>
      <c r="F45" s="153">
        <v>2900</v>
      </c>
      <c r="G45" s="310"/>
      <c r="H45" s="38"/>
    </row>
    <row r="46" spans="1:8" x14ac:dyDescent="0.25">
      <c r="A46" s="146">
        <v>37</v>
      </c>
      <c r="B46" s="145"/>
      <c r="C46" s="148" t="s">
        <v>36</v>
      </c>
      <c r="D46" s="153">
        <v>2328</v>
      </c>
      <c r="E46" s="153">
        <v>3484</v>
      </c>
      <c r="F46" s="153">
        <v>3484</v>
      </c>
      <c r="G46" s="310"/>
      <c r="H46" s="38"/>
    </row>
    <row r="47" spans="1:8" x14ac:dyDescent="0.25">
      <c r="A47" s="146">
        <v>38</v>
      </c>
      <c r="B47" s="145"/>
      <c r="C47" s="148" t="s">
        <v>47</v>
      </c>
      <c r="D47" s="153">
        <v>0</v>
      </c>
      <c r="E47" s="153">
        <v>0</v>
      </c>
      <c r="F47" s="153">
        <v>0</v>
      </c>
      <c r="G47" s="310"/>
      <c r="H47" s="39"/>
    </row>
    <row r="48" spans="1:8" x14ac:dyDescent="0.25">
      <c r="A48" s="146">
        <v>39</v>
      </c>
      <c r="B48" s="156" t="s">
        <v>48</v>
      </c>
      <c r="C48" s="157"/>
      <c r="D48" s="158">
        <f>SUM(D33:D47)</f>
        <v>21570</v>
      </c>
      <c r="E48" s="158">
        <f>SUM(E33:E47)</f>
        <v>18610</v>
      </c>
      <c r="F48" s="158">
        <f>SUM(F33:F47)</f>
        <v>18610</v>
      </c>
      <c r="G48" s="309"/>
      <c r="H48" s="39"/>
    </row>
    <row r="49" spans="1:8" x14ac:dyDescent="0.25">
      <c r="A49" s="146">
        <v>40</v>
      </c>
      <c r="B49" s="145" t="s">
        <v>49</v>
      </c>
      <c r="C49" s="145"/>
      <c r="D49" s="147"/>
      <c r="E49" s="147"/>
      <c r="F49" s="147"/>
      <c r="G49" s="310"/>
      <c r="H49" s="39"/>
    </row>
    <row r="50" spans="1:8" x14ac:dyDescent="0.25">
      <c r="A50" s="146">
        <v>41</v>
      </c>
      <c r="B50" s="159" t="s">
        <v>50</v>
      </c>
      <c r="C50" s="159"/>
      <c r="D50" s="147"/>
      <c r="E50" s="147"/>
      <c r="F50" s="147"/>
      <c r="G50" s="310"/>
      <c r="H50" s="39"/>
    </row>
    <row r="51" spans="1:8" x14ac:dyDescent="0.25">
      <c r="A51" s="146">
        <v>42</v>
      </c>
      <c r="B51" s="159"/>
      <c r="C51" s="159" t="s">
        <v>240</v>
      </c>
      <c r="D51" s="153">
        <f>'6.számú melléklet'!C10</f>
        <v>1630</v>
      </c>
      <c r="E51" s="153">
        <f>'6.számú melléklet'!D10</f>
        <v>1630</v>
      </c>
      <c r="F51" s="153">
        <f>'6.számú melléklet'!E10</f>
        <v>145</v>
      </c>
      <c r="G51" s="310"/>
      <c r="H51" s="39"/>
    </row>
    <row r="52" spans="1:8" x14ac:dyDescent="0.25">
      <c r="A52" s="146">
        <v>43</v>
      </c>
      <c r="B52" s="159"/>
      <c r="C52" s="159" t="s">
        <v>20</v>
      </c>
      <c r="D52" s="147">
        <f>'6.számú melléklet'!C11</f>
        <v>2650</v>
      </c>
      <c r="E52" s="147">
        <f>'6.számú melléklet'!D11</f>
        <v>2650</v>
      </c>
      <c r="F52" s="147">
        <f>'6.számú melléklet'!E11</f>
        <v>1000</v>
      </c>
      <c r="G52" s="310"/>
      <c r="H52" s="39"/>
    </row>
    <row r="53" spans="1:8" x14ac:dyDescent="0.25">
      <c r="A53" s="146">
        <v>44</v>
      </c>
      <c r="B53" s="159"/>
      <c r="C53" s="145" t="s">
        <v>51</v>
      </c>
      <c r="D53" s="147">
        <f>'6.számú melléklet'!C8</f>
        <v>0</v>
      </c>
      <c r="E53" s="147">
        <f>'6.számú melléklet'!D8</f>
        <v>0</v>
      </c>
      <c r="F53" s="147">
        <f>'6.számú melléklet'!E8</f>
        <v>400</v>
      </c>
      <c r="G53" s="310"/>
      <c r="H53" s="39"/>
    </row>
    <row r="54" spans="1:8" x14ac:dyDescent="0.25">
      <c r="A54" s="146">
        <v>45</v>
      </c>
      <c r="B54" s="145"/>
      <c r="C54" s="160" t="s">
        <v>52</v>
      </c>
      <c r="D54" s="147">
        <f>'6.számú melléklet'!C9</f>
        <v>224</v>
      </c>
      <c r="E54" s="147">
        <f>'6.számú melléklet'!D9</f>
        <v>224</v>
      </c>
      <c r="F54" s="147">
        <f>'6.számú melléklet'!E9</f>
        <v>353</v>
      </c>
      <c r="G54" s="310"/>
      <c r="H54" s="39"/>
    </row>
    <row r="55" spans="1:8" s="235" customFormat="1" x14ac:dyDescent="0.25">
      <c r="A55" s="146">
        <v>46</v>
      </c>
      <c r="B55" s="145"/>
      <c r="C55" s="160" t="s">
        <v>195</v>
      </c>
      <c r="D55" s="147">
        <v>782</v>
      </c>
      <c r="E55" s="147">
        <v>782</v>
      </c>
      <c r="F55" s="147">
        <v>782</v>
      </c>
      <c r="G55" s="310"/>
      <c r="H55" s="39"/>
    </row>
    <row r="56" spans="1:8" x14ac:dyDescent="0.25">
      <c r="A56" s="146">
        <v>47</v>
      </c>
      <c r="B56" s="159" t="s">
        <v>53</v>
      </c>
      <c r="C56" s="145"/>
      <c r="D56" s="147"/>
      <c r="E56" s="147"/>
      <c r="F56" s="147"/>
      <c r="G56" s="310"/>
      <c r="H56" s="39"/>
    </row>
    <row r="57" spans="1:8" s="235" customFormat="1" x14ac:dyDescent="0.25">
      <c r="A57" s="146"/>
      <c r="B57" s="159"/>
      <c r="C57" s="145" t="s">
        <v>245</v>
      </c>
      <c r="D57" s="147">
        <f>'6.számú melléklet'!C13</f>
        <v>0</v>
      </c>
      <c r="E57" s="147">
        <f>'6.számú melléklet'!E13</f>
        <v>0</v>
      </c>
      <c r="F57" s="147">
        <f>'6.számú melléklet'!E13</f>
        <v>0</v>
      </c>
      <c r="G57" s="310"/>
      <c r="H57" s="39"/>
    </row>
    <row r="58" spans="1:8" s="235" customFormat="1" x14ac:dyDescent="0.25">
      <c r="A58" s="146"/>
      <c r="B58" s="159"/>
      <c r="C58" s="145" t="s">
        <v>217</v>
      </c>
      <c r="D58" s="147">
        <f>SUM('6.számú melléklet'!C20:C20)</f>
        <v>0</v>
      </c>
      <c r="E58" s="147">
        <f>SUM('6.számú melléklet'!E20:E20)</f>
        <v>0</v>
      </c>
      <c r="F58" s="147">
        <f>SUM('6.számú melléklet'!E20:E20)</f>
        <v>0</v>
      </c>
      <c r="G58" s="310"/>
      <c r="H58" s="39"/>
    </row>
    <row r="59" spans="1:8" x14ac:dyDescent="0.25">
      <c r="A59" s="146">
        <v>48</v>
      </c>
      <c r="B59" s="145"/>
      <c r="C59" s="145" t="s">
        <v>21</v>
      </c>
      <c r="D59" s="285">
        <f>SUM('6.számú melléklet'!C14:C17)</f>
        <v>223</v>
      </c>
      <c r="E59" s="285">
        <f>SUM('6.számú melléklet'!D14:D17)</f>
        <v>658</v>
      </c>
      <c r="F59" s="285">
        <f>SUM('6.számú melléklet'!E14:E18)</f>
        <v>550</v>
      </c>
      <c r="G59" s="310"/>
      <c r="H59" s="39"/>
    </row>
    <row r="60" spans="1:8" s="235" customFormat="1" x14ac:dyDescent="0.25">
      <c r="A60" s="146"/>
      <c r="B60" s="145"/>
      <c r="C60" s="145" t="s">
        <v>215</v>
      </c>
      <c r="D60" s="285">
        <f>SUM('6.számú melléklet'!C12,'6.számú melléklet'!C21,'6.számú melléklet'!C22,'6.számú melléklet'!C23,'6.számú melléklet'!C24)</f>
        <v>8</v>
      </c>
      <c r="E60" s="285">
        <f>SUM('6.számú melléklet'!D12,'6.számú melléklet'!D21,'6.számú melléklet'!D22,'6.számú melléklet'!D23,'6.számú melléklet'!D24)</f>
        <v>8</v>
      </c>
      <c r="F60" s="285">
        <f>SUM('6.számú melléklet'!E12,'6.számú melléklet'!E21,'6.számú melléklet'!E22,'6.számú melléklet'!E23,'6.számú melléklet'!E24)</f>
        <v>72</v>
      </c>
      <c r="G60" s="310"/>
      <c r="H60" s="39"/>
    </row>
    <row r="61" spans="1:8" x14ac:dyDescent="0.25">
      <c r="A61" s="146">
        <v>49</v>
      </c>
      <c r="B61" s="145"/>
      <c r="C61" s="145" t="s">
        <v>176</v>
      </c>
      <c r="D61" s="147">
        <f>SUM('6.számú melléklet'!C18:C19)</f>
        <v>0</v>
      </c>
      <c r="E61" s="147">
        <f>SUM('6.számú melléklet'!D18:D19)</f>
        <v>0</v>
      </c>
      <c r="F61" s="147">
        <f>SUM('6.számú melléklet'!F18:F19)</f>
        <v>0</v>
      </c>
      <c r="G61" s="310"/>
      <c r="H61" s="39"/>
    </row>
    <row r="62" spans="1:8" ht="15.75" thickBot="1" x14ac:dyDescent="0.3">
      <c r="A62" s="146">
        <v>50</v>
      </c>
      <c r="B62" s="161" t="s">
        <v>54</v>
      </c>
      <c r="C62" s="161"/>
      <c r="D62" s="162">
        <f>SUM(D51:D61)</f>
        <v>5517</v>
      </c>
      <c r="E62" s="162">
        <f>SUM(E51:E61)</f>
        <v>5952</v>
      </c>
      <c r="F62" s="162">
        <f>SUM(F51:F61)</f>
        <v>3302</v>
      </c>
      <c r="G62" s="312"/>
      <c r="H62" s="39"/>
    </row>
    <row r="63" spans="1:8" x14ac:dyDescent="0.25">
      <c r="A63" s="146">
        <v>51</v>
      </c>
      <c r="B63" s="145" t="s">
        <v>55</v>
      </c>
      <c r="C63" s="145"/>
      <c r="D63" s="147"/>
      <c r="E63" s="147"/>
      <c r="F63" s="147"/>
      <c r="G63" s="310"/>
      <c r="H63" s="39"/>
    </row>
    <row r="64" spans="1:8" x14ac:dyDescent="0.25">
      <c r="A64" s="146">
        <v>52</v>
      </c>
      <c r="B64" s="145"/>
      <c r="C64" s="145" t="s">
        <v>23</v>
      </c>
      <c r="D64" s="147">
        <f>'6.számú melléklet'!C26</f>
        <v>0</v>
      </c>
      <c r="E64" s="147">
        <f>'6.számú melléklet'!E26</f>
        <v>0</v>
      </c>
      <c r="F64" s="147">
        <f>'6.számú melléklet'!F26</f>
        <v>0</v>
      </c>
      <c r="G64" s="310"/>
      <c r="H64" s="39"/>
    </row>
    <row r="65" spans="1:9" x14ac:dyDescent="0.25">
      <c r="A65" s="146">
        <v>53</v>
      </c>
      <c r="B65" s="145"/>
      <c r="C65" s="145" t="s">
        <v>214</v>
      </c>
      <c r="D65" s="147">
        <f>'6.számú melléklet'!C27</f>
        <v>0</v>
      </c>
      <c r="E65" s="147">
        <f>'6.számú melléklet'!E27</f>
        <v>0</v>
      </c>
      <c r="F65" s="147">
        <f>'6.számú melléklet'!F27</f>
        <v>0</v>
      </c>
      <c r="G65" s="310"/>
      <c r="H65" s="39"/>
    </row>
    <row r="66" spans="1:9" x14ac:dyDescent="0.25">
      <c r="A66" s="146">
        <v>54</v>
      </c>
      <c r="B66" s="145"/>
      <c r="C66" s="163" t="s">
        <v>24</v>
      </c>
      <c r="D66" s="147">
        <f>'6.számú melléklet'!C28</f>
        <v>0</v>
      </c>
      <c r="E66" s="147">
        <f>'6.számú melléklet'!E28</f>
        <v>0</v>
      </c>
      <c r="F66" s="147">
        <f>'6.számú melléklet'!F28</f>
        <v>0</v>
      </c>
      <c r="G66" s="310"/>
      <c r="H66" s="39"/>
    </row>
    <row r="67" spans="1:9" x14ac:dyDescent="0.25">
      <c r="A67" s="146">
        <v>55</v>
      </c>
      <c r="B67" s="145"/>
      <c r="C67" s="163" t="s">
        <v>193</v>
      </c>
      <c r="D67" s="147">
        <f>'6.számú melléklet'!C29+'6.számú melléklet'!C30+'6.számú melléklet'!C33+'6.számú melléklet'!C31</f>
        <v>3573</v>
      </c>
      <c r="E67" s="147">
        <f>'6.számú melléklet'!D29+'6.számú melléklet'!D30+'6.számú melléklet'!D33+'6.számú melléklet'!D31</f>
        <v>193</v>
      </c>
      <c r="F67" s="147">
        <f>'6.számú melléklet'!E29+'6.számú melléklet'!E30+'6.számú melléklet'!E33+'6.számú melléklet'!E31</f>
        <v>193</v>
      </c>
      <c r="G67" s="310"/>
      <c r="H67" s="39"/>
    </row>
    <row r="68" spans="1:9" x14ac:dyDescent="0.25">
      <c r="A68" s="146">
        <v>56</v>
      </c>
      <c r="B68" s="145"/>
      <c r="C68" s="164" t="s">
        <v>194</v>
      </c>
      <c r="D68" s="147">
        <f>'6.számú melléklet'!C32</f>
        <v>0</v>
      </c>
      <c r="E68" s="147">
        <f>'6.számú melléklet'!E32</f>
        <v>0</v>
      </c>
      <c r="F68" s="147">
        <f>'6.számú melléklet'!F32</f>
        <v>0</v>
      </c>
      <c r="G68" s="310"/>
      <c r="H68" s="39"/>
    </row>
    <row r="69" spans="1:9" x14ac:dyDescent="0.25">
      <c r="A69" s="146">
        <v>57</v>
      </c>
      <c r="B69" s="150" t="s">
        <v>56</v>
      </c>
      <c r="C69" s="150"/>
      <c r="D69" s="151">
        <f>SUM(D64:D68)</f>
        <v>3573</v>
      </c>
      <c r="E69" s="151">
        <f>SUM(E64:E68)</f>
        <v>193</v>
      </c>
      <c r="F69" s="151">
        <f>SUM(F64:F68)</f>
        <v>193</v>
      </c>
      <c r="G69" s="311"/>
      <c r="H69" s="39"/>
    </row>
    <row r="70" spans="1:9" x14ac:dyDescent="0.25">
      <c r="A70" s="146">
        <v>58</v>
      </c>
      <c r="B70" s="165"/>
      <c r="C70" s="150"/>
      <c r="D70" s="151"/>
      <c r="E70" s="151"/>
      <c r="F70" s="151"/>
      <c r="G70" s="311"/>
      <c r="H70" s="39"/>
    </row>
    <row r="71" spans="1:9" x14ac:dyDescent="0.25">
      <c r="A71" s="146">
        <v>59</v>
      </c>
      <c r="B71" s="150" t="s">
        <v>57</v>
      </c>
      <c r="C71" s="150"/>
      <c r="D71" s="151">
        <v>37064</v>
      </c>
      <c r="E71" s="151">
        <v>57153</v>
      </c>
      <c r="F71" s="151">
        <v>0</v>
      </c>
      <c r="G71" s="311"/>
      <c r="H71" s="39"/>
    </row>
    <row r="72" spans="1:9" x14ac:dyDescent="0.25">
      <c r="A72" s="146">
        <v>60</v>
      </c>
      <c r="B72" s="145" t="s">
        <v>58</v>
      </c>
      <c r="C72" s="145"/>
      <c r="D72" s="147"/>
      <c r="E72" s="147"/>
      <c r="F72" s="147"/>
      <c r="G72" s="310"/>
      <c r="H72" s="39"/>
    </row>
    <row r="73" spans="1:9" x14ac:dyDescent="0.25">
      <c r="A73" s="146">
        <v>61</v>
      </c>
      <c r="B73" s="145"/>
      <c r="C73" s="145" t="s">
        <v>59</v>
      </c>
      <c r="D73" s="147">
        <v>10362</v>
      </c>
      <c r="E73" s="147">
        <v>464</v>
      </c>
      <c r="F73" s="147">
        <v>464</v>
      </c>
      <c r="G73" s="310"/>
      <c r="H73" s="39"/>
    </row>
    <row r="74" spans="1:9" x14ac:dyDescent="0.25">
      <c r="A74" s="146">
        <v>62</v>
      </c>
      <c r="B74" s="145"/>
      <c r="C74" s="145" t="s">
        <v>60</v>
      </c>
      <c r="D74" s="147">
        <v>0</v>
      </c>
      <c r="E74" s="147">
        <v>2660</v>
      </c>
      <c r="F74" s="147">
        <v>2660</v>
      </c>
      <c r="G74" s="310"/>
      <c r="H74" s="39"/>
    </row>
    <row r="75" spans="1:9" x14ac:dyDescent="0.25">
      <c r="A75" s="146">
        <v>63</v>
      </c>
      <c r="B75" s="145"/>
      <c r="C75" s="145" t="s">
        <v>180</v>
      </c>
      <c r="D75" s="147">
        <v>0</v>
      </c>
      <c r="E75" s="147">
        <v>844</v>
      </c>
      <c r="F75" s="147">
        <v>844</v>
      </c>
      <c r="G75" s="310"/>
      <c r="H75" s="39"/>
    </row>
    <row r="76" spans="1:9" s="235" customFormat="1" x14ac:dyDescent="0.25">
      <c r="A76" s="146"/>
      <c r="B76" s="145"/>
      <c r="C76" s="322" t="s">
        <v>246</v>
      </c>
      <c r="D76" s="147">
        <v>0</v>
      </c>
      <c r="E76" s="147">
        <v>0</v>
      </c>
      <c r="F76" s="147">
        <v>0</v>
      </c>
      <c r="G76" s="310"/>
      <c r="H76" s="39"/>
    </row>
    <row r="77" spans="1:9" ht="15.75" thickBot="1" x14ac:dyDescent="0.3">
      <c r="A77" s="146">
        <v>64</v>
      </c>
      <c r="B77" s="161" t="s">
        <v>61</v>
      </c>
      <c r="C77" s="161"/>
      <c r="D77" s="162">
        <f>SUM(D73:D76)</f>
        <v>10362</v>
      </c>
      <c r="E77" s="162">
        <f>SUM(E73:E76)</f>
        <v>3968</v>
      </c>
      <c r="F77" s="162">
        <f>SUM(F73:F76)</f>
        <v>3968</v>
      </c>
      <c r="G77" s="312"/>
      <c r="H77" s="39"/>
    </row>
    <row r="78" spans="1:9" ht="15.75" thickBot="1" x14ac:dyDescent="0.3">
      <c r="A78" s="146">
        <v>65</v>
      </c>
      <c r="B78" s="166"/>
      <c r="C78" s="166" t="s">
        <v>62</v>
      </c>
      <c r="D78" s="167">
        <f>D20+D31+D48+D62+D69+D70+D71+D77</f>
        <v>93061</v>
      </c>
      <c r="E78" s="167">
        <f>E20+E31+E48+E62+E69+E70+E71+E77</f>
        <v>97056</v>
      </c>
      <c r="F78" s="167">
        <f>F20+F31+F48+F62+F69+F70+F71+F77</f>
        <v>37253</v>
      </c>
      <c r="G78" s="313"/>
      <c r="H78" s="235"/>
      <c r="I78" s="53"/>
    </row>
    <row r="79" spans="1:9" x14ac:dyDescent="0.25">
      <c r="A79" s="168"/>
      <c r="B79" s="169"/>
      <c r="C79" s="60"/>
      <c r="D79" s="60"/>
      <c r="E79" s="60"/>
      <c r="F79" s="60"/>
      <c r="G79" s="314"/>
      <c r="H79" s="60"/>
    </row>
    <row r="80" spans="1:9" x14ac:dyDescent="0.25">
      <c r="A80" s="170"/>
      <c r="B80" s="58" t="s">
        <v>63</v>
      </c>
      <c r="C80" s="141"/>
      <c r="D80" s="141"/>
      <c r="E80" s="141"/>
      <c r="F80" s="141"/>
      <c r="G80" s="314"/>
      <c r="H80" s="60"/>
    </row>
    <row r="81" spans="1:9" x14ac:dyDescent="0.25">
      <c r="A81" s="168"/>
      <c r="B81" s="63"/>
      <c r="C81" s="60"/>
      <c r="D81" s="60"/>
      <c r="E81" s="60"/>
      <c r="F81" s="60"/>
      <c r="G81" s="314"/>
      <c r="H81" s="60"/>
    </row>
    <row r="82" spans="1:9" ht="15.75" thickBot="1" x14ac:dyDescent="0.3">
      <c r="A82" s="168"/>
      <c r="B82" s="63"/>
      <c r="C82" s="60"/>
      <c r="D82" s="60"/>
      <c r="E82" s="60"/>
      <c r="F82" s="60"/>
      <c r="G82" s="314"/>
      <c r="H82" s="60"/>
    </row>
    <row r="83" spans="1:9" ht="15" customHeight="1" x14ac:dyDescent="0.25">
      <c r="A83" s="646"/>
      <c r="B83" s="672" t="s">
        <v>0</v>
      </c>
      <c r="C83" s="673"/>
      <c r="D83" s="650" t="s">
        <v>187</v>
      </c>
      <c r="E83" s="650" t="s">
        <v>187</v>
      </c>
      <c r="F83" s="650" t="s">
        <v>187</v>
      </c>
      <c r="G83" s="644" t="s">
        <v>181</v>
      </c>
    </row>
    <row r="84" spans="1:9" x14ac:dyDescent="0.25">
      <c r="A84" s="647"/>
      <c r="B84" s="674"/>
      <c r="C84" s="674"/>
      <c r="D84" s="651"/>
      <c r="E84" s="651"/>
      <c r="F84" s="651"/>
      <c r="G84" s="645"/>
      <c r="I84" s="53"/>
    </row>
    <row r="85" spans="1:9" x14ac:dyDescent="0.25">
      <c r="A85" s="176">
        <v>66</v>
      </c>
      <c r="B85" s="652" t="s">
        <v>28</v>
      </c>
      <c r="C85" s="653"/>
      <c r="D85" s="175"/>
      <c r="E85" s="327"/>
      <c r="F85" s="380"/>
      <c r="G85" s="307"/>
    </row>
    <row r="86" spans="1:9" x14ac:dyDescent="0.25">
      <c r="A86" s="176">
        <v>67</v>
      </c>
      <c r="B86" s="143"/>
      <c r="C86" s="143" t="s">
        <v>64</v>
      </c>
      <c r="D86" s="144">
        <v>0</v>
      </c>
      <c r="E86" s="144">
        <v>0</v>
      </c>
      <c r="F86" s="144">
        <v>0</v>
      </c>
      <c r="G86" s="307"/>
      <c r="I86" s="53"/>
    </row>
    <row r="87" spans="1:9" x14ac:dyDescent="0.25">
      <c r="A87" s="176">
        <v>68</v>
      </c>
      <c r="B87" s="155" t="s">
        <v>37</v>
      </c>
      <c r="C87" s="155"/>
      <c r="D87" s="171">
        <v>0</v>
      </c>
      <c r="E87" s="171">
        <v>0</v>
      </c>
      <c r="F87" s="171">
        <v>0</v>
      </c>
      <c r="G87" s="307">
        <f>SUM(G77:G85)</f>
        <v>0</v>
      </c>
    </row>
    <row r="88" spans="1:9" x14ac:dyDescent="0.25">
      <c r="A88" s="177">
        <v>69</v>
      </c>
      <c r="B88" s="143"/>
      <c r="C88" s="178" t="s">
        <v>64</v>
      </c>
      <c r="D88" s="215">
        <v>0</v>
      </c>
      <c r="E88" s="215">
        <v>0</v>
      </c>
      <c r="F88" s="215">
        <v>0</v>
      </c>
      <c r="G88" s="173"/>
    </row>
    <row r="89" spans="1:9" x14ac:dyDescent="0.25">
      <c r="A89" s="177">
        <v>70</v>
      </c>
      <c r="B89" s="155" t="s">
        <v>65</v>
      </c>
      <c r="C89" s="155"/>
      <c r="D89" s="171">
        <f>SUM(D87:D88)</f>
        <v>0</v>
      </c>
      <c r="E89" s="171">
        <f>SUM(E87:E88)</f>
        <v>0</v>
      </c>
      <c r="F89" s="171">
        <f>SUM(F87:F88)</f>
        <v>0</v>
      </c>
      <c r="G89" s="307">
        <f>SUM(G72:G88)</f>
        <v>0</v>
      </c>
    </row>
    <row r="90" spans="1:9" ht="15.75" thickBot="1" x14ac:dyDescent="0.3">
      <c r="A90" s="179">
        <v>71</v>
      </c>
      <c r="B90" s="180"/>
      <c r="C90" s="180" t="s">
        <v>66</v>
      </c>
      <c r="D90" s="216">
        <f>SUM(D89,D87)</f>
        <v>0</v>
      </c>
      <c r="E90" s="216">
        <f>SUM(E89,E87)</f>
        <v>0</v>
      </c>
      <c r="F90" s="216">
        <f>SUM(F89,F87)</f>
        <v>0</v>
      </c>
      <c r="G90" s="312"/>
    </row>
    <row r="91" spans="1:9" x14ac:dyDescent="0.25">
      <c r="A91" s="168"/>
      <c r="B91" s="63"/>
      <c r="C91" s="60"/>
      <c r="D91" s="60"/>
      <c r="E91" s="60"/>
      <c r="F91" s="60"/>
      <c r="G91" s="314"/>
      <c r="H91" s="60"/>
    </row>
    <row r="92" spans="1:9" x14ac:dyDescent="0.25">
      <c r="A92" s="168"/>
      <c r="B92" s="63"/>
      <c r="C92" s="60"/>
      <c r="D92" s="60"/>
      <c r="E92" s="60"/>
      <c r="F92" s="60"/>
      <c r="G92" s="314"/>
      <c r="H92" s="60"/>
    </row>
    <row r="93" spans="1:9" x14ac:dyDescent="0.25">
      <c r="A93" s="168"/>
      <c r="B93" s="58" t="s">
        <v>67</v>
      </c>
      <c r="C93" s="141"/>
      <c r="D93" s="141"/>
      <c r="E93" s="141"/>
      <c r="F93" s="141"/>
      <c r="G93" s="314"/>
      <c r="H93" s="60"/>
    </row>
    <row r="94" spans="1:9" ht="15.75" thickBot="1" x14ac:dyDescent="0.3">
      <c r="A94" s="168"/>
      <c r="B94" s="63"/>
      <c r="C94" s="60"/>
      <c r="D94" s="60"/>
      <c r="E94" s="60"/>
      <c r="F94" s="60"/>
      <c r="G94" s="314"/>
      <c r="H94" s="60"/>
    </row>
    <row r="95" spans="1:9" ht="12.75" customHeight="1" x14ac:dyDescent="0.25">
      <c r="A95" s="654"/>
      <c r="B95" s="656" t="s">
        <v>0</v>
      </c>
      <c r="C95" s="657"/>
      <c r="D95" s="650" t="s">
        <v>187</v>
      </c>
      <c r="E95" s="650" t="s">
        <v>187</v>
      </c>
      <c r="F95" s="650" t="s">
        <v>187</v>
      </c>
      <c r="G95" s="660" t="s">
        <v>181</v>
      </c>
    </row>
    <row r="96" spans="1:9" x14ac:dyDescent="0.25">
      <c r="A96" s="655"/>
      <c r="B96" s="658"/>
      <c r="C96" s="659"/>
      <c r="D96" s="651"/>
      <c r="E96" s="651"/>
      <c r="F96" s="651"/>
      <c r="G96" s="661"/>
    </row>
    <row r="97" spans="1:9" x14ac:dyDescent="0.25">
      <c r="A97" s="176">
        <v>72</v>
      </c>
      <c r="B97" s="652" t="s">
        <v>28</v>
      </c>
      <c r="C97" s="653"/>
      <c r="D97" s="175"/>
      <c r="E97" s="327"/>
      <c r="F97" s="380"/>
      <c r="G97" s="307"/>
      <c r="H97" s="38"/>
      <c r="I97" s="37"/>
    </row>
    <row r="98" spans="1:9" x14ac:dyDescent="0.25">
      <c r="A98" s="176">
        <v>73</v>
      </c>
      <c r="B98" s="143"/>
      <c r="C98" s="178" t="s">
        <v>39</v>
      </c>
      <c r="D98" s="173">
        <v>0</v>
      </c>
      <c r="E98" s="173">
        <v>0</v>
      </c>
      <c r="F98" s="173">
        <v>0</v>
      </c>
      <c r="G98" s="307">
        <v>0</v>
      </c>
      <c r="H98" s="38"/>
      <c r="I98" s="37"/>
    </row>
    <row r="99" spans="1:9" x14ac:dyDescent="0.25">
      <c r="A99" s="176">
        <v>74</v>
      </c>
      <c r="B99" s="155" t="s">
        <v>37</v>
      </c>
      <c r="C99" s="155"/>
      <c r="D99" s="152">
        <f>SUM(D98)</f>
        <v>0</v>
      </c>
      <c r="E99" s="152">
        <f>SUM(E98)</f>
        <v>0</v>
      </c>
      <c r="F99" s="152">
        <f>SUM(F98)</f>
        <v>0</v>
      </c>
      <c r="G99" s="307">
        <f>SUM(G88:G97)</f>
        <v>0</v>
      </c>
      <c r="I99" s="53"/>
    </row>
    <row r="100" spans="1:9" x14ac:dyDescent="0.25">
      <c r="A100" s="176">
        <v>75</v>
      </c>
      <c r="B100" s="652" t="s">
        <v>182</v>
      </c>
      <c r="C100" s="653"/>
      <c r="D100" s="214"/>
      <c r="E100" s="214"/>
      <c r="F100" s="214"/>
      <c r="G100" s="311"/>
    </row>
    <row r="101" spans="1:9" x14ac:dyDescent="0.25">
      <c r="A101" s="176">
        <v>76</v>
      </c>
      <c r="B101" s="143"/>
      <c r="C101" s="178" t="s">
        <v>39</v>
      </c>
      <c r="D101" s="173">
        <v>0</v>
      </c>
      <c r="E101" s="173">
        <v>0</v>
      </c>
      <c r="F101" s="173">
        <v>0</v>
      </c>
      <c r="G101" s="173"/>
      <c r="I101" s="53"/>
    </row>
    <row r="102" spans="1:9" x14ac:dyDescent="0.25">
      <c r="A102" s="176">
        <v>77</v>
      </c>
      <c r="B102" s="155" t="s">
        <v>65</v>
      </c>
      <c r="C102" s="155"/>
      <c r="D102" s="152">
        <f>SUM(D101)</f>
        <v>0</v>
      </c>
      <c r="E102" s="152">
        <f>SUM(E101)</f>
        <v>0</v>
      </c>
      <c r="F102" s="152">
        <f>SUM(F101)</f>
        <v>0</v>
      </c>
      <c r="G102" s="307">
        <f>SUM(G82:G101)</f>
        <v>0</v>
      </c>
      <c r="I102" s="53"/>
    </row>
    <row r="103" spans="1:9" ht="15.75" thickBot="1" x14ac:dyDescent="0.3">
      <c r="A103" s="179">
        <v>78</v>
      </c>
      <c r="B103" s="180"/>
      <c r="C103" s="180" t="s">
        <v>68</v>
      </c>
      <c r="D103" s="216">
        <f>SUM(D99,D102)</f>
        <v>0</v>
      </c>
      <c r="E103" s="216">
        <f>SUM(E99,E102)</f>
        <v>0</v>
      </c>
      <c r="F103" s="216">
        <f>SUM(F99,F102)</f>
        <v>0</v>
      </c>
      <c r="G103" s="312"/>
      <c r="I103" s="53"/>
    </row>
    <row r="104" spans="1:9" x14ac:dyDescent="0.25">
      <c r="A104" s="149"/>
      <c r="B104" s="60"/>
      <c r="C104" s="60"/>
      <c r="D104" s="60"/>
      <c r="E104" s="60"/>
      <c r="F104" s="60"/>
      <c r="G104" s="314"/>
      <c r="H104" s="60"/>
    </row>
    <row r="105" spans="1:9" ht="15.75" thickBot="1" x14ac:dyDescent="0.3">
      <c r="A105" s="172"/>
      <c r="B105" s="60"/>
      <c r="C105" s="60"/>
      <c r="D105" s="60"/>
      <c r="E105" s="60"/>
      <c r="F105" s="60"/>
      <c r="G105" s="314"/>
      <c r="H105" s="60"/>
    </row>
    <row r="106" spans="1:9" ht="15.75" thickBot="1" x14ac:dyDescent="0.3">
      <c r="A106" s="173">
        <v>79</v>
      </c>
      <c r="B106" s="166"/>
      <c r="C106" s="166" t="s">
        <v>69</v>
      </c>
      <c r="D106" s="174">
        <f>D78+D90+D103</f>
        <v>93061</v>
      </c>
      <c r="E106" s="174">
        <f>E78+E90+E103</f>
        <v>97056</v>
      </c>
      <c r="F106" s="174">
        <f>F78+F90+F103</f>
        <v>37253</v>
      </c>
      <c r="G106" s="315">
        <f>G18+G19</f>
        <v>6</v>
      </c>
      <c r="H106" s="53"/>
    </row>
    <row r="107" spans="1:9" x14ac:dyDescent="0.25">
      <c r="A107" s="40"/>
    </row>
  </sheetData>
  <mergeCells count="25">
    <mergeCell ref="A2:G2"/>
    <mergeCell ref="A3:G3"/>
    <mergeCell ref="A4:G4"/>
    <mergeCell ref="A8:A9"/>
    <mergeCell ref="B7:C7"/>
    <mergeCell ref="B8:C9"/>
    <mergeCell ref="G8:G9"/>
    <mergeCell ref="F8:F9"/>
    <mergeCell ref="D8:D9"/>
    <mergeCell ref="G83:G84"/>
    <mergeCell ref="A83:A84"/>
    <mergeCell ref="E8:E9"/>
    <mergeCell ref="E83:E84"/>
    <mergeCell ref="B100:C100"/>
    <mergeCell ref="A95:A96"/>
    <mergeCell ref="B95:C96"/>
    <mergeCell ref="G95:G96"/>
    <mergeCell ref="B97:C97"/>
    <mergeCell ref="E95:E96"/>
    <mergeCell ref="F83:F84"/>
    <mergeCell ref="F95:F96"/>
    <mergeCell ref="B85:C85"/>
    <mergeCell ref="D83:D84"/>
    <mergeCell ref="D95:D96"/>
    <mergeCell ref="B83:C8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45"/>
  <sheetViews>
    <sheetView workbookViewId="0">
      <selection sqref="A1:E1"/>
    </sheetView>
  </sheetViews>
  <sheetFormatPr defaultRowHeight="15" x14ac:dyDescent="0.25"/>
  <cols>
    <col min="1" max="1" width="8" customWidth="1"/>
    <col min="2" max="2" width="56.5703125" customWidth="1"/>
    <col min="3" max="5" width="12.7109375" style="15" customWidth="1"/>
    <col min="6" max="6" width="18.7109375" customWidth="1"/>
    <col min="7" max="7" width="25.7109375" customWidth="1"/>
    <col min="8" max="8" width="13.42578125" style="15" customWidth="1"/>
    <col min="9" max="9" width="12.42578125" customWidth="1"/>
  </cols>
  <sheetData>
    <row r="1" spans="1:9" ht="15.75" x14ac:dyDescent="0.25">
      <c r="A1" s="675" t="s">
        <v>536</v>
      </c>
      <c r="B1" s="562"/>
      <c r="C1" s="562"/>
      <c r="D1" s="562"/>
      <c r="E1" s="562"/>
      <c r="F1" s="234"/>
    </row>
    <row r="2" spans="1:9" ht="15.75" x14ac:dyDescent="0.25">
      <c r="A2" s="34"/>
      <c r="B2" s="34"/>
      <c r="C2" s="34"/>
      <c r="D2" s="377"/>
      <c r="E2" s="328"/>
      <c r="F2" s="3"/>
    </row>
    <row r="3" spans="1:9" s="16" customFormat="1" ht="15.75" x14ac:dyDescent="0.25">
      <c r="A3" s="675" t="s">
        <v>18</v>
      </c>
      <c r="B3" s="562"/>
      <c r="C3" s="562"/>
      <c r="D3" s="562"/>
      <c r="E3" s="562"/>
      <c r="F3" s="233"/>
      <c r="H3" s="17"/>
    </row>
    <row r="4" spans="1:9" ht="14.25" customHeight="1" x14ac:dyDescent="0.25">
      <c r="B4" s="676">
        <v>2018</v>
      </c>
      <c r="C4" s="676"/>
      <c r="D4" s="677"/>
      <c r="E4" s="677"/>
      <c r="G4" s="570"/>
      <c r="H4" s="570"/>
      <c r="I4" s="570"/>
    </row>
    <row r="5" spans="1:9" ht="14.25" customHeight="1" thickBot="1" x14ac:dyDescent="0.3">
      <c r="B5" s="18"/>
      <c r="C5" s="19"/>
      <c r="D5" s="19"/>
      <c r="E5" s="19"/>
      <c r="G5" s="1"/>
      <c r="H5" s="1"/>
      <c r="I5" s="9"/>
    </row>
    <row r="6" spans="1:9" ht="14.25" customHeight="1" x14ac:dyDescent="0.25">
      <c r="A6" s="25"/>
      <c r="B6" s="29" t="s">
        <v>6</v>
      </c>
      <c r="C6" s="133" t="s">
        <v>7</v>
      </c>
      <c r="D6" s="384" t="s">
        <v>8</v>
      </c>
      <c r="E6" s="338" t="s">
        <v>231</v>
      </c>
      <c r="F6" s="1"/>
      <c r="G6" s="9"/>
      <c r="H6"/>
    </row>
    <row r="7" spans="1:9" ht="31.5" customHeight="1" x14ac:dyDescent="0.25">
      <c r="A7" s="213" t="s">
        <v>26</v>
      </c>
      <c r="B7" s="30" t="s">
        <v>0</v>
      </c>
      <c r="C7" s="201" t="s">
        <v>186</v>
      </c>
      <c r="D7" s="330" t="s">
        <v>271</v>
      </c>
      <c r="E7" s="297" t="s">
        <v>283</v>
      </c>
      <c r="F7" s="1"/>
      <c r="G7" s="9"/>
      <c r="H7"/>
    </row>
    <row r="8" spans="1:9" ht="18" customHeight="1" x14ac:dyDescent="0.25">
      <c r="A8" s="26">
        <v>1</v>
      </c>
      <c r="B8" s="27" t="s">
        <v>284</v>
      </c>
      <c r="C8" s="134">
        <v>0</v>
      </c>
      <c r="D8" s="385">
        <v>0</v>
      </c>
      <c r="E8" s="339">
        <v>400</v>
      </c>
      <c r="F8" s="1"/>
      <c r="G8" s="9"/>
      <c r="H8"/>
    </row>
    <row r="9" spans="1:9" ht="18" customHeight="1" x14ac:dyDescent="0.25">
      <c r="A9" s="26">
        <v>2</v>
      </c>
      <c r="B9" s="27" t="s">
        <v>238</v>
      </c>
      <c r="C9" s="134">
        <v>224</v>
      </c>
      <c r="D9" s="385">
        <v>224</v>
      </c>
      <c r="E9" s="339">
        <v>353</v>
      </c>
      <c r="F9" s="1"/>
      <c r="G9" s="9"/>
      <c r="H9"/>
    </row>
    <row r="10" spans="1:9" ht="17.25" customHeight="1" x14ac:dyDescent="0.25">
      <c r="A10" s="26">
        <v>3</v>
      </c>
      <c r="B10" s="27" t="s">
        <v>252</v>
      </c>
      <c r="C10" s="277">
        <v>1630</v>
      </c>
      <c r="D10" s="386">
        <v>1630</v>
      </c>
      <c r="E10" s="340">
        <v>145</v>
      </c>
      <c r="F10" s="15"/>
      <c r="H10"/>
    </row>
    <row r="11" spans="1:9" ht="18" customHeight="1" x14ac:dyDescent="0.25">
      <c r="A11" s="26">
        <v>4</v>
      </c>
      <c r="B11" s="27" t="s">
        <v>241</v>
      </c>
      <c r="C11" s="277">
        <v>2650</v>
      </c>
      <c r="D11" s="386">
        <v>2650</v>
      </c>
      <c r="E11" s="340">
        <v>1000</v>
      </c>
      <c r="F11" s="15"/>
      <c r="H11"/>
    </row>
    <row r="12" spans="1:9" ht="18" customHeight="1" x14ac:dyDescent="0.25">
      <c r="A12" s="26">
        <v>5</v>
      </c>
      <c r="B12" s="275" t="s">
        <v>199</v>
      </c>
      <c r="C12" s="134">
        <v>8</v>
      </c>
      <c r="D12" s="385">
        <v>8</v>
      </c>
      <c r="E12" s="339">
        <v>0</v>
      </c>
      <c r="F12" s="15"/>
      <c r="H12"/>
    </row>
    <row r="13" spans="1:9" s="235" customFormat="1" ht="18" customHeight="1" x14ac:dyDescent="0.25">
      <c r="A13" s="26">
        <v>6</v>
      </c>
      <c r="B13" s="321" t="s">
        <v>242</v>
      </c>
      <c r="C13" s="134">
        <v>0</v>
      </c>
      <c r="D13" s="385">
        <v>0</v>
      </c>
      <c r="E13" s="339">
        <v>0</v>
      </c>
      <c r="F13" s="15"/>
    </row>
    <row r="14" spans="1:9" ht="18" customHeight="1" x14ac:dyDescent="0.25">
      <c r="A14" s="26">
        <v>7</v>
      </c>
      <c r="B14" s="321" t="s">
        <v>243</v>
      </c>
      <c r="C14" s="134">
        <v>0</v>
      </c>
      <c r="D14" s="385">
        <v>435</v>
      </c>
      <c r="E14" s="339">
        <v>0</v>
      </c>
      <c r="F14" s="17"/>
      <c r="H14"/>
    </row>
    <row r="15" spans="1:9" s="235" customFormat="1" ht="18" customHeight="1" x14ac:dyDescent="0.25">
      <c r="A15" s="26">
        <v>8</v>
      </c>
      <c r="B15" s="379" t="s">
        <v>287</v>
      </c>
      <c r="C15" s="134">
        <v>0</v>
      </c>
      <c r="D15" s="385">
        <v>0</v>
      </c>
      <c r="E15" s="339">
        <v>50</v>
      </c>
      <c r="F15" s="17"/>
    </row>
    <row r="16" spans="1:9" s="235" customFormat="1" ht="18" customHeight="1" x14ac:dyDescent="0.25">
      <c r="A16" s="26">
        <v>9</v>
      </c>
      <c r="B16" s="324" t="s">
        <v>253</v>
      </c>
      <c r="C16" s="134">
        <v>223</v>
      </c>
      <c r="D16" s="385">
        <v>223</v>
      </c>
      <c r="E16" s="339">
        <v>300</v>
      </c>
      <c r="F16" s="17"/>
    </row>
    <row r="17" spans="1:8" ht="18" customHeight="1" x14ac:dyDescent="0.25">
      <c r="A17" s="26">
        <v>10</v>
      </c>
      <c r="B17" s="28" t="s">
        <v>286</v>
      </c>
      <c r="C17" s="134">
        <v>0</v>
      </c>
      <c r="D17" s="385">
        <v>0</v>
      </c>
      <c r="E17" s="339">
        <v>50</v>
      </c>
      <c r="F17" s="17"/>
      <c r="H17"/>
    </row>
    <row r="18" spans="1:8" s="235" customFormat="1" ht="18" customHeight="1" x14ac:dyDescent="0.25">
      <c r="A18" s="26">
        <v>11</v>
      </c>
      <c r="B18" s="28" t="s">
        <v>285</v>
      </c>
      <c r="C18" s="277">
        <v>0</v>
      </c>
      <c r="D18" s="386">
        <v>0</v>
      </c>
      <c r="E18" s="340">
        <v>150</v>
      </c>
      <c r="F18" s="17"/>
    </row>
    <row r="19" spans="1:8" s="235" customFormat="1" ht="18" customHeight="1" x14ac:dyDescent="0.25">
      <c r="A19" s="26">
        <v>12</v>
      </c>
      <c r="B19" s="28" t="s">
        <v>216</v>
      </c>
      <c r="C19" s="277">
        <v>0</v>
      </c>
      <c r="D19" s="386">
        <v>0</v>
      </c>
      <c r="E19" s="340">
        <v>0</v>
      </c>
      <c r="F19" s="17"/>
    </row>
    <row r="20" spans="1:8" s="235" customFormat="1" ht="18" customHeight="1" x14ac:dyDescent="0.25">
      <c r="A20" s="26">
        <v>13</v>
      </c>
      <c r="B20" s="28" t="s">
        <v>200</v>
      </c>
      <c r="C20" s="277">
        <v>0</v>
      </c>
      <c r="D20" s="386">
        <v>0</v>
      </c>
      <c r="E20" s="340">
        <v>0</v>
      </c>
      <c r="F20" s="17"/>
    </row>
    <row r="21" spans="1:8" s="235" customFormat="1" ht="18" customHeight="1" x14ac:dyDescent="0.25">
      <c r="A21" s="26">
        <v>14</v>
      </c>
      <c r="B21" s="28" t="s">
        <v>201</v>
      </c>
      <c r="C21" s="277">
        <v>0</v>
      </c>
      <c r="D21" s="386">
        <v>0</v>
      </c>
      <c r="E21" s="340">
        <v>16</v>
      </c>
      <c r="F21" s="17"/>
    </row>
    <row r="22" spans="1:8" s="235" customFormat="1" ht="18" customHeight="1" x14ac:dyDescent="0.25">
      <c r="A22" s="26">
        <v>15</v>
      </c>
      <c r="B22" s="28" t="s">
        <v>202</v>
      </c>
      <c r="C22" s="277">
        <v>0</v>
      </c>
      <c r="D22" s="386">
        <v>0</v>
      </c>
      <c r="E22" s="340">
        <v>37</v>
      </c>
      <c r="F22" s="17"/>
    </row>
    <row r="23" spans="1:8" s="235" customFormat="1" ht="18" customHeight="1" x14ac:dyDescent="0.25">
      <c r="A23" s="26">
        <v>16</v>
      </c>
      <c r="B23" s="28" t="s">
        <v>203</v>
      </c>
      <c r="C23" s="277">
        <v>0</v>
      </c>
      <c r="D23" s="386">
        <v>0</v>
      </c>
      <c r="E23" s="340">
        <v>19</v>
      </c>
      <c r="F23" s="17"/>
    </row>
    <row r="24" spans="1:8" s="235" customFormat="1" ht="18" customHeight="1" x14ac:dyDescent="0.25">
      <c r="A24" s="26">
        <v>17</v>
      </c>
      <c r="B24" s="28" t="s">
        <v>204</v>
      </c>
      <c r="C24" s="277">
        <v>0</v>
      </c>
      <c r="D24" s="386">
        <v>0</v>
      </c>
      <c r="E24" s="340">
        <v>0</v>
      </c>
      <c r="F24" s="17"/>
    </row>
    <row r="25" spans="1:8" x14ac:dyDescent="0.25">
      <c r="A25" s="26">
        <v>18</v>
      </c>
      <c r="B25" s="278" t="s">
        <v>22</v>
      </c>
      <c r="C25" s="279">
        <f>SUM(C8:C24)</f>
        <v>4735</v>
      </c>
      <c r="D25" s="387">
        <f>SUM(D8:D24)</f>
        <v>5170</v>
      </c>
      <c r="E25" s="341">
        <f>SUM(E8:E24)</f>
        <v>2520</v>
      </c>
      <c r="F25" s="15"/>
      <c r="H25"/>
    </row>
    <row r="26" spans="1:8" x14ac:dyDescent="0.25">
      <c r="A26" s="26">
        <v>19</v>
      </c>
      <c r="B26" s="72" t="s">
        <v>205</v>
      </c>
      <c r="C26" s="280">
        <v>0</v>
      </c>
      <c r="D26" s="388">
        <v>0</v>
      </c>
      <c r="E26" s="342">
        <v>0</v>
      </c>
      <c r="F26" s="15"/>
      <c r="H26"/>
    </row>
    <row r="27" spans="1:8" x14ac:dyDescent="0.25">
      <c r="A27" s="26">
        <v>20</v>
      </c>
      <c r="B27" s="72" t="s">
        <v>206</v>
      </c>
      <c r="C27" s="280">
        <v>0</v>
      </c>
      <c r="D27" s="388">
        <v>0</v>
      </c>
      <c r="E27" s="342">
        <v>0</v>
      </c>
      <c r="F27" s="15"/>
      <c r="H27"/>
    </row>
    <row r="28" spans="1:8" x14ac:dyDescent="0.25">
      <c r="A28" s="26">
        <v>21</v>
      </c>
      <c r="B28" s="72" t="s">
        <v>207</v>
      </c>
      <c r="C28" s="280">
        <v>0</v>
      </c>
      <c r="D28" s="388">
        <v>0</v>
      </c>
      <c r="E28" s="342">
        <v>0</v>
      </c>
      <c r="F28" s="17"/>
      <c r="H28"/>
    </row>
    <row r="29" spans="1:8" x14ac:dyDescent="0.25">
      <c r="A29" s="26">
        <v>22</v>
      </c>
      <c r="B29" s="72" t="s">
        <v>208</v>
      </c>
      <c r="C29" s="280">
        <v>3493</v>
      </c>
      <c r="D29" s="388">
        <v>193</v>
      </c>
      <c r="E29" s="342">
        <v>193</v>
      </c>
      <c r="F29" s="15"/>
      <c r="H29"/>
    </row>
    <row r="30" spans="1:8" x14ac:dyDescent="0.25">
      <c r="A30" s="26">
        <v>23</v>
      </c>
      <c r="B30" s="72" t="s">
        <v>209</v>
      </c>
      <c r="C30" s="280">
        <v>0</v>
      </c>
      <c r="D30" s="388">
        <v>0</v>
      </c>
      <c r="E30" s="342">
        <v>0</v>
      </c>
      <c r="F30" s="15"/>
      <c r="H30"/>
    </row>
    <row r="31" spans="1:8" s="235" customFormat="1" x14ac:dyDescent="0.25">
      <c r="A31" s="26">
        <v>24</v>
      </c>
      <c r="B31" s="281" t="s">
        <v>210</v>
      </c>
      <c r="C31" s="282">
        <v>80</v>
      </c>
      <c r="D31" s="389">
        <v>0</v>
      </c>
      <c r="E31" s="343">
        <v>0</v>
      </c>
      <c r="F31" s="15"/>
    </row>
    <row r="32" spans="1:8" s="235" customFormat="1" x14ac:dyDescent="0.25">
      <c r="A32" s="26">
        <v>25</v>
      </c>
      <c r="B32" s="281" t="s">
        <v>211</v>
      </c>
      <c r="C32" s="282">
        <v>0</v>
      </c>
      <c r="D32" s="389">
        <v>0</v>
      </c>
      <c r="E32" s="343">
        <v>0</v>
      </c>
      <c r="F32" s="15"/>
    </row>
    <row r="33" spans="1:8" s="235" customFormat="1" x14ac:dyDescent="0.25">
      <c r="A33" s="26">
        <v>26</v>
      </c>
      <c r="B33" s="281" t="s">
        <v>237</v>
      </c>
      <c r="C33" s="282">
        <v>0</v>
      </c>
      <c r="D33" s="389">
        <v>0</v>
      </c>
      <c r="E33" s="343">
        <v>0</v>
      </c>
      <c r="F33" s="15"/>
    </row>
    <row r="34" spans="1:8" ht="15.75" thickBot="1" x14ac:dyDescent="0.3">
      <c r="A34" s="345">
        <v>27</v>
      </c>
      <c r="B34" s="283" t="s">
        <v>25</v>
      </c>
      <c r="C34" s="284">
        <f>SUM(C26:C33)</f>
        <v>3573</v>
      </c>
      <c r="D34" s="390">
        <f>SUM(D26:D33)</f>
        <v>193</v>
      </c>
      <c r="E34" s="344">
        <f>SUM(E26:E33)</f>
        <v>193</v>
      </c>
      <c r="F34" s="15"/>
      <c r="H34"/>
    </row>
    <row r="35" spans="1:8" x14ac:dyDescent="0.25">
      <c r="A35" s="20"/>
      <c r="B35" s="21"/>
      <c r="C35" s="22"/>
      <c r="D35" s="22"/>
      <c r="E35" s="22"/>
      <c r="F35" s="22"/>
    </row>
    <row r="36" spans="1:8" x14ac:dyDescent="0.25">
      <c r="A36" s="23"/>
      <c r="B36" s="23"/>
      <c r="C36" s="24"/>
      <c r="D36" s="24"/>
      <c r="E36" s="24"/>
    </row>
    <row r="37" spans="1:8" x14ac:dyDescent="0.25">
      <c r="A37" s="23"/>
      <c r="B37" s="23"/>
      <c r="C37" s="24"/>
      <c r="D37" s="24"/>
      <c r="E37" s="24"/>
    </row>
    <row r="42" spans="1:8" x14ac:dyDescent="0.25">
      <c r="B42" s="23"/>
    </row>
    <row r="43" spans="1:8" x14ac:dyDescent="0.25">
      <c r="B43" s="23"/>
    </row>
    <row r="44" spans="1:8" x14ac:dyDescent="0.25">
      <c r="B44" s="23"/>
    </row>
    <row r="45" spans="1:8" x14ac:dyDescent="0.25">
      <c r="B45" s="23"/>
    </row>
  </sheetData>
  <mergeCells count="4">
    <mergeCell ref="G4:I4"/>
    <mergeCell ref="A1:E1"/>
    <mergeCell ref="A3:E3"/>
    <mergeCell ref="B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2"/>
  <sheetViews>
    <sheetView workbookViewId="0">
      <selection sqref="A1:K1"/>
    </sheetView>
  </sheetViews>
  <sheetFormatPr defaultRowHeight="15" x14ac:dyDescent="0.25"/>
  <cols>
    <col min="1" max="1" width="4.7109375" customWidth="1"/>
    <col min="2" max="2" width="38.85546875" bestFit="1" customWidth="1"/>
    <col min="3" max="3" width="15.7109375" style="235" customWidth="1"/>
    <col min="4" max="4" width="15.7109375" customWidth="1"/>
    <col min="5" max="10" width="15.7109375" style="235" customWidth="1"/>
    <col min="11" max="11" width="15.7109375" customWidth="1"/>
    <col min="12" max="12" width="17.42578125" customWidth="1"/>
  </cols>
  <sheetData>
    <row r="1" spans="1:12" ht="15.75" x14ac:dyDescent="0.25">
      <c r="A1" s="678" t="s">
        <v>537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234"/>
    </row>
    <row r="2" spans="1:12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ht="15.75" x14ac:dyDescent="0.25">
      <c r="A3" s="678" t="s">
        <v>198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236"/>
    </row>
    <row r="4" spans="1:12" ht="15.75" x14ac:dyDescent="0.25">
      <c r="A4" s="2"/>
      <c r="B4" s="12"/>
      <c r="C4" s="139"/>
      <c r="D4" s="12"/>
      <c r="E4" s="139"/>
      <c r="F4" s="139"/>
      <c r="G4" s="139"/>
      <c r="H4" s="139"/>
      <c r="I4" s="139"/>
      <c r="J4" s="139"/>
      <c r="K4" s="139"/>
    </row>
    <row r="5" spans="1:12" ht="15.75" x14ac:dyDescent="0.25">
      <c r="A5" s="2"/>
      <c r="B5" s="12"/>
      <c r="C5" s="139"/>
      <c r="D5" s="12"/>
      <c r="E5" s="139"/>
      <c r="F5" s="139"/>
      <c r="G5" s="139"/>
      <c r="H5" s="139"/>
      <c r="I5" s="139"/>
      <c r="J5" s="139"/>
      <c r="K5" s="139"/>
    </row>
    <row r="6" spans="1:12" ht="16.5" thickBot="1" x14ac:dyDescent="0.3">
      <c r="A6" s="5" t="s">
        <v>5</v>
      </c>
      <c r="B6" s="3"/>
      <c r="C6" s="3"/>
      <c r="D6" s="11"/>
      <c r="E6" s="11"/>
      <c r="F6" s="11"/>
      <c r="G6" s="11"/>
      <c r="H6" s="11"/>
      <c r="I6" s="11"/>
      <c r="J6" s="11"/>
      <c r="K6" s="11" t="s">
        <v>17</v>
      </c>
      <c r="L6" s="11"/>
    </row>
    <row r="7" spans="1:12" ht="15.75" x14ac:dyDescent="0.25">
      <c r="A7" s="300"/>
      <c r="B7" s="287" t="s">
        <v>6</v>
      </c>
      <c r="C7" s="287" t="s">
        <v>7</v>
      </c>
      <c r="D7" s="287" t="s">
        <v>8</v>
      </c>
      <c r="E7" s="334" t="s">
        <v>231</v>
      </c>
      <c r="F7" s="334" t="s">
        <v>262</v>
      </c>
      <c r="G7" s="334" t="s">
        <v>265</v>
      </c>
      <c r="H7" s="334" t="s">
        <v>266</v>
      </c>
      <c r="I7" s="334" t="s">
        <v>277</v>
      </c>
      <c r="J7" s="334" t="s">
        <v>278</v>
      </c>
      <c r="K7" s="299" t="s">
        <v>279</v>
      </c>
    </row>
    <row r="8" spans="1:12" ht="50.1" customHeight="1" x14ac:dyDescent="0.25">
      <c r="A8" s="35" t="s">
        <v>12</v>
      </c>
      <c r="B8" s="13" t="s">
        <v>15</v>
      </c>
      <c r="C8" s="13" t="s">
        <v>224</v>
      </c>
      <c r="D8" s="13" t="s">
        <v>185</v>
      </c>
      <c r="E8" s="337" t="s">
        <v>230</v>
      </c>
      <c r="F8" s="13" t="s">
        <v>269</v>
      </c>
      <c r="G8" s="13" t="s">
        <v>267</v>
      </c>
      <c r="H8" s="378" t="s">
        <v>230</v>
      </c>
      <c r="I8" s="378" t="s">
        <v>280</v>
      </c>
      <c r="J8" s="378" t="s">
        <v>282</v>
      </c>
      <c r="K8" s="301" t="s">
        <v>230</v>
      </c>
    </row>
    <row r="9" spans="1:12" ht="31.5" customHeight="1" x14ac:dyDescent="0.25">
      <c r="A9" s="131">
        <v>1</v>
      </c>
      <c r="B9" s="254" t="s">
        <v>251</v>
      </c>
      <c r="C9" s="211">
        <v>0</v>
      </c>
      <c r="D9" s="211">
        <v>9281</v>
      </c>
      <c r="E9" s="335">
        <v>0</v>
      </c>
      <c r="F9" s="335">
        <v>0</v>
      </c>
      <c r="G9" s="335">
        <v>1000</v>
      </c>
      <c r="H9" s="335">
        <v>0</v>
      </c>
      <c r="I9" s="335">
        <v>0</v>
      </c>
      <c r="J9" s="335">
        <v>1000</v>
      </c>
      <c r="K9" s="302">
        <v>0</v>
      </c>
    </row>
    <row r="10" spans="1:12" s="235" customFormat="1" ht="31.5" customHeight="1" x14ac:dyDescent="0.25">
      <c r="A10" s="131">
        <v>2</v>
      </c>
      <c r="B10" s="254" t="s">
        <v>270</v>
      </c>
      <c r="C10" s="211">
        <v>0</v>
      </c>
      <c r="D10" s="211">
        <v>1080</v>
      </c>
      <c r="E10" s="335">
        <v>0</v>
      </c>
      <c r="F10" s="335">
        <v>0</v>
      </c>
      <c r="G10" s="335">
        <v>1092</v>
      </c>
      <c r="H10" s="335">
        <v>0</v>
      </c>
      <c r="I10" s="335">
        <v>0</v>
      </c>
      <c r="J10" s="335">
        <v>1092</v>
      </c>
      <c r="K10" s="302">
        <v>0</v>
      </c>
    </row>
    <row r="11" spans="1:12" s="235" customFormat="1" ht="31.5" customHeight="1" x14ac:dyDescent="0.25">
      <c r="A11" s="131">
        <v>3</v>
      </c>
      <c r="B11" s="254"/>
      <c r="C11" s="211">
        <v>0</v>
      </c>
      <c r="D11" s="211">
        <v>0</v>
      </c>
      <c r="E11" s="335">
        <v>0</v>
      </c>
      <c r="F11" s="335">
        <v>0</v>
      </c>
      <c r="G11" s="335">
        <v>0</v>
      </c>
      <c r="H11" s="335">
        <v>0</v>
      </c>
      <c r="I11" s="335">
        <v>0</v>
      </c>
      <c r="J11" s="335">
        <v>0</v>
      </c>
      <c r="K11" s="302">
        <f>D11-C11</f>
        <v>0</v>
      </c>
    </row>
    <row r="12" spans="1:12" ht="16.5" thickBot="1" x14ac:dyDescent="0.3">
      <c r="A12" s="6">
        <v>4</v>
      </c>
      <c r="B12" s="7" t="s">
        <v>16</v>
      </c>
      <c r="C12" s="288">
        <f>SUM(C9:C11)</f>
        <v>0</v>
      </c>
      <c r="D12" s="132">
        <f>SUM(D9:D11)</f>
        <v>10361</v>
      </c>
      <c r="E12" s="336">
        <v>0</v>
      </c>
      <c r="F12" s="336">
        <v>0</v>
      </c>
      <c r="G12" s="336">
        <f>SUM(G9:G11)</f>
        <v>2092</v>
      </c>
      <c r="H12" s="336">
        <v>0</v>
      </c>
      <c r="I12" s="336">
        <v>0</v>
      </c>
      <c r="J12" s="336">
        <f>SUM(J9:J11)</f>
        <v>2092</v>
      </c>
      <c r="K12" s="303">
        <v>0</v>
      </c>
    </row>
  </sheetData>
  <mergeCells count="2">
    <mergeCell ref="A1:K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3"/>
  <sheetViews>
    <sheetView workbookViewId="0">
      <selection sqref="A1:E1"/>
    </sheetView>
  </sheetViews>
  <sheetFormatPr defaultRowHeight="15" x14ac:dyDescent="0.25"/>
  <cols>
    <col min="1" max="1" width="4.7109375" customWidth="1"/>
    <col min="2" max="2" width="45" customWidth="1"/>
    <col min="3" max="4" width="20.7109375" style="235" customWidth="1"/>
    <col min="5" max="5" width="20.7109375" customWidth="1"/>
    <col min="6" max="7" width="17.42578125" customWidth="1"/>
  </cols>
  <sheetData>
    <row r="1" spans="1:7" x14ac:dyDescent="0.25">
      <c r="A1" s="679" t="s">
        <v>538</v>
      </c>
      <c r="B1" s="562"/>
      <c r="C1" s="562"/>
      <c r="D1" s="562"/>
      <c r="E1" s="562"/>
      <c r="F1" s="270"/>
      <c r="G1" s="238"/>
    </row>
    <row r="2" spans="1:7" x14ac:dyDescent="0.25">
      <c r="A2" s="119"/>
      <c r="B2" s="120"/>
      <c r="C2" s="120"/>
      <c r="D2" s="120"/>
      <c r="E2" s="120"/>
      <c r="F2" s="120"/>
      <c r="G2" s="120"/>
    </row>
    <row r="3" spans="1:7" x14ac:dyDescent="0.25">
      <c r="A3" s="679" t="s">
        <v>197</v>
      </c>
      <c r="B3" s="562"/>
      <c r="C3" s="562"/>
      <c r="D3" s="562"/>
      <c r="E3" s="562"/>
      <c r="F3" s="270"/>
      <c r="G3" s="237"/>
    </row>
    <row r="4" spans="1:7" x14ac:dyDescent="0.25">
      <c r="A4" s="140"/>
      <c r="B4" s="203"/>
      <c r="C4" s="238"/>
      <c r="D4" s="238"/>
      <c r="E4" s="203"/>
      <c r="F4" s="203"/>
      <c r="G4" s="203"/>
    </row>
    <row r="5" spans="1:7" x14ac:dyDescent="0.25">
      <c r="A5" s="140"/>
      <c r="B5" s="203"/>
      <c r="C5" s="238"/>
      <c r="D5" s="238"/>
      <c r="E5" s="203"/>
      <c r="F5" s="203"/>
      <c r="G5" s="203"/>
    </row>
    <row r="6" spans="1:7" x14ac:dyDescent="0.25">
      <c r="A6" s="140"/>
      <c r="B6" s="203"/>
      <c r="C6" s="238"/>
      <c r="D6" s="238"/>
      <c r="E6" s="203"/>
      <c r="F6" s="203"/>
      <c r="G6" s="203"/>
    </row>
    <row r="7" spans="1:7" ht="15.75" thickBot="1" x14ac:dyDescent="0.3">
      <c r="A7" s="60"/>
      <c r="B7" s="60"/>
      <c r="C7" s="60"/>
      <c r="D7" s="60"/>
      <c r="E7" s="204" t="s">
        <v>11</v>
      </c>
      <c r="F7" s="204"/>
      <c r="G7" s="204"/>
    </row>
    <row r="8" spans="1:7" x14ac:dyDescent="0.25">
      <c r="A8" s="199"/>
      <c r="B8" s="133" t="s">
        <v>6</v>
      </c>
      <c r="C8" s="333" t="s">
        <v>7</v>
      </c>
      <c r="D8" s="133" t="s">
        <v>8</v>
      </c>
      <c r="E8" s="133" t="s">
        <v>231</v>
      </c>
      <c r="F8" s="252"/>
    </row>
    <row r="9" spans="1:7" ht="42.75" x14ac:dyDescent="0.25">
      <c r="A9" s="205" t="s">
        <v>12</v>
      </c>
      <c r="B9" s="200" t="s">
        <v>13</v>
      </c>
      <c r="C9" s="201" t="s">
        <v>185</v>
      </c>
      <c r="D9" s="201" t="s">
        <v>267</v>
      </c>
      <c r="E9" s="201" t="s">
        <v>281</v>
      </c>
      <c r="F9" s="252"/>
    </row>
    <row r="10" spans="1:7" x14ac:dyDescent="0.25">
      <c r="A10" s="206">
        <v>1</v>
      </c>
      <c r="B10" s="27" t="s">
        <v>268</v>
      </c>
      <c r="C10" s="202">
        <v>0</v>
      </c>
      <c r="D10" s="207">
        <v>905</v>
      </c>
      <c r="E10" s="207">
        <v>905</v>
      </c>
      <c r="F10" s="252"/>
    </row>
    <row r="11" spans="1:7" s="235" customFormat="1" x14ac:dyDescent="0.25">
      <c r="A11" s="271">
        <v>2</v>
      </c>
      <c r="B11" s="272" t="s">
        <v>272</v>
      </c>
      <c r="C11" s="202">
        <v>0</v>
      </c>
      <c r="D11" s="207">
        <v>483</v>
      </c>
      <c r="E11" s="207">
        <v>483</v>
      </c>
      <c r="F11" s="265"/>
    </row>
    <row r="12" spans="1:7" s="235" customFormat="1" x14ac:dyDescent="0.25">
      <c r="A12" s="271">
        <v>3</v>
      </c>
      <c r="B12" s="272"/>
      <c r="C12" s="272"/>
      <c r="D12" s="273"/>
      <c r="E12" s="273"/>
      <c r="F12" s="265"/>
    </row>
    <row r="13" spans="1:7" s="10" customFormat="1" ht="15.75" thickBot="1" x14ac:dyDescent="0.3">
      <c r="A13" s="208">
        <v>4</v>
      </c>
      <c r="B13" s="209" t="s">
        <v>14</v>
      </c>
      <c r="C13" s="209"/>
      <c r="D13" s="210">
        <f>SUM(D10:D12)</f>
        <v>1388</v>
      </c>
      <c r="E13" s="210">
        <f>SUM(E10:E12)</f>
        <v>1388</v>
      </c>
      <c r="F13" s="253"/>
    </row>
  </sheetData>
  <mergeCells count="2">
    <mergeCell ref="A1:E1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3"/>
  <sheetViews>
    <sheetView workbookViewId="0">
      <selection sqref="A1:K1"/>
    </sheetView>
  </sheetViews>
  <sheetFormatPr defaultRowHeight="15" x14ac:dyDescent="0.25"/>
  <cols>
    <col min="1" max="1" width="4.42578125" customWidth="1"/>
    <col min="2" max="2" width="42" customWidth="1"/>
    <col min="3" max="4" width="12.7109375" customWidth="1"/>
    <col min="5" max="10" width="12.7109375" style="235" customWidth="1"/>
    <col min="11" max="11" width="12.7109375" customWidth="1"/>
    <col min="12" max="12" width="18.42578125" customWidth="1"/>
    <col min="13" max="14" width="11.42578125" customWidth="1"/>
  </cols>
  <sheetData>
    <row r="1" spans="1:14" x14ac:dyDescent="0.25">
      <c r="A1" s="679" t="s">
        <v>539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270"/>
      <c r="M1" s="239"/>
      <c r="N1" s="239"/>
    </row>
    <row r="2" spans="1:14" x14ac:dyDescent="0.25">
      <c r="A2" s="119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33" customHeight="1" x14ac:dyDescent="0.25">
      <c r="A3" s="680" t="s">
        <v>4</v>
      </c>
      <c r="B3" s="681"/>
      <c r="C3" s="681"/>
      <c r="D3" s="681"/>
      <c r="E3" s="682"/>
      <c r="F3" s="682"/>
      <c r="G3" s="682"/>
      <c r="H3" s="682"/>
      <c r="I3" s="682"/>
      <c r="J3" s="682"/>
      <c r="K3" s="682"/>
      <c r="L3" s="264"/>
      <c r="M3" s="679"/>
      <c r="N3" s="562"/>
    </row>
    <row r="4" spans="1:14" x14ac:dyDescent="0.25">
      <c r="A4" s="120" t="s">
        <v>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 ht="15.75" thickBot="1" x14ac:dyDescent="0.3">
      <c r="A5" s="263"/>
      <c r="B5" s="263"/>
      <c r="C5" s="263"/>
      <c r="D5" s="181"/>
      <c r="E5" s="181"/>
      <c r="F5" s="181"/>
      <c r="G5" s="181"/>
      <c r="H5" s="181"/>
      <c r="I5" s="181"/>
      <c r="J5" s="181"/>
      <c r="K5" s="181" t="s">
        <v>192</v>
      </c>
      <c r="L5" s="263"/>
      <c r="M5" s="263"/>
      <c r="N5" s="263"/>
    </row>
    <row r="6" spans="1:14" ht="30.75" customHeight="1" x14ac:dyDescent="0.25">
      <c r="A6" s="293"/>
      <c r="B6" s="294" t="s">
        <v>6</v>
      </c>
      <c r="C6" s="295" t="s">
        <v>7</v>
      </c>
      <c r="D6" s="295" t="s">
        <v>8</v>
      </c>
      <c r="E6" s="329" t="s">
        <v>231</v>
      </c>
      <c r="F6" s="329" t="s">
        <v>262</v>
      </c>
      <c r="G6" s="329" t="s">
        <v>265</v>
      </c>
      <c r="H6" s="329" t="s">
        <v>266</v>
      </c>
      <c r="I6" s="329" t="s">
        <v>277</v>
      </c>
      <c r="J6" s="329" t="s">
        <v>278</v>
      </c>
      <c r="K6" s="299" t="s">
        <v>279</v>
      </c>
      <c r="L6" s="23"/>
    </row>
    <row r="7" spans="1:14" ht="44.25" customHeight="1" x14ac:dyDescent="0.25">
      <c r="A7" s="121"/>
      <c r="B7" s="200" t="s">
        <v>9</v>
      </c>
      <c r="C7" s="201" t="s">
        <v>184</v>
      </c>
      <c r="D7" s="201" t="s">
        <v>185</v>
      </c>
      <c r="E7" s="330" t="s">
        <v>230</v>
      </c>
      <c r="F7" s="201" t="s">
        <v>264</v>
      </c>
      <c r="G7" s="201" t="s">
        <v>267</v>
      </c>
      <c r="H7" s="330" t="s">
        <v>230</v>
      </c>
      <c r="I7" s="201" t="s">
        <v>280</v>
      </c>
      <c r="J7" s="330" t="s">
        <v>281</v>
      </c>
      <c r="K7" s="297" t="s">
        <v>230</v>
      </c>
    </row>
    <row r="8" spans="1:14" x14ac:dyDescent="0.25">
      <c r="A8" s="121">
        <v>1</v>
      </c>
      <c r="B8" s="122" t="s">
        <v>250</v>
      </c>
      <c r="C8" s="123">
        <v>0</v>
      </c>
      <c r="D8" s="123">
        <v>37064</v>
      </c>
      <c r="E8" s="331">
        <v>0</v>
      </c>
      <c r="F8" s="331">
        <v>0</v>
      </c>
      <c r="G8" s="331">
        <v>0</v>
      </c>
      <c r="H8" s="331">
        <v>0</v>
      </c>
      <c r="I8" s="331">
        <v>0</v>
      </c>
      <c r="J8" s="331">
        <v>0</v>
      </c>
      <c r="K8" s="296">
        <v>0</v>
      </c>
    </row>
    <row r="9" spans="1:14" s="235" customFormat="1" x14ac:dyDescent="0.25">
      <c r="A9" s="121">
        <v>2</v>
      </c>
      <c r="B9" s="122"/>
      <c r="C9" s="123">
        <v>0</v>
      </c>
      <c r="D9" s="123">
        <v>0</v>
      </c>
      <c r="E9" s="331">
        <v>0</v>
      </c>
      <c r="F9" s="331">
        <v>0</v>
      </c>
      <c r="G9" s="331">
        <v>0</v>
      </c>
      <c r="H9" s="331">
        <v>0</v>
      </c>
      <c r="I9" s="331">
        <v>0</v>
      </c>
      <c r="J9" s="331">
        <v>0</v>
      </c>
      <c r="K9" s="296">
        <v>0</v>
      </c>
    </row>
    <row r="10" spans="1:14" s="235" customFormat="1" x14ac:dyDescent="0.25">
      <c r="A10" s="121">
        <v>3</v>
      </c>
      <c r="B10" s="122"/>
      <c r="C10" s="123">
        <v>0</v>
      </c>
      <c r="D10" s="123">
        <v>0</v>
      </c>
      <c r="E10" s="331">
        <v>0</v>
      </c>
      <c r="F10" s="331">
        <v>0</v>
      </c>
      <c r="G10" s="331">
        <v>0</v>
      </c>
      <c r="H10" s="331">
        <v>0</v>
      </c>
      <c r="I10" s="331">
        <v>0</v>
      </c>
      <c r="J10" s="331">
        <v>0</v>
      </c>
      <c r="K10" s="296">
        <f>D10-C10</f>
        <v>0</v>
      </c>
    </row>
    <row r="11" spans="1:14" s="235" customFormat="1" x14ac:dyDescent="0.25">
      <c r="A11" s="121">
        <v>4</v>
      </c>
      <c r="B11" s="122"/>
      <c r="C11" s="123">
        <v>0</v>
      </c>
      <c r="D11" s="123">
        <v>0</v>
      </c>
      <c r="E11" s="331">
        <v>0</v>
      </c>
      <c r="F11" s="331">
        <v>0</v>
      </c>
      <c r="G11" s="331">
        <v>0</v>
      </c>
      <c r="H11" s="331">
        <v>0</v>
      </c>
      <c r="I11" s="331">
        <v>0</v>
      </c>
      <c r="J11" s="331">
        <v>0</v>
      </c>
      <c r="K11" s="296">
        <f>D11-C11</f>
        <v>0</v>
      </c>
    </row>
    <row r="12" spans="1:14" ht="15.75" thickBot="1" x14ac:dyDescent="0.3">
      <c r="A12" s="124">
        <v>5</v>
      </c>
      <c r="B12" s="8" t="s">
        <v>10</v>
      </c>
      <c r="C12" s="125">
        <f>SUM(C8:C11)</f>
        <v>0</v>
      </c>
      <c r="D12" s="125">
        <f>SUM(D8:D11)</f>
        <v>37064</v>
      </c>
      <c r="E12" s="332">
        <v>0</v>
      </c>
      <c r="F12" s="332">
        <v>0</v>
      </c>
      <c r="G12" s="332">
        <v>0</v>
      </c>
      <c r="H12" s="332">
        <v>0</v>
      </c>
      <c r="I12" s="332">
        <v>0</v>
      </c>
      <c r="J12" s="332">
        <v>0</v>
      </c>
      <c r="K12" s="298">
        <f>SUM(K8:K11)</f>
        <v>0</v>
      </c>
    </row>
    <row r="13" spans="1:14" ht="15.75" x14ac:dyDescent="0.25">
      <c r="A13" s="3"/>
    </row>
  </sheetData>
  <mergeCells count="3">
    <mergeCell ref="M3:N3"/>
    <mergeCell ref="A1:K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1.számú melléklet</vt:lpstr>
      <vt:lpstr>2.számú melléklet</vt:lpstr>
      <vt:lpstr>3.számú melléklet</vt:lpstr>
      <vt:lpstr>4.számú melléklet</vt:lpstr>
      <vt:lpstr>5.számú melléklet</vt:lpstr>
      <vt:lpstr>6.számú melléklet</vt:lpstr>
      <vt:lpstr>7.számú melléklet</vt:lpstr>
      <vt:lpstr>8.számú melléklet </vt:lpstr>
      <vt:lpstr>9.számú melléklet</vt:lpstr>
      <vt:lpstr>10.számú melléklet</vt:lpstr>
      <vt:lpstr>11.számú melléklet</vt:lpstr>
      <vt:lpstr>12.számú melléklet</vt:lpstr>
      <vt:lpstr>13.számú melléklet</vt:lpstr>
      <vt:lpstr>14.számú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001</dc:creator>
  <cp:lastModifiedBy>User</cp:lastModifiedBy>
  <cp:lastPrinted>2019-06-11T12:57:32Z</cp:lastPrinted>
  <dcterms:created xsi:type="dcterms:W3CDTF">2015-05-05T11:38:42Z</dcterms:created>
  <dcterms:modified xsi:type="dcterms:W3CDTF">2019-06-12T13:26:55Z</dcterms:modified>
</cp:coreProperties>
</file>