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itkárság\Képviselő-testület\3. Rendeletek 2020\5_2020 2019 zárszámadás\"/>
    </mc:Choice>
  </mc:AlternateContent>
  <xr:revisionPtr revIDLastSave="0" documentId="13_ncr:1_{0FC3909D-45E7-45C4-9D34-4BF8E00E4308}" xr6:coauthVersionLast="45" xr6:coauthVersionMax="45" xr10:uidLastSave="{00000000-0000-0000-0000-000000000000}"/>
  <bookViews>
    <workbookView xWindow="-108" yWindow="-108" windowWidth="23256" windowHeight="12576" firstSheet="17" activeTab="27" xr2:uid="{00000000-000D-0000-FFFF-FFFF00000000}"/>
  </bookViews>
  <sheets>
    <sheet name="1. Mérleg (2)" sheetId="27" r:id="rId1"/>
    <sheet name="1.1. Könyvviteli mérleg (4)" sheetId="37" r:id="rId2"/>
    <sheet name="1.2 vagyonkimutatás Eszk" sheetId="38" r:id="rId3"/>
    <sheet name="1.2.Forrás" sheetId="39" r:id="rId4"/>
    <sheet name="1.2" sheetId="40" r:id="rId5"/>
    <sheet name="2.1. Működ. bev.mindössz. " sheetId="3" r:id="rId6"/>
    <sheet name="2.2 Felhalm.bev.mindössz." sheetId="5" r:id="rId7"/>
    <sheet name="2.1.1" sheetId="7" r:id="rId8"/>
    <sheet name="2.1.2" sheetId="8" r:id="rId9"/>
    <sheet name="2.2.1" sheetId="9" r:id="rId10"/>
    <sheet name="2.3" sheetId="16" r:id="rId11"/>
    <sheet name="2.3.1önk " sheetId="17" r:id="rId12"/>
    <sheet name="2.3.2Óvoda" sheetId="18" r:id="rId13"/>
    <sheet name="2.3.3KÖH" sheetId="19" r:id="rId14"/>
    <sheet name="2.3.4" sheetId="20" r:id="rId15"/>
    <sheet name="3. Kiad. mindössz." sheetId="6" r:id="rId16"/>
    <sheet name="3.1.-3.2. mell." sheetId="10" r:id="rId17"/>
    <sheet name="3.3" sheetId="21" r:id="rId18"/>
    <sheet name="3.3.1" sheetId="22" r:id="rId19"/>
    <sheet name="3.3.2" sheetId="23" r:id="rId20"/>
    <sheet name=", 3.3.3" sheetId="34" r:id="rId21"/>
    <sheet name="3.3.4" sheetId="25" r:id="rId22"/>
    <sheet name="4.-5. mell." sheetId="11" r:id="rId23"/>
    <sheet name="6.-7. mell." sheetId="12" r:id="rId24"/>
    <sheet name="8. mell." sheetId="13" r:id="rId25"/>
    <sheet name="9. mell" sheetId="41" r:id="rId26"/>
    <sheet name="10.mell." sheetId="14" r:id="rId27"/>
    <sheet name="11 mell." sheetId="42" r:id="rId28"/>
    <sheet name="Munka1" sheetId="35" r:id="rId29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40" l="1"/>
  <c r="D17" i="40"/>
  <c r="D12" i="40"/>
  <c r="C12" i="40"/>
  <c r="C16" i="39"/>
  <c r="C12" i="39"/>
  <c r="D72" i="38"/>
  <c r="E71" i="38"/>
  <c r="E70" i="38"/>
  <c r="D69" i="38"/>
  <c r="C68" i="38"/>
  <c r="E68" i="38" s="1"/>
  <c r="C67" i="38"/>
  <c r="C66" i="38"/>
  <c r="E66" i="38" s="1"/>
  <c r="D65" i="38"/>
  <c r="C65" i="38"/>
  <c r="E65" i="38" s="1"/>
  <c r="E64" i="38"/>
  <c r="E63" i="38"/>
  <c r="E62" i="38"/>
  <c r="E61" i="38"/>
  <c r="D60" i="38"/>
  <c r="C60" i="38"/>
  <c r="E59" i="38"/>
  <c r="E58" i="38"/>
  <c r="E56" i="38"/>
  <c r="E55" i="38"/>
  <c r="E54" i="38"/>
  <c r="E53" i="38"/>
  <c r="E52" i="38"/>
  <c r="D51" i="38"/>
  <c r="C51" i="38"/>
  <c r="E50" i="38"/>
  <c r="E49" i="38"/>
  <c r="E48" i="38"/>
  <c r="E47" i="38"/>
  <c r="D46" i="38"/>
  <c r="C46" i="38"/>
  <c r="C40" i="38" s="1"/>
  <c r="E45" i="38"/>
  <c r="E44" i="38"/>
  <c r="E43" i="38"/>
  <c r="E42" i="38"/>
  <c r="D41" i="38"/>
  <c r="C41" i="38"/>
  <c r="E39" i="38"/>
  <c r="E38" i="38"/>
  <c r="E37" i="38"/>
  <c r="E36" i="38"/>
  <c r="D35" i="38"/>
  <c r="C35" i="38"/>
  <c r="E34" i="38"/>
  <c r="E33" i="38"/>
  <c r="E32" i="38"/>
  <c r="E31" i="38"/>
  <c r="D30" i="38"/>
  <c r="C30" i="38"/>
  <c r="E30" i="38" s="1"/>
  <c r="E29" i="38"/>
  <c r="E28" i="38"/>
  <c r="E27" i="38"/>
  <c r="E26" i="38"/>
  <c r="D25" i="38"/>
  <c r="C25" i="38"/>
  <c r="E24" i="38"/>
  <c r="D22" i="38"/>
  <c r="D19" i="38" s="1"/>
  <c r="C22" i="38"/>
  <c r="E22" i="38" s="1"/>
  <c r="E21" i="38"/>
  <c r="E20" i="38"/>
  <c r="E18" i="38"/>
  <c r="D17" i="38"/>
  <c r="C17" i="38"/>
  <c r="C14" i="38" s="1"/>
  <c r="E16" i="38"/>
  <c r="E15" i="38"/>
  <c r="D14" i="38"/>
  <c r="E11" i="38"/>
  <c r="E51" i="38" l="1"/>
  <c r="C19" i="39"/>
  <c r="E25" i="38"/>
  <c r="D41" i="40"/>
  <c r="C19" i="38"/>
  <c r="E19" i="38" s="1"/>
  <c r="E41" i="38"/>
  <c r="E60" i="38"/>
  <c r="D13" i="38"/>
  <c r="E35" i="38"/>
  <c r="C69" i="38"/>
  <c r="E69" i="38" s="1"/>
  <c r="C13" i="38"/>
  <c r="E14" i="38"/>
  <c r="E67" i="38"/>
  <c r="E46" i="38"/>
  <c r="E17" i="38"/>
  <c r="D40" i="38"/>
  <c r="E40" i="38" s="1"/>
  <c r="L106" i="14"/>
  <c r="L84" i="14"/>
  <c r="K117" i="14"/>
  <c r="J117" i="14"/>
  <c r="I117" i="14"/>
  <c r="H117" i="14"/>
  <c r="G117" i="14"/>
  <c r="F117" i="14"/>
  <c r="L116" i="14"/>
  <c r="L115" i="14"/>
  <c r="L114" i="14"/>
  <c r="K112" i="14"/>
  <c r="J112" i="14"/>
  <c r="I112" i="14"/>
  <c r="H112" i="14"/>
  <c r="G112" i="14"/>
  <c r="F112" i="14"/>
  <c r="L111" i="14"/>
  <c r="L110" i="14"/>
  <c r="L109" i="14"/>
  <c r="L108" i="14"/>
  <c r="L107" i="14"/>
  <c r="L105" i="14"/>
  <c r="D57" i="38" l="1"/>
  <c r="D74" i="38" s="1"/>
  <c r="C57" i="38"/>
  <c r="E13" i="38"/>
  <c r="L117" i="14"/>
  <c r="L112" i="14"/>
  <c r="I46" i="25"/>
  <c r="E47" i="25"/>
  <c r="F47" i="25"/>
  <c r="D47" i="25"/>
  <c r="K13" i="19"/>
  <c r="F17" i="19"/>
  <c r="G17" i="19"/>
  <c r="H17" i="19"/>
  <c r="I17" i="19"/>
  <c r="J17" i="19"/>
  <c r="D26" i="6"/>
  <c r="C26" i="6"/>
  <c r="C17" i="6"/>
  <c r="C28" i="6" s="1"/>
  <c r="K22" i="20"/>
  <c r="D15" i="7"/>
  <c r="B42" i="8"/>
  <c r="C42" i="8"/>
  <c r="K10" i="7"/>
  <c r="K11" i="7"/>
  <c r="K12" i="7"/>
  <c r="K13" i="7"/>
  <c r="K9" i="7"/>
  <c r="C15" i="7"/>
  <c r="E15" i="7"/>
  <c r="F15" i="7"/>
  <c r="G15" i="7"/>
  <c r="H15" i="7"/>
  <c r="I15" i="7"/>
  <c r="J15" i="7"/>
  <c r="O46" i="25" l="1"/>
  <c r="C74" i="38"/>
  <c r="E74" i="38" s="1"/>
  <c r="E57" i="38"/>
  <c r="E29" i="27"/>
  <c r="F14" i="23"/>
  <c r="E14" i="23"/>
  <c r="D14" i="23"/>
  <c r="K95" i="14"/>
  <c r="J95" i="14"/>
  <c r="I95" i="14"/>
  <c r="H95" i="14"/>
  <c r="G95" i="14"/>
  <c r="F95" i="14"/>
  <c r="L94" i="14"/>
  <c r="L93" i="14"/>
  <c r="L92" i="14"/>
  <c r="K90" i="14"/>
  <c r="J90" i="14"/>
  <c r="I90" i="14"/>
  <c r="H90" i="14"/>
  <c r="G90" i="14"/>
  <c r="F90" i="14"/>
  <c r="L89" i="14"/>
  <c r="L88" i="14"/>
  <c r="L87" i="14"/>
  <c r="L86" i="14"/>
  <c r="L85" i="14"/>
  <c r="L83" i="14"/>
  <c r="I13" i="25"/>
  <c r="I14" i="25"/>
  <c r="O14" i="25" s="1"/>
  <c r="I15" i="25"/>
  <c r="O15" i="25" s="1"/>
  <c r="I15" i="22"/>
  <c r="O15" i="22" s="1"/>
  <c r="I16" i="22"/>
  <c r="O16" i="22" s="1"/>
  <c r="I18" i="34"/>
  <c r="N18" i="34" s="1"/>
  <c r="I13" i="23"/>
  <c r="I35" i="22"/>
  <c r="O35" i="22" s="1"/>
  <c r="I33" i="22"/>
  <c r="O33" i="22" s="1"/>
  <c r="I32" i="22"/>
  <c r="O32" i="22" s="1"/>
  <c r="I14" i="22"/>
  <c r="O14" i="22" s="1"/>
  <c r="L90" i="14" l="1"/>
  <c r="L95" i="14"/>
  <c r="B31" i="10"/>
  <c r="O13" i="23" l="1"/>
  <c r="D42" i="6"/>
  <c r="D17" i="6"/>
  <c r="D28" i="6" s="1"/>
  <c r="F18" i="20"/>
  <c r="G18" i="20"/>
  <c r="H18" i="20"/>
  <c r="I18" i="20"/>
  <c r="J18" i="20"/>
  <c r="D18" i="18"/>
  <c r="E18" i="18"/>
  <c r="F18" i="18"/>
  <c r="G18" i="18"/>
  <c r="H18" i="18"/>
  <c r="I18" i="18"/>
  <c r="J18" i="18"/>
  <c r="C18" i="18"/>
  <c r="K11" i="18"/>
  <c r="K12" i="18"/>
  <c r="K13" i="18"/>
  <c r="K14" i="18"/>
  <c r="K15" i="18"/>
  <c r="K16" i="18"/>
  <c r="K17" i="18"/>
  <c r="K19" i="18"/>
  <c r="K20" i="18"/>
  <c r="K21" i="18"/>
  <c r="K22" i="18"/>
  <c r="K23" i="18"/>
  <c r="K24" i="18"/>
  <c r="K25" i="18"/>
  <c r="K26" i="18"/>
  <c r="K10" i="18"/>
  <c r="K18" i="18" s="1"/>
  <c r="K27" i="18"/>
  <c r="K19" i="19"/>
  <c r="D24" i="19"/>
  <c r="F24" i="19"/>
  <c r="G24" i="19"/>
  <c r="H24" i="19"/>
  <c r="I24" i="19"/>
  <c r="J24" i="19"/>
  <c r="D17" i="19"/>
  <c r="E17" i="19"/>
  <c r="E24" i="19" s="1"/>
  <c r="C17" i="19"/>
  <c r="C24" i="19" s="1"/>
  <c r="K15" i="19"/>
  <c r="K14" i="19"/>
  <c r="K12" i="19"/>
  <c r="F15" i="17"/>
  <c r="G15" i="17"/>
  <c r="H15" i="17"/>
  <c r="I15" i="17"/>
  <c r="J15" i="17"/>
  <c r="C22" i="17"/>
  <c r="J10" i="16"/>
  <c r="J11" i="16"/>
  <c r="J12" i="16"/>
  <c r="G12" i="5"/>
  <c r="K27" i="27" l="1"/>
  <c r="K32" i="27" s="1"/>
  <c r="L25" i="27"/>
  <c r="F19" i="27"/>
  <c r="E19" i="27"/>
  <c r="E22" i="37"/>
  <c r="C22" i="37"/>
  <c r="H30" i="37" l="1"/>
  <c r="F30" i="37"/>
  <c r="K17" i="27" l="1"/>
  <c r="K22" i="27" s="1"/>
  <c r="K37" i="27"/>
  <c r="J27" i="27"/>
  <c r="J32" i="27" s="1"/>
  <c r="K35" i="27"/>
  <c r="K39" i="27" s="1"/>
  <c r="I27" i="27"/>
  <c r="I32" i="27" s="1"/>
  <c r="J17" i="27"/>
  <c r="J35" i="27" s="1"/>
  <c r="J22" i="27" l="1"/>
  <c r="J39" i="27" s="1"/>
  <c r="C49" i="11"/>
  <c r="D49" i="11"/>
  <c r="B49" i="11"/>
  <c r="C45" i="11"/>
  <c r="D45" i="11"/>
  <c r="B45" i="11"/>
  <c r="C24" i="11"/>
  <c r="D24" i="11"/>
  <c r="B24" i="11"/>
  <c r="B29" i="42"/>
  <c r="B21" i="42"/>
  <c r="B18" i="42"/>
  <c r="B13" i="42"/>
  <c r="B22" i="42" s="1"/>
  <c r="D19" i="41"/>
  <c r="C19" i="41"/>
  <c r="E18" i="41"/>
  <c r="E17" i="41"/>
  <c r="D16" i="41"/>
  <c r="C16" i="41"/>
  <c r="C20" i="41" s="1"/>
  <c r="B16" i="41"/>
  <c r="B20" i="41" s="1"/>
  <c r="E15" i="41"/>
  <c r="E14" i="41"/>
  <c r="D12" i="41"/>
  <c r="C12" i="41"/>
  <c r="B12" i="41"/>
  <c r="E11" i="41"/>
  <c r="E10" i="41"/>
  <c r="D9" i="41"/>
  <c r="C9" i="41"/>
  <c r="B9" i="41"/>
  <c r="B13" i="41" s="1"/>
  <c r="E8" i="41"/>
  <c r="E7" i="41"/>
  <c r="N7" i="37"/>
  <c r="N8" i="37"/>
  <c r="N9" i="37"/>
  <c r="N11" i="37"/>
  <c r="N12" i="37"/>
  <c r="N14" i="37"/>
  <c r="N15" i="37"/>
  <c r="N16" i="37"/>
  <c r="N17" i="37"/>
  <c r="N19" i="37"/>
  <c r="N20" i="37"/>
  <c r="N21" i="37"/>
  <c r="N23" i="37"/>
  <c r="N24" i="37"/>
  <c r="N26" i="37"/>
  <c r="N27" i="37"/>
  <c r="N28" i="37"/>
  <c r="N29" i="37"/>
  <c r="N31" i="37"/>
  <c r="N32" i="37"/>
  <c r="N33" i="37"/>
  <c r="N35" i="37"/>
  <c r="N36" i="37"/>
  <c r="N37" i="37"/>
  <c r="N6" i="37"/>
  <c r="L7" i="37"/>
  <c r="L8" i="37"/>
  <c r="L9" i="37"/>
  <c r="L11" i="37"/>
  <c r="L12" i="37"/>
  <c r="L14" i="37"/>
  <c r="L15" i="37"/>
  <c r="L16" i="37"/>
  <c r="L17" i="37"/>
  <c r="L19" i="37"/>
  <c r="L20" i="37"/>
  <c r="L21" i="37"/>
  <c r="L23" i="37"/>
  <c r="L24" i="37"/>
  <c r="L26" i="37"/>
  <c r="L27" i="37"/>
  <c r="L28" i="37"/>
  <c r="L29" i="37"/>
  <c r="L31" i="37"/>
  <c r="L32" i="37"/>
  <c r="L33" i="37"/>
  <c r="L35" i="37"/>
  <c r="L36" i="37"/>
  <c r="L37" i="37"/>
  <c r="L6" i="37"/>
  <c r="M34" i="37"/>
  <c r="J34" i="37"/>
  <c r="H34" i="37"/>
  <c r="G34" i="37"/>
  <c r="F34" i="37"/>
  <c r="E34" i="37"/>
  <c r="D34" i="37"/>
  <c r="C34" i="37"/>
  <c r="M30" i="37"/>
  <c r="M38" i="37" s="1"/>
  <c r="K30" i="37"/>
  <c r="J30" i="37"/>
  <c r="I30" i="37"/>
  <c r="I38" i="37" s="1"/>
  <c r="G30" i="37"/>
  <c r="E30" i="37"/>
  <c r="D30" i="37"/>
  <c r="C30" i="37"/>
  <c r="M22" i="37"/>
  <c r="K22" i="37"/>
  <c r="J22" i="37"/>
  <c r="I22" i="37"/>
  <c r="G22" i="37"/>
  <c r="N22" i="37"/>
  <c r="M18" i="37"/>
  <c r="K18" i="37"/>
  <c r="J18" i="37"/>
  <c r="I18" i="37"/>
  <c r="H18" i="37"/>
  <c r="G18" i="37"/>
  <c r="F18" i="37"/>
  <c r="E18" i="37"/>
  <c r="D18" i="37"/>
  <c r="C18" i="37"/>
  <c r="M13" i="37"/>
  <c r="K13" i="37"/>
  <c r="J13" i="37"/>
  <c r="I13" i="37"/>
  <c r="H13" i="37"/>
  <c r="G13" i="37"/>
  <c r="F13" i="37"/>
  <c r="E13" i="37"/>
  <c r="D13" i="37"/>
  <c r="C13" i="37"/>
  <c r="M10" i="37"/>
  <c r="M25" i="37" s="1"/>
  <c r="K10" i="37"/>
  <c r="J10" i="37"/>
  <c r="I10" i="37"/>
  <c r="H10" i="37"/>
  <c r="G10" i="37"/>
  <c r="F10" i="37"/>
  <c r="E10" i="37"/>
  <c r="D10" i="37"/>
  <c r="D25" i="37" s="1"/>
  <c r="C10" i="37"/>
  <c r="L10" i="37" s="1"/>
  <c r="E19" i="41" l="1"/>
  <c r="E20" i="41"/>
  <c r="C51" i="11"/>
  <c r="B51" i="11"/>
  <c r="E12" i="41"/>
  <c r="D51" i="11"/>
  <c r="N13" i="37"/>
  <c r="H25" i="37"/>
  <c r="L13" i="37"/>
  <c r="N34" i="37"/>
  <c r="L18" i="37"/>
  <c r="L22" i="37"/>
  <c r="N18" i="37"/>
  <c r="N30" i="37"/>
  <c r="L34" i="37"/>
  <c r="C13" i="41"/>
  <c r="D13" i="41"/>
  <c r="D21" i="41" s="1"/>
  <c r="B21" i="41"/>
  <c r="E9" i="41"/>
  <c r="E16" i="41"/>
  <c r="C38" i="37"/>
  <c r="G38" i="37"/>
  <c r="K38" i="37"/>
  <c r="D38" i="37"/>
  <c r="H38" i="37"/>
  <c r="L30" i="37"/>
  <c r="E25" i="37"/>
  <c r="I25" i="37"/>
  <c r="N10" i="37"/>
  <c r="F38" i="37"/>
  <c r="J38" i="37"/>
  <c r="F25" i="37"/>
  <c r="J25" i="37"/>
  <c r="C25" i="37"/>
  <c r="G25" i="37"/>
  <c r="K25" i="37"/>
  <c r="E38" i="37"/>
  <c r="E13" i="41" l="1"/>
  <c r="C21" i="41"/>
  <c r="E21" i="41" s="1"/>
  <c r="N38" i="37"/>
  <c r="L38" i="37"/>
  <c r="N25" i="37"/>
  <c r="L25" i="37"/>
  <c r="G42" i="6" l="1"/>
  <c r="H42" i="6"/>
  <c r="I42" i="6"/>
  <c r="J42" i="6"/>
  <c r="C42" i="6"/>
  <c r="E42" i="6"/>
  <c r="F42" i="6"/>
  <c r="I33" i="6"/>
  <c r="I44" i="6" s="1"/>
  <c r="J33" i="6"/>
  <c r="J44" i="6" s="1"/>
  <c r="E33" i="6"/>
  <c r="E44" i="6" s="1"/>
  <c r="F33" i="6"/>
  <c r="F44" i="6" s="1"/>
  <c r="G33" i="6"/>
  <c r="G44" i="6" s="1"/>
  <c r="C33" i="6"/>
  <c r="C44" i="6" s="1"/>
  <c r="C46" i="6" s="1"/>
  <c r="D33" i="6"/>
  <c r="D44" i="6" s="1"/>
  <c r="J28" i="6"/>
  <c r="J46" i="6" s="1"/>
  <c r="I17" i="6"/>
  <c r="I28" i="6" s="1"/>
  <c r="J17" i="6"/>
  <c r="G17" i="6"/>
  <c r="G28" i="6" s="1"/>
  <c r="G46" i="6" s="1"/>
  <c r="F17" i="6"/>
  <c r="F28" i="6" s="1"/>
  <c r="F46" i="6" s="1"/>
  <c r="D46" i="6"/>
  <c r="M11" i="6"/>
  <c r="M12" i="6"/>
  <c r="M13" i="6"/>
  <c r="M14" i="6"/>
  <c r="M15" i="6"/>
  <c r="M16" i="6"/>
  <c r="M18" i="6"/>
  <c r="M19" i="6"/>
  <c r="M20" i="6"/>
  <c r="M21" i="6"/>
  <c r="M22" i="6"/>
  <c r="M23" i="6"/>
  <c r="M24" i="6"/>
  <c r="M25" i="6"/>
  <c r="M26" i="6"/>
  <c r="M27" i="6"/>
  <c r="M29" i="6"/>
  <c r="M30" i="6"/>
  <c r="M31" i="6"/>
  <c r="M32" i="6"/>
  <c r="M34" i="6"/>
  <c r="M35" i="6"/>
  <c r="M36" i="6"/>
  <c r="M37" i="6"/>
  <c r="M38" i="6"/>
  <c r="M39" i="6"/>
  <c r="M40" i="6"/>
  <c r="M41" i="6"/>
  <c r="M43" i="6"/>
  <c r="M45" i="6"/>
  <c r="L11" i="6"/>
  <c r="L12" i="6"/>
  <c r="L13" i="6"/>
  <c r="L14" i="6"/>
  <c r="L15" i="6"/>
  <c r="L16" i="6"/>
  <c r="L18" i="6"/>
  <c r="L19" i="6"/>
  <c r="L20" i="6"/>
  <c r="L21" i="6"/>
  <c r="L22" i="6"/>
  <c r="L23" i="6"/>
  <c r="L24" i="6"/>
  <c r="L25" i="6"/>
  <c r="L26" i="6"/>
  <c r="L27" i="6"/>
  <c r="L29" i="6"/>
  <c r="L30" i="6"/>
  <c r="L31" i="6"/>
  <c r="L32" i="6"/>
  <c r="L34" i="6"/>
  <c r="L35" i="6"/>
  <c r="L36" i="6"/>
  <c r="L37" i="6"/>
  <c r="L38" i="6"/>
  <c r="L39" i="6"/>
  <c r="L40" i="6"/>
  <c r="L41" i="6"/>
  <c r="L43" i="6"/>
  <c r="L45" i="6"/>
  <c r="K11" i="6"/>
  <c r="K12" i="6"/>
  <c r="K13" i="6"/>
  <c r="K14" i="6"/>
  <c r="K15" i="6"/>
  <c r="K16" i="6"/>
  <c r="K18" i="6"/>
  <c r="K19" i="6"/>
  <c r="K20" i="6"/>
  <c r="K21" i="6"/>
  <c r="K22" i="6"/>
  <c r="K23" i="6"/>
  <c r="K24" i="6"/>
  <c r="K25" i="6"/>
  <c r="K27" i="6"/>
  <c r="K29" i="6"/>
  <c r="K30" i="6"/>
  <c r="K31" i="6"/>
  <c r="K32" i="6"/>
  <c r="K34" i="6"/>
  <c r="K35" i="6"/>
  <c r="K36" i="6"/>
  <c r="K37" i="6"/>
  <c r="K38" i="6"/>
  <c r="K39" i="6"/>
  <c r="K40" i="6"/>
  <c r="K41" i="6"/>
  <c r="K43" i="6"/>
  <c r="K45" i="6"/>
  <c r="M10" i="6"/>
  <c r="L10" i="6"/>
  <c r="K10" i="6"/>
  <c r="L39" i="5"/>
  <c r="M39" i="5"/>
  <c r="F39" i="5"/>
  <c r="G39" i="5"/>
  <c r="H39" i="5"/>
  <c r="I39" i="5"/>
  <c r="J39" i="5"/>
  <c r="K39" i="5"/>
  <c r="L28" i="5"/>
  <c r="M28" i="5"/>
  <c r="F28" i="5"/>
  <c r="G28" i="5"/>
  <c r="H28" i="5"/>
  <c r="I28" i="5"/>
  <c r="J28" i="5"/>
  <c r="K28" i="5"/>
  <c r="E28" i="5"/>
  <c r="K21" i="5"/>
  <c r="L21" i="5"/>
  <c r="M21" i="5"/>
  <c r="F21" i="5"/>
  <c r="G21" i="5"/>
  <c r="H21" i="5"/>
  <c r="I21" i="5"/>
  <c r="J21" i="5"/>
  <c r="E21" i="5"/>
  <c r="F13" i="5"/>
  <c r="G13" i="5"/>
  <c r="G30" i="5" s="1"/>
  <c r="G41" i="5" s="1"/>
  <c r="H13" i="5"/>
  <c r="I13" i="5"/>
  <c r="J13" i="5"/>
  <c r="K13" i="5"/>
  <c r="K30" i="5" s="1"/>
  <c r="K41" i="5" s="1"/>
  <c r="L13" i="5"/>
  <c r="M13" i="5"/>
  <c r="N9" i="3"/>
  <c r="N10" i="3"/>
  <c r="N11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2" i="3"/>
  <c r="N33" i="3"/>
  <c r="N34" i="3"/>
  <c r="N35" i="3"/>
  <c r="N37" i="3"/>
  <c r="N39" i="3"/>
  <c r="N40" i="3"/>
  <c r="N41" i="3"/>
  <c r="N42" i="3"/>
  <c r="N43" i="3"/>
  <c r="N44" i="3"/>
  <c r="N45" i="3"/>
  <c r="N46" i="3"/>
  <c r="N48" i="3"/>
  <c r="P9" i="5"/>
  <c r="P10" i="5"/>
  <c r="P11" i="5"/>
  <c r="P12" i="5"/>
  <c r="P14" i="5"/>
  <c r="P15" i="5"/>
  <c r="P16" i="5"/>
  <c r="P17" i="5"/>
  <c r="P18" i="5"/>
  <c r="P19" i="5"/>
  <c r="P20" i="5"/>
  <c r="P22" i="5"/>
  <c r="P23" i="5"/>
  <c r="P24" i="5"/>
  <c r="P25" i="5"/>
  <c r="P26" i="5"/>
  <c r="P27" i="5"/>
  <c r="P29" i="5"/>
  <c r="P31" i="5"/>
  <c r="P32" i="5"/>
  <c r="P33" i="5"/>
  <c r="P34" i="5"/>
  <c r="P35" i="5"/>
  <c r="P36" i="5"/>
  <c r="P37" i="5"/>
  <c r="P38" i="5"/>
  <c r="P40" i="5"/>
  <c r="O9" i="5"/>
  <c r="O10" i="5"/>
  <c r="O11" i="5"/>
  <c r="O12" i="5"/>
  <c r="O14" i="5"/>
  <c r="O15" i="5"/>
  <c r="O16" i="5"/>
  <c r="O17" i="5"/>
  <c r="O18" i="5"/>
  <c r="O19" i="5"/>
  <c r="O20" i="5"/>
  <c r="O22" i="5"/>
  <c r="O23" i="5"/>
  <c r="O24" i="5"/>
  <c r="O25" i="5"/>
  <c r="O26" i="5"/>
  <c r="O27" i="5"/>
  <c r="O29" i="5"/>
  <c r="O31" i="5"/>
  <c r="O32" i="5"/>
  <c r="O33" i="5"/>
  <c r="O34" i="5"/>
  <c r="O35" i="5"/>
  <c r="O36" i="5"/>
  <c r="O37" i="5"/>
  <c r="O38" i="5"/>
  <c r="O40" i="5"/>
  <c r="N9" i="5"/>
  <c r="N10" i="5"/>
  <c r="N11" i="5"/>
  <c r="N12" i="5"/>
  <c r="N14" i="5"/>
  <c r="N15" i="5"/>
  <c r="N16" i="5"/>
  <c r="N17" i="5"/>
  <c r="N18" i="5"/>
  <c r="N19" i="5"/>
  <c r="N20" i="5"/>
  <c r="N22" i="5"/>
  <c r="N23" i="5"/>
  <c r="N24" i="5"/>
  <c r="N25" i="5"/>
  <c r="N26" i="5"/>
  <c r="N27" i="5"/>
  <c r="N29" i="5"/>
  <c r="N31" i="5"/>
  <c r="N32" i="5"/>
  <c r="N33" i="5"/>
  <c r="N34" i="5"/>
  <c r="N35" i="5"/>
  <c r="N36" i="5"/>
  <c r="N37" i="5"/>
  <c r="N38" i="5"/>
  <c r="N40" i="5"/>
  <c r="P8" i="5"/>
  <c r="O8" i="5"/>
  <c r="N8" i="5"/>
  <c r="L47" i="3"/>
  <c r="M47" i="3"/>
  <c r="I47" i="3"/>
  <c r="J47" i="3"/>
  <c r="F47" i="3"/>
  <c r="G47" i="3"/>
  <c r="F36" i="3"/>
  <c r="O36" i="3" s="1"/>
  <c r="G36" i="3"/>
  <c r="H36" i="3"/>
  <c r="I36" i="3"/>
  <c r="J36" i="3"/>
  <c r="K36" i="3"/>
  <c r="L36" i="3"/>
  <c r="M36" i="3"/>
  <c r="E36" i="3"/>
  <c r="N36" i="3" s="1"/>
  <c r="L31" i="3"/>
  <c r="M31" i="3"/>
  <c r="F31" i="3"/>
  <c r="H31" i="3"/>
  <c r="I31" i="3"/>
  <c r="J31" i="3"/>
  <c r="P12" i="3"/>
  <c r="P13" i="3"/>
  <c r="P14" i="3"/>
  <c r="P15" i="3"/>
  <c r="P16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2" i="3"/>
  <c r="P33" i="3"/>
  <c r="P34" i="3"/>
  <c r="P35" i="3"/>
  <c r="P37" i="3"/>
  <c r="P39" i="3"/>
  <c r="P40" i="3"/>
  <c r="P41" i="3"/>
  <c r="P42" i="3"/>
  <c r="P43" i="3"/>
  <c r="P44" i="3"/>
  <c r="P45" i="3"/>
  <c r="P46" i="3"/>
  <c r="P48" i="3"/>
  <c r="P9" i="3"/>
  <c r="P10" i="3"/>
  <c r="P11" i="3"/>
  <c r="O9" i="3"/>
  <c r="O10" i="3"/>
  <c r="O11" i="3"/>
  <c r="O12" i="3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2" i="3"/>
  <c r="O33" i="3"/>
  <c r="O34" i="3"/>
  <c r="O35" i="3"/>
  <c r="O37" i="3"/>
  <c r="O39" i="3"/>
  <c r="O40" i="3"/>
  <c r="O41" i="3"/>
  <c r="O42" i="3"/>
  <c r="O43" i="3"/>
  <c r="O44" i="3"/>
  <c r="O45" i="3"/>
  <c r="O46" i="3"/>
  <c r="O48" i="3"/>
  <c r="P8" i="3"/>
  <c r="O8" i="3"/>
  <c r="N8" i="3"/>
  <c r="K17" i="3"/>
  <c r="L17" i="3"/>
  <c r="M17" i="3"/>
  <c r="F17" i="3"/>
  <c r="G17" i="3"/>
  <c r="H17" i="3"/>
  <c r="I17" i="3"/>
  <c r="I38" i="3" s="1"/>
  <c r="J17" i="3"/>
  <c r="M30" i="5" l="1"/>
  <c r="I30" i="5"/>
  <c r="P36" i="3"/>
  <c r="L30" i="5"/>
  <c r="L41" i="5" s="1"/>
  <c r="H30" i="5"/>
  <c r="H41" i="5" s="1"/>
  <c r="P21" i="5"/>
  <c r="O21" i="5"/>
  <c r="L42" i="6"/>
  <c r="M42" i="6"/>
  <c r="I46" i="6"/>
  <c r="L46" i="6"/>
  <c r="I49" i="3"/>
  <c r="L38" i="3"/>
  <c r="L49" i="3" s="1"/>
  <c r="O31" i="3"/>
  <c r="F38" i="3"/>
  <c r="F49" i="3" s="1"/>
  <c r="M46" i="6"/>
  <c r="M33" i="6"/>
  <c r="M28" i="6"/>
  <c r="P13" i="5"/>
  <c r="M38" i="3"/>
  <c r="M49" i="3" s="1"/>
  <c r="J49" i="3"/>
  <c r="P31" i="3"/>
  <c r="G38" i="3"/>
  <c r="G49" i="3" s="1"/>
  <c r="M41" i="5"/>
  <c r="I41" i="5"/>
  <c r="O13" i="5"/>
  <c r="O17" i="3"/>
  <c r="P17" i="3"/>
  <c r="O28" i="5"/>
  <c r="O39" i="5"/>
  <c r="J30" i="5"/>
  <c r="J41" i="5" s="1"/>
  <c r="F30" i="5"/>
  <c r="F41" i="5" s="1"/>
  <c r="P39" i="5"/>
  <c r="L17" i="6"/>
  <c r="M44" i="6"/>
  <c r="L44" i="6"/>
  <c r="L33" i="6"/>
  <c r="L28" i="6"/>
  <c r="M17" i="6"/>
  <c r="P28" i="5"/>
  <c r="N28" i="5"/>
  <c r="N21" i="5"/>
  <c r="O47" i="3"/>
  <c r="P47" i="3"/>
  <c r="E37" i="27"/>
  <c r="E27" i="27"/>
  <c r="E32" i="27" s="1"/>
  <c r="E17" i="27"/>
  <c r="E35" i="27" s="1"/>
  <c r="D29" i="27"/>
  <c r="D27" i="27"/>
  <c r="D32" i="27" s="1"/>
  <c r="D19" i="27"/>
  <c r="D17" i="27"/>
  <c r="P41" i="5" l="1"/>
  <c r="D37" i="27"/>
  <c r="O41" i="5"/>
  <c r="O30" i="5"/>
  <c r="O38" i="3"/>
  <c r="O49" i="3"/>
  <c r="E22" i="27"/>
  <c r="E39" i="27" s="1"/>
  <c r="P49" i="3"/>
  <c r="P38" i="3"/>
  <c r="D35" i="27"/>
  <c r="P30" i="5"/>
  <c r="D22" i="27"/>
  <c r="D39" i="27" s="1"/>
  <c r="E27" i="10"/>
  <c r="I21" i="25" l="1"/>
  <c r="K20" i="34"/>
  <c r="J20" i="34"/>
  <c r="F20" i="34"/>
  <c r="E20" i="34"/>
  <c r="D20" i="34"/>
  <c r="C20" i="34"/>
  <c r="I19" i="34"/>
  <c r="N19" i="34" s="1"/>
  <c r="I17" i="34"/>
  <c r="N17" i="34" s="1"/>
  <c r="I16" i="34"/>
  <c r="N16" i="34" s="1"/>
  <c r="I15" i="34"/>
  <c r="N15" i="34" s="1"/>
  <c r="I14" i="34"/>
  <c r="N14" i="34" s="1"/>
  <c r="I13" i="34"/>
  <c r="N13" i="34" s="1"/>
  <c r="I12" i="34"/>
  <c r="I20" i="34" l="1"/>
  <c r="N12" i="34"/>
  <c r="N20" i="34" s="1"/>
  <c r="B54" i="13"/>
  <c r="I28" i="25"/>
  <c r="O28" i="25" s="1"/>
  <c r="F37" i="25"/>
  <c r="D37" i="25"/>
  <c r="C37" i="25"/>
  <c r="I29" i="25"/>
  <c r="O29" i="25" s="1"/>
  <c r="I30" i="25"/>
  <c r="O30" i="25" s="1"/>
  <c r="O21" i="25"/>
  <c r="I19" i="25"/>
  <c r="O19" i="25" s="1"/>
  <c r="K72" i="14"/>
  <c r="J72" i="14"/>
  <c r="I72" i="14"/>
  <c r="H72" i="14"/>
  <c r="G72" i="14"/>
  <c r="F72" i="14"/>
  <c r="L71" i="14"/>
  <c r="L70" i="14"/>
  <c r="L69" i="14"/>
  <c r="K67" i="14"/>
  <c r="J67" i="14"/>
  <c r="I67" i="14"/>
  <c r="H67" i="14"/>
  <c r="G67" i="14"/>
  <c r="F67" i="14"/>
  <c r="L66" i="14"/>
  <c r="L65" i="14"/>
  <c r="L64" i="14"/>
  <c r="L63" i="14"/>
  <c r="L62" i="14"/>
  <c r="L61" i="14"/>
  <c r="L60" i="14"/>
  <c r="L67" i="14" l="1"/>
  <c r="L72" i="14"/>
  <c r="E30" i="10" l="1"/>
  <c r="I29" i="22" l="1"/>
  <c r="O29" i="22" s="1"/>
  <c r="I22" i="22"/>
  <c r="O22" i="22" s="1"/>
  <c r="I20" i="22"/>
  <c r="O20" i="22" s="1"/>
  <c r="I21" i="22"/>
  <c r="E26" i="10" l="1"/>
  <c r="L22" i="14" l="1"/>
  <c r="L13" i="14"/>
  <c r="L21" i="14"/>
  <c r="L20" i="14"/>
  <c r="L39" i="14"/>
  <c r="K12" i="17" l="1"/>
  <c r="B52" i="13" l="1"/>
  <c r="K48" i="14"/>
  <c r="J48" i="14"/>
  <c r="I48" i="14"/>
  <c r="H48" i="14"/>
  <c r="G48" i="14"/>
  <c r="F48" i="14"/>
  <c r="L47" i="14"/>
  <c r="L46" i="14"/>
  <c r="L45" i="14"/>
  <c r="K43" i="14"/>
  <c r="J43" i="14"/>
  <c r="I43" i="14"/>
  <c r="H43" i="14"/>
  <c r="G43" i="14"/>
  <c r="F43" i="14"/>
  <c r="L42" i="14"/>
  <c r="L41" i="14"/>
  <c r="L40" i="14"/>
  <c r="L38" i="14"/>
  <c r="L37" i="14"/>
  <c r="L36" i="14"/>
  <c r="K24" i="14"/>
  <c r="J24" i="14"/>
  <c r="I24" i="14"/>
  <c r="H24" i="14"/>
  <c r="G24" i="14"/>
  <c r="F24" i="14"/>
  <c r="L23" i="14"/>
  <c r="L19" i="14"/>
  <c r="K17" i="14"/>
  <c r="J17" i="14"/>
  <c r="I17" i="14"/>
  <c r="H17" i="14"/>
  <c r="G17" i="14"/>
  <c r="F17" i="14"/>
  <c r="L16" i="14"/>
  <c r="L15" i="14"/>
  <c r="L14" i="14"/>
  <c r="L12" i="14"/>
  <c r="L11" i="14"/>
  <c r="L10" i="14"/>
  <c r="L48" i="14" l="1"/>
  <c r="L43" i="14"/>
  <c r="L24" i="14"/>
  <c r="L17" i="14"/>
  <c r="B13" i="13" l="1"/>
  <c r="B43" i="13"/>
  <c r="B24" i="13"/>
  <c r="K47" i="25"/>
  <c r="K31" i="3" l="1"/>
  <c r="K38" i="3" s="1"/>
  <c r="B17" i="6"/>
  <c r="I34" i="22"/>
  <c r="O34" i="22" s="1"/>
  <c r="I31" i="22" l="1"/>
  <c r="O31" i="22" s="1"/>
  <c r="B19" i="12" l="1"/>
  <c r="E15" i="17" l="1"/>
  <c r="I36" i="22" l="1"/>
  <c r="O36" i="22" s="1"/>
  <c r="K11" i="17"/>
  <c r="E29" i="10" l="1"/>
  <c r="E28" i="10"/>
  <c r="C19" i="21"/>
  <c r="J39" i="22"/>
  <c r="N39" i="22"/>
  <c r="C39" i="22"/>
  <c r="M39" i="22"/>
  <c r="K39" i="22"/>
  <c r="H39" i="22"/>
  <c r="F39" i="22"/>
  <c r="E39" i="22"/>
  <c r="D39" i="22"/>
  <c r="I37" i="22"/>
  <c r="I12" i="22"/>
  <c r="O12" i="22" s="1"/>
  <c r="I18" i="22"/>
  <c r="O18" i="22" s="1"/>
  <c r="J37" i="25" l="1"/>
  <c r="J42" i="25"/>
  <c r="K37" i="25"/>
  <c r="E37" i="25"/>
  <c r="C47" i="25"/>
  <c r="H37" i="25"/>
  <c r="I17" i="25"/>
  <c r="O17" i="25" s="1"/>
  <c r="O13" i="25"/>
  <c r="O20" i="25" l="1"/>
  <c r="F27" i="27" l="1"/>
  <c r="K47" i="3"/>
  <c r="K49" i="3" s="1"/>
  <c r="H47" i="3"/>
  <c r="J13" i="16"/>
  <c r="K24" i="19"/>
  <c r="J28" i="18"/>
  <c r="E28" i="18"/>
  <c r="J32" i="20"/>
  <c r="K32" i="20" s="1"/>
  <c r="E13" i="9"/>
  <c r="K28" i="18" l="1"/>
  <c r="E12" i="9"/>
  <c r="K31" i="20" l="1"/>
  <c r="K17" i="17"/>
  <c r="J19" i="16"/>
  <c r="F29" i="27"/>
  <c r="B46" i="13" l="1"/>
  <c r="F42" i="25"/>
  <c r="E42" i="25"/>
  <c r="D42" i="25"/>
  <c r="B19" i="21"/>
  <c r="H42" i="25"/>
  <c r="M47" i="25"/>
  <c r="L19" i="21"/>
  <c r="B42" i="6"/>
  <c r="K42" i="6" s="1"/>
  <c r="H33" i="6"/>
  <c r="H44" i="6" s="1"/>
  <c r="E18" i="20"/>
  <c r="E34" i="20" s="1"/>
  <c r="C18" i="20"/>
  <c r="C34" i="20" s="1"/>
  <c r="E17" i="3"/>
  <c r="N17" i="3" s="1"/>
  <c r="C15" i="17"/>
  <c r="H38" i="3"/>
  <c r="H49" i="3" s="1"/>
  <c r="D49" i="25" l="1"/>
  <c r="J47" i="25"/>
  <c r="I34" i="25"/>
  <c r="O34" i="25" s="1"/>
  <c r="I33" i="25"/>
  <c r="O33" i="25" s="1"/>
  <c r="I36" i="25"/>
  <c r="O36" i="25" s="1"/>
  <c r="I12" i="25"/>
  <c r="O12" i="25" s="1"/>
  <c r="I38" i="22" l="1"/>
  <c r="O38" i="22" s="1"/>
  <c r="I13" i="22" l="1"/>
  <c r="O13" i="22" s="1"/>
  <c r="K17" i="20" l="1"/>
  <c r="E9" i="9" l="1"/>
  <c r="E10" i="9"/>
  <c r="E11" i="9"/>
  <c r="E14" i="9"/>
  <c r="E10" i="10" l="1"/>
  <c r="G37" i="25" l="1"/>
  <c r="I32" i="25"/>
  <c r="O32" i="25" s="1"/>
  <c r="I16" i="25"/>
  <c r="C14" i="23"/>
  <c r="I12" i="23"/>
  <c r="I14" i="23" s="1"/>
  <c r="I17" i="22"/>
  <c r="O17" i="22" s="1"/>
  <c r="L39" i="22"/>
  <c r="G39" i="22"/>
  <c r="O37" i="22"/>
  <c r="I27" i="22"/>
  <c r="O27" i="22" s="1"/>
  <c r="I28" i="22"/>
  <c r="O28" i="22" s="1"/>
  <c r="I30" i="22"/>
  <c r="O30" i="22" s="1"/>
  <c r="I26" i="22"/>
  <c r="O26" i="22" s="1"/>
  <c r="I25" i="22"/>
  <c r="I19" i="22"/>
  <c r="O19" i="22" s="1"/>
  <c r="O21" i="22"/>
  <c r="I23" i="22"/>
  <c r="O23" i="22" s="1"/>
  <c r="I24" i="22"/>
  <c r="O24" i="22" s="1"/>
  <c r="J19" i="21"/>
  <c r="F19" i="21"/>
  <c r="H15" i="21"/>
  <c r="N15" i="21" s="1"/>
  <c r="H13" i="21"/>
  <c r="N13" i="21" s="1"/>
  <c r="H11" i="21"/>
  <c r="N11" i="21" s="1"/>
  <c r="B13" i="10"/>
  <c r="B28" i="6"/>
  <c r="B33" i="6"/>
  <c r="H17" i="6"/>
  <c r="H28" i="6" s="1"/>
  <c r="H46" i="6" s="1"/>
  <c r="E17" i="6"/>
  <c r="J34" i="20"/>
  <c r="D18" i="20"/>
  <c r="G22" i="17"/>
  <c r="J18" i="17"/>
  <c r="D15" i="17"/>
  <c r="E22" i="17"/>
  <c r="C16" i="16"/>
  <c r="D16" i="16"/>
  <c r="E16" i="16"/>
  <c r="F16" i="16"/>
  <c r="F23" i="16" s="1"/>
  <c r="G16" i="16"/>
  <c r="H16" i="16"/>
  <c r="I16" i="16"/>
  <c r="B16" i="16"/>
  <c r="I21" i="16"/>
  <c r="E39" i="5"/>
  <c r="N39" i="5" s="1"/>
  <c r="E13" i="5"/>
  <c r="N13" i="5" s="1"/>
  <c r="E47" i="3"/>
  <c r="N47" i="3" s="1"/>
  <c r="E31" i="3"/>
  <c r="N31" i="3" s="1"/>
  <c r="E28" i="6" l="1"/>
  <c r="E46" i="6" s="1"/>
  <c r="K17" i="6"/>
  <c r="B44" i="6"/>
  <c r="K44" i="6" s="1"/>
  <c r="K33" i="6"/>
  <c r="N19" i="21"/>
  <c r="O25" i="22"/>
  <c r="O39" i="22" s="1"/>
  <c r="I39" i="22"/>
  <c r="O16" i="25"/>
  <c r="E30" i="5"/>
  <c r="N30" i="5" s="1"/>
  <c r="E38" i="3"/>
  <c r="N38" i="3" s="1"/>
  <c r="D42" i="8"/>
  <c r="I37" i="27"/>
  <c r="F37" i="27"/>
  <c r="F32" i="27"/>
  <c r="I17" i="27"/>
  <c r="I22" i="27" s="1"/>
  <c r="F17" i="27"/>
  <c r="F22" i="27" s="1"/>
  <c r="B46" i="6" l="1"/>
  <c r="K46" i="6" s="1"/>
  <c r="K28" i="6"/>
  <c r="E41" i="5"/>
  <c r="N41" i="5" s="1"/>
  <c r="E49" i="3"/>
  <c r="N49" i="3" s="1"/>
  <c r="F39" i="27"/>
  <c r="I35" i="27"/>
  <c r="F35" i="27"/>
  <c r="K28" i="20" l="1"/>
  <c r="K27" i="20"/>
  <c r="K26" i="20"/>
  <c r="K21" i="20"/>
  <c r="K23" i="20" s="1"/>
  <c r="N49" i="25" l="1"/>
  <c r="I18" i="25"/>
  <c r="I22" i="25"/>
  <c r="O22" i="25" s="1"/>
  <c r="I23" i="25"/>
  <c r="O23" i="25" s="1"/>
  <c r="I24" i="25"/>
  <c r="I25" i="25"/>
  <c r="O25" i="25" s="1"/>
  <c r="I26" i="25"/>
  <c r="O26" i="25" s="1"/>
  <c r="I27" i="25"/>
  <c r="O27" i="25" s="1"/>
  <c r="I31" i="25"/>
  <c r="I35" i="25"/>
  <c r="O35" i="25" s="1"/>
  <c r="E49" i="25"/>
  <c r="F49" i="25"/>
  <c r="H49" i="25"/>
  <c r="I40" i="25"/>
  <c r="O40" i="25" s="1"/>
  <c r="I41" i="25"/>
  <c r="O41" i="25" s="1"/>
  <c r="C42" i="25"/>
  <c r="I45" i="25"/>
  <c r="G49" i="25"/>
  <c r="J49" i="25"/>
  <c r="K49" i="25"/>
  <c r="L49" i="25"/>
  <c r="M49" i="25"/>
  <c r="O12" i="23"/>
  <c r="O14" i="23" s="1"/>
  <c r="D19" i="21"/>
  <c r="E19" i="21"/>
  <c r="G19" i="21"/>
  <c r="H19" i="21"/>
  <c r="I19" i="21"/>
  <c r="M19" i="21"/>
  <c r="K10" i="20"/>
  <c r="K11" i="20"/>
  <c r="K12" i="20"/>
  <c r="K13" i="20"/>
  <c r="K14" i="20"/>
  <c r="K15" i="20"/>
  <c r="K16" i="20"/>
  <c r="D34" i="20"/>
  <c r="F34" i="20"/>
  <c r="H34" i="20"/>
  <c r="K30" i="20"/>
  <c r="G34" i="20"/>
  <c r="I34" i="20"/>
  <c r="K13" i="17"/>
  <c r="K14" i="17"/>
  <c r="J22" i="17"/>
  <c r="K16" i="17"/>
  <c r="K18" i="17"/>
  <c r="D22" i="17"/>
  <c r="F22" i="17"/>
  <c r="H22" i="17"/>
  <c r="I22" i="17"/>
  <c r="J9" i="16"/>
  <c r="J16" i="16" s="1"/>
  <c r="J18" i="16"/>
  <c r="B23" i="16"/>
  <c r="C23" i="16"/>
  <c r="D23" i="16"/>
  <c r="E23" i="16"/>
  <c r="G23" i="16"/>
  <c r="H23" i="16"/>
  <c r="I23" i="16"/>
  <c r="K34" i="20" l="1"/>
  <c r="O45" i="25"/>
  <c r="I47" i="25"/>
  <c r="I37" i="25"/>
  <c r="K15" i="17"/>
  <c r="K22" i="17" s="1"/>
  <c r="O31" i="25"/>
  <c r="O47" i="25"/>
  <c r="O24" i="25"/>
  <c r="K18" i="20"/>
  <c r="O18" i="25"/>
  <c r="I42" i="25"/>
  <c r="O42" i="25" s="1"/>
  <c r="J21" i="16"/>
  <c r="J23" i="16" s="1"/>
  <c r="C49" i="25"/>
  <c r="O37" i="25" l="1"/>
  <c r="O49" i="25" s="1"/>
  <c r="I49" i="25"/>
  <c r="B47" i="13"/>
  <c r="B57" i="13" s="1"/>
  <c r="C19" i="11"/>
  <c r="C26" i="11" s="1"/>
  <c r="B19" i="11"/>
  <c r="B26" i="11" s="1"/>
  <c r="D50" i="11"/>
  <c r="E24" i="10"/>
  <c r="E25" i="10"/>
  <c r="E22" i="10"/>
  <c r="E9" i="10"/>
  <c r="E11" i="10"/>
  <c r="E12" i="10"/>
  <c r="E8" i="10"/>
  <c r="D19" i="11" l="1"/>
  <c r="D26" i="11" s="1"/>
  <c r="E13" i="10"/>
  <c r="C15" i="9" l="1"/>
  <c r="D15" i="9"/>
  <c r="B15" i="9"/>
  <c r="E15" i="9" l="1"/>
  <c r="B15" i="7"/>
  <c r="K15" i="7"/>
  <c r="B38" i="13"/>
  <c r="E23" i="10" l="1"/>
  <c r="E31" i="10" s="1"/>
  <c r="I39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Körmöndi</author>
  </authors>
  <commentList>
    <comment ref="C6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Konsz. beszámolóból</t>
        </r>
      </text>
    </comment>
    <comment ref="C63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Konsz. Beszámolóból</t>
        </r>
      </text>
    </comment>
  </commentList>
</comments>
</file>

<file path=xl/sharedStrings.xml><?xml version="1.0" encoding="utf-8"?>
<sst xmlns="http://schemas.openxmlformats.org/spreadsheetml/2006/main" count="1398" uniqueCount="833">
  <si>
    <t>Ezer Ft-ban</t>
  </si>
  <si>
    <t xml:space="preserve">  BEVÉTELEK JOGCÍMEI</t>
  </si>
  <si>
    <t xml:space="preserve">Összesen 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</si>
  <si>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</si>
  <si>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</si>
  <si>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</si>
  <si>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</si>
  <si>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</si>
  <si>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</si>
  <si>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</si>
  <si>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</si>
  <si>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</si>
  <si>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</si>
  <si>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</si>
  <si>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</si>
  <si>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</si>
  <si>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</si>
  <si>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</si>
  <si>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</si>
  <si>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B6. Működési célú átvett péneszközök összesen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</si>
  <si>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</si>
  <si>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</si>
  <si>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</si>
  <si>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</si>
  <si>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</si>
  <si>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irányíító szervi támogatás </t>
  </si>
  <si>
    <t>B817. Betétek megszüntetése</t>
  </si>
  <si>
    <t>B8. Finanszírozási bevételek összesen (B811. … +B817.)</t>
  </si>
  <si>
    <t xml:space="preserve">MŰKÖDÉSI BEVÉTELEK MINDÖSSZESEN </t>
  </si>
  <si>
    <t xml:space="preserve">KIADÁSOK JOGCÍMEI </t>
  </si>
  <si>
    <t>K1. Személyi juttatás</t>
  </si>
  <si>
    <t xml:space="preserve">K2. Munkaadót terhelő járulékok és szoc. hozzájár. adó </t>
  </si>
  <si>
    <t>K3. Dologi kiadások</t>
  </si>
  <si>
    <t xml:space="preserve">K4. Ellátottak pénzbeli juttatásai </t>
  </si>
  <si>
    <t xml:space="preserve">K5. Egyéb működési kiadások összesen </t>
  </si>
  <si>
    <t xml:space="preserve">Ebből: Általános tartalék </t>
  </si>
  <si>
    <t>A. Működési költségvetési kiadásai össz. (K1. …+K5.)</t>
  </si>
  <si>
    <t xml:space="preserve">K911. Hitel-, kölcsöntörlesztés államháztartáson kívülre </t>
  </si>
  <si>
    <t>K912. Belföldi értékpapírok kiadásai</t>
  </si>
  <si>
    <t xml:space="preserve">K913. Államháztartáson belüli megelőlegezések folyóstása </t>
  </si>
  <si>
    <t>K914. Államháztartáson belüli megelőlegezések visszafizetése</t>
  </si>
  <si>
    <t xml:space="preserve">K915. Központi, irányítószervi támogatás folyósítása </t>
  </si>
  <si>
    <t xml:space="preserve">K916. Péneszközök betétként elhelyezése </t>
  </si>
  <si>
    <t xml:space="preserve">K917. Pénzügyi lízing kiadásai </t>
  </si>
  <si>
    <t xml:space="preserve">B. Finanszírozási kiadások összesen (K911. …+K917.) </t>
  </si>
  <si>
    <t xml:space="preserve">C. MŰKÖDÉSI KIADÁSOK MINDÖSSZESEN (A+B) </t>
  </si>
  <si>
    <t xml:space="preserve">K6. Beruházások </t>
  </si>
  <si>
    <t xml:space="preserve">K7. Felújítások </t>
  </si>
  <si>
    <t xml:space="preserve">K8. Egyéb felhalmozási kiadások </t>
  </si>
  <si>
    <t>D. Felhalmozási költségvetési kiadásai össz. (K. …+K8.)</t>
  </si>
  <si>
    <t xml:space="preserve">E. Finanszírozási kiadások összesen (K911. …+K917.) </t>
  </si>
  <si>
    <t>G. KIADÁS MINDÖSSZESEN (C+F)</t>
  </si>
  <si>
    <t xml:space="preserve">MINDÖSSZESEN </t>
  </si>
  <si>
    <t xml:space="preserve">Önkormányzat </t>
  </si>
  <si>
    <t>B111. Helyi önkormányzatok működésének általános támogatása</t>
  </si>
  <si>
    <t xml:space="preserve">B112. Települési önk. egyes köznevelési támogatás </t>
  </si>
  <si>
    <t>B113. Települési önk. szociális, gyermekjóléti és gyermekétkeztetési feladatainak támogatása</t>
  </si>
  <si>
    <t xml:space="preserve">B114. Települési önk. kulturális feladatainak támogatása </t>
  </si>
  <si>
    <t>B3. Közhatalmi bevételek összesen</t>
  </si>
  <si>
    <t xml:space="preserve">B63. Egyéb működési célú átvett pénzeszközök </t>
  </si>
  <si>
    <t xml:space="preserve">MŰKÖDÉSI KÖLTSÉGVETÉSI BEVÉTELEK ÖSSZESEN (B1.+B3.+B4.+B.6.) </t>
  </si>
  <si>
    <t>KÖLTSÉGVETÉS MÉRLEGE</t>
  </si>
  <si>
    <t xml:space="preserve">        Ezer Ft-ban</t>
  </si>
  <si>
    <t xml:space="preserve">Bevétel </t>
  </si>
  <si>
    <t>Kiadás</t>
  </si>
  <si>
    <t xml:space="preserve">Megnevezés </t>
  </si>
  <si>
    <t xml:space="preserve">B1. Működési célú támogatások államháztartáson belülről 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</si>
  <si>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</si>
  <si>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</si>
  <si>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</si>
  <si>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</si>
  <si>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</si>
  <si>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</si>
  <si>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</si>
  <si>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</si>
  <si>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</si>
  <si>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</si>
  <si>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B. FINANSZÍROZÁSI BEVÉTELEK (B8.) ÖSSZESEN </t>
  </si>
  <si>
    <t>B. FINASZÍROZÁSI KIADÁSOK (K9.) ÖSSZESEN</t>
  </si>
  <si>
    <t>C. MŰKÖDÉSI BEVÉTELEK MINDÖSSZESEN (A+B)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</si>
  <si>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</si>
  <si>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</si>
  <si>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</si>
  <si>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</si>
  <si>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</si>
  <si>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</si>
  <si>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E. FINANSZÍROZÁSI BEVÉTELEK (B8.) ÖSSZESEN </t>
  </si>
  <si>
    <t>E. FINANSZÍROZÁSI KIADÁSOK (K9.) ÖSSZESEN</t>
  </si>
  <si>
    <t xml:space="preserve">Ebből: B813. Maradvány igénybevétele </t>
  </si>
  <si>
    <t>F. FELHALMOZÁSI BEVÉTELEK MINDÖSSZESEN (D+E)</t>
  </si>
  <si>
    <t xml:space="preserve">F. FELHALMOZÁSI KIADÁSOK MINDÖSSZESEN (D+E) </t>
  </si>
  <si>
    <t>G. KÖLTSÉGVETÉSI BEVÉTELEK ÖSSZESEN (A+D)</t>
  </si>
  <si>
    <t>H. FINANSZÍROZÁSI BEVÉTELEK ÖSSZESEN (B+E)</t>
  </si>
  <si>
    <t>I. BEVÉTELEK MINDÖSSZESEN (C+F)</t>
  </si>
  <si>
    <t>I. KIADÁSOK MINDÖSSZESEN (C+F)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</si>
  <si>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</si>
  <si>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</si>
  <si>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</si>
  <si>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</si>
  <si>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</si>
  <si>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</si>
  <si>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</si>
  <si>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</si>
  <si>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</si>
  <si>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</si>
  <si>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</si>
  <si>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</si>
  <si>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</si>
  <si>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FELHALMOZÁSI KÖLTSÉGVETÉSI BEVÉTELEK ÖSSZESEN (B2.+B5.+B7.)</t>
  </si>
  <si>
    <t>FELHALMOZÁSI BEVÉTELEK MINDÖSSZESEN</t>
  </si>
  <si>
    <t xml:space="preserve">Mindösszesen </t>
  </si>
  <si>
    <t xml:space="preserve">                Ezer Ft-ban </t>
  </si>
  <si>
    <t xml:space="preserve">MEGNEVEZÉS </t>
  </si>
  <si>
    <t>Önkormányzat</t>
  </si>
  <si>
    <t>Mindösszesen</t>
  </si>
  <si>
    <t>MEGNEVEZÉS</t>
  </si>
  <si>
    <t xml:space="preserve">B3 KÖZHATALMI BEVÉTELEK RÉSZLETEZÉSE </t>
  </si>
  <si>
    <t xml:space="preserve">B311. Magánszemélyek jövedelemadói </t>
  </si>
  <si>
    <t>Ebből:</t>
  </si>
  <si>
    <t>a) termőföld bérbeadásából származó szem .jöv .adó</t>
  </si>
  <si>
    <t xml:space="preserve">B34. Vagyoni típusu adók </t>
  </si>
  <si>
    <t xml:space="preserve">Ebből: </t>
  </si>
  <si>
    <t xml:space="preserve">a) építményadó </t>
  </si>
  <si>
    <t xml:space="preserve">b) épület után fizetett idegenforgalmi adó </t>
  </si>
  <si>
    <t xml:space="preserve">c) magánszemélyek kommunális adója </t>
  </si>
  <si>
    <t>d) telekadó</t>
  </si>
  <si>
    <t>B351. Értékesítési és forgalmi adók</t>
  </si>
  <si>
    <t>a) iparűzési adó</t>
  </si>
  <si>
    <t xml:space="preserve">B354. Gépjárműadó </t>
  </si>
  <si>
    <t xml:space="preserve">B355. Egyéb áruhasználati és szolgáltatási adók </t>
  </si>
  <si>
    <t>a) tartózkodás után fizetett idegenforgalmi adó</t>
  </si>
  <si>
    <t>b) talajterhelési díj</t>
  </si>
  <si>
    <t>c) a korábbi évek megszűnt adónemei áthúzódó befiz.-ből befolyt bevétel</t>
  </si>
  <si>
    <t>a) eljárási illeték</t>
  </si>
  <si>
    <t xml:space="preserve">b) igazgatási szolgáltatási díj </t>
  </si>
  <si>
    <t>c) ebrendészeti hozzájárulás</t>
  </si>
  <si>
    <t>d) környezetvédelmi bírság</t>
  </si>
  <si>
    <t>e) természetvédelmi bírság</t>
  </si>
  <si>
    <t>f) építésügyi bírság</t>
  </si>
  <si>
    <t>g) szabálysértési pénz- és helyszínbírság önormányzatot megillető rész</t>
  </si>
  <si>
    <t>Összesen</t>
  </si>
  <si>
    <t xml:space="preserve">K4. Elátottak pénzbeli juttatásai </t>
  </si>
  <si>
    <t xml:space="preserve">K506. Egyéb működési célú támogatások államháztartáson belülre </t>
  </si>
  <si>
    <t xml:space="preserve">feladatonkénti részletezése </t>
  </si>
  <si>
    <t xml:space="preserve">       Ezer Ft-ban</t>
  </si>
  <si>
    <t>Beruházási feladat</t>
  </si>
  <si>
    <t xml:space="preserve">Előirányzat összege </t>
  </si>
  <si>
    <t xml:space="preserve">célonkénti részletezése </t>
  </si>
  <si>
    <t>Felújítási feladat</t>
  </si>
  <si>
    <t>Felújítások összesen</t>
  </si>
  <si>
    <t xml:space="preserve">KIMUTATÁS </t>
  </si>
  <si>
    <t xml:space="preserve">a saját bevételek összegéről </t>
  </si>
  <si>
    <t>Saját bevétel megnevezése *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</si>
  <si>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</si>
  <si>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</si>
  <si>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</si>
  <si>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</si>
  <si>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</si>
  <si>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</si>
  <si>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</si>
  <si>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</si>
  <si>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Bírság-, pótlék- és díjbevétel</t>
  </si>
  <si>
    <t>Kezeséggel kapcsolatos megtérülés</t>
  </si>
  <si>
    <t>Saját bevétel összesen</t>
  </si>
  <si>
    <t xml:space="preserve">* Az adósságot keletkeztető ügyletekhez történő hozzájárulás részletes szabályairól szóló 353/2011. (XII.30.) Korm. rendelet 2. § alapján </t>
  </si>
  <si>
    <t xml:space="preserve">az adósságot keletkeztető ügyletekből eredő fizetési kötelezettségek futamidő végéig fennálló összegéről </t>
  </si>
  <si>
    <t>Adósságot keltkeztető ügylet megnevezése **</t>
  </si>
  <si>
    <t xml:space="preserve">Hitel felvételéből eredő aktuális tőketartozás </t>
  </si>
  <si>
    <t xml:space="preserve">Kölcsön felvételéből eredő aktuális tőketartozás 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</si>
  <si>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</si>
  <si>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</si>
  <si>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</si>
  <si>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</si>
  <si>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</si>
  <si>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</si>
  <si>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</si>
  <si>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</si>
  <si>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</si>
  <si>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 xml:space="preserve">Adósságot keletkeztető ügyletekből eredő fizetési kötelezettség  összesen </t>
  </si>
  <si>
    <t xml:space="preserve">** Magyarország gazdasági stabilitásáról szóló 2011. évi CXCIV törvény 3. §  (1) bekezdése alapján </t>
  </si>
  <si>
    <t xml:space="preserve">Ezer Ft-ban </t>
  </si>
  <si>
    <t xml:space="preserve">Közvetett támogatás megnevezése </t>
  </si>
  <si>
    <t>Közvetett támogatás tervezett összege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</si>
  <si>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</si>
  <si>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</si>
  <si>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Helyi adónál biztosított kedvezmény összege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</si>
  <si>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</si>
  <si>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</si>
  <si>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</si>
  <si>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</si>
  <si>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</si>
  <si>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</si>
  <si>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</si>
  <si>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 xml:space="preserve">       - iparűzési adó ideiglenes jelleggel végzett iparűzési tevék. után </t>
  </si>
  <si>
    <t>Gépjárműadónál biztosított kedvezmény összege</t>
  </si>
  <si>
    <t>Helyi adónál biztosított mentesség összege</t>
  </si>
  <si>
    <t>Gépjárműadónál biztosított mentesség összege</t>
  </si>
  <si>
    <t>Helyiségek, eszközök hasznosításából származó kedvezmény összege</t>
  </si>
  <si>
    <t>Helyiségek, eszközök hasznosításából származó mentesség összege</t>
  </si>
  <si>
    <t>Egyéb nyújtott kedvezmény vagy kölcsön elengedésének összege</t>
  </si>
  <si>
    <t xml:space="preserve">ÖSSZESEN </t>
  </si>
  <si>
    <t xml:space="preserve">Szöveges indokolás: </t>
  </si>
  <si>
    <t xml:space="preserve">EU-s projekt címe: </t>
  </si>
  <si>
    <t xml:space="preserve">Projekt azonosítója: </t>
  </si>
  <si>
    <t xml:space="preserve">Bevételek </t>
  </si>
  <si>
    <t>Saját erő</t>
  </si>
  <si>
    <t xml:space="preserve">EU-s forrás </t>
  </si>
  <si>
    <t xml:space="preserve">Társfinanszírozás </t>
  </si>
  <si>
    <t xml:space="preserve">Hitel </t>
  </si>
  <si>
    <t xml:space="preserve">Egyéb forrás </t>
  </si>
  <si>
    <t xml:space="preserve">Bevételek összesen </t>
  </si>
  <si>
    <t xml:space="preserve">Kiadások </t>
  </si>
  <si>
    <t xml:space="preserve">B36. Egyéb közhatalmi bevételek </t>
  </si>
  <si>
    <t>Lakhatással kapcs. ellátás</t>
  </si>
  <si>
    <t>Civil szervezetek számára nyújtott támogatások</t>
  </si>
  <si>
    <t>3.2 melléklet</t>
  </si>
  <si>
    <t>Önkormányzati tulajdonú épület bérleti díja</t>
  </si>
  <si>
    <t>Összesen:</t>
  </si>
  <si>
    <t>BEVÉTELEK MINDÖSSZESEN</t>
  </si>
  <si>
    <t>Pénzforgalom nélküli bevételek összesen</t>
  </si>
  <si>
    <t>Helyi önkormányzat felhalmozási célú pénzmaradvány</t>
  </si>
  <si>
    <t>Helyi önkormányzat működési célú pénzmaradvány</t>
  </si>
  <si>
    <t>Költségvetési bevételek összesen</t>
  </si>
  <si>
    <t>Felhalmozási bevételek</t>
  </si>
  <si>
    <t>Átvett pénzeszköz</t>
  </si>
  <si>
    <t>Támogatás ÁH-n belül</t>
  </si>
  <si>
    <t>Működési bevételek</t>
  </si>
  <si>
    <t>Közhatalmi bevételek</t>
  </si>
  <si>
    <t>Műk.célú tám. ÁH-n belülről</t>
  </si>
  <si>
    <t>Pénz-maradvány</t>
  </si>
  <si>
    <t>Feladat megnevezés</t>
  </si>
  <si>
    <t>107051</t>
  </si>
  <si>
    <t>Hagy. Közösségi kult. Ért. Gond.</t>
  </si>
  <si>
    <t>082092</t>
  </si>
  <si>
    <t>Család és nővédelmi eü gond</t>
  </si>
  <si>
    <t>074031</t>
  </si>
  <si>
    <t>Város és községgazdálkodás</t>
  </si>
  <si>
    <t>066020</t>
  </si>
  <si>
    <t>Önkormányzati elszámolások</t>
  </si>
  <si>
    <t>018010</t>
  </si>
  <si>
    <t>Intézményi bevételek összesen</t>
  </si>
  <si>
    <t>Intézményfinanszírozás</t>
  </si>
  <si>
    <t>Óvodai nevelés működési feladatai</t>
  </si>
  <si>
    <t>091140</t>
  </si>
  <si>
    <t>Óvodai nevelés szakmai feladatai</t>
  </si>
  <si>
    <t>091110</t>
  </si>
  <si>
    <t>Adó igazgatás</t>
  </si>
  <si>
    <t>011220</t>
  </si>
  <si>
    <t>Önkormányzatok ált. végrehajtási tev.</t>
  </si>
  <si>
    <t>011130</t>
  </si>
  <si>
    <t>Államigazgatási feladatok</t>
  </si>
  <si>
    <t>Kötelező feladatok</t>
  </si>
  <si>
    <t>KIADÁSOK ÖSSZESEN</t>
  </si>
  <si>
    <t>kiadás</t>
  </si>
  <si>
    <t>összesen</t>
  </si>
  <si>
    <t>össz.</t>
  </si>
  <si>
    <t>felhalm.</t>
  </si>
  <si>
    <t>kiadása</t>
  </si>
  <si>
    <t>célú kiadás</t>
  </si>
  <si>
    <t>pénzbeli</t>
  </si>
  <si>
    <t>Kiadások</t>
  </si>
  <si>
    <t>Tartalék</t>
  </si>
  <si>
    <t>Finanszírozási</t>
  </si>
  <si>
    <t xml:space="preserve">Egyéb </t>
  </si>
  <si>
    <t>Felújít</t>
  </si>
  <si>
    <t>Beruházás</t>
  </si>
  <si>
    <t>Műk.</t>
  </si>
  <si>
    <t>Egyéb műk.</t>
  </si>
  <si>
    <t>Ellátottak</t>
  </si>
  <si>
    <t>Dologi</t>
  </si>
  <si>
    <t>Járulék</t>
  </si>
  <si>
    <t>Szem. jutt.</t>
  </si>
  <si>
    <t>Létszám</t>
  </si>
  <si>
    <t>Intézmény</t>
  </si>
  <si>
    <t>Felhalmozási kiadás</t>
  </si>
  <si>
    <t>Működési kiadások</t>
  </si>
  <si>
    <t>107060</t>
  </si>
  <si>
    <t>Egyéb szociális pénzbeni ellát</t>
  </si>
  <si>
    <t>Szociális étkeztetés</t>
  </si>
  <si>
    <t>084031</t>
  </si>
  <si>
    <t>Civil szervezetek működési tám.</t>
  </si>
  <si>
    <t>Hagyományos kult. Értékek gondozása</t>
  </si>
  <si>
    <t>082044</t>
  </si>
  <si>
    <t>Könyvtári szolgáltatás</t>
  </si>
  <si>
    <t>Család-és nővédelmi eü gond.</t>
  </si>
  <si>
    <t>066010</t>
  </si>
  <si>
    <t>Zöldterület</t>
  </si>
  <si>
    <t>064010</t>
  </si>
  <si>
    <t>Közvilágítás</t>
  </si>
  <si>
    <t>045160</t>
  </si>
  <si>
    <t>Közút üzemeltetés</t>
  </si>
  <si>
    <t>047410</t>
  </si>
  <si>
    <t>Hejőmeder karbantartása</t>
  </si>
  <si>
    <t>ÖNKORMÁNYZAT</t>
  </si>
  <si>
    <t>kamatkiad</t>
  </si>
  <si>
    <t xml:space="preserve">pénzbeli </t>
  </si>
  <si>
    <t>és</t>
  </si>
  <si>
    <t>Felújítás</t>
  </si>
  <si>
    <t xml:space="preserve">Egyéb műk. </t>
  </si>
  <si>
    <t>Szem.jutt.</t>
  </si>
  <si>
    <t>Felhalmozási kiadások</t>
  </si>
  <si>
    <t>Önkormányzatok általános igazgatási tev.</t>
  </si>
  <si>
    <t>felhalmozási</t>
  </si>
  <si>
    <t>kiadások</t>
  </si>
  <si>
    <t>Kiadások mindösszesen</t>
  </si>
  <si>
    <t>Önkormányzatok általános ig-i tev.</t>
  </si>
  <si>
    <t>Civil szervezetek müködési tám.</t>
  </si>
  <si>
    <t>Önként vállalt feladatok</t>
  </si>
  <si>
    <t>Civil szervezetek műk-i tám</t>
  </si>
  <si>
    <t>G. KÖLTSÉGVETÉSI KIADÁSOK ÖSSZESEN (A+D)</t>
  </si>
  <si>
    <t>H. FINANSZÍROZÁSI KIADÁSOK ÖSSZESEN (B+E)</t>
  </si>
  <si>
    <t>Ebből:  Polgárőr Egyesület</t>
  </si>
  <si>
    <t>B115. Működési célú költségvetési támogatások és kiegészítő támogatások</t>
  </si>
  <si>
    <t>B404. Tulajdonosi bevételek</t>
  </si>
  <si>
    <t>B405. Ellátási díjak</t>
  </si>
  <si>
    <t xml:space="preserve">B25. Egyéb felhalmozási célú átvett pénzeszközök </t>
  </si>
  <si>
    <t>Közös Hivatal</t>
  </si>
  <si>
    <t>Közös hivatal</t>
  </si>
  <si>
    <t xml:space="preserve">Közös Hivatal </t>
  </si>
  <si>
    <t>F. KÖLTSÉGVETÉSI KIADÁSOK MINDÖSSZESEN (D+E)</t>
  </si>
  <si>
    <t>Önkormányzatok jogalkotó és általános igazgatási tev.</t>
  </si>
  <si>
    <t>Országos közfoglakoztatási program</t>
  </si>
  <si>
    <t>041236</t>
  </si>
  <si>
    <t>Országos közfoglalkozatatás</t>
  </si>
  <si>
    <t>Központi támogatás</t>
  </si>
  <si>
    <t>B72. Felhalmozási célú visszatérítendő támogatások, kölcsönök visszatérülése az Európai Uniótól</t>
  </si>
  <si>
    <t>B73. Felhalmozási célú visszatérítendő támogatások, kölcsönök visszatérülése kormányoktól és más nemzetközi szervezetektől</t>
  </si>
  <si>
    <t>B74. Felhalmozási célú visszatérítendő támogatások, kölcsönök visszatérülése államháztartáson kívülről</t>
  </si>
  <si>
    <t>Elhunyt személyek hátramaradottainak tám.</t>
  </si>
  <si>
    <t xml:space="preserve">   </t>
  </si>
  <si>
    <t>096015</t>
  </si>
  <si>
    <t>Gyermekétkeztetés</t>
  </si>
  <si>
    <t>104035</t>
  </si>
  <si>
    <t>104031</t>
  </si>
  <si>
    <t>Gyermekek bölcsődei ellátása</t>
  </si>
  <si>
    <t>Köztemető fenntartás, működtetés</t>
  </si>
  <si>
    <t>104037</t>
  </si>
  <si>
    <t>096025</t>
  </si>
  <si>
    <t>Bölcsődei étkeztetés</t>
  </si>
  <si>
    <t>Köztemető fenntartása,működése</t>
  </si>
  <si>
    <t>013320</t>
  </si>
  <si>
    <t>Gyermek étkeztetés</t>
  </si>
  <si>
    <r>
      <t>Háziorvosi rendelő: 94 m</t>
    </r>
    <r>
      <rPr>
        <vertAlign val="superscript"/>
        <sz val="10"/>
        <rFont val="Arial CE"/>
        <charset val="238"/>
      </rPr>
      <t xml:space="preserve">2 </t>
    </r>
    <r>
      <rPr>
        <sz val="10"/>
        <rFont val="Arial CE"/>
        <charset val="238"/>
      </rPr>
      <t>*220 Ft * 12 hó</t>
    </r>
  </si>
  <si>
    <t>Mindösszesen:</t>
  </si>
  <si>
    <t>Óvoda és Konyha</t>
  </si>
  <si>
    <t>Gyermekétkeztetés Bölcsődében</t>
  </si>
  <si>
    <t>Munkahelyi étkeztetés</t>
  </si>
  <si>
    <t>Kistokaji Óvoda,Bölcsöde és Konyha</t>
  </si>
  <si>
    <t>Kistokaji Óvoda, Bölcsőde és Konyha</t>
  </si>
  <si>
    <t xml:space="preserve"> Ezer Ft-ban </t>
  </si>
  <si>
    <t>Közutak üzemeltetése, fenntartása</t>
  </si>
  <si>
    <t>062020</t>
  </si>
  <si>
    <t>Közvilágítái feladatok</t>
  </si>
  <si>
    <t>Zöldterületek üzemeltetése</t>
  </si>
  <si>
    <t>013350</t>
  </si>
  <si>
    <t>Intézményen kívüli gyermekétkezt.</t>
  </si>
  <si>
    <t>juttatásai</t>
  </si>
  <si>
    <t>Gyermekek  bölcsődei ellátása</t>
  </si>
  <si>
    <t xml:space="preserve">Ezer Ft -ban </t>
  </si>
  <si>
    <t>Önkorm.vagyonnal gazdálkodás</t>
  </si>
  <si>
    <t>Település fejlesz projektek,tám.</t>
  </si>
  <si>
    <t>Intázményen kívüli étkezés</t>
  </si>
  <si>
    <t>Óvoda és konyha</t>
  </si>
  <si>
    <r>
      <t>Fogorvosi rendelő: 37 m</t>
    </r>
    <r>
      <rPr>
        <vertAlign val="superscript"/>
        <sz val="10"/>
        <rFont val="Arial CE"/>
        <charset val="238"/>
      </rPr>
      <t>2</t>
    </r>
    <r>
      <rPr>
        <sz val="10"/>
        <rFont val="Arial CE"/>
        <charset val="238"/>
      </rPr>
      <t xml:space="preserve"> * 220 Ft *12 hó</t>
    </r>
  </si>
  <si>
    <t>Iskola energetikai pályázat</t>
  </si>
  <si>
    <t>Energetikai felújítás</t>
  </si>
  <si>
    <t>Csatlakozási konstrukció az önkormányzat ASP rendszer országos kiterjesztéshez</t>
  </si>
  <si>
    <t>KÖFOP-1.2.1-VEKOP-16</t>
  </si>
  <si>
    <t xml:space="preserve">Eszközbeszrezés </t>
  </si>
  <si>
    <t>Elektronikus ügyintézés, szabályzat</t>
  </si>
  <si>
    <t>Adatmigráció, tesztelés</t>
  </si>
  <si>
    <t>10. sz. mellékelet</t>
  </si>
  <si>
    <t>h) talajterhelési díj</t>
  </si>
  <si>
    <t>i) késedelmi pótlék</t>
  </si>
  <si>
    <t>TB támogatás (védőnői ellátás, iskola eü fin)</t>
  </si>
  <si>
    <t>Feladat-ellátási hozzájárulás (családsegítés, gyermekjóléti szolg)</t>
  </si>
  <si>
    <t>Bursa támogatás</t>
  </si>
  <si>
    <t>Fűtés korszerűsítés hivatal épületében</t>
  </si>
  <si>
    <t>Gyermekek napközbeni ellátása</t>
  </si>
  <si>
    <t>Kormányzati funkció</t>
  </si>
  <si>
    <t>Kormánzati funkció</t>
  </si>
  <si>
    <t>Önkorm. vagyonnal való gazd.</t>
  </si>
  <si>
    <t>Helyi adónál biztosított kedvezmény</t>
  </si>
  <si>
    <t>Helyi adónál biztosított mentesség</t>
  </si>
  <si>
    <t>Projektmedezsment, nyilvánosság</t>
  </si>
  <si>
    <t>Sajópetri Önkormányzat közös hivatal működéséhez való hozzájárulása</t>
  </si>
  <si>
    <t>Európai Uniós és külső forrásból finanszírozott támogatással megvalósuló programok, projektek bevételei és kiadásai</t>
  </si>
  <si>
    <t xml:space="preserve">Kiadások összesen </t>
  </si>
  <si>
    <t>Oktatással kapcs. utazási költség</t>
  </si>
  <si>
    <t>Önkormányzati épületek energetikai korszerűsítése</t>
  </si>
  <si>
    <t xml:space="preserve">Egyéb eszköz beszerzés </t>
  </si>
  <si>
    <t>Egyesület 1 db</t>
  </si>
  <si>
    <t>Mozgáskorlátozottak részére biztosított 6 db</t>
  </si>
  <si>
    <t>2019.</t>
  </si>
  <si>
    <t xml:space="preserve">     A 2019. évi MŰKÖDÉSI BEVÉTELEK  ELŐIRÁNYZATAI</t>
  </si>
  <si>
    <t xml:space="preserve">     A 2019. évi FELHALMOZÁSI BEVÉTELEK ELŐIRÁNYZATAI</t>
  </si>
  <si>
    <t>2019. évi bevételek intézményenkénti alakulása</t>
  </si>
  <si>
    <t>2019. évi bevételek intézményenkénti és feladatonkénti alakulása</t>
  </si>
  <si>
    <t>2019. évi bevételek kötelező, önként vállalt, államigazgatási feladatonkénti alakulása</t>
  </si>
  <si>
    <t xml:space="preserve">A 2019. évi MŰKÖDÉSI ÉS FELHALMOZÁSI KÖLTSÉGVETÉS KIADÁSI előirányzatai  </t>
  </si>
  <si>
    <t xml:space="preserve">2019. évi kiadások és a létszámkeret alakulása intézményenként és  feladatonként                                                           </t>
  </si>
  <si>
    <t xml:space="preserve">                            2019. évi kiadások és a létszámkeret alakulása intézményenként és  feladatonként                                                           </t>
  </si>
  <si>
    <t xml:space="preserve">                                           2019. évi kiadások és a létszámkeret alakulása intézményenként és  feladatonként                                                           </t>
  </si>
  <si>
    <t xml:space="preserve">2019. évi kiadások és a létszámkeret alakulása intézményenként és feladatonként                                                           </t>
  </si>
  <si>
    <t xml:space="preserve">                                           2019. évi kiadások és a létszámkeret alakulása kötelező, önként vállalt és államigazgatási feladat bontásban                                                        </t>
  </si>
  <si>
    <t>K6. Beruházási kiadások 2019. évi</t>
  </si>
  <si>
    <t>K7. Felújítások 2019. évi</t>
  </si>
  <si>
    <t>Leader Tudomka Falvak fejlesztése</t>
  </si>
  <si>
    <t>052080</t>
  </si>
  <si>
    <t>Szennyvízcsatorna építése, fenntartása, üzemeltetése</t>
  </si>
  <si>
    <t>Vízellátással kapcsolatos közmű építése, fenntartása, üzemeltetése</t>
  </si>
  <si>
    <t>063080</t>
  </si>
  <si>
    <t>082093</t>
  </si>
  <si>
    <t>Közművelődés - Tehetségfejlesztés</t>
  </si>
  <si>
    <t>Tehetséges fiatalok támogatása</t>
  </si>
  <si>
    <t>Betegséggel kapcs. ellátások (gyógyszertám.)</t>
  </si>
  <si>
    <t>Egyéb nem int-i ellát (eseti, köztemetés)</t>
  </si>
  <si>
    <t>Családi támogatások (beisk.tám, néptánc tám, étk)</t>
  </si>
  <si>
    <t>Konyhai robotgép felúj.</t>
  </si>
  <si>
    <t>"Leader Tudomka Falvak" fejlesztés</t>
  </si>
  <si>
    <t xml:space="preserve">Közvilágítás bővítés Kiss Ernő u., </t>
  </si>
  <si>
    <t xml:space="preserve">Ívóvíz hálózat kivitelezése (Táncsics u.) </t>
  </si>
  <si>
    <t>Játszótér, buszfurdoló járda kialakítása, közterület rendezés</t>
  </si>
  <si>
    <t>"Leader Tudomka Falvak " fejlesztése</t>
  </si>
  <si>
    <t>Falu fejlesztés</t>
  </si>
  <si>
    <t>VP6-19.2.1-15-2-17</t>
  </si>
  <si>
    <t>Településfejlesz. projektek tám.</t>
  </si>
  <si>
    <t>Hagyományos kulturális értékek gondozása</t>
  </si>
  <si>
    <t>Közművelődés - tehetségfejlesztés</t>
  </si>
  <si>
    <t>Költségvetési szervek 6 db</t>
  </si>
  <si>
    <t>Orvosoknak biztosított 50 %-os kedvezmény 7 db (2019. évi lajstrom)</t>
  </si>
  <si>
    <t xml:space="preserve">Kistokaj külretületén lévő építmények 1.224 m2 </t>
  </si>
  <si>
    <t xml:space="preserve">           Egyéb támogatás</t>
  </si>
  <si>
    <t xml:space="preserve">            Kistokaji Szőlő- Kert- és Borbarátok Egyesület</t>
  </si>
  <si>
    <t xml:space="preserve">            Kistokaji Sportegyesület</t>
  </si>
  <si>
    <t xml:space="preserve">            786. Szent György Cserkész Csapat</t>
  </si>
  <si>
    <t>Előirányzat eredeti</t>
  </si>
  <si>
    <t>Előirányzat módosított</t>
  </si>
  <si>
    <t>Teljesítés</t>
  </si>
  <si>
    <t>Önkormányzat eredeti előirányzat</t>
  </si>
  <si>
    <t>Önkormányzat módosított előirányzat</t>
  </si>
  <si>
    <t>Önkormányzat teljesítés</t>
  </si>
  <si>
    <t>Közös Hivatal eredeti előirányzat</t>
  </si>
  <si>
    <t>Közös Hivatal módosított előirányzat</t>
  </si>
  <si>
    <t>Közös Hivatal teljesítés</t>
  </si>
  <si>
    <t>Óvoda és Konyha eredeti előirányzat</t>
  </si>
  <si>
    <t>Óvoda és Konyha módosított előirányzat</t>
  </si>
  <si>
    <t>Óvoda és Konyha teljesítés</t>
  </si>
  <si>
    <t>Összesen eredeti előirányzat</t>
  </si>
  <si>
    <t>Összesen módosított előirányzat</t>
  </si>
  <si>
    <t>Összesen teljesítés</t>
  </si>
  <si>
    <t xml:space="preserve">Közös Hivatal teljesítés </t>
  </si>
  <si>
    <t>Önkormányzat módosított  előirányzat</t>
  </si>
  <si>
    <t>Mindösszesen eredeti előirányzat</t>
  </si>
  <si>
    <t>Mindösszesen módosított előirányzat</t>
  </si>
  <si>
    <t>Mindösszesen teljesítés</t>
  </si>
  <si>
    <t>teljesítés</t>
  </si>
  <si>
    <t xml:space="preserve">K512. Egyéb működési célú támogatások államháztartáson kívülre </t>
  </si>
  <si>
    <t>016010</t>
  </si>
  <si>
    <t>2019*. év</t>
  </si>
  <si>
    <t xml:space="preserve">a közvetett támogatások 2019. évi  összegéről </t>
  </si>
  <si>
    <t>Közvetett támogatás tény</t>
  </si>
  <si>
    <t>forintban</t>
  </si>
  <si>
    <t>Sorszám</t>
  </si>
  <si>
    <t>Megnevezés</t>
  </si>
  <si>
    <t>Előző időszak</t>
  </si>
  <si>
    <t>Módosítások</t>
  </si>
  <si>
    <t>Tárgyidőszak</t>
  </si>
  <si>
    <t>001</t>
  </si>
  <si>
    <t>A/I Immateriális javak  (=A/I/1+A/I/2+A/I/3)</t>
  </si>
  <si>
    <t>002</t>
  </si>
  <si>
    <t>A/II Tárgyi eszközök  (=A/II/1+...+A/II/5)</t>
  </si>
  <si>
    <t>003</t>
  </si>
  <si>
    <t>A/III Befektetett pénzügyi eszközök (=A/III/1+A/III/2+A/III/3)</t>
  </si>
  <si>
    <t>004</t>
  </si>
  <si>
    <t>A/IV Koncesszióba, vagyonkezelésbe adott eszközök  (=A/IV/1+A/IV/2)</t>
  </si>
  <si>
    <t>005</t>
  </si>
  <si>
    <t>A) NEMZETI VAGYONBA TARTOZÓ BEFEKTETETT ESZKÖZÖK (=A/I+A/II+A/III+A/IV)</t>
  </si>
  <si>
    <t>006</t>
  </si>
  <si>
    <t>B/I Készletek (=B/I/1+…+B/I/5)</t>
  </si>
  <si>
    <t>007</t>
  </si>
  <si>
    <t>B/II Értékpapírok (=B/II/1+B/II/2)</t>
  </si>
  <si>
    <t>008</t>
  </si>
  <si>
    <t>B) NEMZETI VAGYONBA TARTOZÓ FORGÓESZKÖZÖK (= B/I+B/II)</t>
  </si>
  <si>
    <t>009</t>
  </si>
  <si>
    <t>C/I Hosszú lejáratú betétek</t>
  </si>
  <si>
    <t>010</t>
  </si>
  <si>
    <t>C/II Pénztárak, csekkek, betétkönyvek</t>
  </si>
  <si>
    <t>011</t>
  </si>
  <si>
    <t>Forintszámlák,devizaszámlák</t>
  </si>
  <si>
    <t>012</t>
  </si>
  <si>
    <t>C/V Idegen pénzeszközök</t>
  </si>
  <si>
    <t>013</t>
  </si>
  <si>
    <t>C) PÉNZESZKÖZÖK (=C/I+…+C/V)</t>
  </si>
  <si>
    <t>014</t>
  </si>
  <si>
    <t>D/I Költségvetési évben esedékes követelések (=D/I/1+…+D/I/8)</t>
  </si>
  <si>
    <t>015</t>
  </si>
  <si>
    <t>D/II Költségvetési évet követően esedékes követelések (=D/II/1+…+D/II/8)</t>
  </si>
  <si>
    <t>016</t>
  </si>
  <si>
    <t>D/III Követelés jellegű sajátos elszámolások (=D/III/1+…+D/III/7)</t>
  </si>
  <si>
    <t>017</t>
  </si>
  <si>
    <t>D) KÖVETELÉSEK  (=D/I+D/II+D/III)</t>
  </si>
  <si>
    <t>018</t>
  </si>
  <si>
    <t>E) EGYÉB SAJÁTOS ESZKÖZOLDALI  ELSZÁMOLÁSOK</t>
  </si>
  <si>
    <t>019</t>
  </si>
  <si>
    <t>F) AKTÍV IDŐBELI  ELHATÁROLÁSOK  (=F/1+F/2+F/3)</t>
  </si>
  <si>
    <t>020</t>
  </si>
  <si>
    <t>ESZKÖZÖK ÖSSZESEN (=A+B+C+D+E+F)</t>
  </si>
  <si>
    <t>021</t>
  </si>
  <si>
    <t>Nemzeti vagyon és egyéb eszközök induláskori értéke és változásai</t>
  </si>
  <si>
    <t>022</t>
  </si>
  <si>
    <t>G/IV Felhalmozott eredmény</t>
  </si>
  <si>
    <t>023</t>
  </si>
  <si>
    <t>G/V Eszközök értékhelyesbítésének forrása</t>
  </si>
  <si>
    <t>024</t>
  </si>
  <si>
    <t>G/VI Mérleg szerinti eredmény</t>
  </si>
  <si>
    <t>025</t>
  </si>
  <si>
    <t>G) SAJÁT TŐKE (=G/I+…+G/VI)</t>
  </si>
  <si>
    <t>026</t>
  </si>
  <si>
    <t>H/I Költségvetési évben esedékes kötelezettségek (=H/I/1+…+H/I/9)</t>
  </si>
  <si>
    <t>027</t>
  </si>
  <si>
    <t>H/II Költségvetési évet követően esedékes kötelezettségek (=H/II/1+…+H/II/9)</t>
  </si>
  <si>
    <t>028</t>
  </si>
  <si>
    <t>H/III Kötelezettség jellegű sajátos elszámolások (=H)/III/1+…+H)/III/7)</t>
  </si>
  <si>
    <t>029</t>
  </si>
  <si>
    <t>H) KÖTELEZETTSÉGEK (=H/I+H/II+H/III)</t>
  </si>
  <si>
    <t>030</t>
  </si>
  <si>
    <t>I) EGYÉB SAJÁTOS FORRÁSOLDALI ELSZÁMOLÁSOK</t>
  </si>
  <si>
    <t>031</t>
  </si>
  <si>
    <t>J) KINCSTÁRI SZÁMLAVEZETÉSSEL KAPCSOLATOS ELSZÁMOLÁSOK</t>
  </si>
  <si>
    <t>032</t>
  </si>
  <si>
    <t>K) PASSZÍV IDŐBELI ELHATÁROLÁSOK (=K/1+K/2+K/3)</t>
  </si>
  <si>
    <t>033</t>
  </si>
  <si>
    <t>FORRÁSOK ÖSSZESEN (=G+H+I+J+K)</t>
  </si>
  <si>
    <t>Kistokaj Község Önkormányzat könyvviteli mérlege 2019. december 31.</t>
  </si>
  <si>
    <t xml:space="preserve"> Óvoda és konyha</t>
  </si>
  <si>
    <t>Kistokaj Község Önkormányzata</t>
  </si>
  <si>
    <t>VAGYONKIMUTATÁS</t>
  </si>
  <si>
    <t>Ezer FT-ban</t>
  </si>
  <si>
    <t>ESZKÖZÖK</t>
  </si>
  <si>
    <t>Bruttó</t>
  </si>
  <si>
    <t>állományi érték</t>
  </si>
  <si>
    <t xml:space="preserve">A </t>
  </si>
  <si>
    <t>B</t>
  </si>
  <si>
    <t>C</t>
  </si>
  <si>
    <t>D</t>
  </si>
  <si>
    <t>E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</si>
  <si>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</si>
  <si>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</si>
  <si>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</si>
  <si>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</si>
  <si>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</si>
  <si>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</si>
  <si>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</si>
  <si>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</si>
  <si>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</si>
  <si>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</si>
  <si>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</si>
  <si>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</si>
  <si>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</si>
  <si>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</si>
  <si>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</si>
  <si>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</si>
  <si>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</si>
  <si>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</si>
  <si>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</si>
  <si>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10.</t>
  </si>
  <si>
    <t>2.3. Korlátozottan forgalomképes gépek, berendezések, felszerelések, járművek</t>
  </si>
  <si>
    <t>11.</t>
  </si>
  <si>
    <t>2.4. Üzleti gépek, berendezések, felszerelések, járművek</t>
  </si>
  <si>
    <t>12.</t>
  </si>
  <si>
    <t>3. Tenyészállatok (14+15+16+17)</t>
  </si>
  <si>
    <t>13.</t>
  </si>
  <si>
    <t>3.1. Forgalomképtelen tenyészállatok</t>
  </si>
  <si>
    <t>14.</t>
  </si>
  <si>
    <t>3.2. Nemzetgazdasági szempontból kiemelt jelentőségű tenyészállatok</t>
  </si>
  <si>
    <t>15.</t>
  </si>
  <si>
    <t>3.3. Korlátozottan forgalomképes tenyészállatok</t>
  </si>
  <si>
    <t>16.</t>
  </si>
  <si>
    <t>3.4. Üzleti tenyészállatok</t>
  </si>
  <si>
    <t>17.</t>
  </si>
  <si>
    <t>4. Beruházások, felújítások (19+20+21+22)</t>
  </si>
  <si>
    <t>18.</t>
  </si>
  <si>
    <t>4.1. Forgalomképtelen beruházások, felújítások</t>
  </si>
  <si>
    <t>19.</t>
  </si>
  <si>
    <t>4.2. Nemzetgazdasági szempontból kiemelt jelentőségű beruházások, felújítások</t>
  </si>
  <si>
    <t>20.</t>
  </si>
  <si>
    <t>4.3. Korlátozottan forgalomképes beruházások, felújítások</t>
  </si>
  <si>
    <t>21.</t>
  </si>
  <si>
    <t>4.4. Üzleti beruházások, felújítások</t>
  </si>
  <si>
    <t>22.</t>
  </si>
  <si>
    <t>5. Tárgyi eszközök értékhelyesbítése (24+25+26+27)</t>
  </si>
  <si>
    <t>23.</t>
  </si>
  <si>
    <t>5.1. Forgalomképtelen tárgyi eszközök értékhelyesbítése</t>
  </si>
  <si>
    <t>24.</t>
  </si>
  <si>
    <t>5.2. Nemzetgazdasági szempontból kiemelt jelentőségű tárgyi eszközök 
       értékhelyesbítése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</si>
  <si>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</si>
  <si>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</si>
  <si>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</si>
  <si>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</si>
  <si>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</si>
  <si>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</si>
  <si>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</si>
  <si>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</si>
  <si>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</si>
  <si>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</si>
  <si>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</si>
  <si>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</si>
  <si>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</si>
  <si>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</si>
  <si>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</si>
  <si>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</si>
  <si>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</si>
  <si>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</si>
  <si>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</si>
  <si>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</si>
  <si>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</si>
  <si>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</si>
  <si>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</si>
  <si>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</si>
  <si>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</si>
  <si>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</si>
  <si>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</si>
  <si>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</si>
  <si>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</si>
  <si>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</si>
  <si>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</si>
  <si>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</si>
  <si>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</si>
  <si>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</si>
  <si>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</si>
  <si>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</si>
  <si>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</si>
  <si>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</si>
  <si>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</si>
  <si>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</si>
  <si>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</si>
  <si>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</si>
  <si>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</si>
  <si>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</si>
  <si>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</si>
  <si>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</si>
  <si>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</si>
  <si>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</si>
  <si>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</si>
  <si>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</si>
  <si>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</si>
  <si>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</si>
  <si>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</si>
  <si>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</si>
  <si>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</si>
  <si>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</si>
  <si>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</si>
  <si>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</si>
  <si>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</si>
  <si>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</si>
  <si>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</si>
  <si>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</si>
  <si>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</si>
  <si>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</si>
  <si>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</si>
  <si>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</si>
  <si>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</si>
  <si>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</si>
  <si>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</si>
  <si>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</si>
  <si>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</si>
  <si>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</si>
  <si>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</si>
  <si>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</si>
  <si>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</si>
  <si>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2. old.</t>
  </si>
  <si>
    <t>2019. év</t>
  </si>
  <si>
    <t>FORRÁSOK</t>
  </si>
  <si>
    <t>állományi 
érték</t>
  </si>
  <si>
    <t>A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</si>
  <si>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</si>
  <si>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</si>
  <si>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</si>
  <si>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</si>
  <si>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</si>
  <si>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</si>
  <si>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</si>
  <si>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</si>
  <si>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</si>
  <si>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</si>
  <si>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</si>
  <si>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</si>
  <si>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</si>
  <si>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</si>
  <si>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3. old.</t>
  </si>
  <si>
    <t>Mennyiség
(db)</t>
  </si>
  <si>
    <t>„0”-ra leírt eszközök</t>
  </si>
  <si>
    <t>1.</t>
  </si>
  <si>
    <t>Használatban lévő kisértékű immateriális javak</t>
  </si>
  <si>
    <t>2.</t>
  </si>
  <si>
    <t>Használatban lévő kisértékű tárgyi eszközök</t>
  </si>
  <si>
    <t>3.</t>
  </si>
  <si>
    <t>Készletek</t>
  </si>
  <si>
    <t>4.</t>
  </si>
  <si>
    <t>01 számlacsoportban nyilvántartott befektetett eszközök (6+…+9)</t>
  </si>
  <si>
    <t>5.</t>
  </si>
  <si>
    <t>6.</t>
  </si>
  <si>
    <t>7.</t>
  </si>
  <si>
    <t>8.</t>
  </si>
  <si>
    <t>9.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</si>
  <si>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</si>
  <si>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</si>
  <si>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</si>
  <si>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</si>
  <si>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</si>
  <si>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</si>
  <si>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</si>
  <si>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</si>
  <si>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</si>
  <si>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</si>
  <si>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</si>
  <si>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4. old.</t>
  </si>
  <si>
    <t>Óvoda, Bölcsőde és Konyha</t>
  </si>
  <si>
    <t>Közös Önk-i Hiv</t>
  </si>
  <si>
    <t>01 Alaptevékenység költségvetési bevételei</t>
  </si>
  <si>
    <t>02 Alaptevékenység költségvetési kiadásai</t>
  </si>
  <si>
    <t>I Alaptevékenység költségvetési egyenlege</t>
  </si>
  <si>
    <t>03 Alaptevékenység finanszírozási bevételei</t>
  </si>
  <si>
    <t>04 Alaptevékenység finanszírozási kiadásai</t>
  </si>
  <si>
    <t>II Alaptevékenység finanszírozási egyenlege</t>
  </si>
  <si>
    <t>A) Alaptevékenység maradványa</t>
  </si>
  <si>
    <t>05 Vállalkozási tevékenység költségvetési bevételei</t>
  </si>
  <si>
    <t>06 Vállalkozási tevékenység költségvetési kiadásai</t>
  </si>
  <si>
    <t>III Vállalkozási tevékenység költségvetési egyenlege</t>
  </si>
  <si>
    <t>07 Vállalkozási tevékenység finanszísrozási bevételei</t>
  </si>
  <si>
    <t>08 Vállalkozási tevékenység finanszírozási kiadásai</t>
  </si>
  <si>
    <t>IV Vállalkozási tevékenység finanszírozási egyenlege</t>
  </si>
  <si>
    <t>B) Vállalkozási tevékenység maradványa</t>
  </si>
  <si>
    <t>C) Összes maradvány</t>
  </si>
  <si>
    <t xml:space="preserve"> 2019. évi maradványkimutatás</t>
  </si>
  <si>
    <t>Pénzkészlet  (lekötött betét nélkül) nyitó egyenlege</t>
  </si>
  <si>
    <t>Tárgy évi bevételek  +</t>
  </si>
  <si>
    <t>Tárgy évi kiadások    -</t>
  </si>
  <si>
    <t>előző évi maradvány   -</t>
  </si>
  <si>
    <t>korrekciós tételek*   +, -</t>
  </si>
  <si>
    <t>Pénzkészlet  (lekötött betét nélkül) záró egyenlege</t>
  </si>
  <si>
    <t>Lekötött betét nyitó egyenlege</t>
  </si>
  <si>
    <t>059163 számla tárgyidőszaki egyenlege</t>
  </si>
  <si>
    <t>Lekötött betét záró egyenleg egyenlege</t>
  </si>
  <si>
    <t>Összes pénzkészlet nyitó egyenlege</t>
  </si>
  <si>
    <t>Összes  pénzkészlet záró egyenlege</t>
  </si>
  <si>
    <t>*Korrekciós tételek:</t>
  </si>
  <si>
    <t>követelés jellegű sajátos elszámolások tárgy évi forgalma (adott előlegek, megelőlegezett tb ellátás, visszajáró kifiztések, más által beszedett bevételek elsz. )</t>
  </si>
  <si>
    <t>36413 számla tárgy évi forgalma (előleghez kapcsolódó áfa)</t>
  </si>
  <si>
    <t>Kötelezettségjellegű sajátos elszámolások tárgy évi forgalma (túlfizetések)</t>
  </si>
  <si>
    <t>8552 számla egyenlege  (pénzkészlet év végi értékelése)</t>
  </si>
  <si>
    <t>Korrekciós tételek összesen</t>
  </si>
  <si>
    <t>Az önkormányzat pénzeszköz változásának levezetése (Önkormányzat és intézményei összesen)</t>
  </si>
  <si>
    <t>ezer Ft-ban</t>
  </si>
  <si>
    <t xml:space="preserve">eredeti </t>
  </si>
  <si>
    <t>módosított</t>
  </si>
  <si>
    <t xml:space="preserve">Önkormányzat  összesen </t>
  </si>
  <si>
    <t>Óvoda és konyha összesen</t>
  </si>
  <si>
    <t>Önkormányzat összesen</t>
  </si>
  <si>
    <t>eredeti</t>
  </si>
  <si>
    <t>Óvoda és Konyha összesen</t>
  </si>
  <si>
    <t>B6. Működési célú átvett pánzeszközök</t>
  </si>
  <si>
    <t>Államháztartáson belüli megelőlegezések (B814)</t>
  </si>
  <si>
    <t xml:space="preserve">  </t>
  </si>
  <si>
    <t>Gyermekétkeztetés köznevelési intézményben</t>
  </si>
  <si>
    <t xml:space="preserve">Munkahelyi étkeztetés </t>
  </si>
  <si>
    <t>Gyermekétkeztetés bölcsődében</t>
  </si>
  <si>
    <t>Intézményen kívüli gyermekétkeztetés</t>
  </si>
  <si>
    <t xml:space="preserve">    </t>
  </si>
  <si>
    <t>018030</t>
  </si>
  <si>
    <t>Támogatási célú finanszírozási műveletek</t>
  </si>
  <si>
    <t>Önkormányzatok elszámolásai a  központi költségvetéssel</t>
  </si>
  <si>
    <t>Közfoglalkoztatási bér, közteherés dologi költségek fedezetére szolgáló támogatás</t>
  </si>
  <si>
    <t xml:space="preserve">EU tagjainak válásztására kapott támogatás </t>
  </si>
  <si>
    <t>Bursa támogatás fel nem használt rész visszautalása</t>
  </si>
  <si>
    <t>Közfoglalkoztatáso falhalmozási költségek támogatása</t>
  </si>
  <si>
    <t xml:space="preserve">Magyar Falu program orvosi eszköz </t>
  </si>
  <si>
    <t xml:space="preserve">Magyar Falu program Óvoda udvar </t>
  </si>
  <si>
    <t>Országgyűlési, önkormányzati és európai parlamenti képviselő választáshoz kapcsolódó támogatások</t>
  </si>
  <si>
    <t>Önkormányzati képviselők és polgármester választására kapott támogatás</t>
  </si>
  <si>
    <t>Országgyűlés önkormányzati és európai parlamenti képviselők választásához kapcsolódó támogatás</t>
  </si>
  <si>
    <t>Magyar Falu Program Orvosi eszköz</t>
  </si>
  <si>
    <t>Szennyvízhálózat fejlesztése</t>
  </si>
  <si>
    <t>Vízhálózat fejlasztése</t>
  </si>
  <si>
    <t>Magyar Falu Program Ovoda udvar</t>
  </si>
  <si>
    <t xml:space="preserve"> 2019 évben  az iskola energetikai korszerűsítése TOP 3.2.1.-15-B01-2016-00089 pályázat megvalósításához előlegszámlát nyújtott be a kivitelező( Pro Tech Holz Kft.) , amelynek a könyvelése a 4/2013.(I.II.9 Korm.rendelet az államháztartás számviteléről jogszabálynak megfeleően előlegre került könyvelésre , ezért nem jelenik meg a beruházások soron teljesítésként. a számla kifezetése megtörtént. 24.633.259.- Ft összegben a Magyar Állmkincstárnál vezetett számláról 2019.06.13-án Így aszámla egyenlege 2019.12.31.-én : 50.668.438.-FT</t>
  </si>
  <si>
    <t xml:space="preserve"> 2019 évben Magyar Falu Program Ovoda udvar pályázat megvalósításához előlegszámlát nyújtott be a kivitelező, amelynek a könyvelése a 4/2013.(I.II.9 Korm.rendelet az államháztartás számviteléről jogszabálynak megfeleően előlegre került könyvelésre , ezért nem jelenik meg a beruházások soron teljesítésként. a számla kifezetése megtörtént. 193.912 .- ft értékben</t>
  </si>
  <si>
    <t>Ez a beruházás nem valásult meg 2019. évben</t>
  </si>
  <si>
    <t xml:space="preserve">Magyar Falu Program </t>
  </si>
  <si>
    <t>Miniszterelnökség és a Magyar Államkincstár finanszírozott támogatással megvalósuló programok, projektek bevételei és kiadásai</t>
  </si>
  <si>
    <t xml:space="preserve">Orvosi eszközök </t>
  </si>
  <si>
    <t>Orvosi Eszköz MFP-AEE /2019  Projektazonosító 3007230186</t>
  </si>
  <si>
    <t>Óvoda udvar MFP-OUF-/2019  Projektazonosító 3021269689</t>
  </si>
  <si>
    <t>TOP-3.2.1.15-B01-2016-00089</t>
  </si>
  <si>
    <t>Értékcsökkenés/ Értékvesztés</t>
  </si>
  <si>
    <t>Nettó érték</t>
  </si>
  <si>
    <t>Ebből teljesen (0-ig) leírt eszközök bruttó értéke</t>
  </si>
  <si>
    <t>Bruttó értéke
(Ezer Ft)</t>
  </si>
  <si>
    <t>Tankerületi Központnak átadott eszközök - Ingatlanok</t>
  </si>
  <si>
    <t>Tankerületi Központnak átadott - Gépek, berendezések</t>
  </si>
  <si>
    <t>Miskolc Térségi Konzorciumban lévő vagyon - ingatlanok</t>
  </si>
  <si>
    <t>Miskolc Térségi Konzorciumban lévő vagyon - Gépek, berendezések</t>
  </si>
  <si>
    <t>Szolgáltatások igénybevétele</t>
  </si>
  <si>
    <t>1. melléklet az 5/2020. (VI.15.) önkormányzati rendelethez</t>
  </si>
  <si>
    <t>1.1. melléklet az 5/2020. (VI.15.) önkormányzati rendelethez</t>
  </si>
  <si>
    <t>1/2. melléklet az 5/2020. (VI.15.) önkormányzati rendelethez</t>
  </si>
  <si>
    <t>1.2 melléklet az 5/2020. (VI.15.) önkormányzati rendelethez</t>
  </si>
  <si>
    <t>2.1. melléklet az 5/2020. (VI.15.) önkormányzati rendelethez</t>
  </si>
  <si>
    <t xml:space="preserve">                  2.2. melléklet az 5/2020. (VI.15.) önkormányzati rendelethez</t>
  </si>
  <si>
    <t xml:space="preserve">      2.1.1 melléklet az 5/2020. (VI.15.) önkormányzati rendelethez</t>
  </si>
  <si>
    <t>2.1.2. melléklet az 5/2020. (VI.15.) önkormányzati rendelethez</t>
  </si>
  <si>
    <t xml:space="preserve">      2.2.1. melléklet az 5/2020. (VI.15.) önkormányzati rendelethez</t>
  </si>
  <si>
    <t>2.3 melléklet az 5/2020. (VI.15.) önkormányzati rendelethez</t>
  </si>
  <si>
    <t>2.3.1 melléklet az 5/2020. (VI.15.) önkormányzati rendelethez</t>
  </si>
  <si>
    <t>2.3.2 melléklet az 5/2020. (VI.15.) önkormányzati rendelethez</t>
  </si>
  <si>
    <t>2.3.3 melléklet az 5/2020. (VI.15.) önkormányzati rendelethez</t>
  </si>
  <si>
    <t>2.3.4. melléklet az 5/2020. (VI.15.) önkormányzati rendelethez</t>
  </si>
  <si>
    <t xml:space="preserve">  3. melléklet az 5/2020. (VI.15.) önkormányzati rendelethez</t>
  </si>
  <si>
    <t>3.1. melléklet az 5/2020. (VI.15.) önkormányzati rendelethez</t>
  </si>
  <si>
    <t>3.3. sz. melléklet az 5/2020. (VI.15.) önkormányzati rendelethez</t>
  </si>
  <si>
    <t>3.3.1. sz. melléklet az 5/2020. (VI.15.) önkormányzati rendelethez</t>
  </si>
  <si>
    <t>3.3.2. sz. melléklet az 5/2020. (VI.15.) önkormányzati rendelethez</t>
  </si>
  <si>
    <t>3.3.3. sz. melléklet az 5/2020. (VI.15.) önkormányzati rendelethez</t>
  </si>
  <si>
    <t>3.3.4. sz. melléklet az 5/2020. (VI.15.) önkormányzati rendelethez</t>
  </si>
  <si>
    <t>4. melléklet az 5/2020. (VI.15.) önkormányzati rendelethez</t>
  </si>
  <si>
    <t>5. melléklet az 5/2020. (VI.15.) önkormányzati rendelethez</t>
  </si>
  <si>
    <t>6. melléklet az 5/2020. (VI.15.) önkormányzati rendelethez</t>
  </si>
  <si>
    <t>7. melléklet az 5/2020. (VI.15.) önkormányzati rendelethez</t>
  </si>
  <si>
    <t>8. melléklet az 5/2020. (VI.15.) önkormányzati rendelethez</t>
  </si>
  <si>
    <t>9. melléklet az 5/2020. (VI.15.) önkormányzati rendelethez</t>
  </si>
  <si>
    <t>10. sz. mellékelet az 5/2020. (VI.15.) önkormányzati rendelethez</t>
  </si>
  <si>
    <t>11. melléklet az 5/2020. (VI.15.)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</si>
</sst>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Ft&quot;;[Red]\-#,##0\ &quot;Ft&quot;"/>
    <numFmt numFmtId="164" formatCode="_-* #,##0.00\ _F_t_-;\-* #,##0.00\ _F_t_-;_-* &quot;-&quot;??\ _F_t_-;_-@_-"/>
    <numFmt numFmtId="165" formatCode="#,##0\ &quot;Ft&quot;"/>
    <numFmt numFmtId="166" formatCode="00"/>
    <numFmt numFmtId="167" formatCode="#,###__;\-#,###__"/>
    <numFmt numFmtId="168" formatCode="#,###\ _F_t;\-#,###\ _F_t"/>
  </numFmts>
  <fonts count="7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family val="2"/>
      <charset val="238"/>
    </font>
    <font>
      <i/>
      <sz val="8"/>
      <name val="Arial CE"/>
      <charset val="238"/>
    </font>
    <font>
      <b/>
      <i/>
      <sz val="8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10"/>
      <name val="Arial CE"/>
      <charset val="238"/>
    </font>
    <font>
      <b/>
      <sz val="9"/>
      <name val="Arial CE"/>
      <charset val="238"/>
    </font>
    <font>
      <b/>
      <sz val="11"/>
      <name val="Arial CE"/>
      <charset val="238"/>
    </font>
    <font>
      <sz val="12"/>
      <name val="Arial"/>
      <family val="2"/>
      <charset val="238"/>
    </font>
    <font>
      <b/>
      <i/>
      <sz val="12"/>
      <name val="Arial CE"/>
      <charset val="238"/>
    </font>
    <font>
      <b/>
      <i/>
      <sz val="10"/>
      <name val="Arial CE"/>
      <charset val="238"/>
    </font>
    <font>
      <b/>
      <sz val="12"/>
      <name val="Arial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b/>
      <i/>
      <sz val="9"/>
      <name val="Arial CE"/>
      <charset val="238"/>
    </font>
    <font>
      <b/>
      <i/>
      <sz val="11"/>
      <name val="Arial CE"/>
      <charset val="238"/>
    </font>
    <font>
      <sz val="9"/>
      <name val="Arial"/>
      <family val="2"/>
      <charset val="238"/>
    </font>
    <font>
      <i/>
      <sz val="9"/>
      <name val="Arial CE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sz val="8"/>
      <color theme="1"/>
      <name val="Arial CE"/>
      <family val="2"/>
      <charset val="238"/>
    </font>
    <font>
      <sz val="10"/>
      <color rgb="FFFF0000"/>
      <name val="Arial"/>
      <family val="2"/>
      <charset val="238"/>
    </font>
    <font>
      <sz val="9"/>
      <color indexed="63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  <charset val="238"/>
    </font>
    <font>
      <sz val="7"/>
      <name val="Times New Roman"/>
      <family val="1"/>
    </font>
    <font>
      <b/>
      <sz val="7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Arial CE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indexed="8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ck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ck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0" fontId="15" fillId="0" borderId="0"/>
    <xf numFmtId="0" fontId="23" fillId="0" borderId="0"/>
    <xf numFmtId="164" fontId="12" fillId="0" borderId="0" applyFont="0" applyFill="0" applyBorder="0" applyAlignment="0" applyProtection="0"/>
    <xf numFmtId="0" fontId="15" fillId="0" borderId="0"/>
    <xf numFmtId="0" fontId="5" fillId="0" borderId="0"/>
    <xf numFmtId="0" fontId="15" fillId="0" borderId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5" fillId="0" borderId="0"/>
    <xf numFmtId="0" fontId="12" fillId="0" borderId="0"/>
    <xf numFmtId="0" fontId="48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</cellStyleXfs>
  <cellXfs count="1040">
    <xf numFmtId="0" fontId="0" fillId="0" borderId="0" xfId="0"/>
    <xf numFmtId="0" fontId="2" fillId="0" borderId="1" xfId="0" applyFont="1" applyBorder="1"/>
    <xf numFmtId="0" fontId="4" fillId="0" borderId="1" xfId="0" applyFont="1" applyBorder="1"/>
    <xf numFmtId="0" fontId="0" fillId="0" borderId="1" xfId="0" applyBorder="1"/>
    <xf numFmtId="0" fontId="3" fillId="0" borderId="1" xfId="0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0" fontId="2" fillId="0" borderId="10" xfId="0" applyFont="1" applyBorder="1" applyAlignment="1">
      <alignment horizontal="left"/>
    </xf>
    <xf numFmtId="0" fontId="2" fillId="0" borderId="10" xfId="0" applyFont="1" applyBorder="1" applyAlignment="1">
      <alignment horizontal="left" vertical="center" wrapText="1"/>
    </xf>
    <xf numFmtId="16" fontId="2" fillId="0" borderId="10" xfId="0" applyNumberFormat="1" applyFont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0" fontId="2" fillId="0" borderId="10" xfId="0" applyFont="1" applyBorder="1"/>
    <xf numFmtId="0" fontId="2" fillId="0" borderId="10" xfId="0" applyFont="1" applyBorder="1" applyAlignment="1">
      <alignment vertical="center"/>
    </xf>
    <xf numFmtId="0" fontId="4" fillId="0" borderId="10" xfId="0" applyFont="1" applyBorder="1"/>
    <xf numFmtId="0" fontId="4" fillId="0" borderId="10" xfId="0" applyFont="1" applyBorder="1" applyAlignment="1">
      <alignment horizontal="left"/>
    </xf>
    <xf numFmtId="0" fontId="10" fillId="0" borderId="0" xfId="0" applyFont="1"/>
    <xf numFmtId="0" fontId="2" fillId="0" borderId="0" xfId="0" applyFont="1"/>
    <xf numFmtId="0" fontId="7" fillId="0" borderId="0" xfId="0" applyFont="1"/>
    <xf numFmtId="3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3" fontId="0" fillId="0" borderId="1" xfId="0" applyNumberFormat="1" applyBorder="1"/>
    <xf numFmtId="3" fontId="3" fillId="0" borderId="1" xfId="0" applyNumberFormat="1" applyFont="1" applyBorder="1"/>
    <xf numFmtId="0" fontId="13" fillId="0" borderId="0" xfId="0" applyFont="1" applyAlignment="1">
      <alignment horizontal="left"/>
    </xf>
    <xf numFmtId="16" fontId="2" fillId="0" borderId="0" xfId="0" applyNumberFormat="1" applyFont="1" applyAlignment="1">
      <alignment horizontal="right"/>
    </xf>
    <xf numFmtId="0" fontId="0" fillId="0" borderId="10" xfId="0" applyBorder="1" applyAlignment="1">
      <alignment horizontal="left"/>
    </xf>
    <xf numFmtId="0" fontId="13" fillId="0" borderId="10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vertical="center" wrapText="1"/>
    </xf>
    <xf numFmtId="16" fontId="8" fillId="0" borderId="1" xfId="0" applyNumberFormat="1" applyFont="1" applyBorder="1"/>
    <xf numFmtId="16" fontId="2" fillId="0" borderId="1" xfId="0" applyNumberFormat="1" applyFont="1" applyBorder="1"/>
    <xf numFmtId="0" fontId="8" fillId="0" borderId="0" xfId="0" applyFont="1"/>
    <xf numFmtId="16" fontId="2" fillId="0" borderId="0" xfId="0" applyNumberFormat="1" applyFont="1"/>
    <xf numFmtId="0" fontId="4" fillId="0" borderId="0" xfId="0" applyFont="1"/>
    <xf numFmtId="0" fontId="15" fillId="0" borderId="0" xfId="1"/>
    <xf numFmtId="0" fontId="18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6" fillId="0" borderId="1" xfId="1" applyFont="1" applyBorder="1"/>
    <xf numFmtId="3" fontId="16" fillId="0" borderId="1" xfId="1" applyNumberFormat="1" applyFont="1" applyBorder="1"/>
    <xf numFmtId="0" fontId="16" fillId="0" borderId="1" xfId="1" applyFont="1" applyBorder="1" applyAlignment="1">
      <alignment vertical="center" wrapText="1"/>
    </xf>
    <xf numFmtId="0" fontId="19" fillId="0" borderId="1" xfId="1" applyFont="1" applyBorder="1"/>
    <xf numFmtId="3" fontId="19" fillId="0" borderId="1" xfId="1" applyNumberFormat="1" applyFont="1" applyBorder="1"/>
    <xf numFmtId="0" fontId="20" fillId="0" borderId="0" xfId="1" applyFont="1"/>
    <xf numFmtId="0" fontId="16" fillId="0" borderId="0" xfId="1" applyFont="1" applyAlignment="1">
      <alignment horizontal="left" vertical="center" wrapText="1"/>
    </xf>
    <xf numFmtId="0" fontId="15" fillId="0" borderId="0" xfId="1" applyAlignment="1">
      <alignment horizontal="center"/>
    </xf>
    <xf numFmtId="0" fontId="17" fillId="0" borderId="1" xfId="1" applyFont="1" applyBorder="1" applyAlignment="1">
      <alignment horizontal="center" vertical="center"/>
    </xf>
    <xf numFmtId="3" fontId="20" fillId="0" borderId="1" xfId="1" applyNumberFormat="1" applyFont="1" applyBorder="1" applyAlignment="1">
      <alignment horizontal="right"/>
    </xf>
    <xf numFmtId="0" fontId="19" fillId="0" borderId="1" xfId="1" applyFont="1" applyBorder="1" applyAlignment="1">
      <alignment vertical="center" wrapText="1"/>
    </xf>
    <xf numFmtId="3" fontId="19" fillId="0" borderId="1" xfId="1" applyNumberFormat="1" applyFont="1" applyBorder="1" applyAlignment="1">
      <alignment horizontal="right"/>
    </xf>
    <xf numFmtId="0" fontId="15" fillId="0" borderId="0" xfId="1" applyAlignment="1">
      <alignment vertical="center" wrapText="1"/>
    </xf>
    <xf numFmtId="0" fontId="15" fillId="0" borderId="0" xfId="1" applyAlignment="1">
      <alignment horizontal="left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0" fontId="21" fillId="0" borderId="1" xfId="0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4" xfId="0" applyBorder="1"/>
    <xf numFmtId="0" fontId="0" fillId="0" borderId="7" xfId="0" applyBorder="1"/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3" fontId="21" fillId="0" borderId="1" xfId="0" applyNumberFormat="1" applyFont="1" applyBorder="1" applyAlignment="1">
      <alignment vertical="center" wrapText="1"/>
    </xf>
    <xf numFmtId="3" fontId="21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0" fontId="11" fillId="0" borderId="10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165" fontId="0" fillId="0" borderId="0" xfId="0" applyNumberFormat="1"/>
    <xf numFmtId="0" fontId="3" fillId="0" borderId="0" xfId="0" applyFont="1" applyAlignment="1">
      <alignment vertical="top" wrapText="1"/>
    </xf>
    <xf numFmtId="165" fontId="3" fillId="0" borderId="0" xfId="0" applyNumberFormat="1" applyFont="1"/>
    <xf numFmtId="3" fontId="17" fillId="0" borderId="1" xfId="0" applyNumberFormat="1" applyFont="1" applyBorder="1"/>
    <xf numFmtId="3" fontId="3" fillId="0" borderId="16" xfId="0" applyNumberFormat="1" applyFont="1" applyBorder="1"/>
    <xf numFmtId="3" fontId="3" fillId="0" borderId="17" xfId="0" applyNumberFormat="1" applyFont="1" applyBorder="1"/>
    <xf numFmtId="0" fontId="3" fillId="0" borderId="18" xfId="0" applyFont="1" applyBorder="1"/>
    <xf numFmtId="3" fontId="3" fillId="0" borderId="19" xfId="0" applyNumberFormat="1" applyFont="1" applyBorder="1"/>
    <xf numFmtId="3" fontId="0" fillId="0" borderId="6" xfId="0" applyNumberFormat="1" applyBorder="1"/>
    <xf numFmtId="0" fontId="4" fillId="0" borderId="20" xfId="0" applyFont="1" applyBorder="1" applyAlignment="1">
      <alignment vertical="center" wrapText="1"/>
    </xf>
    <xf numFmtId="3" fontId="3" fillId="0" borderId="21" xfId="0" applyNumberFormat="1" applyFont="1" applyBorder="1"/>
    <xf numFmtId="0" fontId="4" fillId="0" borderId="22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4" fillId="0" borderId="20" xfId="0" applyFont="1" applyBorder="1"/>
    <xf numFmtId="0" fontId="4" fillId="0" borderId="22" xfId="0" applyFont="1" applyBorder="1"/>
    <xf numFmtId="3" fontId="3" fillId="0" borderId="23" xfId="0" applyNumberFormat="1" applyFont="1" applyBorder="1"/>
    <xf numFmtId="3" fontId="0" fillId="0" borderId="9" xfId="0" applyNumberFormat="1" applyBorder="1"/>
    <xf numFmtId="0" fontId="4" fillId="0" borderId="24" xfId="0" applyFont="1" applyBorder="1"/>
    <xf numFmtId="0" fontId="0" fillId="0" borderId="26" xfId="0" applyBorder="1" applyAlignment="1">
      <alignment horizontal="center" vertical="center" wrapText="1"/>
    </xf>
    <xf numFmtId="0" fontId="3" fillId="0" borderId="17" xfId="0" applyFont="1" applyBorder="1"/>
    <xf numFmtId="0" fontId="0" fillId="0" borderId="34" xfId="0" applyBorder="1"/>
    <xf numFmtId="0" fontId="4" fillId="0" borderId="6" xfId="0" applyFont="1" applyBorder="1" applyAlignment="1">
      <alignment vertical="center" wrapText="1"/>
    </xf>
    <xf numFmtId="0" fontId="0" fillId="0" borderId="35" xfId="0" applyBorder="1"/>
    <xf numFmtId="0" fontId="4" fillId="0" borderId="1" xfId="0" applyFont="1" applyBorder="1" applyAlignment="1">
      <alignment vertical="center" wrapText="1"/>
    </xf>
    <xf numFmtId="0" fontId="0" fillId="0" borderId="22" xfId="0" applyBorder="1"/>
    <xf numFmtId="0" fontId="2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49" fontId="0" fillId="0" borderId="22" xfId="0" applyNumberFormat="1" applyBorder="1"/>
    <xf numFmtId="0" fontId="26" fillId="0" borderId="9" xfId="0" applyFont="1" applyBorder="1"/>
    <xf numFmtId="0" fontId="0" fillId="0" borderId="30" xfId="0" applyBorder="1"/>
    <xf numFmtId="0" fontId="0" fillId="0" borderId="29" xfId="0" applyBorder="1"/>
    <xf numFmtId="0" fontId="0" fillId="0" borderId="36" xfId="0" applyBorder="1"/>
    <xf numFmtId="0" fontId="0" fillId="0" borderId="32" xfId="0" applyBorder="1"/>
    <xf numFmtId="0" fontId="0" fillId="0" borderId="20" xfId="0" applyBorder="1"/>
    <xf numFmtId="0" fontId="0" fillId="0" borderId="37" xfId="0" applyBorder="1"/>
    <xf numFmtId="3" fontId="0" fillId="0" borderId="1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37" xfId="0" applyNumberFormat="1" applyBorder="1"/>
    <xf numFmtId="0" fontId="0" fillId="0" borderId="38" xfId="0" applyBorder="1"/>
    <xf numFmtId="0" fontId="3" fillId="0" borderId="1" xfId="0" applyFont="1" applyBorder="1" applyAlignment="1">
      <alignment vertical="center" wrapText="1"/>
    </xf>
    <xf numFmtId="0" fontId="23" fillId="0" borderId="0" xfId="2"/>
    <xf numFmtId="0" fontId="28" fillId="0" borderId="0" xfId="2" applyFont="1"/>
    <xf numFmtId="3" fontId="29" fillId="0" borderId="16" xfId="2" applyNumberFormat="1" applyFont="1" applyBorder="1" applyAlignment="1">
      <alignment horizontal="center"/>
    </xf>
    <xf numFmtId="3" fontId="29" fillId="0" borderId="17" xfId="2" applyNumberFormat="1" applyFont="1" applyBorder="1" applyAlignment="1">
      <alignment horizontal="center"/>
    </xf>
    <xf numFmtId="0" fontId="29" fillId="0" borderId="17" xfId="2" applyFont="1" applyBorder="1" applyAlignment="1">
      <alignment horizontal="center"/>
    </xf>
    <xf numFmtId="0" fontId="14" fillId="0" borderId="18" xfId="2" applyFont="1" applyBorder="1" applyAlignment="1">
      <alignment horizontal="left" shrinkToFit="1"/>
    </xf>
    <xf numFmtId="0" fontId="29" fillId="0" borderId="19" xfId="2" applyFont="1" applyBorder="1" applyAlignment="1">
      <alignment horizontal="right"/>
    </xf>
    <xf numFmtId="0" fontId="29" fillId="0" borderId="6" xfId="2" applyFont="1" applyBorder="1" applyAlignment="1">
      <alignment horizontal="right"/>
    </xf>
    <xf numFmtId="0" fontId="29" fillId="0" borderId="6" xfId="2" applyFont="1" applyBorder="1" applyAlignment="1">
      <alignment horizontal="center"/>
    </xf>
    <xf numFmtId="0" fontId="9" fillId="0" borderId="20" xfId="2" applyFont="1" applyBorder="1" applyAlignment="1">
      <alignment horizontal="center" vertical="center"/>
    </xf>
    <xf numFmtId="0" fontId="29" fillId="0" borderId="1" xfId="2" applyFont="1" applyBorder="1" applyAlignment="1">
      <alignment horizontal="right"/>
    </xf>
    <xf numFmtId="0" fontId="6" fillId="0" borderId="1" xfId="2" applyFont="1" applyBorder="1" applyAlignment="1">
      <alignment horizontal="center"/>
    </xf>
    <xf numFmtId="0" fontId="9" fillId="0" borderId="22" xfId="2" applyFont="1" applyBorder="1" applyAlignment="1">
      <alignment horizontal="center" vertical="center"/>
    </xf>
    <xf numFmtId="0" fontId="29" fillId="0" borderId="21" xfId="2" applyFont="1" applyBorder="1" applyAlignment="1">
      <alignment horizontal="right"/>
    </xf>
    <xf numFmtId="0" fontId="30" fillId="0" borderId="22" xfId="2" applyFont="1" applyBorder="1" applyAlignment="1">
      <alignment horizontal="center" vertical="center"/>
    </xf>
    <xf numFmtId="3" fontId="6" fillId="0" borderId="21" xfId="2" applyNumberFormat="1" applyFont="1" applyBorder="1" applyAlignment="1">
      <alignment horizontal="right"/>
    </xf>
    <xf numFmtId="3" fontId="6" fillId="0" borderId="1" xfId="2" applyNumberFormat="1" applyFont="1" applyBorder="1" applyAlignment="1">
      <alignment horizontal="right"/>
    </xf>
    <xf numFmtId="0" fontId="29" fillId="0" borderId="22" xfId="2" applyFont="1" applyBorder="1" applyAlignment="1">
      <alignment horizontal="center" vertical="center"/>
    </xf>
    <xf numFmtId="3" fontId="31" fillId="0" borderId="1" xfId="2" applyNumberFormat="1" applyFont="1" applyBorder="1"/>
    <xf numFmtId="0" fontId="32" fillId="0" borderId="39" xfId="2" applyFont="1" applyBorder="1"/>
    <xf numFmtId="0" fontId="32" fillId="0" borderId="13" xfId="2" applyFont="1" applyBorder="1" applyAlignment="1">
      <alignment horizontal="center"/>
    </xf>
    <xf numFmtId="0" fontId="32" fillId="0" borderId="15" xfId="2" applyFont="1" applyBorder="1" applyAlignment="1">
      <alignment horizontal="center"/>
    </xf>
    <xf numFmtId="0" fontId="32" fillId="0" borderId="15" xfId="2" applyFont="1" applyBorder="1" applyAlignment="1">
      <alignment horizontal="center" shrinkToFit="1"/>
    </xf>
    <xf numFmtId="0" fontId="26" fillId="0" borderId="39" xfId="2" applyFont="1" applyBorder="1" applyAlignment="1">
      <alignment horizontal="center"/>
    </xf>
    <xf numFmtId="0" fontId="32" fillId="0" borderId="0" xfId="2" applyFont="1" applyAlignment="1">
      <alignment horizontal="center"/>
    </xf>
    <xf numFmtId="0" fontId="26" fillId="0" borderId="28" xfId="2" applyFont="1" applyBorder="1" applyAlignment="1">
      <alignment horizontal="center"/>
    </xf>
    <xf numFmtId="0" fontId="32" fillId="0" borderId="36" xfId="2" applyFont="1" applyBorder="1" applyAlignment="1">
      <alignment horizontal="center"/>
    </xf>
    <xf numFmtId="0" fontId="32" fillId="0" borderId="40" xfId="2" applyFont="1" applyBorder="1" applyAlignment="1">
      <alignment horizontal="center"/>
    </xf>
    <xf numFmtId="0" fontId="32" fillId="0" borderId="29" xfId="2" applyFont="1" applyBorder="1" applyAlignment="1">
      <alignment horizontal="center"/>
    </xf>
    <xf numFmtId="0" fontId="33" fillId="0" borderId="16" xfId="2" applyFont="1" applyBorder="1"/>
    <xf numFmtId="0" fontId="33" fillId="0" borderId="17" xfId="2" applyFont="1" applyBorder="1"/>
    <xf numFmtId="0" fontId="33" fillId="0" borderId="18" xfId="2" applyFont="1" applyBorder="1"/>
    <xf numFmtId="0" fontId="33" fillId="0" borderId="0" xfId="2" applyFont="1"/>
    <xf numFmtId="3" fontId="17" fillId="0" borderId="0" xfId="2" applyNumberFormat="1" applyFont="1"/>
    <xf numFmtId="0" fontId="17" fillId="0" borderId="0" xfId="2" applyFont="1"/>
    <xf numFmtId="0" fontId="23" fillId="0" borderId="0" xfId="2" applyAlignment="1">
      <alignment horizontal="right"/>
    </xf>
    <xf numFmtId="3" fontId="23" fillId="0" borderId="0" xfId="2" applyNumberFormat="1"/>
    <xf numFmtId="3" fontId="17" fillId="0" borderId="0" xfId="2" applyNumberFormat="1" applyFont="1" applyAlignment="1">
      <alignment horizontal="left"/>
    </xf>
    <xf numFmtId="3" fontId="23" fillId="0" borderId="0" xfId="2" applyNumberFormat="1" applyAlignment="1">
      <alignment horizontal="right"/>
    </xf>
    <xf numFmtId="3" fontId="3" fillId="0" borderId="1" xfId="2" applyNumberFormat="1" applyFont="1" applyBorder="1" applyAlignment="1">
      <alignment horizontal="right" vertical="center" wrapText="1"/>
    </xf>
    <xf numFmtId="3" fontId="12" fillId="0" borderId="15" xfId="2" applyNumberFormat="1" applyFont="1" applyBorder="1" applyAlignment="1">
      <alignment horizontal="right" vertical="center" wrapText="1"/>
    </xf>
    <xf numFmtId="0" fontId="12" fillId="0" borderId="6" xfId="2" applyFont="1" applyBorder="1" applyAlignment="1">
      <alignment horizontal="right" vertical="center" wrapText="1"/>
    </xf>
    <xf numFmtId="49" fontId="3" fillId="0" borderId="6" xfId="2" applyNumberFormat="1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3" fontId="12" fillId="0" borderId="1" xfId="2" applyNumberFormat="1" applyFont="1" applyBorder="1" applyAlignment="1">
      <alignment horizontal="right" vertical="center" wrapText="1"/>
    </xf>
    <xf numFmtId="0" fontId="35" fillId="0" borderId="1" xfId="2" applyFont="1" applyBorder="1" applyAlignment="1">
      <alignment horizontal="center" vertical="center" wrapText="1"/>
    </xf>
    <xf numFmtId="3" fontId="12" fillId="0" borderId="6" xfId="2" applyNumberFormat="1" applyFont="1" applyBorder="1" applyAlignment="1">
      <alignment horizontal="right" vertical="center" wrapText="1"/>
    </xf>
    <xf numFmtId="0" fontId="12" fillId="0" borderId="1" xfId="2" applyFont="1" applyBorder="1" applyAlignment="1">
      <alignment horizontal="right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0" fontId="35" fillId="0" borderId="1" xfId="2" applyFont="1" applyBorder="1" applyAlignment="1">
      <alignment horizontal="center" vertical="center"/>
    </xf>
    <xf numFmtId="3" fontId="12" fillId="0" borderId="1" xfId="2" applyNumberFormat="1" applyFont="1" applyBorder="1" applyAlignment="1">
      <alignment horizontal="right" vertical="center"/>
    </xf>
    <xf numFmtId="0" fontId="12" fillId="0" borderId="1" xfId="2" applyFont="1" applyBorder="1" applyAlignment="1">
      <alignment horizontal="right" vertical="center"/>
    </xf>
    <xf numFmtId="49" fontId="3" fillId="0" borderId="1" xfId="2" applyNumberFormat="1" applyFont="1" applyBorder="1" applyAlignment="1">
      <alignment horizontal="center" vertical="center"/>
    </xf>
    <xf numFmtId="3" fontId="30" fillId="0" borderId="9" xfId="2" applyNumberFormat="1" applyFont="1" applyBorder="1" applyAlignment="1">
      <alignment horizontal="right" vertical="center"/>
    </xf>
    <xf numFmtId="0" fontId="30" fillId="0" borderId="9" xfId="2" applyFont="1" applyBorder="1" applyAlignment="1">
      <alignment horizontal="center" vertical="center"/>
    </xf>
    <xf numFmtId="0" fontId="36" fillId="0" borderId="9" xfId="2" applyFont="1" applyBorder="1" applyAlignment="1">
      <alignment horizontal="center" vertical="center"/>
    </xf>
    <xf numFmtId="0" fontId="5" fillId="0" borderId="25" xfId="2" applyFont="1" applyBorder="1"/>
    <xf numFmtId="0" fontId="5" fillId="0" borderId="26" xfId="2" applyFont="1" applyBorder="1" applyAlignment="1">
      <alignment horizontal="center"/>
    </xf>
    <xf numFmtId="0" fontId="5" fillId="0" borderId="45" xfId="2" applyFont="1" applyBorder="1" applyAlignment="1">
      <alignment horizontal="center"/>
    </xf>
    <xf numFmtId="0" fontId="5" fillId="0" borderId="45" xfId="2" applyFont="1" applyBorder="1" applyAlignment="1">
      <alignment horizontal="center" shrinkToFit="1"/>
    </xf>
    <xf numFmtId="0" fontId="3" fillId="0" borderId="39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23" fillId="0" borderId="0" xfId="2" applyAlignment="1">
      <alignment horizontal="center"/>
    </xf>
    <xf numFmtId="0" fontId="23" fillId="0" borderId="16" xfId="2" applyBorder="1" applyAlignment="1">
      <alignment horizontal="center"/>
    </xf>
    <xf numFmtId="0" fontId="23" fillId="0" borderId="17" xfId="2" applyBorder="1"/>
    <xf numFmtId="0" fontId="23" fillId="0" borderId="43" xfId="2" applyBorder="1"/>
    <xf numFmtId="0" fontId="23" fillId="0" borderId="18" xfId="2" applyBorder="1"/>
    <xf numFmtId="0" fontId="5" fillId="0" borderId="0" xfId="2" applyFont="1" applyAlignment="1">
      <alignment horizontal="center"/>
    </xf>
    <xf numFmtId="0" fontId="14" fillId="0" borderId="0" xfId="2" applyFont="1"/>
    <xf numFmtId="0" fontId="37" fillId="0" borderId="0" xfId="2" applyFont="1"/>
    <xf numFmtId="3" fontId="27" fillId="0" borderId="16" xfId="2" applyNumberFormat="1" applyFont="1" applyBorder="1" applyAlignment="1">
      <alignment horizontal="right" vertical="center"/>
    </xf>
    <xf numFmtId="3" fontId="27" fillId="0" borderId="17" xfId="2" applyNumberFormat="1" applyFont="1" applyBorder="1" applyAlignment="1">
      <alignment horizontal="right" vertical="center"/>
    </xf>
    <xf numFmtId="0" fontId="3" fillId="0" borderId="17" xfId="2" applyFont="1" applyBorder="1" applyAlignment="1">
      <alignment horizontal="left" vertical="center" shrinkToFit="1"/>
    </xf>
    <xf numFmtId="3" fontId="12" fillId="0" borderId="3" xfId="2" applyNumberFormat="1" applyFont="1" applyBorder="1" applyAlignment="1">
      <alignment horizontal="right" vertical="center" wrapText="1"/>
    </xf>
    <xf numFmtId="3" fontId="3" fillId="0" borderId="6" xfId="2" applyNumberFormat="1" applyFont="1" applyBorder="1" applyAlignment="1">
      <alignment horizontal="right" vertical="center" wrapText="1"/>
    </xf>
    <xf numFmtId="3" fontId="3" fillId="0" borderId="21" xfId="2" applyNumberFormat="1" applyFont="1" applyBorder="1" applyAlignment="1">
      <alignment horizontal="right" vertical="center" wrapText="1"/>
    </xf>
    <xf numFmtId="3" fontId="12" fillId="0" borderId="10" xfId="2" applyNumberFormat="1" applyFont="1" applyBorder="1" applyAlignment="1">
      <alignment horizontal="right" vertical="center" wrapText="1"/>
    </xf>
    <xf numFmtId="0" fontId="35" fillId="0" borderId="22" xfId="2" applyFont="1" applyBorder="1" applyAlignment="1">
      <alignment horizontal="center" vertical="center" wrapText="1"/>
    </xf>
    <xf numFmtId="3" fontId="30" fillId="0" borderId="23" xfId="2" applyNumberFormat="1" applyFont="1" applyBorder="1" applyAlignment="1">
      <alignment horizontal="right"/>
    </xf>
    <xf numFmtId="3" fontId="30" fillId="0" borderId="7" xfId="2" applyNumberFormat="1" applyFont="1" applyBorder="1" applyAlignment="1">
      <alignment horizontal="right"/>
    </xf>
    <xf numFmtId="3" fontId="30" fillId="0" borderId="30" xfId="2" applyNumberFormat="1" applyFont="1" applyBorder="1" applyAlignment="1">
      <alignment horizontal="right"/>
    </xf>
    <xf numFmtId="3" fontId="30" fillId="0" borderId="9" xfId="2" applyNumberFormat="1" applyFont="1" applyBorder="1" applyAlignment="1">
      <alignment horizontal="right"/>
    </xf>
    <xf numFmtId="0" fontId="30" fillId="0" borderId="9" xfId="2" applyFont="1" applyBorder="1" applyAlignment="1">
      <alignment horizontal="center"/>
    </xf>
    <xf numFmtId="0" fontId="36" fillId="0" borderId="24" xfId="2" applyFont="1" applyBorder="1" applyAlignment="1">
      <alignment horizontal="center"/>
    </xf>
    <xf numFmtId="0" fontId="3" fillId="0" borderId="46" xfId="2" applyFont="1" applyBorder="1"/>
    <xf numFmtId="0" fontId="5" fillId="0" borderId="47" xfId="2" applyFont="1" applyBorder="1" applyAlignment="1">
      <alignment horizontal="center"/>
    </xf>
    <xf numFmtId="0" fontId="5" fillId="0" borderId="27" xfId="2" applyFont="1" applyBorder="1" applyAlignment="1">
      <alignment horizontal="center"/>
    </xf>
    <xf numFmtId="0" fontId="3" fillId="0" borderId="48" xfId="2" applyFont="1" applyBorder="1" applyAlignment="1">
      <alignment horizontal="center"/>
    </xf>
    <xf numFmtId="0" fontId="5" fillId="0" borderId="39" xfId="2" applyFont="1" applyBorder="1" applyAlignment="1">
      <alignment horizontal="center"/>
    </xf>
    <xf numFmtId="0" fontId="5" fillId="0" borderId="37" xfId="2" applyFont="1" applyBorder="1" applyAlignment="1">
      <alignment horizontal="center"/>
    </xf>
    <xf numFmtId="0" fontId="5" fillId="0" borderId="28" xfId="2" applyFont="1" applyBorder="1" applyAlignment="1">
      <alignment horizontal="center"/>
    </xf>
    <xf numFmtId="0" fontId="5" fillId="0" borderId="38" xfId="2" applyFont="1" applyBorder="1" applyAlignment="1">
      <alignment horizontal="center"/>
    </xf>
    <xf numFmtId="0" fontId="23" fillId="0" borderId="49" xfId="2" applyBorder="1" applyAlignment="1">
      <alignment horizontal="center"/>
    </xf>
    <xf numFmtId="0" fontId="37" fillId="0" borderId="50" xfId="2" applyFont="1" applyBorder="1" applyAlignment="1">
      <alignment horizontal="center"/>
    </xf>
    <xf numFmtId="3" fontId="34" fillId="0" borderId="16" xfId="2" applyNumberFormat="1" applyFont="1" applyBorder="1" applyAlignment="1">
      <alignment horizontal="right" vertical="center"/>
    </xf>
    <xf numFmtId="3" fontId="34" fillId="0" borderId="17" xfId="2" applyNumberFormat="1" applyFont="1" applyBorder="1" applyAlignment="1">
      <alignment horizontal="right" vertical="center"/>
    </xf>
    <xf numFmtId="3" fontId="14" fillId="0" borderId="17" xfId="2" applyNumberFormat="1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 shrinkToFit="1"/>
    </xf>
    <xf numFmtId="0" fontId="23" fillId="0" borderId="0" xfId="2" applyAlignment="1">
      <alignment vertical="center"/>
    </xf>
    <xf numFmtId="3" fontId="14" fillId="0" borderId="21" xfId="2" applyNumberFormat="1" applyFont="1" applyBorder="1" applyAlignment="1">
      <alignment vertical="center" wrapText="1"/>
    </xf>
    <xf numFmtId="3" fontId="33" fillId="0" borderId="1" xfId="2" applyNumberFormat="1" applyFont="1" applyBorder="1" applyAlignment="1">
      <alignment horizontal="right" vertical="center"/>
    </xf>
    <xf numFmtId="3" fontId="3" fillId="0" borderId="1" xfId="2" applyNumberFormat="1" applyFont="1" applyBorder="1" applyAlignment="1">
      <alignment vertical="center" wrapText="1"/>
    </xf>
    <xf numFmtId="3" fontId="29" fillId="0" borderId="21" xfId="2" applyNumberFormat="1" applyFont="1" applyBorder="1" applyAlignment="1">
      <alignment horizontal="right"/>
    </xf>
    <xf numFmtId="3" fontId="29" fillId="0" borderId="1" xfId="2" applyNumberFormat="1" applyFont="1" applyBorder="1" applyAlignment="1">
      <alignment horizontal="right"/>
    </xf>
    <xf numFmtId="0" fontId="29" fillId="0" borderId="1" xfId="2" applyFont="1" applyBorder="1" applyAlignment="1">
      <alignment horizontal="center"/>
    </xf>
    <xf numFmtId="0" fontId="33" fillId="0" borderId="14" xfId="2" applyFont="1" applyBorder="1" applyAlignment="1">
      <alignment horizontal="center"/>
    </xf>
    <xf numFmtId="0" fontId="33" fillId="0" borderId="13" xfId="2" applyFont="1" applyBorder="1" applyAlignment="1">
      <alignment horizontal="center"/>
    </xf>
    <xf numFmtId="0" fontId="33" fillId="0" borderId="25" xfId="2" applyFont="1" applyBorder="1"/>
    <xf numFmtId="0" fontId="33" fillId="0" borderId="45" xfId="2" applyFont="1" applyBorder="1" applyAlignment="1">
      <alignment horizontal="center"/>
    </xf>
    <xf numFmtId="0" fontId="33" fillId="0" borderId="45" xfId="2" applyFont="1" applyBorder="1" applyAlignment="1">
      <alignment horizontal="center" shrinkToFit="1"/>
    </xf>
    <xf numFmtId="0" fontId="33" fillId="0" borderId="26" xfId="2" applyFont="1" applyBorder="1" applyAlignment="1">
      <alignment horizontal="center"/>
    </xf>
    <xf numFmtId="0" fontId="33" fillId="0" borderId="36" xfId="2" applyFont="1" applyBorder="1" applyAlignment="1">
      <alignment horizontal="center"/>
    </xf>
    <xf numFmtId="0" fontId="33" fillId="0" borderId="29" xfId="2" applyFont="1" applyBorder="1" applyAlignment="1">
      <alignment horizontal="center"/>
    </xf>
    <xf numFmtId="0" fontId="37" fillId="0" borderId="0" xfId="2" applyFont="1" applyAlignment="1">
      <alignment horizontal="center"/>
    </xf>
    <xf numFmtId="0" fontId="23" fillId="0" borderId="0" xfId="2" applyAlignment="1">
      <alignment horizontal="left"/>
    </xf>
    <xf numFmtId="0" fontId="22" fillId="0" borderId="0" xfId="2" applyFont="1"/>
    <xf numFmtId="3" fontId="17" fillId="0" borderId="16" xfId="2" applyNumberFormat="1" applyFont="1" applyBorder="1"/>
    <xf numFmtId="3" fontId="17" fillId="0" borderId="17" xfId="2" applyNumberFormat="1" applyFont="1" applyBorder="1"/>
    <xf numFmtId="0" fontId="4" fillId="0" borderId="17" xfId="2" applyFont="1" applyBorder="1" applyAlignment="1">
      <alignment horizontal="left" vertical="center" shrinkToFit="1"/>
    </xf>
    <xf numFmtId="0" fontId="3" fillId="0" borderId="18" xfId="2" applyFont="1" applyBorder="1" applyAlignment="1">
      <alignment horizontal="left" vertical="center" shrinkToFit="1"/>
    </xf>
    <xf numFmtId="3" fontId="30" fillId="0" borderId="19" xfId="2" applyNumberFormat="1" applyFont="1" applyBorder="1" applyAlignment="1">
      <alignment horizontal="right"/>
    </xf>
    <xf numFmtId="2" fontId="3" fillId="0" borderId="6" xfId="2" applyNumberFormat="1" applyFont="1" applyBorder="1" applyAlignment="1">
      <alignment horizontal="right" vertical="center" wrapText="1"/>
    </xf>
    <xf numFmtId="0" fontId="4" fillId="0" borderId="6" xfId="2" applyFont="1" applyBorder="1" applyAlignment="1">
      <alignment horizontal="center" vertical="center" wrapText="1"/>
    </xf>
    <xf numFmtId="0" fontId="2" fillId="0" borderId="20" xfId="2" applyFont="1" applyBorder="1" applyAlignment="1">
      <alignment horizontal="left" vertical="center" wrapText="1"/>
    </xf>
    <xf numFmtId="3" fontId="30" fillId="0" borderId="21" xfId="2" applyNumberFormat="1" applyFont="1" applyBorder="1" applyAlignment="1">
      <alignment horizontal="right"/>
    </xf>
    <xf numFmtId="0" fontId="26" fillId="0" borderId="20" xfId="2" applyFont="1" applyBorder="1" applyAlignment="1">
      <alignment horizontal="left" vertical="center" wrapText="1"/>
    </xf>
    <xf numFmtId="3" fontId="30" fillId="0" borderId="1" xfId="2" applyNumberFormat="1" applyFont="1" applyBorder="1" applyAlignment="1">
      <alignment horizontal="right"/>
    </xf>
    <xf numFmtId="2" fontId="12" fillId="0" borderId="1" xfId="2" applyNumberFormat="1" applyFont="1" applyBorder="1" applyAlignment="1">
      <alignment horizontal="right" vertical="center" wrapText="1"/>
    </xf>
    <xf numFmtId="49" fontId="32" fillId="0" borderId="1" xfId="2" applyNumberFormat="1" applyFont="1" applyBorder="1" applyAlignment="1">
      <alignment horizontal="center" vertical="center" wrapText="1"/>
    </xf>
    <xf numFmtId="0" fontId="38" fillId="0" borderId="22" xfId="2" applyFont="1" applyBorder="1" applyAlignment="1">
      <alignment horizontal="left" vertical="center" wrapText="1"/>
    </xf>
    <xf numFmtId="0" fontId="22" fillId="0" borderId="0" xfId="2" applyFont="1" applyAlignment="1">
      <alignment vertical="center"/>
    </xf>
    <xf numFmtId="3" fontId="14" fillId="0" borderId="10" xfId="2" applyNumberFormat="1" applyFont="1" applyBorder="1" applyAlignment="1">
      <alignment vertical="center" wrapText="1"/>
    </xf>
    <xf numFmtId="3" fontId="14" fillId="0" borderId="1" xfId="2" applyNumberFormat="1" applyFont="1" applyBorder="1" applyAlignment="1">
      <alignment vertical="center" wrapText="1"/>
    </xf>
    <xf numFmtId="3" fontId="5" fillId="0" borderId="1" xfId="2" applyNumberFormat="1" applyFont="1" applyBorder="1" applyAlignment="1">
      <alignment horizontal="right" vertical="center"/>
    </xf>
    <xf numFmtId="2" fontId="3" fillId="0" borderId="1" xfId="2" applyNumberFormat="1" applyFont="1" applyBorder="1" applyAlignment="1">
      <alignment horizontal="right" vertical="center"/>
    </xf>
    <xf numFmtId="0" fontId="4" fillId="0" borderId="1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/>
    </xf>
    <xf numFmtId="3" fontId="3" fillId="0" borderId="1" xfId="2" applyNumberFormat="1" applyFont="1" applyBorder="1" applyAlignment="1">
      <alignment horizontal="right" vertical="center"/>
    </xf>
    <xf numFmtId="0" fontId="2" fillId="0" borderId="22" xfId="2" applyFont="1" applyBorder="1" applyAlignment="1">
      <alignment horizontal="left" vertical="center"/>
    </xf>
    <xf numFmtId="0" fontId="17" fillId="0" borderId="1" xfId="2" applyFont="1" applyBorder="1" applyAlignment="1">
      <alignment vertical="center"/>
    </xf>
    <xf numFmtId="3" fontId="14" fillId="0" borderId="1" xfId="2" applyNumberFormat="1" applyFont="1" applyBorder="1" applyAlignment="1">
      <alignment horizontal="right" vertical="center"/>
    </xf>
    <xf numFmtId="0" fontId="26" fillId="0" borderId="22" xfId="2" applyFont="1" applyBorder="1" applyAlignment="1">
      <alignment horizontal="left" vertical="center"/>
    </xf>
    <xf numFmtId="2" fontId="12" fillId="0" borderId="1" xfId="2" applyNumberFormat="1" applyFont="1" applyBorder="1" applyAlignment="1">
      <alignment horizontal="right" vertical="center"/>
    </xf>
    <xf numFmtId="49" fontId="32" fillId="0" borderId="1" xfId="2" applyNumberFormat="1" applyFont="1" applyBorder="1" applyAlignment="1">
      <alignment horizontal="center" vertical="center"/>
    </xf>
    <xf numFmtId="0" fontId="38" fillId="0" borderId="22" xfId="2" applyFont="1" applyBorder="1" applyAlignment="1">
      <alignment horizontal="left" vertical="center"/>
    </xf>
    <xf numFmtId="2" fontId="3" fillId="0" borderId="1" xfId="2" applyNumberFormat="1" applyFont="1" applyBorder="1" applyAlignment="1">
      <alignment horizontal="right" vertical="center" wrapText="1"/>
    </xf>
    <xf numFmtId="0" fontId="4" fillId="0" borderId="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left" vertical="center" wrapText="1"/>
    </xf>
    <xf numFmtId="3" fontId="4" fillId="0" borderId="0" xfId="2" applyNumberFormat="1" applyFont="1" applyAlignment="1">
      <alignment horizontal="right" vertical="center"/>
    </xf>
    <xf numFmtId="0" fontId="3" fillId="0" borderId="1" xfId="2" applyFont="1" applyBorder="1" applyAlignment="1">
      <alignment horizontal="right" vertical="center" wrapText="1"/>
    </xf>
    <xf numFmtId="3" fontId="12" fillId="0" borderId="12" xfId="2" applyNumberFormat="1" applyFont="1" applyBorder="1" applyAlignment="1">
      <alignment horizontal="right" vertical="center" wrapText="1"/>
    </xf>
    <xf numFmtId="2" fontId="12" fillId="0" borderId="12" xfId="2" applyNumberFormat="1" applyFont="1" applyBorder="1" applyAlignment="1">
      <alignment horizontal="right" vertical="center"/>
    </xf>
    <xf numFmtId="0" fontId="35" fillId="0" borderId="22" xfId="2" applyFont="1" applyBorder="1" applyAlignment="1">
      <alignment horizontal="left" vertical="center" wrapText="1"/>
    </xf>
    <xf numFmtId="3" fontId="3" fillId="0" borderId="12" xfId="2" applyNumberFormat="1" applyFont="1" applyBorder="1" applyAlignment="1">
      <alignment horizontal="right" vertical="center" wrapText="1"/>
    </xf>
    <xf numFmtId="0" fontId="23" fillId="0" borderId="1" xfId="2" applyBorder="1" applyAlignment="1">
      <alignment vertical="center"/>
    </xf>
    <xf numFmtId="2" fontId="12" fillId="0" borderId="6" xfId="2" applyNumberFormat="1" applyFont="1" applyBorder="1" applyAlignment="1">
      <alignment horizontal="right" vertical="center" wrapText="1"/>
    </xf>
    <xf numFmtId="49" fontId="12" fillId="0" borderId="6" xfId="2" applyNumberFormat="1" applyFont="1" applyBorder="1" applyAlignment="1">
      <alignment horizontal="center" vertical="center" wrapText="1"/>
    </xf>
    <xf numFmtId="0" fontId="38" fillId="0" borderId="20" xfId="2" applyFont="1" applyBorder="1" applyAlignment="1">
      <alignment horizontal="left" vertical="center" wrapText="1"/>
    </xf>
    <xf numFmtId="49" fontId="12" fillId="0" borderId="1" xfId="2" applyNumberFormat="1" applyFont="1" applyBorder="1" applyAlignment="1">
      <alignment horizontal="center" vertical="center" wrapText="1"/>
    </xf>
    <xf numFmtId="0" fontId="23" fillId="0" borderId="10" xfId="2" applyBorder="1" applyAlignment="1">
      <alignment vertical="center"/>
    </xf>
    <xf numFmtId="3" fontId="5" fillId="0" borderId="1" xfId="2" applyNumberFormat="1" applyFont="1" applyBorder="1" applyAlignment="1">
      <alignment horizontal="right" vertical="center" wrapText="1"/>
    </xf>
    <xf numFmtId="3" fontId="12" fillId="0" borderId="10" xfId="2" applyNumberFormat="1" applyFont="1" applyBorder="1" applyAlignment="1">
      <alignment horizontal="right" vertical="center"/>
    </xf>
    <xf numFmtId="49" fontId="12" fillId="0" borderId="1" xfId="2" applyNumberFormat="1" applyFont="1" applyBorder="1" applyAlignment="1">
      <alignment horizontal="center" vertical="center"/>
    </xf>
    <xf numFmtId="3" fontId="12" fillId="0" borderId="1" xfId="2" applyNumberFormat="1" applyFont="1" applyBorder="1" applyAlignment="1">
      <alignment horizontal="right"/>
    </xf>
    <xf numFmtId="0" fontId="22" fillId="0" borderId="23" xfId="2" applyFont="1" applyBorder="1"/>
    <xf numFmtId="0" fontId="5" fillId="0" borderId="9" xfId="2" applyFont="1" applyBorder="1" applyAlignment="1">
      <alignment horizontal="center" vertical="center"/>
    </xf>
    <xf numFmtId="0" fontId="5" fillId="0" borderId="9" xfId="2" applyFont="1" applyBorder="1" applyAlignment="1">
      <alignment horizontal="center"/>
    </xf>
    <xf numFmtId="0" fontId="5" fillId="0" borderId="9" xfId="2" applyFont="1" applyBorder="1" applyAlignment="1">
      <alignment horizontal="center" shrinkToFit="1"/>
    </xf>
    <xf numFmtId="0" fontId="11" fillId="0" borderId="9" xfId="2" applyFont="1" applyBorder="1" applyAlignment="1">
      <alignment horizontal="center" vertical="center"/>
    </xf>
    <xf numFmtId="0" fontId="3" fillId="0" borderId="24" xfId="2" applyFont="1" applyBorder="1" applyAlignment="1">
      <alignment horizontal="left" vertical="center"/>
    </xf>
    <xf numFmtId="0" fontId="22" fillId="0" borderId="46" xfId="2" applyFont="1" applyBorder="1"/>
    <xf numFmtId="0" fontId="11" fillId="0" borderId="26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/>
    </xf>
    <xf numFmtId="0" fontId="11" fillId="0" borderId="13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/>
    </xf>
    <xf numFmtId="0" fontId="5" fillId="0" borderId="29" xfId="2" applyFont="1" applyBorder="1" applyAlignment="1">
      <alignment horizontal="center"/>
    </xf>
    <xf numFmtId="0" fontId="5" fillId="0" borderId="36" xfId="2" applyFont="1" applyBorder="1" applyAlignment="1">
      <alignment horizontal="center"/>
    </xf>
    <xf numFmtId="0" fontId="11" fillId="0" borderId="29" xfId="2" applyFont="1" applyBorder="1" applyAlignment="1">
      <alignment horizontal="center" vertical="center"/>
    </xf>
    <xf numFmtId="0" fontId="23" fillId="0" borderId="44" xfId="2" applyBorder="1"/>
    <xf numFmtId="0" fontId="37" fillId="0" borderId="42" xfId="2" applyFont="1" applyBorder="1" applyAlignment="1">
      <alignment horizontal="center"/>
    </xf>
    <xf numFmtId="0" fontId="22" fillId="0" borderId="41" xfId="2" applyFont="1" applyBorder="1"/>
    <xf numFmtId="0" fontId="22" fillId="0" borderId="17" xfId="2" applyFont="1" applyBorder="1"/>
    <xf numFmtId="0" fontId="22" fillId="0" borderId="18" xfId="2" applyFont="1" applyBorder="1"/>
    <xf numFmtId="0" fontId="17" fillId="0" borderId="0" xfId="0" applyFont="1"/>
    <xf numFmtId="3" fontId="17" fillId="0" borderId="0" xfId="0" applyNumberFormat="1" applyFont="1"/>
    <xf numFmtId="3" fontId="32" fillId="2" borderId="1" xfId="0" applyNumberFormat="1" applyFont="1" applyFill="1" applyBorder="1"/>
    <xf numFmtId="3" fontId="32" fillId="0" borderId="1" xfId="0" applyNumberFormat="1" applyFont="1" applyBorder="1"/>
    <xf numFmtId="3" fontId="26" fillId="0" borderId="1" xfId="0" applyNumberFormat="1" applyFont="1" applyBorder="1"/>
    <xf numFmtId="3" fontId="26" fillId="0" borderId="1" xfId="0" applyNumberFormat="1" applyFont="1" applyBorder="1" applyAlignment="1">
      <alignment horizontal="left"/>
    </xf>
    <xf numFmtId="3" fontId="3" fillId="0" borderId="6" xfId="0" applyNumberFormat="1" applyFont="1" applyBorder="1"/>
    <xf numFmtId="49" fontId="0" fillId="0" borderId="20" xfId="0" applyNumberFormat="1" applyBorder="1"/>
    <xf numFmtId="3" fontId="30" fillId="0" borderId="1" xfId="0" applyNumberFormat="1" applyFont="1" applyBorder="1"/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3" fontId="39" fillId="0" borderId="1" xfId="0" applyNumberFormat="1" applyFont="1" applyBorder="1"/>
    <xf numFmtId="3" fontId="36" fillId="3" borderId="1" xfId="0" applyNumberFormat="1" applyFont="1" applyFill="1" applyBorder="1"/>
    <xf numFmtId="3" fontId="27" fillId="3" borderId="1" xfId="0" applyNumberFormat="1" applyFont="1" applyFill="1" applyBorder="1"/>
    <xf numFmtId="0" fontId="4" fillId="0" borderId="12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3" fontId="0" fillId="0" borderId="0" xfId="0" applyNumberFormat="1"/>
    <xf numFmtId="1" fontId="23" fillId="0" borderId="0" xfId="2" applyNumberFormat="1"/>
    <xf numFmtId="0" fontId="35" fillId="0" borderId="9" xfId="2" applyFont="1" applyBorder="1" applyAlignment="1">
      <alignment horizontal="center" vertical="center"/>
    </xf>
    <xf numFmtId="49" fontId="30" fillId="0" borderId="9" xfId="2" applyNumberFormat="1" applyFont="1" applyBorder="1" applyAlignment="1">
      <alignment horizontal="center" vertical="center"/>
    </xf>
    <xf numFmtId="3" fontId="12" fillId="0" borderId="9" xfId="2" applyNumberFormat="1" applyFont="1" applyBorder="1" applyAlignment="1">
      <alignment horizontal="right" vertical="center"/>
    </xf>
    <xf numFmtId="3" fontId="0" fillId="0" borderId="1" xfId="2" applyNumberFormat="1" applyFont="1" applyBorder="1" applyAlignment="1">
      <alignment horizontal="right" vertical="center"/>
    </xf>
    <xf numFmtId="49" fontId="5" fillId="0" borderId="9" xfId="2" applyNumberFormat="1" applyFont="1" applyBorder="1" applyAlignment="1">
      <alignment horizontal="center" vertical="center"/>
    </xf>
    <xf numFmtId="0" fontId="38" fillId="0" borderId="24" xfId="2" applyFont="1" applyBorder="1" applyAlignment="1">
      <alignment horizontal="left" vertical="center"/>
    </xf>
    <xf numFmtId="3" fontId="5" fillId="0" borderId="9" xfId="2" applyNumberFormat="1" applyFont="1" applyBorder="1" applyAlignment="1">
      <alignment horizontal="right"/>
    </xf>
    <xf numFmtId="49" fontId="0" fillId="0" borderId="1" xfId="2" applyNumberFormat="1" applyFont="1" applyBorder="1" applyAlignment="1">
      <alignment horizontal="center" vertical="center" wrapText="1"/>
    </xf>
    <xf numFmtId="3" fontId="26" fillId="2" borderId="1" xfId="0" applyNumberFormat="1" applyFont="1" applyFill="1" applyBorder="1"/>
    <xf numFmtId="3" fontId="3" fillId="2" borderId="1" xfId="0" applyNumberFormat="1" applyFont="1" applyFill="1" applyBorder="1" applyAlignment="1">
      <alignment horizontal="right"/>
    </xf>
    <xf numFmtId="0" fontId="34" fillId="0" borderId="34" xfId="2" applyFont="1" applyBorder="1" applyAlignment="1">
      <alignment horizontal="center" vertical="center" shrinkToFit="1"/>
    </xf>
    <xf numFmtId="0" fontId="14" fillId="0" borderId="44" xfId="2" applyFont="1" applyBorder="1" applyAlignment="1">
      <alignment horizontal="left" vertical="center" shrinkToFit="1"/>
    </xf>
    <xf numFmtId="3" fontId="34" fillId="0" borderId="18" xfId="2" applyNumberFormat="1" applyFont="1" applyBorder="1" applyAlignment="1">
      <alignment horizontal="right" vertical="center"/>
    </xf>
    <xf numFmtId="3" fontId="34" fillId="0" borderId="44" xfId="2" applyNumberFormat="1" applyFont="1" applyBorder="1" applyAlignment="1">
      <alignment horizontal="right" vertical="center"/>
    </xf>
    <xf numFmtId="3" fontId="40" fillId="0" borderId="1" xfId="0" applyNumberFormat="1" applyFont="1" applyBorder="1"/>
    <xf numFmtId="3" fontId="3" fillId="0" borderId="9" xfId="2" applyNumberFormat="1" applyFont="1" applyBorder="1" applyAlignment="1">
      <alignment horizontal="right" vertical="center"/>
    </xf>
    <xf numFmtId="49" fontId="12" fillId="0" borderId="9" xfId="2" applyNumberFormat="1" applyFont="1" applyBorder="1" applyAlignment="1">
      <alignment horizontal="center" vertical="center"/>
    </xf>
    <xf numFmtId="3" fontId="30" fillId="0" borderId="1" xfId="2" applyNumberFormat="1" applyFont="1" applyBorder="1" applyAlignment="1">
      <alignment horizontal="right" vertical="center" wrapText="1"/>
    </xf>
    <xf numFmtId="3" fontId="0" fillId="4" borderId="1" xfId="0" applyNumberFormat="1" applyFill="1" applyBorder="1" applyAlignment="1">
      <alignment horizontal="right"/>
    </xf>
    <xf numFmtId="3" fontId="30" fillId="0" borderId="1" xfId="2" applyNumberFormat="1" applyFont="1" applyBorder="1" applyAlignment="1">
      <alignment horizontal="right" vertical="center"/>
    </xf>
    <xf numFmtId="3" fontId="30" fillId="0" borderId="21" xfId="2" applyNumberFormat="1" applyFont="1" applyBorder="1" applyAlignment="1">
      <alignment horizontal="right" vertical="center"/>
    </xf>
    <xf numFmtId="3" fontId="5" fillId="0" borderId="9" xfId="2" applyNumberFormat="1" applyFont="1" applyBorder="1" applyAlignment="1">
      <alignment horizontal="right" vertical="center"/>
    </xf>
    <xf numFmtId="0" fontId="5" fillId="0" borderId="9" xfId="2" applyFont="1" applyBorder="1" applyAlignment="1">
      <alignment horizontal="right" vertical="center"/>
    </xf>
    <xf numFmtId="3" fontId="30" fillId="0" borderId="12" xfId="2" applyNumberFormat="1" applyFont="1" applyBorder="1" applyAlignment="1">
      <alignment horizontal="right" vertical="center" wrapText="1"/>
    </xf>
    <xf numFmtId="3" fontId="30" fillId="0" borderId="6" xfId="2" applyNumberFormat="1" applyFont="1" applyBorder="1" applyAlignment="1">
      <alignment horizontal="right" vertical="center" wrapText="1"/>
    </xf>
    <xf numFmtId="6" fontId="0" fillId="0" borderId="0" xfId="0" applyNumberFormat="1"/>
    <xf numFmtId="6" fontId="3" fillId="0" borderId="0" xfId="0" applyNumberFormat="1" applyFont="1"/>
    <xf numFmtId="3" fontId="3" fillId="0" borderId="1" xfId="0" applyNumberFormat="1" applyFont="1" applyBorder="1" applyAlignment="1">
      <alignment horizontal="right"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45" xfId="0" applyBorder="1" applyAlignment="1">
      <alignment horizontal="center" vertical="center" wrapText="1"/>
    </xf>
    <xf numFmtId="1" fontId="12" fillId="0" borderId="1" xfId="2" applyNumberFormat="1" applyFont="1" applyBorder="1" applyAlignment="1">
      <alignment horizontal="right" vertical="center" wrapText="1"/>
    </xf>
    <xf numFmtId="1" fontId="30" fillId="0" borderId="12" xfId="2" applyNumberFormat="1" applyFont="1" applyBorder="1" applyAlignment="1">
      <alignment horizontal="right" vertical="center"/>
    </xf>
    <xf numFmtId="1" fontId="17" fillId="0" borderId="17" xfId="2" applyNumberFormat="1" applyFont="1" applyBorder="1"/>
    <xf numFmtId="1" fontId="12" fillId="0" borderId="6" xfId="2" applyNumberFormat="1" applyFont="1" applyBorder="1" applyAlignment="1">
      <alignment horizontal="right" vertical="center" wrapText="1"/>
    </xf>
    <xf numFmtId="1" fontId="12" fillId="0" borderId="1" xfId="2" applyNumberFormat="1" applyFont="1" applyBorder="1" applyAlignment="1">
      <alignment horizontal="right" vertical="center"/>
    </xf>
    <xf numFmtId="1" fontId="30" fillId="0" borderId="1" xfId="2" applyNumberFormat="1" applyFont="1" applyBorder="1" applyAlignment="1">
      <alignment horizontal="right" vertical="center"/>
    </xf>
    <xf numFmtId="1" fontId="3" fillId="0" borderId="1" xfId="2" applyNumberFormat="1" applyFont="1" applyBorder="1" applyAlignment="1">
      <alignment horizontal="right" vertical="center"/>
    </xf>
    <xf numFmtId="1" fontId="30" fillId="0" borderId="1" xfId="2" applyNumberFormat="1" applyFont="1" applyBorder="1" applyAlignment="1">
      <alignment horizontal="right" vertical="center" wrapText="1"/>
    </xf>
    <xf numFmtId="1" fontId="33" fillId="0" borderId="1" xfId="2" applyNumberFormat="1" applyFont="1" applyBorder="1" applyAlignment="1">
      <alignment horizontal="right" vertical="center"/>
    </xf>
    <xf numFmtId="1" fontId="34" fillId="0" borderId="17" xfId="2" applyNumberFormat="1" applyFont="1" applyBorder="1" applyAlignment="1">
      <alignment horizontal="right" vertical="center"/>
    </xf>
    <xf numFmtId="3" fontId="0" fillId="0" borderId="0" xfId="3" applyNumberFormat="1" applyFont="1"/>
    <xf numFmtId="0" fontId="0" fillId="0" borderId="24" xfId="0" applyBorder="1"/>
    <xf numFmtId="0" fontId="0" fillId="0" borderId="9" xfId="0" applyBorder="1"/>
    <xf numFmtId="0" fontId="0" fillId="0" borderId="13" xfId="0" applyBorder="1"/>
    <xf numFmtId="0" fontId="3" fillId="0" borderId="9" xfId="0" applyFont="1" applyBorder="1"/>
    <xf numFmtId="0" fontId="15" fillId="0" borderId="0" xfId="0" applyFont="1"/>
    <xf numFmtId="3" fontId="15" fillId="0" borderId="1" xfId="0" applyNumberFormat="1" applyFont="1" applyBorder="1"/>
    <xf numFmtId="3" fontId="15" fillId="0" borderId="1" xfId="0" applyNumberFormat="1" applyFont="1" applyBorder="1" applyAlignment="1">
      <alignment horizontal="center"/>
    </xf>
    <xf numFmtId="0" fontId="15" fillId="0" borderId="1" xfId="0" applyFont="1" applyBorder="1"/>
    <xf numFmtId="3" fontId="11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41" fillId="0" borderId="1" xfId="2" applyNumberFormat="1" applyFont="1" applyBorder="1" applyAlignment="1">
      <alignment horizontal="right"/>
    </xf>
    <xf numFmtId="49" fontId="0" fillId="0" borderId="9" xfId="2" applyNumberFormat="1" applyFont="1" applyBorder="1" applyAlignment="1">
      <alignment horizontal="center" vertical="center"/>
    </xf>
    <xf numFmtId="3" fontId="5" fillId="0" borderId="9" xfId="2" applyNumberFormat="1" applyFont="1" applyBorder="1" applyAlignment="1">
      <alignment horizontal="center"/>
    </xf>
    <xf numFmtId="0" fontId="30" fillId="0" borderId="22" xfId="2" applyFont="1" applyBorder="1" applyAlignment="1">
      <alignment horizontal="center" wrapText="1"/>
    </xf>
    <xf numFmtId="0" fontId="38" fillId="0" borderId="22" xfId="2" applyFont="1" applyBorder="1" applyAlignment="1">
      <alignment horizontal="center" vertical="center" wrapText="1"/>
    </xf>
    <xf numFmtId="0" fontId="23" fillId="4" borderId="0" xfId="2" applyFill="1" applyAlignment="1">
      <alignment vertical="center"/>
    </xf>
    <xf numFmtId="3" fontId="12" fillId="4" borderId="13" xfId="2" applyNumberFormat="1" applyFont="1" applyFill="1" applyBorder="1" applyAlignment="1">
      <alignment horizontal="right" vertical="center" wrapText="1"/>
    </xf>
    <xf numFmtId="3" fontId="3" fillId="4" borderId="13" xfId="2" applyNumberFormat="1" applyFont="1" applyFill="1" applyBorder="1" applyAlignment="1">
      <alignment vertical="center" wrapText="1"/>
    </xf>
    <xf numFmtId="3" fontId="32" fillId="4" borderId="13" xfId="2" applyNumberFormat="1" applyFont="1" applyFill="1" applyBorder="1" applyAlignment="1">
      <alignment horizontal="right" vertical="center"/>
    </xf>
    <xf numFmtId="3" fontId="3" fillId="4" borderId="39" xfId="2" applyNumberFormat="1" applyFont="1" applyFill="1" applyBorder="1" applyAlignment="1">
      <alignment vertical="center" wrapText="1"/>
    </xf>
    <xf numFmtId="3" fontId="15" fillId="0" borderId="0" xfId="2" applyNumberFormat="1" applyFont="1" applyAlignment="1">
      <alignment vertical="center"/>
    </xf>
    <xf numFmtId="0" fontId="0" fillId="0" borderId="1" xfId="2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/>
    </xf>
    <xf numFmtId="0" fontId="32" fillId="0" borderId="1" xfId="0" applyFont="1" applyBorder="1"/>
    <xf numFmtId="0" fontId="26" fillId="2" borderId="1" xfId="0" applyFont="1" applyFill="1" applyBorder="1" applyAlignment="1">
      <alignment vertical="center"/>
    </xf>
    <xf numFmtId="3" fontId="26" fillId="2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/>
    </xf>
    <xf numFmtId="0" fontId="26" fillId="2" borderId="1" xfId="0" applyFont="1" applyFill="1" applyBorder="1" applyAlignment="1">
      <alignment horizontal="left"/>
    </xf>
    <xf numFmtId="0" fontId="16" fillId="0" borderId="0" xfId="0" applyFont="1" applyAlignment="1">
      <alignment horizontal="right"/>
    </xf>
    <xf numFmtId="0" fontId="2" fillId="0" borderId="1" xfId="0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3" fillId="0" borderId="43" xfId="2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3" fontId="23" fillId="0" borderId="0" xfId="2" applyNumberFormat="1" applyAlignment="1">
      <alignment vertical="center"/>
    </xf>
    <xf numFmtId="0" fontId="14" fillId="0" borderId="34" xfId="2" applyFont="1" applyBorder="1" applyAlignment="1">
      <alignment horizontal="center" vertical="center" shrinkToFit="1"/>
    </xf>
    <xf numFmtId="3" fontId="3" fillId="0" borderId="0" xfId="0" applyNumberFormat="1" applyFont="1"/>
    <xf numFmtId="0" fontId="21" fillId="0" borderId="0" xfId="0" applyFont="1" applyAlignment="1">
      <alignment vertical="top" wrapText="1"/>
    </xf>
    <xf numFmtId="0" fontId="15" fillId="0" borderId="1" xfId="0" applyFont="1" applyBorder="1" applyAlignment="1">
      <alignment horizontal="center"/>
    </xf>
    <xf numFmtId="3" fontId="15" fillId="0" borderId="1" xfId="0" applyNumberFormat="1" applyFont="1" applyBorder="1" applyAlignment="1">
      <alignment horizontal="right"/>
    </xf>
    <xf numFmtId="0" fontId="21" fillId="0" borderId="1" xfId="0" applyFont="1" applyBorder="1" applyAlignment="1">
      <alignment wrapText="1"/>
    </xf>
    <xf numFmtId="3" fontId="15" fillId="0" borderId="1" xfId="2" applyNumberFormat="1" applyFont="1" applyBorder="1" applyAlignment="1">
      <alignment vertical="center"/>
    </xf>
    <xf numFmtId="3" fontId="30" fillId="0" borderId="10" xfId="2" applyNumberFormat="1" applyFont="1" applyBorder="1" applyAlignment="1">
      <alignment horizontal="right"/>
    </xf>
    <xf numFmtId="3" fontId="12" fillId="0" borderId="9" xfId="2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14" fillId="0" borderId="0" xfId="2" applyFont="1" applyAlignment="1">
      <alignment horizontal="right"/>
    </xf>
    <xf numFmtId="0" fontId="34" fillId="0" borderId="0" xfId="2" applyFont="1" applyAlignment="1">
      <alignment horizontal="center"/>
    </xf>
    <xf numFmtId="0" fontId="37" fillId="0" borderId="0" xfId="2" applyFont="1" applyAlignment="1">
      <alignment horizontal="right"/>
    </xf>
    <xf numFmtId="0" fontId="17" fillId="0" borderId="0" xfId="1" applyFont="1" applyAlignment="1">
      <alignment horizontal="center"/>
    </xf>
    <xf numFmtId="0" fontId="17" fillId="0" borderId="0" xfId="1" applyFont="1" applyAlignment="1">
      <alignment horizontal="center" vertical="center" wrapText="1"/>
    </xf>
    <xf numFmtId="0" fontId="34" fillId="0" borderId="0" xfId="2" applyFont="1"/>
    <xf numFmtId="0" fontId="26" fillId="2" borderId="0" xfId="0" applyFont="1" applyFill="1" applyAlignment="1">
      <alignment vertical="center"/>
    </xf>
    <xf numFmtId="3" fontId="26" fillId="2" borderId="0" xfId="0" applyNumberFormat="1" applyFont="1" applyFill="1" applyAlignment="1">
      <alignment vertical="center"/>
    </xf>
    <xf numFmtId="0" fontId="20" fillId="0" borderId="0" xfId="2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0" fillId="0" borderId="1" xfId="0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6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/>
    </xf>
    <xf numFmtId="3" fontId="32" fillId="0" borderId="0" xfId="0" applyNumberFormat="1" applyFont="1" applyBorder="1"/>
    <xf numFmtId="3" fontId="26" fillId="2" borderId="4" xfId="0" applyNumberFormat="1" applyFont="1" applyFill="1" applyBorder="1"/>
    <xf numFmtId="3" fontId="26" fillId="2" borderId="0" xfId="0" applyNumberFormat="1" applyFont="1" applyFill="1" applyBorder="1"/>
    <xf numFmtId="3" fontId="2" fillId="0" borderId="10" xfId="0" applyNumberFormat="1" applyFont="1" applyBorder="1" applyAlignment="1">
      <alignment horizontal="right" vertical="center"/>
    </xf>
    <xf numFmtId="3" fontId="2" fillId="0" borderId="10" xfId="0" applyNumberFormat="1" applyFont="1" applyBorder="1" applyAlignment="1">
      <alignment horizontal="righ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3" fontId="4" fillId="0" borderId="10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 wrapText="1"/>
    </xf>
    <xf numFmtId="3" fontId="2" fillId="0" borderId="22" xfId="0" applyNumberFormat="1" applyFont="1" applyBorder="1" applyAlignment="1">
      <alignment horizontal="right" vertical="center"/>
    </xf>
    <xf numFmtId="3" fontId="2" fillId="0" borderId="21" xfId="0" applyNumberFormat="1" applyFont="1" applyBorder="1" applyAlignment="1">
      <alignment horizontal="right" vertical="center"/>
    </xf>
    <xf numFmtId="3" fontId="4" fillId="0" borderId="22" xfId="0" applyNumberFormat="1" applyFont="1" applyBorder="1" applyAlignment="1">
      <alignment horizontal="right" vertical="center"/>
    </xf>
    <xf numFmtId="3" fontId="4" fillId="0" borderId="21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 wrapText="1"/>
    </xf>
    <xf numFmtId="3" fontId="4" fillId="0" borderId="12" xfId="0" applyNumberFormat="1" applyFont="1" applyBorder="1" applyAlignment="1">
      <alignment horizontal="right" vertical="center"/>
    </xf>
    <xf numFmtId="49" fontId="3" fillId="0" borderId="13" xfId="2" applyNumberFormat="1" applyFont="1" applyBorder="1" applyAlignment="1">
      <alignment horizontal="center" vertical="center" wrapText="1"/>
    </xf>
    <xf numFmtId="0" fontId="12" fillId="0" borderId="13" xfId="2" applyFont="1" applyBorder="1" applyAlignment="1">
      <alignment horizontal="right" vertical="center" wrapText="1"/>
    </xf>
    <xf numFmtId="3" fontId="12" fillId="0" borderId="13" xfId="2" applyNumberFormat="1" applyFont="1" applyBorder="1" applyAlignment="1">
      <alignment horizontal="right" vertical="center" wrapText="1"/>
    </xf>
    <xf numFmtId="3" fontId="12" fillId="0" borderId="14" xfId="2" applyNumberFormat="1" applyFont="1" applyBorder="1" applyAlignment="1">
      <alignment horizontal="right" vertical="center" wrapText="1"/>
    </xf>
    <xf numFmtId="3" fontId="3" fillId="0" borderId="39" xfId="2" applyNumberFormat="1" applyFont="1" applyBorder="1" applyAlignment="1">
      <alignment horizontal="right" vertical="center" wrapText="1"/>
    </xf>
    <xf numFmtId="3" fontId="42" fillId="0" borderId="1" xfId="0" applyNumberFormat="1" applyFont="1" applyBorder="1"/>
    <xf numFmtId="4" fontId="0" fillId="0" borderId="1" xfId="0" applyNumberForma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15" fillId="0" borderId="0" xfId="4" applyFont="1"/>
    <xf numFmtId="0" fontId="15" fillId="0" borderId="0" xfId="4"/>
    <xf numFmtId="0" fontId="5" fillId="0" borderId="0" xfId="5"/>
    <xf numFmtId="0" fontId="43" fillId="0" borderId="52" xfId="6" applyNumberFormat="1" applyFont="1" applyFill="1" applyBorder="1" applyAlignment="1" applyProtection="1">
      <alignment horizontal="center" vertical="center" wrapText="1" shrinkToFit="1"/>
    </xf>
    <xf numFmtId="0" fontId="43" fillId="0" borderId="53" xfId="6" applyNumberFormat="1" applyFont="1" applyFill="1" applyBorder="1" applyAlignment="1" applyProtection="1">
      <alignment horizontal="center" vertical="center" wrapText="1" shrinkToFit="1"/>
    </xf>
    <xf numFmtId="0" fontId="43" fillId="0" borderId="54" xfId="6" applyNumberFormat="1" applyFont="1" applyFill="1" applyBorder="1" applyAlignment="1" applyProtection="1">
      <alignment horizontal="center" vertical="center" wrapText="1" shrinkToFit="1"/>
    </xf>
    <xf numFmtId="0" fontId="43" fillId="0" borderId="55" xfId="6" applyNumberFormat="1" applyFont="1" applyFill="1" applyBorder="1" applyAlignment="1" applyProtection="1">
      <alignment horizontal="center" vertical="center" wrapText="1" shrinkToFit="1"/>
    </xf>
    <xf numFmtId="0" fontId="43" fillId="0" borderId="56" xfId="6" applyNumberFormat="1" applyFont="1" applyFill="1" applyBorder="1" applyAlignment="1" applyProtection="1">
      <alignment horizontal="center" vertical="center" wrapText="1" shrinkToFit="1"/>
    </xf>
    <xf numFmtId="49" fontId="44" fillId="2" borderId="52" xfId="6" applyNumberFormat="1" applyFont="1" applyFill="1" applyBorder="1" applyAlignment="1" applyProtection="1">
      <alignment horizontal="left" vertical="center" wrapText="1" shrinkToFit="1"/>
    </xf>
    <xf numFmtId="3" fontId="44" fillId="2" borderId="53" xfId="6" applyNumberFormat="1" applyFont="1" applyFill="1" applyBorder="1" applyAlignment="1" applyProtection="1">
      <alignment horizontal="right" vertical="center" wrapText="1" shrinkToFit="1"/>
    </xf>
    <xf numFmtId="3" fontId="44" fillId="2" borderId="52" xfId="6" applyNumberFormat="1" applyFont="1" applyFill="1" applyBorder="1" applyAlignment="1" applyProtection="1">
      <alignment horizontal="right" vertical="center" wrapText="1" shrinkToFit="1"/>
    </xf>
    <xf numFmtId="3" fontId="44" fillId="2" borderId="54" xfId="6" applyNumberFormat="1" applyFont="1" applyFill="1" applyBorder="1" applyAlignment="1" applyProtection="1">
      <alignment horizontal="right" vertical="center" wrapText="1" shrinkToFit="1"/>
    </xf>
    <xf numFmtId="3" fontId="44" fillId="2" borderId="56" xfId="6" applyNumberFormat="1" applyFont="1" applyFill="1" applyBorder="1" applyAlignment="1" applyProtection="1">
      <alignment horizontal="right" vertical="center" wrapText="1" shrinkToFit="1"/>
    </xf>
    <xf numFmtId="3" fontId="44" fillId="2" borderId="55" xfId="6" applyNumberFormat="1" applyFont="1" applyFill="1" applyBorder="1" applyAlignment="1" applyProtection="1">
      <alignment horizontal="right" vertical="center" wrapText="1" shrinkToFit="1"/>
    </xf>
    <xf numFmtId="49" fontId="45" fillId="2" borderId="52" xfId="6" applyNumberFormat="1" applyFont="1" applyFill="1" applyBorder="1" applyAlignment="1" applyProtection="1">
      <alignment horizontal="left" vertical="center" wrapText="1" shrinkToFit="1"/>
    </xf>
    <xf numFmtId="3" fontId="45" fillId="2" borderId="53" xfId="6" applyNumberFormat="1" applyFont="1" applyFill="1" applyBorder="1" applyAlignment="1" applyProtection="1">
      <alignment horizontal="right" vertical="center" wrapText="1" shrinkToFit="1"/>
    </xf>
    <xf numFmtId="3" fontId="45" fillId="2" borderId="52" xfId="6" applyNumberFormat="1" applyFont="1" applyFill="1" applyBorder="1" applyAlignment="1" applyProtection="1">
      <alignment horizontal="right" vertical="center" wrapText="1" shrinkToFit="1"/>
    </xf>
    <xf numFmtId="3" fontId="45" fillId="2" borderId="54" xfId="6" applyNumberFormat="1" applyFont="1" applyFill="1" applyBorder="1" applyAlignment="1" applyProtection="1">
      <alignment horizontal="right" vertical="center" wrapText="1" shrinkToFit="1"/>
    </xf>
    <xf numFmtId="3" fontId="45" fillId="2" borderId="56" xfId="6" applyNumberFormat="1" applyFont="1" applyFill="1" applyBorder="1" applyAlignment="1" applyProtection="1">
      <alignment horizontal="right" vertical="center" wrapText="1" shrinkToFit="1"/>
    </xf>
    <xf numFmtId="3" fontId="45" fillId="2" borderId="55" xfId="6" applyNumberFormat="1" applyFont="1" applyFill="1" applyBorder="1" applyAlignment="1" applyProtection="1">
      <alignment horizontal="right" vertical="center" wrapText="1" shrinkToFit="1"/>
    </xf>
    <xf numFmtId="0" fontId="14" fillId="0" borderId="0" xfId="5" applyFont="1"/>
    <xf numFmtId="49" fontId="45" fillId="5" borderId="52" xfId="6" applyNumberFormat="1" applyFont="1" applyFill="1" applyBorder="1" applyAlignment="1" applyProtection="1">
      <alignment horizontal="left" vertical="center" wrapText="1" shrinkToFit="1"/>
    </xf>
    <xf numFmtId="3" fontId="45" fillId="5" borderId="53" xfId="6" applyNumberFormat="1" applyFont="1" applyFill="1" applyBorder="1" applyAlignment="1" applyProtection="1">
      <alignment horizontal="right" vertical="center" wrapText="1" shrinkToFit="1"/>
    </xf>
    <xf numFmtId="3" fontId="45" fillId="5" borderId="52" xfId="6" applyNumberFormat="1" applyFont="1" applyFill="1" applyBorder="1" applyAlignment="1" applyProtection="1">
      <alignment horizontal="right" vertical="center" wrapText="1" shrinkToFit="1"/>
    </xf>
    <xf numFmtId="3" fontId="45" fillId="5" borderId="54" xfId="6" applyNumberFormat="1" applyFont="1" applyFill="1" applyBorder="1" applyAlignment="1" applyProtection="1">
      <alignment horizontal="right" vertical="center" wrapText="1" shrinkToFit="1"/>
    </xf>
    <xf numFmtId="3" fontId="45" fillId="5" borderId="56" xfId="6" applyNumberFormat="1" applyFont="1" applyFill="1" applyBorder="1" applyAlignment="1" applyProtection="1">
      <alignment horizontal="right" vertical="center" wrapText="1" shrinkToFit="1"/>
    </xf>
    <xf numFmtId="3" fontId="45" fillId="5" borderId="55" xfId="6" applyNumberFormat="1" applyFont="1" applyFill="1" applyBorder="1" applyAlignment="1" applyProtection="1">
      <alignment horizontal="right" vertical="center" wrapText="1" shrinkToFit="1"/>
    </xf>
    <xf numFmtId="3" fontId="11" fillId="0" borderId="0" xfId="5" applyNumberFormat="1" applyFont="1"/>
    <xf numFmtId="3" fontId="5" fillId="0" borderId="0" xfId="5" applyNumberFormat="1"/>
    <xf numFmtId="3" fontId="44" fillId="2" borderId="0" xfId="6" applyNumberFormat="1" applyFont="1" applyFill="1" applyBorder="1" applyAlignment="1" applyProtection="1">
      <alignment horizontal="right" vertical="center" wrapText="1" shrinkToFit="1"/>
    </xf>
    <xf numFmtId="0" fontId="43" fillId="0" borderId="57" xfId="6" applyNumberFormat="1" applyFont="1" applyFill="1" applyBorder="1" applyAlignment="1" applyProtection="1">
      <alignment horizontal="center" vertical="center" wrapText="1" shrinkToFit="1"/>
    </xf>
    <xf numFmtId="3" fontId="44" fillId="2" borderId="57" xfId="6" applyNumberFormat="1" applyFont="1" applyFill="1" applyBorder="1" applyAlignment="1" applyProtection="1">
      <alignment horizontal="right" vertical="center" wrapText="1" shrinkToFit="1"/>
    </xf>
    <xf numFmtId="0" fontId="48" fillId="0" borderId="0" xfId="15" applyFill="1" applyProtection="1"/>
    <xf numFmtId="0" fontId="50" fillId="0" borderId="0" xfId="15" applyFont="1" applyFill="1" applyProtection="1"/>
    <xf numFmtId="0" fontId="54" fillId="0" borderId="35" xfId="15" applyFont="1" applyFill="1" applyBorder="1" applyAlignment="1" applyProtection="1">
      <alignment horizontal="center" vertical="center" wrapText="1"/>
    </xf>
    <xf numFmtId="0" fontId="54" fillId="0" borderId="58" xfId="15" applyFont="1" applyFill="1" applyBorder="1" applyAlignment="1" applyProtection="1">
      <alignment horizontal="center" vertical="center" wrapText="1"/>
    </xf>
    <xf numFmtId="0" fontId="54" fillId="0" borderId="59" xfId="15" applyFont="1" applyFill="1" applyBorder="1" applyAlignment="1" applyProtection="1">
      <alignment horizontal="center" vertical="center" wrapText="1"/>
    </xf>
    <xf numFmtId="0" fontId="55" fillId="0" borderId="24" xfId="15" applyFont="1" applyFill="1" applyBorder="1" applyAlignment="1" applyProtection="1">
      <alignment vertical="center" wrapText="1"/>
    </xf>
    <xf numFmtId="166" fontId="56" fillId="0" borderId="9" xfId="16" applyNumberFormat="1" applyFont="1" applyFill="1" applyBorder="1" applyAlignment="1" applyProtection="1">
      <alignment horizontal="center" vertical="center"/>
    </xf>
    <xf numFmtId="167" fontId="57" fillId="0" borderId="9" xfId="15" applyNumberFormat="1" applyFont="1" applyFill="1" applyBorder="1" applyAlignment="1" applyProtection="1">
      <alignment horizontal="right" vertical="center" wrapText="1"/>
      <protection locked="0"/>
    </xf>
    <xf numFmtId="1" fontId="57" fillId="0" borderId="2" xfId="15" applyNumberFormat="1" applyFont="1" applyFill="1" applyBorder="1" applyAlignment="1" applyProtection="1">
      <alignment horizontal="right" vertical="center" wrapText="1"/>
      <protection locked="0"/>
    </xf>
    <xf numFmtId="167" fontId="57" fillId="0" borderId="23" xfId="15" applyNumberFormat="1" applyFont="1" applyFill="1" applyBorder="1" applyAlignment="1" applyProtection="1">
      <alignment horizontal="right" vertical="center" wrapText="1"/>
      <protection locked="0"/>
    </xf>
    <xf numFmtId="0" fontId="55" fillId="0" borderId="22" xfId="15" applyFont="1" applyFill="1" applyBorder="1" applyAlignment="1" applyProtection="1">
      <alignment vertical="center" wrapText="1"/>
    </xf>
    <xf numFmtId="166" fontId="56" fillId="0" borderId="1" xfId="16" applyNumberFormat="1" applyFont="1" applyFill="1" applyBorder="1" applyAlignment="1" applyProtection="1">
      <alignment horizontal="center" vertical="center"/>
    </xf>
    <xf numFmtId="167" fontId="57" fillId="0" borderId="1" xfId="15" applyNumberFormat="1" applyFont="1" applyFill="1" applyBorder="1" applyAlignment="1" applyProtection="1">
      <alignment horizontal="right" vertical="center" wrapText="1"/>
    </xf>
    <xf numFmtId="167" fontId="57" fillId="0" borderId="10" xfId="15" applyNumberFormat="1" applyFont="1" applyFill="1" applyBorder="1" applyAlignment="1" applyProtection="1">
      <alignment horizontal="right" vertical="center" wrapText="1"/>
    </xf>
    <xf numFmtId="0" fontId="58" fillId="0" borderId="22" xfId="15" applyFont="1" applyFill="1" applyBorder="1" applyAlignment="1" applyProtection="1">
      <alignment horizontal="left" vertical="center" wrapText="1" indent="1"/>
    </xf>
    <xf numFmtId="167" fontId="59" fillId="0" borderId="1" xfId="15" applyNumberFormat="1" applyFont="1" applyFill="1" applyBorder="1" applyAlignment="1" applyProtection="1">
      <alignment horizontal="right" vertical="center" wrapText="1"/>
      <protection locked="0"/>
    </xf>
    <xf numFmtId="167" fontId="60" fillId="0" borderId="10" xfId="15" applyNumberFormat="1" applyFont="1" applyFill="1" applyBorder="1" applyAlignment="1" applyProtection="1">
      <alignment horizontal="right" vertical="center" wrapText="1"/>
      <protection locked="0"/>
    </xf>
    <xf numFmtId="167" fontId="61" fillId="0" borderId="1" xfId="15" applyNumberFormat="1" applyFont="1" applyFill="1" applyBorder="1" applyAlignment="1" applyProtection="1">
      <alignment horizontal="right" vertical="center" wrapText="1"/>
      <protection locked="0"/>
    </xf>
    <xf numFmtId="167" fontId="61" fillId="0" borderId="10" xfId="15" applyNumberFormat="1" applyFont="1" applyFill="1" applyBorder="1" applyAlignment="1" applyProtection="1">
      <alignment horizontal="right" vertical="center" wrapText="1"/>
      <protection locked="0"/>
    </xf>
    <xf numFmtId="167" fontId="61" fillId="0" borderId="1" xfId="15" applyNumberFormat="1" applyFont="1" applyFill="1" applyBorder="1" applyAlignment="1" applyProtection="1">
      <alignment horizontal="right" vertical="center" wrapText="1"/>
    </xf>
    <xf numFmtId="167" fontId="62" fillId="0" borderId="10" xfId="15" applyNumberFormat="1" applyFont="1" applyFill="1" applyBorder="1" applyAlignment="1" applyProtection="1">
      <alignment horizontal="right" vertical="center" wrapText="1"/>
    </xf>
    <xf numFmtId="167" fontId="61" fillId="0" borderId="10" xfId="15" applyNumberFormat="1" applyFont="1" applyFill="1" applyBorder="1" applyAlignment="1" applyProtection="1">
      <alignment horizontal="right" vertical="center" wrapText="1"/>
    </xf>
    <xf numFmtId="167" fontId="62" fillId="0" borderId="1" xfId="15" applyNumberFormat="1" applyFont="1" applyFill="1" applyBorder="1" applyAlignment="1" applyProtection="1">
      <alignment horizontal="right" vertical="center" wrapText="1"/>
    </xf>
    <xf numFmtId="167" fontId="62" fillId="0" borderId="10" xfId="15" applyNumberFormat="1" applyFont="1" applyFill="1" applyBorder="1" applyAlignment="1" applyProtection="1">
      <alignment horizontal="right" vertical="center" wrapText="1"/>
      <protection locked="0"/>
    </xf>
    <xf numFmtId="167" fontId="62" fillId="0" borderId="1" xfId="15" applyNumberFormat="1" applyFont="1" applyFill="1" applyBorder="1" applyAlignment="1" applyProtection="1">
      <alignment horizontal="right" vertical="center" wrapText="1"/>
      <protection locked="0"/>
    </xf>
    <xf numFmtId="0" fontId="55" fillId="0" borderId="35" xfId="15" applyFont="1" applyFill="1" applyBorder="1" applyAlignment="1" applyProtection="1">
      <alignment vertical="center" wrapText="1"/>
    </xf>
    <xf numFmtId="166" fontId="56" fillId="0" borderId="58" xfId="16" applyNumberFormat="1" applyFont="1" applyFill="1" applyBorder="1" applyAlignment="1" applyProtection="1">
      <alignment horizontal="center" vertical="center"/>
    </xf>
    <xf numFmtId="167" fontId="57" fillId="0" borderId="58" xfId="15" applyNumberFormat="1" applyFont="1" applyFill="1" applyBorder="1" applyAlignment="1" applyProtection="1">
      <alignment horizontal="right" vertical="center" wrapText="1"/>
    </xf>
    <xf numFmtId="167" fontId="57" fillId="0" borderId="60" xfId="15" applyNumberFormat="1" applyFont="1" applyFill="1" applyBorder="1" applyAlignment="1" applyProtection="1">
      <alignment horizontal="right" vertical="center" wrapText="1"/>
    </xf>
    <xf numFmtId="49" fontId="65" fillId="0" borderId="35" xfId="16" applyNumberFormat="1" applyFont="1" applyFill="1" applyBorder="1" applyAlignment="1" applyProtection="1">
      <alignment horizontal="center" vertical="center" wrapText="1"/>
    </xf>
    <xf numFmtId="49" fontId="65" fillId="0" borderId="58" xfId="16" applyNumberFormat="1" applyFont="1" applyFill="1" applyBorder="1" applyAlignment="1" applyProtection="1">
      <alignment horizontal="center" vertical="center"/>
    </xf>
    <xf numFmtId="49" fontId="65" fillId="0" borderId="59" xfId="16" applyNumberFormat="1" applyFont="1" applyFill="1" applyBorder="1" applyAlignment="1" applyProtection="1">
      <alignment horizontal="center" vertical="center"/>
    </xf>
    <xf numFmtId="168" fontId="56" fillId="0" borderId="23" xfId="16" applyNumberFormat="1" applyFont="1" applyFill="1" applyBorder="1" applyAlignment="1" applyProtection="1">
      <alignment vertical="center"/>
      <protection locked="0"/>
    </xf>
    <xf numFmtId="168" fontId="56" fillId="0" borderId="21" xfId="16" applyNumberFormat="1" applyFont="1" applyFill="1" applyBorder="1" applyAlignment="1" applyProtection="1">
      <alignment vertical="center"/>
      <protection locked="0"/>
    </xf>
    <xf numFmtId="168" fontId="65" fillId="0" borderId="21" xfId="16" applyNumberFormat="1" applyFont="1" applyFill="1" applyBorder="1" applyAlignment="1" applyProtection="1">
      <alignment vertical="center"/>
    </xf>
    <xf numFmtId="168" fontId="66" fillId="0" borderId="21" xfId="16" applyNumberFormat="1" applyFont="1" applyFill="1" applyBorder="1" applyAlignment="1" applyProtection="1">
      <alignment vertical="center"/>
      <protection locked="0"/>
    </xf>
    <xf numFmtId="0" fontId="65" fillId="0" borderId="35" xfId="16" applyFont="1" applyFill="1" applyBorder="1" applyAlignment="1" applyProtection="1">
      <alignment horizontal="left" vertical="center" wrapText="1"/>
    </xf>
    <xf numFmtId="168" fontId="65" fillId="0" borderId="59" xfId="16" applyNumberFormat="1" applyFont="1" applyFill="1" applyBorder="1" applyAlignment="1" applyProtection="1">
      <alignment vertical="center"/>
    </xf>
    <xf numFmtId="0" fontId="48" fillId="0" borderId="0" xfId="15" applyFill="1"/>
    <xf numFmtId="0" fontId="45" fillId="0" borderId="38" xfId="15" applyFont="1" applyFill="1" applyBorder="1" applyAlignment="1">
      <alignment horizontal="center" vertical="center"/>
    </xf>
    <xf numFmtId="0" fontId="45" fillId="0" borderId="29" xfId="15" applyFont="1" applyFill="1" applyBorder="1" applyAlignment="1">
      <alignment horizontal="center" vertical="center" wrapText="1"/>
    </xf>
    <xf numFmtId="0" fontId="45" fillId="0" borderId="28" xfId="15" applyFont="1" applyFill="1" applyBorder="1" applyAlignment="1">
      <alignment horizontal="center" vertical="center" wrapText="1"/>
    </xf>
    <xf numFmtId="0" fontId="45" fillId="0" borderId="18" xfId="15" applyFont="1" applyFill="1" applyBorder="1" applyAlignment="1">
      <alignment horizontal="center" vertical="center"/>
    </xf>
    <xf numFmtId="0" fontId="45" fillId="0" borderId="17" xfId="15" applyFont="1" applyFill="1" applyBorder="1" applyAlignment="1">
      <alignment horizontal="center" vertical="center" wrapText="1"/>
    </xf>
    <xf numFmtId="0" fontId="45" fillId="0" borderId="16" xfId="15" applyFont="1" applyFill="1" applyBorder="1" applyAlignment="1">
      <alignment horizontal="center" vertical="center" wrapText="1"/>
    </xf>
    <xf numFmtId="0" fontId="67" fillId="0" borderId="22" xfId="15" applyFont="1" applyFill="1" applyBorder="1" applyProtection="1">
      <protection locked="0"/>
    </xf>
    <xf numFmtId="0" fontId="67" fillId="0" borderId="9" xfId="15" applyFont="1" applyFill="1" applyBorder="1" applyAlignment="1">
      <alignment horizontal="right" indent="1"/>
    </xf>
    <xf numFmtId="3" fontId="67" fillId="0" borderId="9" xfId="15" applyNumberFormat="1" applyFont="1" applyFill="1" applyBorder="1" applyProtection="1">
      <protection locked="0"/>
    </xf>
    <xf numFmtId="3" fontId="67" fillId="0" borderId="23" xfId="15" applyNumberFormat="1" applyFont="1" applyFill="1" applyBorder="1" applyProtection="1">
      <protection locked="0"/>
    </xf>
    <xf numFmtId="0" fontId="67" fillId="0" borderId="1" xfId="15" applyFont="1" applyFill="1" applyBorder="1" applyAlignment="1">
      <alignment horizontal="right" indent="1"/>
    </xf>
    <xf numFmtId="3" fontId="67" fillId="0" borderId="1" xfId="15" applyNumberFormat="1" applyFont="1" applyFill="1" applyBorder="1" applyProtection="1">
      <protection locked="0"/>
    </xf>
    <xf numFmtId="3" fontId="67" fillId="0" borderId="21" xfId="15" applyNumberFormat="1" applyFont="1" applyFill="1" applyBorder="1" applyProtection="1">
      <protection locked="0"/>
    </xf>
    <xf numFmtId="0" fontId="67" fillId="0" borderId="20" xfId="15" applyFont="1" applyFill="1" applyBorder="1" applyProtection="1">
      <protection locked="0"/>
    </xf>
    <xf numFmtId="0" fontId="67" fillId="0" borderId="6" xfId="15" applyFont="1" applyFill="1" applyBorder="1" applyAlignment="1">
      <alignment horizontal="right" indent="1"/>
    </xf>
    <xf numFmtId="3" fontId="67" fillId="0" borderId="6" xfId="15" applyNumberFormat="1" applyFont="1" applyFill="1" applyBorder="1" applyProtection="1">
      <protection locked="0"/>
    </xf>
    <xf numFmtId="3" fontId="67" fillId="0" borderId="19" xfId="15" applyNumberFormat="1" applyFont="1" applyFill="1" applyBorder="1" applyProtection="1">
      <protection locked="0"/>
    </xf>
    <xf numFmtId="0" fontId="55" fillId="0" borderId="18" xfId="15" applyFont="1" applyFill="1" applyBorder="1" applyProtection="1">
      <protection locked="0"/>
    </xf>
    <xf numFmtId="0" fontId="67" fillId="0" borderId="17" xfId="15" applyFont="1" applyFill="1" applyBorder="1" applyAlignment="1">
      <alignment horizontal="right" indent="1"/>
    </xf>
    <xf numFmtId="168" fontId="65" fillId="0" borderId="16" xfId="16" applyNumberFormat="1" applyFont="1" applyFill="1" applyBorder="1" applyAlignment="1" applyProtection="1">
      <alignment vertical="center"/>
    </xf>
    <xf numFmtId="168" fontId="65" fillId="0" borderId="16" xfId="16" applyNumberFormat="1" applyFont="1" applyFill="1" applyBorder="1" applyAlignment="1" applyProtection="1">
      <alignment horizontal="right" vertical="center"/>
    </xf>
    <xf numFmtId="0" fontId="67" fillId="0" borderId="24" xfId="15" applyFont="1" applyFill="1" applyBorder="1" applyProtection="1">
      <protection locked="0"/>
    </xf>
    <xf numFmtId="3" fontId="67" fillId="0" borderId="17" xfId="15" applyNumberFormat="1" applyFont="1" applyFill="1" applyBorder="1" applyProtection="1">
      <protection locked="0"/>
    </xf>
    <xf numFmtId="3" fontId="67" fillId="0" borderId="63" xfId="15" applyNumberFormat="1" applyFont="1" applyFill="1" applyBorder="1"/>
    <xf numFmtId="0" fontId="68" fillId="0" borderId="0" xfId="15" applyFont="1" applyFill="1"/>
    <xf numFmtId="0" fontId="5" fillId="0" borderId="0" xfId="23" applyFont="1" applyAlignment="1"/>
    <xf numFmtId="0" fontId="12" fillId="0" borderId="0" xfId="23"/>
    <xf numFmtId="0" fontId="14" fillId="0" borderId="0" xfId="23" applyFont="1" applyAlignment="1">
      <alignment horizontal="center"/>
    </xf>
    <xf numFmtId="0" fontId="69" fillId="0" borderId="0" xfId="23" applyFont="1" applyAlignment="1">
      <alignment horizontal="center"/>
    </xf>
    <xf numFmtId="0" fontId="3" fillId="0" borderId="1" xfId="23" applyFont="1" applyBorder="1" applyAlignment="1">
      <alignment horizontal="center" vertical="center"/>
    </xf>
    <xf numFmtId="0" fontId="3" fillId="0" borderId="1" xfId="23" applyFont="1" applyBorder="1" applyAlignment="1">
      <alignment horizontal="center" vertical="center" wrapText="1"/>
    </xf>
    <xf numFmtId="0" fontId="3" fillId="0" borderId="1" xfId="23" applyFont="1" applyBorder="1" applyAlignment="1">
      <alignment vertical="center"/>
    </xf>
    <xf numFmtId="0" fontId="0" fillId="0" borderId="1" xfId="23" applyFont="1" applyBorder="1"/>
    <xf numFmtId="3" fontId="12" fillId="0" borderId="1" xfId="23" applyNumberFormat="1" applyFont="1" applyBorder="1"/>
    <xf numFmtId="3" fontId="3" fillId="0" borderId="1" xfId="23" applyNumberFormat="1" applyFont="1" applyBorder="1"/>
    <xf numFmtId="0" fontId="14" fillId="0" borderId="0" xfId="23" applyFont="1"/>
    <xf numFmtId="0" fontId="5" fillId="0" borderId="1" xfId="23" applyFont="1" applyBorder="1"/>
    <xf numFmtId="3" fontId="12" fillId="0" borderId="1" xfId="23" applyNumberFormat="1" applyBorder="1"/>
    <xf numFmtId="3" fontId="5" fillId="0" borderId="1" xfId="23" applyNumberFormat="1" applyFont="1" applyBorder="1"/>
    <xf numFmtId="0" fontId="3" fillId="0" borderId="1" xfId="23" applyFont="1" applyBorder="1"/>
    <xf numFmtId="0" fontId="3" fillId="0" borderId="6" xfId="23" applyFont="1" applyBorder="1"/>
    <xf numFmtId="3" fontId="12" fillId="0" borderId="6" xfId="23" applyNumberFormat="1" applyBorder="1"/>
    <xf numFmtId="3" fontId="5" fillId="0" borderId="6" xfId="23" applyNumberFormat="1" applyFont="1" applyBorder="1"/>
    <xf numFmtId="3" fontId="3" fillId="0" borderId="6" xfId="23" applyNumberFormat="1" applyFont="1" applyBorder="1"/>
    <xf numFmtId="0" fontId="14" fillId="0" borderId="18" xfId="23" applyFont="1" applyBorder="1"/>
    <xf numFmtId="3" fontId="3" fillId="0" borderId="17" xfId="23" applyNumberFormat="1" applyFont="1" applyBorder="1"/>
    <xf numFmtId="3" fontId="3" fillId="0" borderId="16" xfId="23" applyNumberFormat="1" applyFont="1" applyBorder="1"/>
    <xf numFmtId="0" fontId="5" fillId="0" borderId="0" xfId="23" applyFont="1" applyBorder="1"/>
    <xf numFmtId="3" fontId="12" fillId="0" borderId="0" xfId="23" applyNumberFormat="1" applyBorder="1"/>
    <xf numFmtId="3" fontId="5" fillId="0" borderId="0" xfId="23" applyNumberFormat="1" applyFont="1" applyBorder="1"/>
    <xf numFmtId="3" fontId="14" fillId="0" borderId="0" xfId="23" applyNumberFormat="1" applyFont="1" applyBorder="1"/>
    <xf numFmtId="0" fontId="14" fillId="0" borderId="0" xfId="23" applyFont="1" applyBorder="1"/>
    <xf numFmtId="0" fontId="5" fillId="0" borderId="0" xfId="23" applyFont="1" applyBorder="1" applyAlignment="1"/>
    <xf numFmtId="0" fontId="12" fillId="0" borderId="0" xfId="23" applyBorder="1"/>
    <xf numFmtId="3" fontId="5" fillId="0" borderId="0" xfId="23" applyNumberFormat="1" applyFont="1"/>
    <xf numFmtId="0" fontId="5" fillId="0" borderId="0" xfId="23" applyFont="1"/>
    <xf numFmtId="0" fontId="14" fillId="0" borderId="0" xfId="23" applyFont="1" applyBorder="1" applyAlignment="1">
      <alignment horizontal="center"/>
    </xf>
    <xf numFmtId="0" fontId="14" fillId="0" borderId="0" xfId="23" applyFont="1" applyAlignment="1"/>
    <xf numFmtId="3" fontId="3" fillId="0" borderId="0" xfId="23" applyNumberFormat="1" applyFont="1" applyBorder="1"/>
    <xf numFmtId="3" fontId="14" fillId="0" borderId="0" xfId="23" applyNumberFormat="1" applyFont="1"/>
    <xf numFmtId="0" fontId="12" fillId="0" borderId="0" xfId="23" applyFont="1" applyBorder="1"/>
    <xf numFmtId="0" fontId="69" fillId="0" borderId="0" xfId="23" applyFont="1" applyBorder="1"/>
    <xf numFmtId="0" fontId="32" fillId="0" borderId="0" xfId="23" applyFont="1" applyBorder="1"/>
    <xf numFmtId="3" fontId="12" fillId="0" borderId="0" xfId="23" applyNumberFormat="1" applyFont="1" applyBorder="1"/>
    <xf numFmtId="0" fontId="3" fillId="0" borderId="0" xfId="23" applyFont="1" applyBorder="1"/>
    <xf numFmtId="0" fontId="70" fillId="0" borderId="0" xfId="24" applyFont="1"/>
    <xf numFmtId="0" fontId="70" fillId="0" borderId="0" xfId="5" applyFont="1"/>
    <xf numFmtId="0" fontId="71" fillId="0" borderId="0" xfId="5" applyFont="1"/>
    <xf numFmtId="0" fontId="72" fillId="0" borderId="0" xfId="5" applyFont="1" applyAlignment="1">
      <alignment horizontal="right"/>
    </xf>
    <xf numFmtId="0" fontId="71" fillId="0" borderId="1" xfId="5" applyFont="1" applyBorder="1"/>
    <xf numFmtId="3" fontId="55" fillId="0" borderId="1" xfId="5" applyNumberFormat="1" applyFont="1" applyBorder="1"/>
    <xf numFmtId="3" fontId="71" fillId="0" borderId="0" xfId="5" applyNumberFormat="1" applyFont="1"/>
    <xf numFmtId="0" fontId="70" fillId="0" borderId="1" xfId="5" applyFont="1" applyBorder="1"/>
    <xf numFmtId="3" fontId="67" fillId="0" borderId="1" xfId="5" applyNumberFormat="1" applyFont="1" applyBorder="1"/>
    <xf numFmtId="3" fontId="70" fillId="0" borderId="0" xfId="5" applyNumberFormat="1" applyFont="1"/>
    <xf numFmtId="3" fontId="67" fillId="0" borderId="0" xfId="5" applyNumberFormat="1" applyFont="1"/>
    <xf numFmtId="0" fontId="70" fillId="0" borderId="1" xfId="5" applyFont="1" applyBorder="1" applyAlignment="1">
      <alignment wrapText="1"/>
    </xf>
    <xf numFmtId="0" fontId="71" fillId="0" borderId="10" xfId="5" applyFont="1" applyFill="1" applyBorder="1"/>
    <xf numFmtId="3" fontId="55" fillId="0" borderId="12" xfId="5" applyNumberFormat="1" applyFont="1" applyBorder="1"/>
    <xf numFmtId="0" fontId="71" fillId="0" borderId="0" xfId="5" applyFont="1" applyAlignment="1">
      <alignment horizontal="center" wrapText="1"/>
    </xf>
    <xf numFmtId="0" fontId="70" fillId="0" borderId="0" xfId="14" applyFont="1" applyAlignment="1">
      <alignment horizontal="right"/>
    </xf>
    <xf numFmtId="0" fontId="26" fillId="0" borderId="1" xfId="0" applyFont="1" applyBorder="1"/>
    <xf numFmtId="3" fontId="0" fillId="0" borderId="1" xfId="0" applyNumberFormat="1" applyFont="1" applyBorder="1"/>
    <xf numFmtId="0" fontId="26" fillId="0" borderId="10" xfId="0" applyFont="1" applyBorder="1" applyAlignment="1">
      <alignment vertical="center" wrapText="1"/>
    </xf>
    <xf numFmtId="3" fontId="0" fillId="0" borderId="6" xfId="0" applyNumberFormat="1" applyBorder="1" applyAlignment="1">
      <alignment vertical="center"/>
    </xf>
    <xf numFmtId="3" fontId="3" fillId="0" borderId="44" xfId="0" applyNumberFormat="1" applyFont="1" applyBorder="1"/>
    <xf numFmtId="3" fontId="3" fillId="0" borderId="9" xfId="0" applyNumberFormat="1" applyFont="1" applyBorder="1"/>
    <xf numFmtId="3" fontId="3" fillId="0" borderId="18" xfId="0" applyNumberFormat="1" applyFont="1" applyBorder="1"/>
    <xf numFmtId="3" fontId="0" fillId="0" borderId="7" xfId="0" applyNumberFormat="1" applyBorder="1"/>
    <xf numFmtId="3" fontId="0" fillId="0" borderId="10" xfId="0" applyNumberFormat="1" applyBorder="1"/>
    <xf numFmtId="3" fontId="0" fillId="0" borderId="3" xfId="0" applyNumberFormat="1" applyBorder="1"/>
    <xf numFmtId="3" fontId="0" fillId="0" borderId="10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3" fillId="0" borderId="64" xfId="0" applyNumberFormat="1" applyFont="1" applyBorder="1"/>
    <xf numFmtId="3" fontId="3" fillId="0" borderId="65" xfId="0" applyNumberFormat="1" applyFont="1" applyBorder="1"/>
    <xf numFmtId="3" fontId="3" fillId="0" borderId="46" xfId="0" applyNumberFormat="1" applyFont="1" applyBorder="1"/>
    <xf numFmtId="3" fontId="3" fillId="0" borderId="10" xfId="0" applyNumberFormat="1" applyFont="1" applyBorder="1"/>
    <xf numFmtId="3" fontId="3" fillId="0" borderId="66" xfId="0" applyNumberFormat="1" applyFont="1" applyBorder="1"/>
    <xf numFmtId="0" fontId="0" fillId="0" borderId="67" xfId="0" applyBorder="1"/>
    <xf numFmtId="0" fontId="4" fillId="0" borderId="9" xfId="0" applyFont="1" applyBorder="1" applyAlignment="1">
      <alignment vertical="center" wrapText="1"/>
    </xf>
    <xf numFmtId="0" fontId="26" fillId="0" borderId="18" xfId="0" applyFont="1" applyBorder="1" applyAlignment="1">
      <alignment vertical="center" wrapText="1"/>
    </xf>
    <xf numFmtId="3" fontId="3" fillId="0" borderId="43" xfId="0" applyNumberFormat="1" applyFont="1" applyBorder="1"/>
    <xf numFmtId="3" fontId="3" fillId="0" borderId="7" xfId="0" applyNumberFormat="1" applyFont="1" applyBorder="1"/>
    <xf numFmtId="0" fontId="0" fillId="0" borderId="10" xfId="0" applyBorder="1"/>
    <xf numFmtId="3" fontId="3" fillId="0" borderId="68" xfId="0" applyNumberFormat="1" applyFont="1" applyBorder="1"/>
    <xf numFmtId="3" fontId="3" fillId="0" borderId="69" xfId="0" applyNumberFormat="1" applyFont="1" applyBorder="1"/>
    <xf numFmtId="0" fontId="0" fillId="0" borderId="68" xfId="0" applyBorder="1"/>
    <xf numFmtId="0" fontId="3" fillId="0" borderId="68" xfId="0" applyFont="1" applyBorder="1"/>
    <xf numFmtId="3" fontId="0" fillId="0" borderId="68" xfId="0" applyNumberFormat="1" applyBorder="1"/>
    <xf numFmtId="3" fontId="0" fillId="0" borderId="13" xfId="0" applyNumberFormat="1" applyFill="1" applyBorder="1"/>
    <xf numFmtId="0" fontId="4" fillId="0" borderId="3" xfId="0" applyFont="1" applyBorder="1" applyAlignment="1">
      <alignment horizontal="left" vertical="center"/>
    </xf>
    <xf numFmtId="3" fontId="2" fillId="0" borderId="20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20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2" fillId="0" borderId="19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23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23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 wrapText="1"/>
    </xf>
    <xf numFmtId="0" fontId="4" fillId="0" borderId="34" xfId="0" applyFont="1" applyBorder="1"/>
    <xf numFmtId="3" fontId="4" fillId="0" borderId="18" xfId="0" applyNumberFormat="1" applyFont="1" applyBorder="1" applyAlignment="1">
      <alignment horizontal="right" vertical="center" wrapText="1"/>
    </xf>
    <xf numFmtId="3" fontId="4" fillId="0" borderId="17" xfId="0" applyNumberFormat="1" applyFont="1" applyBorder="1" applyAlignment="1">
      <alignment horizontal="right" vertical="center" wrapText="1"/>
    </xf>
    <xf numFmtId="3" fontId="4" fillId="0" borderId="16" xfId="0" applyNumberFormat="1" applyFont="1" applyBorder="1" applyAlignment="1">
      <alignment horizontal="right" vertical="center" wrapText="1"/>
    </xf>
    <xf numFmtId="3" fontId="4" fillId="0" borderId="41" xfId="0" applyNumberFormat="1" applyFont="1" applyBorder="1" applyAlignment="1">
      <alignment horizontal="right" vertical="center" wrapText="1"/>
    </xf>
    <xf numFmtId="3" fontId="4" fillId="0" borderId="43" xfId="0" applyNumberFormat="1" applyFont="1" applyBorder="1" applyAlignment="1">
      <alignment horizontal="right" vertical="center" wrapText="1"/>
    </xf>
    <xf numFmtId="3" fontId="0" fillId="0" borderId="17" xfId="0" applyNumberFormat="1" applyBorder="1"/>
    <xf numFmtId="3" fontId="0" fillId="0" borderId="16" xfId="0" applyNumberFormat="1" applyBorder="1"/>
    <xf numFmtId="0" fontId="2" fillId="0" borderId="3" xfId="0" applyFont="1" applyBorder="1" applyAlignment="1">
      <alignment vertical="center"/>
    </xf>
    <xf numFmtId="3" fontId="4" fillId="0" borderId="24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4" fillId="0" borderId="34" xfId="0" applyFont="1" applyBorder="1" applyAlignment="1">
      <alignment horizontal="left" vertical="center"/>
    </xf>
    <xf numFmtId="3" fontId="4" fillId="0" borderId="18" xfId="0" applyNumberFormat="1" applyFont="1" applyBorder="1" applyAlignment="1">
      <alignment horizontal="right" vertical="center"/>
    </xf>
    <xf numFmtId="3" fontId="4" fillId="0" borderId="1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4" fillId="0" borderId="41" xfId="0" applyNumberFormat="1" applyFont="1" applyBorder="1" applyAlignment="1">
      <alignment horizontal="right" vertical="center"/>
    </xf>
    <xf numFmtId="3" fontId="4" fillId="0" borderId="43" xfId="0" applyNumberFormat="1" applyFont="1" applyBorder="1" applyAlignment="1">
      <alignment horizontal="right" vertical="center"/>
    </xf>
    <xf numFmtId="0" fontId="2" fillId="0" borderId="3" xfId="0" applyFont="1" applyBorder="1"/>
    <xf numFmtId="3" fontId="4" fillId="0" borderId="20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" fontId="2" fillId="0" borderId="3" xfId="0" applyNumberFormat="1" applyFont="1" applyBorder="1" applyAlignment="1">
      <alignment horizontal="left" vertical="center" wrapText="1"/>
    </xf>
    <xf numFmtId="3" fontId="4" fillId="0" borderId="24" xfId="0" applyNumberFormat="1" applyFont="1" applyBorder="1" applyAlignment="1">
      <alignment horizontal="right" vertical="center" wrapText="1"/>
    </xf>
    <xf numFmtId="3" fontId="4" fillId="0" borderId="9" xfId="0" applyNumberFormat="1" applyFont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left"/>
    </xf>
    <xf numFmtId="3" fontId="4" fillId="0" borderId="37" xfId="0" applyNumberFormat="1" applyFont="1" applyBorder="1" applyAlignment="1">
      <alignment horizontal="right" vertical="center"/>
    </xf>
    <xf numFmtId="3" fontId="4" fillId="0" borderId="13" xfId="0" applyNumberFormat="1" applyFont="1" applyBorder="1" applyAlignment="1">
      <alignment horizontal="right" vertical="center"/>
    </xf>
    <xf numFmtId="3" fontId="4" fillId="0" borderId="39" xfId="0" applyNumberFormat="1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right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2" fillId="0" borderId="37" xfId="0" applyNumberFormat="1" applyFont="1" applyBorder="1" applyAlignment="1">
      <alignment horizontal="right" vertical="center"/>
    </xf>
    <xf numFmtId="3" fontId="2" fillId="0" borderId="39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 wrapText="1"/>
    </xf>
    <xf numFmtId="3" fontId="0" fillId="0" borderId="13" xfId="0" applyNumberFormat="1" applyBorder="1"/>
    <xf numFmtId="0" fontId="2" fillId="2" borderId="14" xfId="0" applyFont="1" applyFill="1" applyBorder="1"/>
    <xf numFmtId="3" fontId="4" fillId="2" borderId="37" xfId="0" applyNumberFormat="1" applyFont="1" applyFill="1" applyBorder="1" applyAlignment="1">
      <alignment horizontal="right" vertical="center"/>
    </xf>
    <xf numFmtId="3" fontId="4" fillId="2" borderId="13" xfId="0" applyNumberFormat="1" applyFont="1" applyFill="1" applyBorder="1" applyAlignment="1">
      <alignment horizontal="right" vertical="center"/>
    </xf>
    <xf numFmtId="3" fontId="4" fillId="2" borderId="39" xfId="0" applyNumberFormat="1" applyFont="1" applyFill="1" applyBorder="1" applyAlignment="1">
      <alignment horizontal="right" vertical="center"/>
    </xf>
    <xf numFmtId="3" fontId="4" fillId="2" borderId="15" xfId="0" applyNumberFormat="1" applyFont="1" applyFill="1" applyBorder="1" applyAlignment="1">
      <alignment horizontal="right" vertical="center"/>
    </xf>
    <xf numFmtId="3" fontId="4" fillId="2" borderId="14" xfId="0" applyNumberFormat="1" applyFont="1" applyFill="1" applyBorder="1" applyAlignment="1">
      <alignment horizontal="right" vertical="center"/>
    </xf>
    <xf numFmtId="0" fontId="4" fillId="2" borderId="34" xfId="0" applyFont="1" applyFill="1" applyBorder="1" applyAlignment="1">
      <alignment vertical="center" wrapText="1"/>
    </xf>
    <xf numFmtId="3" fontId="4" fillId="2" borderId="18" xfId="0" applyNumberFormat="1" applyFont="1" applyFill="1" applyBorder="1" applyAlignment="1">
      <alignment horizontal="right" vertical="center"/>
    </xf>
    <xf numFmtId="3" fontId="4" fillId="2" borderId="4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3" fontId="38" fillId="0" borderId="1" xfId="0" applyNumberFormat="1" applyFont="1" applyBorder="1"/>
    <xf numFmtId="0" fontId="13" fillId="0" borderId="0" xfId="0" applyFont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35" fillId="0" borderId="9" xfId="2" applyFont="1" applyBorder="1" applyAlignment="1">
      <alignment horizontal="center" vertical="center" wrapText="1"/>
    </xf>
    <xf numFmtId="0" fontId="32" fillId="0" borderId="9" xfId="2" applyFont="1" applyBorder="1" applyAlignment="1">
      <alignment horizontal="left" vertical="center" wrapText="1"/>
    </xf>
    <xf numFmtId="0" fontId="15" fillId="0" borderId="6" xfId="0" applyFont="1" applyBorder="1"/>
    <xf numFmtId="3" fontId="15" fillId="0" borderId="6" xfId="0" applyNumberFormat="1" applyFont="1" applyBorder="1"/>
    <xf numFmtId="3" fontId="17" fillId="0" borderId="6" xfId="0" applyNumberFormat="1" applyFont="1" applyBorder="1"/>
    <xf numFmtId="0" fontId="15" fillId="0" borderId="9" xfId="0" applyFont="1" applyBorder="1" applyAlignment="1">
      <alignment horizontal="center"/>
    </xf>
    <xf numFmtId="0" fontId="17" fillId="0" borderId="18" xfId="0" applyFont="1" applyBorder="1"/>
    <xf numFmtId="0" fontId="15" fillId="0" borderId="17" xfId="0" applyFont="1" applyBorder="1"/>
    <xf numFmtId="3" fontId="17" fillId="0" borderId="17" xfId="0" applyNumberFormat="1" applyFont="1" applyBorder="1"/>
    <xf numFmtId="3" fontId="17" fillId="0" borderId="16" xfId="0" applyNumberFormat="1" applyFont="1" applyBorder="1"/>
    <xf numFmtId="0" fontId="17" fillId="0" borderId="18" xfId="0" applyFont="1" applyBorder="1"/>
    <xf numFmtId="0" fontId="15" fillId="0" borderId="17" xfId="0" applyFont="1" applyBorder="1"/>
    <xf numFmtId="0" fontId="17" fillId="0" borderId="0" xfId="0" applyFont="1" applyBorder="1"/>
    <xf numFmtId="0" fontId="15" fillId="0" borderId="0" xfId="0" applyFont="1" applyBorder="1"/>
    <xf numFmtId="3" fontId="17" fillId="0" borderId="0" xfId="0" applyNumberFormat="1" applyFont="1" applyBorder="1"/>
    <xf numFmtId="3" fontId="0" fillId="0" borderId="1" xfId="0" applyNumberFormat="1" applyFont="1" applyBorder="1" applyAlignment="1">
      <alignment horizontal="right"/>
    </xf>
    <xf numFmtId="3" fontId="0" fillId="0" borderId="12" xfId="0" applyNumberFormat="1" applyFont="1" applyBorder="1" applyAlignment="1">
      <alignment horizontal="right" vertical="center" wrapText="1"/>
    </xf>
    <xf numFmtId="3" fontId="0" fillId="0" borderId="12" xfId="0" applyNumberFormat="1" applyFont="1" applyBorder="1" applyAlignment="1">
      <alignment horizontal="right"/>
    </xf>
    <xf numFmtId="3" fontId="0" fillId="0" borderId="12" xfId="0" applyNumberFormat="1" applyFont="1" applyBorder="1" applyAlignment="1">
      <alignment horizontal="left"/>
    </xf>
    <xf numFmtId="3" fontId="0" fillId="0" borderId="1" xfId="0" applyNumberFormat="1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3" fontId="0" fillId="0" borderId="1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left"/>
    </xf>
    <xf numFmtId="3" fontId="9" fillId="0" borderId="12" xfId="0" applyNumberFormat="1" applyFont="1" applyBorder="1" applyAlignment="1">
      <alignment horizontal="left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27" fillId="0" borderId="12" xfId="0" applyNumberFormat="1" applyFont="1" applyBorder="1" applyAlignment="1">
      <alignment horizontal="center" vertical="center" wrapText="1"/>
    </xf>
    <xf numFmtId="3" fontId="39" fillId="0" borderId="1" xfId="0" applyNumberFormat="1" applyFont="1" applyBorder="1" applyAlignment="1">
      <alignment horizontal="left" wrapText="1"/>
    </xf>
    <xf numFmtId="3" fontId="2" fillId="0" borderId="1" xfId="0" applyNumberFormat="1" applyFont="1" applyBorder="1" applyAlignment="1">
      <alignment horizontal="right"/>
    </xf>
    <xf numFmtId="3" fontId="32" fillId="2" borderId="10" xfId="0" applyNumberFormat="1" applyFont="1" applyFill="1" applyBorder="1"/>
    <xf numFmtId="3" fontId="32" fillId="0" borderId="10" xfId="0" applyNumberFormat="1" applyFont="1" applyBorder="1"/>
    <xf numFmtId="3" fontId="26" fillId="0" borderId="10" xfId="0" applyNumberFormat="1" applyFont="1" applyBorder="1"/>
    <xf numFmtId="3" fontId="26" fillId="2" borderId="12" xfId="0" applyNumberFormat="1" applyFont="1" applyFill="1" applyBorder="1"/>
    <xf numFmtId="3" fontId="32" fillId="2" borderId="22" xfId="0" applyNumberFormat="1" applyFont="1" applyFill="1" applyBorder="1"/>
    <xf numFmtId="3" fontId="32" fillId="2" borderId="21" xfId="0" applyNumberFormat="1" applyFont="1" applyFill="1" applyBorder="1"/>
    <xf numFmtId="3" fontId="32" fillId="0" borderId="22" xfId="0" applyNumberFormat="1" applyFont="1" applyBorder="1"/>
    <xf numFmtId="3" fontId="32" fillId="0" borderId="21" xfId="0" applyNumberFormat="1" applyFont="1" applyBorder="1"/>
    <xf numFmtId="3" fontId="26" fillId="0" borderId="22" xfId="0" applyNumberFormat="1" applyFont="1" applyBorder="1"/>
    <xf numFmtId="3" fontId="26" fillId="0" borderId="21" xfId="0" applyNumberFormat="1" applyFont="1" applyBorder="1"/>
    <xf numFmtId="3" fontId="26" fillId="0" borderId="35" xfId="0" applyNumberFormat="1" applyFont="1" applyBorder="1"/>
    <xf numFmtId="3" fontId="26" fillId="0" borderId="58" xfId="0" applyNumberFormat="1" applyFont="1" applyBorder="1"/>
    <xf numFmtId="3" fontId="26" fillId="0" borderId="59" xfId="0" applyNumberFormat="1" applyFont="1" applyBorder="1"/>
    <xf numFmtId="3" fontId="32" fillId="2" borderId="24" xfId="0" applyNumberFormat="1" applyFont="1" applyFill="1" applyBorder="1"/>
    <xf numFmtId="3" fontId="32" fillId="2" borderId="9" xfId="0" applyNumberFormat="1" applyFont="1" applyFill="1" applyBorder="1"/>
    <xf numFmtId="3" fontId="32" fillId="2" borderId="7" xfId="0" applyNumberFormat="1" applyFont="1" applyFill="1" applyBorder="1"/>
    <xf numFmtId="3" fontId="26" fillId="2" borderId="22" xfId="0" applyNumberFormat="1" applyFont="1" applyFill="1" applyBorder="1"/>
    <xf numFmtId="3" fontId="26" fillId="2" borderId="21" xfId="0" applyNumberFormat="1" applyFont="1" applyFill="1" applyBorder="1"/>
    <xf numFmtId="0" fontId="3" fillId="0" borderId="22" xfId="0" applyFont="1" applyBorder="1"/>
    <xf numFmtId="0" fontId="3" fillId="0" borderId="21" xfId="0" applyFont="1" applyBorder="1"/>
    <xf numFmtId="0" fontId="32" fillId="0" borderId="10" xfId="0" applyFont="1" applyBorder="1" applyAlignment="1">
      <alignment horizontal="left"/>
    </xf>
    <xf numFmtId="0" fontId="32" fillId="0" borderId="10" xfId="0" applyFont="1" applyBorder="1" applyAlignment="1">
      <alignment horizontal="left" wrapText="1"/>
    </xf>
    <xf numFmtId="3" fontId="0" fillId="0" borderId="9" xfId="0" applyNumberFormat="1" applyBorder="1" applyAlignment="1">
      <alignment horizontal="right"/>
    </xf>
    <xf numFmtId="3" fontId="0" fillId="2" borderId="9" xfId="0" applyNumberFormat="1" applyFill="1" applyBorder="1" applyAlignment="1">
      <alignment horizontal="right"/>
    </xf>
    <xf numFmtId="0" fontId="0" fillId="0" borderId="10" xfId="0" applyBorder="1" applyAlignment="1">
      <alignment horizontal="left" wrapText="1"/>
    </xf>
    <xf numFmtId="3" fontId="8" fillId="0" borderId="1" xfId="0" applyNumberFormat="1" applyFont="1" applyBorder="1"/>
    <xf numFmtId="3" fontId="0" fillId="0" borderId="1" xfId="0" applyNumberFormat="1" applyFont="1" applyBorder="1" applyAlignment="1">
      <alignment vertical="center" wrapText="1"/>
    </xf>
    <xf numFmtId="49" fontId="32" fillId="0" borderId="6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32" fillId="0" borderId="0" xfId="0" applyFont="1" applyBorder="1" applyAlignment="1">
      <alignment horizontal="left" vertical="center" wrapText="1"/>
    </xf>
    <xf numFmtId="0" fontId="49" fillId="0" borderId="0" xfId="15" applyFont="1" applyFill="1" applyAlignment="1" applyProtection="1">
      <alignment horizontal="center" vertical="center" wrapText="1"/>
    </xf>
    <xf numFmtId="0" fontId="52" fillId="0" borderId="29" xfId="16" applyFont="1" applyFill="1" applyBorder="1" applyAlignment="1" applyProtection="1">
      <alignment horizontal="center" vertical="center" textRotation="90"/>
    </xf>
    <xf numFmtId="0" fontId="58" fillId="0" borderId="22" xfId="15" applyFont="1" applyFill="1" applyBorder="1" applyAlignment="1" applyProtection="1">
      <alignment horizontal="right" vertical="center" wrapText="1" indent="1"/>
    </xf>
    <xf numFmtId="167" fontId="60" fillId="0" borderId="23" xfId="15" applyNumberFormat="1" applyFont="1" applyFill="1" applyBorder="1" applyAlignment="1" applyProtection="1">
      <alignment horizontal="right" vertical="center" wrapText="1"/>
      <protection locked="0"/>
    </xf>
    <xf numFmtId="167" fontId="57" fillId="0" borderId="23" xfId="15" applyNumberFormat="1" applyFont="1" applyFill="1" applyBorder="1" applyAlignment="1" applyProtection="1">
      <alignment horizontal="right" vertical="center" wrapText="1"/>
    </xf>
    <xf numFmtId="0" fontId="9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7" fillId="3" borderId="10" xfId="0" applyFont="1" applyFill="1" applyBorder="1" applyAlignment="1">
      <alignment horizontal="left" vertical="center" wrapText="1"/>
    </xf>
    <xf numFmtId="0" fontId="27" fillId="3" borderId="11" xfId="0" applyFont="1" applyFill="1" applyBorder="1" applyAlignment="1">
      <alignment horizontal="left" vertical="center" wrapText="1"/>
    </xf>
    <xf numFmtId="0" fontId="27" fillId="3" borderId="12" xfId="0" applyFont="1" applyFill="1" applyBorder="1" applyAlignment="1">
      <alignment horizontal="left" vertical="center" wrapText="1"/>
    </xf>
    <xf numFmtId="0" fontId="27" fillId="3" borderId="10" xfId="0" applyFont="1" applyFill="1" applyBorder="1" applyAlignment="1">
      <alignment horizontal="left"/>
    </xf>
    <xf numFmtId="0" fontId="27" fillId="3" borderId="12" xfId="0" applyFont="1" applyFill="1" applyBorder="1" applyAlignment="1">
      <alignment horizontal="left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39" fillId="0" borderId="1" xfId="0" applyFont="1" applyBorder="1" applyAlignment="1">
      <alignment horizontal="left" wrapText="1"/>
    </xf>
    <xf numFmtId="0" fontId="39" fillId="0" borderId="10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36" fillId="3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1" xfId="0" applyBorder="1" applyAlignment="1"/>
    <xf numFmtId="0" fontId="0" fillId="0" borderId="12" xfId="0" applyBorder="1" applyAlignment="1"/>
    <xf numFmtId="0" fontId="4" fillId="0" borderId="1" xfId="0" applyFont="1" applyBorder="1" applyAlignment="1">
      <alignment horizontal="center" vertical="center"/>
    </xf>
    <xf numFmtId="0" fontId="17" fillId="0" borderId="0" xfId="4" applyFont="1" applyAlignment="1">
      <alignment horizontal="center"/>
    </xf>
    <xf numFmtId="0" fontId="14" fillId="0" borderId="0" xfId="5" applyFont="1" applyAlignment="1">
      <alignment horizontal="center"/>
    </xf>
    <xf numFmtId="0" fontId="5" fillId="0" borderId="0" xfId="5" applyAlignment="1"/>
    <xf numFmtId="0" fontId="3" fillId="0" borderId="52" xfId="5" applyFont="1" applyBorder="1" applyAlignment="1">
      <alignment horizontal="center"/>
    </xf>
    <xf numFmtId="0" fontId="3" fillId="0" borderId="53" xfId="5" applyFont="1" applyBorder="1" applyAlignment="1">
      <alignment horizontal="center"/>
    </xf>
    <xf numFmtId="0" fontId="3" fillId="0" borderId="54" xfId="5" applyFont="1" applyBorder="1" applyAlignment="1">
      <alignment horizontal="center"/>
    </xf>
    <xf numFmtId="0" fontId="3" fillId="0" borderId="55" xfId="5" applyFont="1" applyBorder="1" applyAlignment="1">
      <alignment horizontal="center"/>
    </xf>
    <xf numFmtId="0" fontId="3" fillId="0" borderId="56" xfId="5" applyFont="1" applyBorder="1" applyAlignment="1">
      <alignment horizontal="center"/>
    </xf>
    <xf numFmtId="0" fontId="3" fillId="0" borderId="57" xfId="5" applyFont="1" applyBorder="1" applyAlignment="1">
      <alignment horizontal="center"/>
    </xf>
    <xf numFmtId="0" fontId="12" fillId="0" borderId="0" xfId="15" applyFont="1" applyFill="1" applyBorder="1" applyAlignment="1" applyProtection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49" fillId="0" borderId="0" xfId="15" applyFont="1" applyFill="1" applyAlignment="1" applyProtection="1">
      <alignment horizontal="center" vertical="center" wrapText="1"/>
    </xf>
    <xf numFmtId="0" fontId="49" fillId="0" borderId="0" xfId="15" applyFont="1" applyFill="1" applyAlignment="1" applyProtection="1">
      <alignment horizontal="center" vertical="center"/>
    </xf>
    <xf numFmtId="0" fontId="12" fillId="0" borderId="0" xfId="15" applyFont="1" applyFill="1" applyAlignment="1" applyProtection="1">
      <alignment horizontal="right" vertical="center" wrapText="1"/>
    </xf>
    <xf numFmtId="0" fontId="51" fillId="0" borderId="38" xfId="15" applyFont="1" applyFill="1" applyBorder="1" applyAlignment="1" applyProtection="1">
      <alignment horizontal="center" vertical="center" wrapText="1"/>
    </xf>
    <xf numFmtId="0" fontId="51" fillId="0" borderId="37" xfId="15" applyFont="1" applyFill="1" applyBorder="1" applyAlignment="1" applyProtection="1">
      <alignment horizontal="center" vertical="center" wrapText="1"/>
    </xf>
    <xf numFmtId="0" fontId="51" fillId="0" borderId="24" xfId="15" applyFont="1" applyFill="1" applyBorder="1" applyAlignment="1" applyProtection="1">
      <alignment horizontal="center" vertical="center" wrapText="1"/>
    </xf>
    <xf numFmtId="0" fontId="52" fillId="0" borderId="29" xfId="16" applyFont="1" applyFill="1" applyBorder="1" applyAlignment="1" applyProtection="1">
      <alignment horizontal="center" vertical="center" textRotation="90"/>
    </xf>
    <xf numFmtId="0" fontId="52" fillId="0" borderId="13" xfId="16" applyFont="1" applyFill="1" applyBorder="1" applyAlignment="1" applyProtection="1">
      <alignment horizontal="center" vertical="center" textRotation="90"/>
    </xf>
    <xf numFmtId="0" fontId="52" fillId="0" borderId="9" xfId="16" applyFont="1" applyFill="1" applyBorder="1" applyAlignment="1" applyProtection="1">
      <alignment horizontal="center" vertical="center" textRotation="90"/>
    </xf>
    <xf numFmtId="0" fontId="53" fillId="0" borderId="30" xfId="15" applyFont="1" applyFill="1" applyBorder="1" applyAlignment="1" applyProtection="1">
      <alignment horizontal="center" vertical="center" wrapText="1"/>
    </xf>
    <xf numFmtId="0" fontId="53" fillId="0" borderId="1" xfId="15" applyFont="1" applyFill="1" applyBorder="1" applyAlignment="1" applyProtection="1">
      <alignment horizontal="center" vertical="center" wrapText="1"/>
    </xf>
    <xf numFmtId="0" fontId="53" fillId="0" borderId="28" xfId="15" applyFont="1" applyFill="1" applyBorder="1" applyAlignment="1" applyProtection="1">
      <alignment horizontal="center" vertical="center" wrapText="1"/>
    </xf>
    <xf numFmtId="0" fontId="53" fillId="0" borderId="23" xfId="15" applyFont="1" applyFill="1" applyBorder="1" applyAlignment="1" applyProtection="1">
      <alignment horizontal="center" vertical="center" wrapText="1"/>
    </xf>
    <xf numFmtId="0" fontId="53" fillId="0" borderId="1" xfId="15" applyFont="1" applyFill="1" applyBorder="1" applyAlignment="1" applyProtection="1">
      <alignment horizontal="center" wrapText="1"/>
    </xf>
    <xf numFmtId="0" fontId="53" fillId="0" borderId="21" xfId="15" applyFont="1" applyFill="1" applyBorder="1" applyAlignment="1" applyProtection="1">
      <alignment horizontal="center" wrapText="1"/>
    </xf>
    <xf numFmtId="0" fontId="63" fillId="0" borderId="61" xfId="16" applyFont="1" applyFill="1" applyBorder="1" applyAlignment="1" applyProtection="1">
      <alignment horizontal="center" vertical="center" wrapText="1"/>
    </xf>
    <xf numFmtId="0" fontId="63" fillId="0" borderId="22" xfId="16" applyFont="1" applyFill="1" applyBorder="1" applyAlignment="1" applyProtection="1">
      <alignment horizontal="center" vertical="center" wrapText="1"/>
    </xf>
    <xf numFmtId="0" fontId="52" fillId="0" borderId="30" xfId="16" applyFont="1" applyFill="1" applyBorder="1" applyAlignment="1" applyProtection="1">
      <alignment horizontal="center" vertical="center" textRotation="90"/>
    </xf>
    <xf numFmtId="0" fontId="52" fillId="0" borderId="1" xfId="16" applyFont="1" applyFill="1" applyBorder="1" applyAlignment="1" applyProtection="1">
      <alignment horizontal="center" vertical="center" textRotation="90"/>
    </xf>
    <xf numFmtId="0" fontId="64" fillId="0" borderId="62" xfId="16" applyFont="1" applyFill="1" applyBorder="1" applyAlignment="1" applyProtection="1">
      <alignment horizontal="center" vertical="center" wrapText="1"/>
    </xf>
    <xf numFmtId="0" fontId="64" fillId="0" borderId="21" xfId="16" applyFont="1" applyFill="1" applyBorder="1" applyAlignment="1" applyProtection="1">
      <alignment horizontal="center" vertical="center"/>
    </xf>
    <xf numFmtId="0" fontId="49" fillId="0" borderId="0" xfId="15" applyFont="1" applyFill="1" applyAlignment="1">
      <alignment horizontal="center" vertical="center" wrapText="1"/>
    </xf>
    <xf numFmtId="0" fontId="49" fillId="0" borderId="0" xfId="15" applyFont="1" applyFill="1" applyAlignment="1">
      <alignment horizontal="center" vertical="center"/>
    </xf>
    <xf numFmtId="0" fontId="45" fillId="0" borderId="34" xfId="15" applyFont="1" applyFill="1" applyBorder="1" applyAlignment="1">
      <alignment horizontal="left"/>
    </xf>
    <xf numFmtId="0" fontId="45" fillId="0" borderId="41" xfId="15" applyFont="1" applyFill="1" applyBorder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4" fillId="0" borderId="6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4" fillId="0" borderId="0" xfId="2" applyFont="1" applyAlignment="1">
      <alignment horizontal="right"/>
    </xf>
    <xf numFmtId="0" fontId="26" fillId="0" borderId="43" xfId="2" applyFont="1" applyBorder="1" applyAlignment="1">
      <alignment horizontal="center"/>
    </xf>
    <xf numFmtId="0" fontId="26" fillId="0" borderId="42" xfId="2" applyFont="1" applyBorder="1" applyAlignment="1">
      <alignment horizontal="center"/>
    </xf>
    <xf numFmtId="0" fontId="26" fillId="0" borderId="41" xfId="2" applyFont="1" applyBorder="1" applyAlignment="1">
      <alignment horizontal="center"/>
    </xf>
    <xf numFmtId="0" fontId="6" fillId="0" borderId="38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32" fillId="0" borderId="29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7" fillId="0" borderId="34" xfId="2" applyFont="1" applyBorder="1" applyAlignment="1">
      <alignment horizontal="center"/>
    </xf>
    <xf numFmtId="0" fontId="37" fillId="0" borderId="42" xfId="2" applyFont="1" applyBorder="1" applyAlignment="1">
      <alignment horizontal="center"/>
    </xf>
    <xf numFmtId="0" fontId="37" fillId="0" borderId="41" xfId="2" applyFont="1" applyBorder="1" applyAlignment="1">
      <alignment horizontal="center"/>
    </xf>
    <xf numFmtId="0" fontId="5" fillId="0" borderId="13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/>
    </xf>
    <xf numFmtId="0" fontId="14" fillId="0" borderId="0" xfId="2" applyFont="1" applyAlignment="1">
      <alignment horizontal="center"/>
    </xf>
    <xf numFmtId="0" fontId="37" fillId="0" borderId="18" xfId="2" applyFont="1" applyBorder="1" applyAlignment="1">
      <alignment horizontal="center"/>
    </xf>
    <xf numFmtId="0" fontId="37" fillId="0" borderId="17" xfId="2" applyFont="1" applyBorder="1" applyAlignment="1">
      <alignment horizontal="center"/>
    </xf>
    <xf numFmtId="0" fontId="37" fillId="0" borderId="16" xfId="2" applyFont="1" applyBorder="1" applyAlignment="1">
      <alignment horizontal="center"/>
    </xf>
    <xf numFmtId="0" fontId="5" fillId="0" borderId="37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/>
    </xf>
    <xf numFmtId="0" fontId="5" fillId="0" borderId="45" xfId="2" applyFont="1" applyBorder="1" applyAlignment="1">
      <alignment horizontal="center" vertical="center"/>
    </xf>
    <xf numFmtId="0" fontId="11" fillId="0" borderId="51" xfId="2" applyFont="1" applyBorder="1" applyAlignment="1">
      <alignment horizontal="right"/>
    </xf>
    <xf numFmtId="0" fontId="33" fillId="0" borderId="38" xfId="2" applyFont="1" applyBorder="1" applyAlignment="1">
      <alignment horizontal="center" vertical="center"/>
    </xf>
    <xf numFmtId="0" fontId="33" fillId="0" borderId="37" xfId="2" applyFont="1" applyBorder="1" applyAlignment="1">
      <alignment horizontal="center" vertical="center"/>
    </xf>
    <xf numFmtId="0" fontId="33" fillId="0" borderId="27" xfId="2" applyFont="1" applyBorder="1" applyAlignment="1">
      <alignment horizontal="center" vertical="center"/>
    </xf>
    <xf numFmtId="0" fontId="20" fillId="0" borderId="29" xfId="2" applyFont="1" applyBorder="1" applyAlignment="1">
      <alignment horizontal="center" vertical="center" wrapText="1"/>
    </xf>
    <xf numFmtId="0" fontId="37" fillId="0" borderId="13" xfId="2" applyFont="1" applyBorder="1" applyAlignment="1">
      <alignment horizontal="center" vertical="center" wrapText="1"/>
    </xf>
    <xf numFmtId="0" fontId="37" fillId="0" borderId="26" xfId="2" applyFont="1" applyBorder="1" applyAlignment="1">
      <alignment horizontal="center" vertical="center" wrapText="1"/>
    </xf>
    <xf numFmtId="0" fontId="33" fillId="0" borderId="29" xfId="2" applyFont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33" fillId="0" borderId="26" xfId="2" applyFont="1" applyBorder="1" applyAlignment="1">
      <alignment horizontal="center" vertical="center"/>
    </xf>
    <xf numFmtId="0" fontId="11" fillId="0" borderId="0" xfId="2" applyFont="1" applyAlignment="1">
      <alignment horizontal="right"/>
    </xf>
    <xf numFmtId="0" fontId="33" fillId="0" borderId="43" xfId="2" applyFont="1" applyBorder="1" applyAlignment="1">
      <alignment horizontal="center"/>
    </xf>
    <xf numFmtId="0" fontId="33" fillId="0" borderId="42" xfId="2" applyFont="1" applyBorder="1" applyAlignment="1">
      <alignment horizontal="center"/>
    </xf>
    <xf numFmtId="0" fontId="33" fillId="0" borderId="41" xfId="2" applyFont="1" applyBorder="1" applyAlignment="1">
      <alignment horizontal="center"/>
    </xf>
    <xf numFmtId="0" fontId="33" fillId="0" borderId="17" xfId="2" applyFont="1" applyBorder="1" applyAlignment="1">
      <alignment horizontal="center"/>
    </xf>
    <xf numFmtId="0" fontId="14" fillId="0" borderId="0" xfId="2" applyFont="1" applyAlignment="1">
      <alignment horizontal="right" vertical="center"/>
    </xf>
    <xf numFmtId="0" fontId="11" fillId="0" borderId="3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1" fillId="0" borderId="26" xfId="2" applyFont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/>
    </xf>
    <xf numFmtId="0" fontId="5" fillId="0" borderId="36" xfId="2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6" fillId="0" borderId="6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2" fillId="0" borderId="0" xfId="0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7" fillId="0" borderId="0" xfId="1" applyFont="1" applyAlignment="1">
      <alignment horizontal="center"/>
    </xf>
    <xf numFmtId="0" fontId="15" fillId="0" borderId="0" xfId="1" applyAlignment="1">
      <alignment horizontal="center"/>
    </xf>
    <xf numFmtId="0" fontId="17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5" fillId="0" borderId="0" xfId="23" applyFont="1" applyAlignment="1">
      <alignment horizontal="right"/>
    </xf>
    <xf numFmtId="0" fontId="34" fillId="0" borderId="0" xfId="23" applyFont="1" applyAlignment="1">
      <alignment horizontal="center"/>
    </xf>
    <xf numFmtId="0" fontId="5" fillId="0" borderId="2" xfId="23" applyFont="1" applyBorder="1" applyAlignment="1">
      <alignment horizontal="right"/>
    </xf>
    <xf numFmtId="0" fontId="15" fillId="0" borderId="3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7" fillId="0" borderId="18" xfId="0" applyFont="1" applyBorder="1"/>
    <xf numFmtId="0" fontId="15" fillId="0" borderId="17" xfId="0" applyFont="1" applyBorder="1"/>
    <xf numFmtId="0" fontId="15" fillId="0" borderId="1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" xfId="0" applyFont="1" applyBorder="1"/>
    <xf numFmtId="0" fontId="15" fillId="0" borderId="6" xfId="0" applyFont="1" applyBorder="1"/>
    <xf numFmtId="0" fontId="15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horizontal="left" wrapText="1"/>
    </xf>
    <xf numFmtId="0" fontId="23" fillId="0" borderId="11" xfId="0" applyFont="1" applyBorder="1" applyAlignment="1">
      <alignment horizontal="left" wrapText="1"/>
    </xf>
    <xf numFmtId="0" fontId="23" fillId="0" borderId="12" xfId="0" applyFont="1" applyBorder="1" applyAlignment="1">
      <alignment horizontal="left" wrapText="1"/>
    </xf>
    <xf numFmtId="0" fontId="24" fillId="0" borderId="1" xfId="0" applyFont="1" applyBorder="1"/>
    <xf numFmtId="0" fontId="23" fillId="0" borderId="1" xfId="0" applyFont="1" applyBorder="1"/>
    <xf numFmtId="0" fontId="15" fillId="0" borderId="11" xfId="0" applyFont="1" applyBorder="1" applyAlignment="1">
      <alignment horizontal="left" wrapText="1"/>
    </xf>
    <xf numFmtId="0" fontId="15" fillId="0" borderId="12" xfId="0" applyFont="1" applyBorder="1" applyAlignment="1">
      <alignment horizontal="left" wrapText="1"/>
    </xf>
    <xf numFmtId="0" fontId="0" fillId="0" borderId="0" xfId="0" applyAlignment="1"/>
    <xf numFmtId="0" fontId="15" fillId="0" borderId="0" xfId="2" applyFont="1" applyAlignment="1"/>
    <xf numFmtId="0" fontId="20" fillId="0" borderId="0" xfId="2" applyFont="1" applyAlignment="1"/>
    <xf numFmtId="0" fontId="0" fillId="0" borderId="0" xfId="0" applyAlignment="1">
      <alignment horizontal="left"/>
    </xf>
  </cellXfs>
  <cellStyles count="25">
    <cellStyle name="1. jelölőszín" xfId="7" xr:uid="{00000000-0005-0000-0000-000000000000}"/>
    <cellStyle name="2. jelölőszín" xfId="8" xr:uid="{00000000-0005-0000-0000-000001000000}"/>
    <cellStyle name="3. jelölőszín" xfId="9" xr:uid="{00000000-0005-0000-0000-000002000000}"/>
    <cellStyle name="4. jelölőszín" xfId="10" xr:uid="{00000000-0005-0000-0000-000003000000}"/>
    <cellStyle name="5. jelölőszín" xfId="11" xr:uid="{00000000-0005-0000-0000-000004000000}"/>
    <cellStyle name="6. jelölőszín" xfId="12" xr:uid="{00000000-0005-0000-0000-000005000000}"/>
    <cellStyle name="Ezres" xfId="3" builtinId="3"/>
    <cellStyle name="Normál" xfId="0" builtinId="0"/>
    <cellStyle name="Normál 2" xfId="2" xr:uid="{00000000-0005-0000-0000-000008000000}"/>
    <cellStyle name="Normál 2 2" xfId="24" xr:uid="{00000000-0005-0000-0000-000009000000}"/>
    <cellStyle name="Normál 3" xfId="5" xr:uid="{00000000-0005-0000-0000-00000A000000}"/>
    <cellStyle name="Normál 3 2" xfId="6" xr:uid="{00000000-0005-0000-0000-00000B000000}"/>
    <cellStyle name="Normál 4" xfId="17" xr:uid="{00000000-0005-0000-0000-00000C000000}"/>
    <cellStyle name="Normál 4 2" xfId="18" xr:uid="{00000000-0005-0000-0000-00000D000000}"/>
    <cellStyle name="Normál 5" xfId="19" xr:uid="{00000000-0005-0000-0000-00000E000000}"/>
    <cellStyle name="Normál 5 2" xfId="20" xr:uid="{00000000-0005-0000-0000-00000F000000}"/>
    <cellStyle name="Normál 6" xfId="21" xr:uid="{00000000-0005-0000-0000-000010000000}"/>
    <cellStyle name="Normál 6 2" xfId="22" xr:uid="{00000000-0005-0000-0000-000011000000}"/>
    <cellStyle name="Normál_14. mell. eu forrásból megv." xfId="4" xr:uid="{00000000-0005-0000-0000-000012000000}"/>
    <cellStyle name="Normál_7.m.egyszerűsített pénzm-kimut" xfId="23" xr:uid="{00000000-0005-0000-0000-000013000000}"/>
    <cellStyle name="Normal_KTRSZJ" xfId="13" xr:uid="{00000000-0005-0000-0000-000014000000}"/>
    <cellStyle name="Normál_Munka6" xfId="1" xr:uid="{00000000-0005-0000-0000-000015000000}"/>
    <cellStyle name="Normál_Osszevont (konszolidalt) beszamolo_725976_2016_05_19_16_19" xfId="14" xr:uid="{00000000-0005-0000-0000-000016000000}"/>
    <cellStyle name="Normál_VAGYONK" xfId="16" xr:uid="{00000000-0005-0000-0000-000017000000}"/>
    <cellStyle name="Normál_VAGYONKIM" xfId="15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2:L49"/>
  <sheetViews>
    <sheetView zoomScaleNormal="100" workbookViewId="0">
      <selection activeCell="A4" sqref="A4:I4"/>
    </sheetView>
  </sheetViews>
  <sheetFormatPr defaultRowHeight="13.2" x14ac:dyDescent="0.25"/>
  <cols>
    <col min="3" max="3" width="28.44140625" customWidth="1"/>
    <col min="4" max="4" width="13.109375" customWidth="1"/>
    <col min="5" max="5" width="10.109375" customWidth="1"/>
    <col min="6" max="6" width="11.5546875" customWidth="1"/>
    <col min="7" max="7" width="6.5546875" customWidth="1"/>
    <col min="8" max="8" width="41" customWidth="1"/>
    <col min="9" max="9" width="15.109375" customWidth="1"/>
    <col min="10" max="10" width="9.6640625" customWidth="1"/>
    <col min="12" max="12" width="11.5546875" bestFit="1" customWidth="1"/>
  </cols>
  <sheetData>
    <row r="2" spans="1:11" ht="12" customHeight="1" x14ac:dyDescent="0.25">
      <c r="H2" s="15"/>
      <c r="I2" s="27" t="s">
        <v>804</v>
      </c>
    </row>
    <row r="3" spans="1:11" ht="12" customHeight="1" x14ac:dyDescent="0.25">
      <c r="H3" s="15"/>
      <c r="I3" s="27"/>
    </row>
    <row r="4" spans="1:11" x14ac:dyDescent="0.25">
      <c r="A4" s="781" t="s">
        <v>61</v>
      </c>
      <c r="B4" s="781"/>
      <c r="C4" s="781"/>
      <c r="D4" s="781"/>
      <c r="E4" s="781"/>
      <c r="F4" s="781"/>
      <c r="G4" s="781"/>
      <c r="H4" s="781"/>
      <c r="I4" s="781"/>
    </row>
    <row r="5" spans="1:11" x14ac:dyDescent="0.25">
      <c r="A5" s="781" t="s">
        <v>393</v>
      </c>
      <c r="B5" s="781"/>
      <c r="C5" s="781"/>
      <c r="D5" s="781"/>
      <c r="E5" s="781"/>
      <c r="F5" s="781"/>
      <c r="G5" s="781"/>
      <c r="H5" s="781"/>
      <c r="I5" s="781"/>
    </row>
    <row r="6" spans="1:11" ht="12" customHeight="1" x14ac:dyDescent="0.25">
      <c r="A6" s="822"/>
      <c r="B6" s="822"/>
      <c r="C6" s="822"/>
      <c r="D6" s="430"/>
      <c r="E6" s="430"/>
      <c r="F6" s="16"/>
      <c r="G6" s="822"/>
      <c r="H6" s="822"/>
      <c r="I6" s="24" t="s">
        <v>62</v>
      </c>
    </row>
    <row r="7" spans="1:11" ht="14.25" customHeight="1" x14ac:dyDescent="0.25">
      <c r="A7" s="823" t="s">
        <v>63</v>
      </c>
      <c r="B7" s="823"/>
      <c r="C7" s="823"/>
      <c r="D7" s="823"/>
      <c r="E7" s="823"/>
      <c r="F7" s="823"/>
      <c r="G7" s="785" t="s">
        <v>64</v>
      </c>
      <c r="H7" s="824"/>
      <c r="I7" s="824"/>
      <c r="J7" s="825"/>
      <c r="K7" s="826"/>
    </row>
    <row r="8" spans="1:11" ht="20.399999999999999" x14ac:dyDescent="0.25">
      <c r="A8" s="827" t="s">
        <v>65</v>
      </c>
      <c r="B8" s="827"/>
      <c r="C8" s="827"/>
      <c r="D8" s="422" t="s">
        <v>436</v>
      </c>
      <c r="E8" s="422" t="s">
        <v>437</v>
      </c>
      <c r="F8" s="22" t="s">
        <v>438</v>
      </c>
      <c r="G8" s="827" t="s">
        <v>65</v>
      </c>
      <c r="H8" s="827"/>
      <c r="I8" s="422" t="s">
        <v>436</v>
      </c>
      <c r="J8" s="422" t="s">
        <v>437</v>
      </c>
      <c r="K8" s="420" t="s">
        <v>438</v>
      </c>
    </row>
    <row r="9" spans="1:11" ht="12" customHeight="1" x14ac:dyDescent="0.25">
      <c r="A9" s="804" t="s">
        <v>66</v>
      </c>
      <c r="B9" s="804"/>
      <c r="C9" s="804"/>
      <c r="D9" s="28">
        <v>175366</v>
      </c>
      <c r="E9" s="730">
        <v>200779</v>
      </c>
      <c r="F9" s="28">
        <v>202151</v>
      </c>
      <c r="G9" s="804" t="s">
        <v>30</v>
      </c>
      <c r="H9" s="804"/>
      <c r="I9" s="28">
        <v>181295</v>
      </c>
      <c r="J9" s="28">
        <v>198380</v>
      </c>
      <c r="K9" s="28">
        <v>188947</v>
      </c>
    </row>
    <row r="10" spans="1:11" ht="12" customHeight="1" x14ac:dyDescent="0.25">
      <c r="A10" s="814" t="s">
        <v>67</v>
      </c>
      <c r="B10" s="815"/>
      <c r="C10" s="816"/>
      <c r="D10" s="28">
        <v>78750</v>
      </c>
      <c r="E10" s="731">
        <v>88885</v>
      </c>
      <c r="F10" s="28">
        <v>112212</v>
      </c>
      <c r="G10" s="812" t="s">
        <v>68</v>
      </c>
      <c r="H10" s="812"/>
      <c r="I10" s="28">
        <v>33530</v>
      </c>
      <c r="J10" s="607">
        <v>36060</v>
      </c>
      <c r="K10" s="28">
        <v>34874</v>
      </c>
    </row>
    <row r="11" spans="1:11" ht="12" customHeight="1" x14ac:dyDescent="0.25">
      <c r="A11" s="805" t="s">
        <v>69</v>
      </c>
      <c r="B11" s="813"/>
      <c r="C11" s="806"/>
      <c r="D11" s="28">
        <v>21880</v>
      </c>
      <c r="E11" s="732">
        <v>21880</v>
      </c>
      <c r="F11" s="28">
        <v>38431</v>
      </c>
      <c r="G11" s="804" t="s">
        <v>70</v>
      </c>
      <c r="H11" s="804"/>
      <c r="I11" s="28">
        <v>93050</v>
      </c>
      <c r="J11" s="28">
        <v>108971</v>
      </c>
      <c r="K11" s="28">
        <v>90870</v>
      </c>
    </row>
    <row r="12" spans="1:11" ht="12" customHeight="1" x14ac:dyDescent="0.25">
      <c r="A12" s="805" t="s">
        <v>762</v>
      </c>
      <c r="B12" s="813"/>
      <c r="C12" s="806"/>
      <c r="D12" s="336"/>
      <c r="E12" s="733"/>
      <c r="F12" s="607">
        <v>350</v>
      </c>
      <c r="G12" s="804" t="s">
        <v>71</v>
      </c>
      <c r="H12" s="804"/>
      <c r="I12" s="28">
        <v>4750</v>
      </c>
      <c r="J12" s="28">
        <v>4180</v>
      </c>
      <c r="K12" s="28">
        <v>1635</v>
      </c>
    </row>
    <row r="13" spans="1:11" ht="12" customHeight="1" x14ac:dyDescent="0.25">
      <c r="A13" s="804"/>
      <c r="B13" s="804"/>
      <c r="C13" s="804"/>
      <c r="D13" s="28"/>
      <c r="E13" s="734"/>
      <c r="F13" s="28"/>
      <c r="G13" s="804" t="s">
        <v>72</v>
      </c>
      <c r="H13" s="804"/>
      <c r="I13" s="28">
        <v>11050</v>
      </c>
      <c r="J13" s="28">
        <v>24125</v>
      </c>
      <c r="K13" s="28">
        <v>22269</v>
      </c>
    </row>
    <row r="14" spans="1:11" ht="12" customHeight="1" x14ac:dyDescent="0.25">
      <c r="A14" s="801"/>
      <c r="B14" s="801"/>
      <c r="C14" s="801"/>
      <c r="D14" s="28"/>
      <c r="E14" s="735"/>
      <c r="F14" s="28"/>
      <c r="G14" s="817" t="s">
        <v>73</v>
      </c>
      <c r="H14" s="818"/>
      <c r="I14" s="28">
        <v>2000</v>
      </c>
      <c r="J14" s="28"/>
      <c r="K14" s="28">
        <v>0</v>
      </c>
    </row>
    <row r="15" spans="1:11" ht="12" customHeight="1" x14ac:dyDescent="0.25">
      <c r="A15" s="819"/>
      <c r="B15" s="819"/>
      <c r="C15" s="819"/>
      <c r="D15" s="28"/>
      <c r="E15" s="736"/>
      <c r="F15" s="28"/>
      <c r="G15" s="805" t="s">
        <v>74</v>
      </c>
      <c r="H15" s="806"/>
      <c r="I15" s="28"/>
      <c r="J15" s="28"/>
      <c r="K15" s="28"/>
    </row>
    <row r="16" spans="1:11" ht="12" customHeight="1" x14ac:dyDescent="0.25">
      <c r="A16" s="805"/>
      <c r="B16" s="813"/>
      <c r="C16" s="806"/>
      <c r="D16" s="28"/>
      <c r="E16" s="737"/>
      <c r="F16" s="28"/>
      <c r="G16" s="820"/>
      <c r="H16" s="821"/>
      <c r="I16" s="28"/>
      <c r="J16" s="28"/>
      <c r="K16" s="424"/>
    </row>
    <row r="17" spans="1:12" ht="12" customHeight="1" x14ac:dyDescent="0.25">
      <c r="A17" s="801" t="s">
        <v>75</v>
      </c>
      <c r="B17" s="801"/>
      <c r="C17" s="801"/>
      <c r="D17" s="29">
        <f>SUM(D9:D16)</f>
        <v>275996</v>
      </c>
      <c r="E17" s="29">
        <f>SUM(E9:E16)</f>
        <v>311544</v>
      </c>
      <c r="F17" s="29">
        <f>SUM(F9:F16)</f>
        <v>353144</v>
      </c>
      <c r="G17" s="802" t="s">
        <v>76</v>
      </c>
      <c r="H17" s="803"/>
      <c r="I17" s="29">
        <f>SUM(I9:I13)</f>
        <v>323675</v>
      </c>
      <c r="J17" s="29">
        <f t="shared" ref="J17" si="0">SUM(J9:J13)</f>
        <v>371716</v>
      </c>
      <c r="K17" s="29">
        <f>SUM(K9:K16)</f>
        <v>338595</v>
      </c>
    </row>
    <row r="18" spans="1:12" ht="12" customHeight="1" x14ac:dyDescent="0.25">
      <c r="A18" s="805"/>
      <c r="B18" s="813"/>
      <c r="C18" s="806"/>
      <c r="D18" s="28"/>
      <c r="E18" s="737"/>
      <c r="F18" s="28"/>
      <c r="G18" s="805"/>
      <c r="H18" s="806"/>
      <c r="I18" s="28"/>
      <c r="J18" s="28"/>
      <c r="K18" s="424"/>
    </row>
    <row r="19" spans="1:12" ht="12" customHeight="1" x14ac:dyDescent="0.25">
      <c r="A19" s="802" t="s">
        <v>77</v>
      </c>
      <c r="B19" s="807"/>
      <c r="C19" s="803"/>
      <c r="D19" s="29">
        <f>SUM(D20)</f>
        <v>78784</v>
      </c>
      <c r="E19" s="29">
        <f t="shared" ref="E19" si="1">SUM(E20)</f>
        <v>82176</v>
      </c>
      <c r="F19" s="29">
        <f>SUM(F20:F21)</f>
        <v>93388</v>
      </c>
      <c r="G19" s="802" t="s">
        <v>78</v>
      </c>
      <c r="H19" s="803"/>
      <c r="I19" s="28">
        <v>5431</v>
      </c>
      <c r="J19" s="28">
        <v>5431</v>
      </c>
      <c r="K19" s="424">
        <v>5431</v>
      </c>
    </row>
    <row r="20" spans="1:12" ht="12" customHeight="1" x14ac:dyDescent="0.25">
      <c r="A20" s="808" t="s">
        <v>88</v>
      </c>
      <c r="B20" s="804"/>
      <c r="C20" s="804"/>
      <c r="D20" s="28">
        <v>78784</v>
      </c>
      <c r="E20" s="28">
        <v>82176</v>
      </c>
      <c r="F20" s="28">
        <v>86721</v>
      </c>
      <c r="G20" s="14"/>
      <c r="H20" s="317"/>
      <c r="I20" s="28"/>
      <c r="J20" s="28"/>
      <c r="K20" s="424"/>
    </row>
    <row r="21" spans="1:12" ht="12" customHeight="1" x14ac:dyDescent="0.25">
      <c r="A21" s="804" t="s">
        <v>763</v>
      </c>
      <c r="B21" s="804"/>
      <c r="C21" s="804"/>
      <c r="D21" s="28"/>
      <c r="E21" s="738"/>
      <c r="F21" s="28">
        <v>6667</v>
      </c>
      <c r="G21" s="785"/>
      <c r="H21" s="786"/>
      <c r="I21" s="28"/>
      <c r="J21" s="28"/>
      <c r="K21" s="424"/>
    </row>
    <row r="22" spans="1:12" ht="12" customHeight="1" x14ac:dyDescent="0.25">
      <c r="A22" s="809" t="s">
        <v>79</v>
      </c>
      <c r="B22" s="809"/>
      <c r="C22" s="809"/>
      <c r="D22" s="310">
        <f>D17+D19</f>
        <v>354780</v>
      </c>
      <c r="E22" s="310">
        <f>E17+E19</f>
        <v>393720</v>
      </c>
      <c r="F22" s="310">
        <f>F17+F19</f>
        <v>446532</v>
      </c>
      <c r="G22" s="810" t="s">
        <v>45</v>
      </c>
      <c r="H22" s="811"/>
      <c r="I22" s="310">
        <f>I17+I19</f>
        <v>329106</v>
      </c>
      <c r="J22" s="310">
        <f t="shared" ref="J22:K22" si="2">J17+J19</f>
        <v>377147</v>
      </c>
      <c r="K22" s="310">
        <f t="shared" si="2"/>
        <v>344026</v>
      </c>
    </row>
    <row r="23" spans="1:12" ht="12" customHeight="1" x14ac:dyDescent="0.25">
      <c r="A23" s="812"/>
      <c r="B23" s="812"/>
      <c r="C23" s="812"/>
      <c r="D23" s="28"/>
      <c r="E23" s="739"/>
      <c r="F23" s="28"/>
      <c r="G23" s="805"/>
      <c r="H23" s="806"/>
      <c r="I23" s="28"/>
      <c r="J23" s="28"/>
      <c r="K23" s="424"/>
    </row>
    <row r="24" spans="1:12" ht="12" customHeight="1" x14ac:dyDescent="0.25">
      <c r="A24" s="814" t="s">
        <v>80</v>
      </c>
      <c r="B24" s="815"/>
      <c r="C24" s="816"/>
      <c r="D24" s="28">
        <v>7000</v>
      </c>
      <c r="E24" s="731">
        <v>11652</v>
      </c>
      <c r="F24" s="28">
        <v>4652</v>
      </c>
      <c r="G24" s="805" t="s">
        <v>46</v>
      </c>
      <c r="H24" s="806"/>
      <c r="I24" s="28">
        <v>18420</v>
      </c>
      <c r="J24" s="28">
        <v>19787</v>
      </c>
      <c r="K24" s="28">
        <v>3821</v>
      </c>
      <c r="L24" s="320"/>
    </row>
    <row r="25" spans="1:12" ht="12" customHeight="1" x14ac:dyDescent="0.25">
      <c r="A25" s="814" t="s">
        <v>81</v>
      </c>
      <c r="B25" s="815"/>
      <c r="C25" s="816"/>
      <c r="D25" s="28"/>
      <c r="E25" s="444"/>
      <c r="F25" s="28">
        <v>75</v>
      </c>
      <c r="G25" s="805" t="s">
        <v>47</v>
      </c>
      <c r="H25" s="806"/>
      <c r="I25" s="28">
        <v>90470</v>
      </c>
      <c r="J25" s="28">
        <v>89200</v>
      </c>
      <c r="K25" s="28">
        <v>10948</v>
      </c>
      <c r="L25" s="320">
        <f>24663259+762000+13828</f>
        <v>25439087</v>
      </c>
    </row>
    <row r="26" spans="1:12" ht="12" customHeight="1" x14ac:dyDescent="0.25">
      <c r="A26" s="804" t="s">
        <v>82</v>
      </c>
      <c r="B26" s="804"/>
      <c r="C26" s="804"/>
      <c r="D26" s="28"/>
      <c r="E26" s="745"/>
      <c r="F26" s="28"/>
      <c r="G26" s="805" t="s">
        <v>83</v>
      </c>
      <c r="H26" s="806"/>
      <c r="I26" s="28"/>
      <c r="J26" s="28"/>
      <c r="K26" s="424"/>
    </row>
    <row r="27" spans="1:12" ht="12" customHeight="1" x14ac:dyDescent="0.25">
      <c r="A27" s="801" t="s">
        <v>84</v>
      </c>
      <c r="B27" s="801"/>
      <c r="C27" s="801"/>
      <c r="D27" s="29">
        <f>SUM(D24:D26)</f>
        <v>7000</v>
      </c>
      <c r="E27" s="29">
        <f>SUM(E24:E26)</f>
        <v>11652</v>
      </c>
      <c r="F27" s="29">
        <f>SUM(F24:F26)</f>
        <v>4727</v>
      </c>
      <c r="G27" s="802" t="s">
        <v>85</v>
      </c>
      <c r="H27" s="803"/>
      <c r="I27" s="29">
        <f>SUM(I24:I26)</f>
        <v>108890</v>
      </c>
      <c r="J27" s="29">
        <f t="shared" ref="J27" si="3">SUM(J24:J26)</f>
        <v>108987</v>
      </c>
      <c r="K27" s="29">
        <f>SUM(K24:K26)</f>
        <v>14769</v>
      </c>
    </row>
    <row r="28" spans="1:12" ht="12" customHeight="1" x14ac:dyDescent="0.25">
      <c r="A28" s="804"/>
      <c r="B28" s="804"/>
      <c r="C28" s="804"/>
      <c r="D28" s="28"/>
      <c r="E28" s="740"/>
      <c r="F28" s="28"/>
      <c r="G28" s="805"/>
      <c r="H28" s="806"/>
      <c r="I28" s="28"/>
      <c r="J28" s="28"/>
      <c r="K28" s="424"/>
    </row>
    <row r="29" spans="1:12" ht="12" customHeight="1" x14ac:dyDescent="0.25">
      <c r="A29" s="802" t="s">
        <v>86</v>
      </c>
      <c r="B29" s="807"/>
      <c r="C29" s="803"/>
      <c r="D29" s="349">
        <f>SUM(D30)</f>
        <v>76216</v>
      </c>
      <c r="E29" s="349">
        <f>SUM(E30)</f>
        <v>80762</v>
      </c>
      <c r="F29" s="349">
        <f>SUM(F30)</f>
        <v>76216</v>
      </c>
      <c r="G29" s="802" t="s">
        <v>87</v>
      </c>
      <c r="H29" s="803"/>
      <c r="I29" s="28"/>
      <c r="J29" s="28"/>
      <c r="K29" s="424"/>
    </row>
    <row r="30" spans="1:12" ht="12" customHeight="1" x14ac:dyDescent="0.25">
      <c r="A30" s="808" t="s">
        <v>88</v>
      </c>
      <c r="B30" s="804"/>
      <c r="C30" s="804"/>
      <c r="D30" s="350">
        <v>76216</v>
      </c>
      <c r="E30" s="350">
        <v>80762</v>
      </c>
      <c r="F30" s="350">
        <v>76216</v>
      </c>
      <c r="G30" s="785"/>
      <c r="H30" s="786"/>
      <c r="I30" s="28"/>
      <c r="J30" s="28"/>
      <c r="K30" s="424"/>
    </row>
    <row r="31" spans="1:12" ht="12" customHeight="1" x14ac:dyDescent="0.25">
      <c r="A31" s="804"/>
      <c r="B31" s="804"/>
      <c r="C31" s="804"/>
      <c r="D31" s="28"/>
      <c r="E31" s="740"/>
      <c r="F31" s="28"/>
      <c r="G31" s="805"/>
      <c r="H31" s="806"/>
      <c r="I31" s="28"/>
      <c r="J31" s="28"/>
      <c r="K31" s="424"/>
    </row>
    <row r="32" spans="1:12" ht="12" customHeight="1" x14ac:dyDescent="0.25">
      <c r="A32" s="809" t="s">
        <v>89</v>
      </c>
      <c r="B32" s="809"/>
      <c r="C32" s="809"/>
      <c r="D32" s="310">
        <f>D27+D30</f>
        <v>83216</v>
      </c>
      <c r="E32" s="310">
        <f>E27+E30</f>
        <v>92414</v>
      </c>
      <c r="F32" s="310">
        <f>F27+F30</f>
        <v>80943</v>
      </c>
      <c r="G32" s="810" t="s">
        <v>90</v>
      </c>
      <c r="H32" s="811"/>
      <c r="I32" s="310">
        <f>I27</f>
        <v>108890</v>
      </c>
      <c r="J32" s="310">
        <f t="shared" ref="J32:K32" si="4">J27</f>
        <v>108987</v>
      </c>
      <c r="K32" s="310">
        <f t="shared" si="4"/>
        <v>14769</v>
      </c>
    </row>
    <row r="33" spans="1:11" ht="12" customHeight="1" x14ac:dyDescent="0.25">
      <c r="A33" s="311"/>
      <c r="B33" s="312"/>
      <c r="C33" s="313"/>
      <c r="D33" s="310"/>
      <c r="E33" s="741"/>
      <c r="F33" s="310"/>
      <c r="G33" s="318"/>
      <c r="H33" s="319"/>
      <c r="I33" s="310"/>
      <c r="J33" s="28"/>
      <c r="K33" s="424"/>
    </row>
    <row r="34" spans="1:11" ht="14.25" customHeight="1" x14ac:dyDescent="0.25">
      <c r="A34" s="782"/>
      <c r="B34" s="783"/>
      <c r="C34" s="784"/>
      <c r="D34" s="28"/>
      <c r="E34" s="742"/>
      <c r="F34" s="28"/>
      <c r="G34" s="785"/>
      <c r="H34" s="786"/>
      <c r="I34" s="28"/>
      <c r="J34" s="28"/>
      <c r="K34" s="424"/>
    </row>
    <row r="35" spans="1:11" ht="15.75" customHeight="1" x14ac:dyDescent="0.25">
      <c r="A35" s="787" t="s">
        <v>91</v>
      </c>
      <c r="B35" s="788"/>
      <c r="C35" s="789"/>
      <c r="D35" s="316">
        <f>D17+D27</f>
        <v>282996</v>
      </c>
      <c r="E35" s="316">
        <f>E17+E27</f>
        <v>323196</v>
      </c>
      <c r="F35" s="316">
        <f>F17+F27</f>
        <v>357871</v>
      </c>
      <c r="G35" s="790" t="s">
        <v>309</v>
      </c>
      <c r="H35" s="791"/>
      <c r="I35" s="316">
        <f>I17+K27</f>
        <v>338444</v>
      </c>
      <c r="J35" s="316">
        <f>J17+L27</f>
        <v>371716</v>
      </c>
      <c r="K35" s="316">
        <f>K17+K27</f>
        <v>353364</v>
      </c>
    </row>
    <row r="36" spans="1:11" ht="12" customHeight="1" x14ac:dyDescent="0.25">
      <c r="A36" s="792"/>
      <c r="B36" s="793"/>
      <c r="C36" s="794"/>
      <c r="D36" s="314"/>
      <c r="E36" s="743"/>
      <c r="F36" s="314"/>
      <c r="G36" s="795"/>
      <c r="H36" s="796"/>
      <c r="I36" s="314"/>
      <c r="J36" s="28"/>
      <c r="K36" s="424"/>
    </row>
    <row r="37" spans="1:11" ht="24" customHeight="1" x14ac:dyDescent="0.25">
      <c r="A37" s="787" t="s">
        <v>92</v>
      </c>
      <c r="B37" s="788"/>
      <c r="C37" s="789"/>
      <c r="D37" s="316">
        <f>D19+D29</f>
        <v>155000</v>
      </c>
      <c r="E37" s="316">
        <f>E19+E29</f>
        <v>162938</v>
      </c>
      <c r="F37" s="316">
        <f>F19+F29</f>
        <v>169604</v>
      </c>
      <c r="G37" s="790" t="s">
        <v>310</v>
      </c>
      <c r="H37" s="791"/>
      <c r="I37" s="316">
        <f>I19+I29</f>
        <v>5431</v>
      </c>
      <c r="J37" s="316">
        <v>5431</v>
      </c>
      <c r="K37" s="316">
        <f t="shared" ref="K37" si="5">K19+K29</f>
        <v>5431</v>
      </c>
    </row>
    <row r="38" spans="1:11" ht="12" customHeight="1" x14ac:dyDescent="0.25">
      <c r="A38" s="797"/>
      <c r="B38" s="797"/>
      <c r="C38" s="797"/>
      <c r="D38" s="314"/>
      <c r="E38" s="744"/>
      <c r="F38" s="314"/>
      <c r="G38" s="798"/>
      <c r="H38" s="799"/>
      <c r="I38" s="314"/>
      <c r="J38" s="28"/>
      <c r="K38" s="424"/>
    </row>
    <row r="39" spans="1:11" ht="15.75" customHeight="1" x14ac:dyDescent="0.25">
      <c r="A39" s="800" t="s">
        <v>93</v>
      </c>
      <c r="B39" s="800"/>
      <c r="C39" s="800"/>
      <c r="D39" s="315">
        <f>D22+D32</f>
        <v>437996</v>
      </c>
      <c r="E39" s="315">
        <f>E22+E32</f>
        <v>486134</v>
      </c>
      <c r="F39" s="315">
        <f>F22+F32</f>
        <v>527475</v>
      </c>
      <c r="G39" s="800" t="s">
        <v>94</v>
      </c>
      <c r="H39" s="800"/>
      <c r="I39" s="315">
        <f>I22+I32</f>
        <v>437996</v>
      </c>
      <c r="J39" s="315">
        <f t="shared" ref="J39" si="6">J22+J32</f>
        <v>486134</v>
      </c>
      <c r="K39" s="315">
        <f>K35+K37</f>
        <v>358795</v>
      </c>
    </row>
    <row r="47" spans="1:11" ht="12" customHeight="1" x14ac:dyDescent="0.25">
      <c r="H47" s="15"/>
      <c r="I47" s="27"/>
    </row>
    <row r="48" spans="1:11" x14ac:dyDescent="0.25">
      <c r="A48" s="781"/>
      <c r="B48" s="781"/>
      <c r="C48" s="781"/>
      <c r="D48" s="781"/>
      <c r="E48" s="781"/>
      <c r="F48" s="781"/>
      <c r="G48" s="781"/>
      <c r="H48" s="781"/>
      <c r="I48" s="781"/>
    </row>
    <row r="49" spans="1:9" x14ac:dyDescent="0.25">
      <c r="A49" s="781"/>
      <c r="B49" s="781"/>
      <c r="C49" s="781"/>
      <c r="D49" s="781"/>
      <c r="E49" s="781"/>
      <c r="F49" s="781"/>
      <c r="G49" s="781"/>
      <c r="H49" s="781"/>
      <c r="I49" s="781"/>
    </row>
  </sheetData>
  <mergeCells count="69">
    <mergeCell ref="A8:C8"/>
    <mergeCell ref="G8:H8"/>
    <mergeCell ref="A9:C9"/>
    <mergeCell ref="G9:H9"/>
    <mergeCell ref="A10:C10"/>
    <mergeCell ref="G10:H10"/>
    <mergeCell ref="A4:I4"/>
    <mergeCell ref="A5:I5"/>
    <mergeCell ref="A6:C6"/>
    <mergeCell ref="G6:H6"/>
    <mergeCell ref="A7:F7"/>
    <mergeCell ref="G7:K7"/>
    <mergeCell ref="A14:C14"/>
    <mergeCell ref="G14:H14"/>
    <mergeCell ref="A15:C15"/>
    <mergeCell ref="G15:H15"/>
    <mergeCell ref="A16:C16"/>
    <mergeCell ref="G16:H16"/>
    <mergeCell ref="A11:C11"/>
    <mergeCell ref="G11:H11"/>
    <mergeCell ref="A12:C12"/>
    <mergeCell ref="G12:H12"/>
    <mergeCell ref="A13:C13"/>
    <mergeCell ref="G13:H13"/>
    <mergeCell ref="A24:C24"/>
    <mergeCell ref="G24:H24"/>
    <mergeCell ref="A25:C25"/>
    <mergeCell ref="G25:H25"/>
    <mergeCell ref="A26:C26"/>
    <mergeCell ref="G26:H26"/>
    <mergeCell ref="A23:C23"/>
    <mergeCell ref="G23:H23"/>
    <mergeCell ref="A17:C17"/>
    <mergeCell ref="G17:H17"/>
    <mergeCell ref="A18:C18"/>
    <mergeCell ref="G18:H18"/>
    <mergeCell ref="A19:C19"/>
    <mergeCell ref="G19:H19"/>
    <mergeCell ref="A20:C20"/>
    <mergeCell ref="A21:C21"/>
    <mergeCell ref="G21:H21"/>
    <mergeCell ref="A22:C22"/>
    <mergeCell ref="G22:H22"/>
    <mergeCell ref="A30:C30"/>
    <mergeCell ref="G30:H30"/>
    <mergeCell ref="A31:C31"/>
    <mergeCell ref="G31:H31"/>
    <mergeCell ref="A32:C32"/>
    <mergeCell ref="G32:H32"/>
    <mergeCell ref="A27:C27"/>
    <mergeCell ref="G27:H27"/>
    <mergeCell ref="A28:C28"/>
    <mergeCell ref="G28:H28"/>
    <mergeCell ref="A29:C29"/>
    <mergeCell ref="G29:H29"/>
    <mergeCell ref="A48:I48"/>
    <mergeCell ref="A49:I49"/>
    <mergeCell ref="A34:C34"/>
    <mergeCell ref="G34:H34"/>
    <mergeCell ref="A35:C35"/>
    <mergeCell ref="G35:H35"/>
    <mergeCell ref="A36:C36"/>
    <mergeCell ref="G36:H36"/>
    <mergeCell ref="A37:C37"/>
    <mergeCell ref="G37:H37"/>
    <mergeCell ref="A38:C38"/>
    <mergeCell ref="G38:H38"/>
    <mergeCell ref="A39:C39"/>
    <mergeCell ref="G39:H39"/>
  </mergeCells>
  <pageMargins left="0.59055118110236227" right="0.31496062992125984" top="0.27559055118110237" bottom="0.27559055118110237" header="0.43307086614173229" footer="0.27559055118110237"/>
  <pageSetup paperSize="9"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59999389629810485"/>
  </sheetPr>
  <dimension ref="A2:E15"/>
  <sheetViews>
    <sheetView workbookViewId="0">
      <selection activeCell="A6" sqref="A6"/>
    </sheetView>
  </sheetViews>
  <sheetFormatPr defaultRowHeight="13.2" x14ac:dyDescent="0.25"/>
  <cols>
    <col min="1" max="1" width="42.33203125" customWidth="1"/>
    <col min="2" max="2" width="13.109375" customWidth="1"/>
    <col min="3" max="3" width="11.6640625" customWidth="1"/>
    <col min="4" max="4" width="11.33203125" customWidth="1"/>
    <col min="5" max="5" width="12.5546875" customWidth="1"/>
    <col min="257" max="257" width="42.33203125" customWidth="1"/>
    <col min="258" max="258" width="13.109375" customWidth="1"/>
    <col min="259" max="259" width="11.6640625" customWidth="1"/>
    <col min="260" max="260" width="11.33203125" customWidth="1"/>
    <col min="261" max="261" width="12.5546875" customWidth="1"/>
    <col min="513" max="513" width="42.33203125" customWidth="1"/>
    <col min="514" max="514" width="13.109375" customWidth="1"/>
    <col min="515" max="515" width="11.6640625" customWidth="1"/>
    <col min="516" max="516" width="11.33203125" customWidth="1"/>
    <col min="517" max="517" width="12.5546875" customWidth="1"/>
    <col min="769" max="769" width="42.33203125" customWidth="1"/>
    <col min="770" max="770" width="13.109375" customWidth="1"/>
    <col min="771" max="771" width="11.6640625" customWidth="1"/>
    <col min="772" max="772" width="11.33203125" customWidth="1"/>
    <col min="773" max="773" width="12.5546875" customWidth="1"/>
    <col min="1025" max="1025" width="42.33203125" customWidth="1"/>
    <col min="1026" max="1026" width="13.109375" customWidth="1"/>
    <col min="1027" max="1027" width="11.6640625" customWidth="1"/>
    <col min="1028" max="1028" width="11.33203125" customWidth="1"/>
    <col min="1029" max="1029" width="12.5546875" customWidth="1"/>
    <col min="1281" max="1281" width="42.33203125" customWidth="1"/>
    <col min="1282" max="1282" width="13.109375" customWidth="1"/>
    <col min="1283" max="1283" width="11.6640625" customWidth="1"/>
    <col min="1284" max="1284" width="11.33203125" customWidth="1"/>
    <col min="1285" max="1285" width="12.5546875" customWidth="1"/>
    <col min="1537" max="1537" width="42.33203125" customWidth="1"/>
    <col min="1538" max="1538" width="13.109375" customWidth="1"/>
    <col min="1539" max="1539" width="11.6640625" customWidth="1"/>
    <col min="1540" max="1540" width="11.33203125" customWidth="1"/>
    <col min="1541" max="1541" width="12.5546875" customWidth="1"/>
    <col min="1793" max="1793" width="42.33203125" customWidth="1"/>
    <col min="1794" max="1794" width="13.109375" customWidth="1"/>
    <col min="1795" max="1795" width="11.6640625" customWidth="1"/>
    <col min="1796" max="1796" width="11.33203125" customWidth="1"/>
    <col min="1797" max="1797" width="12.5546875" customWidth="1"/>
    <col min="2049" max="2049" width="42.33203125" customWidth="1"/>
    <col min="2050" max="2050" width="13.109375" customWidth="1"/>
    <col min="2051" max="2051" width="11.6640625" customWidth="1"/>
    <col min="2052" max="2052" width="11.33203125" customWidth="1"/>
    <col min="2053" max="2053" width="12.5546875" customWidth="1"/>
    <col min="2305" max="2305" width="42.33203125" customWidth="1"/>
    <col min="2306" max="2306" width="13.109375" customWidth="1"/>
    <col min="2307" max="2307" width="11.6640625" customWidth="1"/>
    <col min="2308" max="2308" width="11.33203125" customWidth="1"/>
    <col min="2309" max="2309" width="12.5546875" customWidth="1"/>
    <col min="2561" max="2561" width="42.33203125" customWidth="1"/>
    <col min="2562" max="2562" width="13.109375" customWidth="1"/>
    <col min="2563" max="2563" width="11.6640625" customWidth="1"/>
    <col min="2564" max="2564" width="11.33203125" customWidth="1"/>
    <col min="2565" max="2565" width="12.5546875" customWidth="1"/>
    <col min="2817" max="2817" width="42.33203125" customWidth="1"/>
    <col min="2818" max="2818" width="13.109375" customWidth="1"/>
    <col min="2819" max="2819" width="11.6640625" customWidth="1"/>
    <col min="2820" max="2820" width="11.33203125" customWidth="1"/>
    <col min="2821" max="2821" width="12.5546875" customWidth="1"/>
    <col min="3073" max="3073" width="42.33203125" customWidth="1"/>
    <col min="3074" max="3074" width="13.109375" customWidth="1"/>
    <col min="3075" max="3075" width="11.6640625" customWidth="1"/>
    <col min="3076" max="3076" width="11.33203125" customWidth="1"/>
    <col min="3077" max="3077" width="12.5546875" customWidth="1"/>
    <col min="3329" max="3329" width="42.33203125" customWidth="1"/>
    <col min="3330" max="3330" width="13.109375" customWidth="1"/>
    <col min="3331" max="3331" width="11.6640625" customWidth="1"/>
    <col min="3332" max="3332" width="11.33203125" customWidth="1"/>
    <col min="3333" max="3333" width="12.5546875" customWidth="1"/>
    <col min="3585" max="3585" width="42.33203125" customWidth="1"/>
    <col min="3586" max="3586" width="13.109375" customWidth="1"/>
    <col min="3587" max="3587" width="11.6640625" customWidth="1"/>
    <col min="3588" max="3588" width="11.33203125" customWidth="1"/>
    <col min="3589" max="3589" width="12.5546875" customWidth="1"/>
    <col min="3841" max="3841" width="42.33203125" customWidth="1"/>
    <col min="3842" max="3842" width="13.109375" customWidth="1"/>
    <col min="3843" max="3843" width="11.6640625" customWidth="1"/>
    <col min="3844" max="3844" width="11.33203125" customWidth="1"/>
    <col min="3845" max="3845" width="12.5546875" customWidth="1"/>
    <col min="4097" max="4097" width="42.33203125" customWidth="1"/>
    <col min="4098" max="4098" width="13.109375" customWidth="1"/>
    <col min="4099" max="4099" width="11.6640625" customWidth="1"/>
    <col min="4100" max="4100" width="11.33203125" customWidth="1"/>
    <col min="4101" max="4101" width="12.5546875" customWidth="1"/>
    <col min="4353" max="4353" width="42.33203125" customWidth="1"/>
    <col min="4354" max="4354" width="13.109375" customWidth="1"/>
    <col min="4355" max="4355" width="11.6640625" customWidth="1"/>
    <col min="4356" max="4356" width="11.33203125" customWidth="1"/>
    <col min="4357" max="4357" width="12.5546875" customWidth="1"/>
    <col min="4609" max="4609" width="42.33203125" customWidth="1"/>
    <col min="4610" max="4610" width="13.109375" customWidth="1"/>
    <col min="4611" max="4611" width="11.6640625" customWidth="1"/>
    <col min="4612" max="4612" width="11.33203125" customWidth="1"/>
    <col min="4613" max="4613" width="12.5546875" customWidth="1"/>
    <col min="4865" max="4865" width="42.33203125" customWidth="1"/>
    <col min="4866" max="4866" width="13.109375" customWidth="1"/>
    <col min="4867" max="4867" width="11.6640625" customWidth="1"/>
    <col min="4868" max="4868" width="11.33203125" customWidth="1"/>
    <col min="4869" max="4869" width="12.5546875" customWidth="1"/>
    <col min="5121" max="5121" width="42.33203125" customWidth="1"/>
    <col min="5122" max="5122" width="13.109375" customWidth="1"/>
    <col min="5123" max="5123" width="11.6640625" customWidth="1"/>
    <col min="5124" max="5124" width="11.33203125" customWidth="1"/>
    <col min="5125" max="5125" width="12.5546875" customWidth="1"/>
    <col min="5377" max="5377" width="42.33203125" customWidth="1"/>
    <col min="5378" max="5378" width="13.109375" customWidth="1"/>
    <col min="5379" max="5379" width="11.6640625" customWidth="1"/>
    <col min="5380" max="5380" width="11.33203125" customWidth="1"/>
    <col min="5381" max="5381" width="12.5546875" customWidth="1"/>
    <col min="5633" max="5633" width="42.33203125" customWidth="1"/>
    <col min="5634" max="5634" width="13.109375" customWidth="1"/>
    <col min="5635" max="5635" width="11.6640625" customWidth="1"/>
    <col min="5636" max="5636" width="11.33203125" customWidth="1"/>
    <col min="5637" max="5637" width="12.5546875" customWidth="1"/>
    <col min="5889" max="5889" width="42.33203125" customWidth="1"/>
    <col min="5890" max="5890" width="13.109375" customWidth="1"/>
    <col min="5891" max="5891" width="11.6640625" customWidth="1"/>
    <col min="5892" max="5892" width="11.33203125" customWidth="1"/>
    <col min="5893" max="5893" width="12.5546875" customWidth="1"/>
    <col min="6145" max="6145" width="42.33203125" customWidth="1"/>
    <col min="6146" max="6146" width="13.109375" customWidth="1"/>
    <col min="6147" max="6147" width="11.6640625" customWidth="1"/>
    <col min="6148" max="6148" width="11.33203125" customWidth="1"/>
    <col min="6149" max="6149" width="12.5546875" customWidth="1"/>
    <col min="6401" max="6401" width="42.33203125" customWidth="1"/>
    <col min="6402" max="6402" width="13.109375" customWidth="1"/>
    <col min="6403" max="6403" width="11.6640625" customWidth="1"/>
    <col min="6404" max="6404" width="11.33203125" customWidth="1"/>
    <col min="6405" max="6405" width="12.5546875" customWidth="1"/>
    <col min="6657" max="6657" width="42.33203125" customWidth="1"/>
    <col min="6658" max="6658" width="13.109375" customWidth="1"/>
    <col min="6659" max="6659" width="11.6640625" customWidth="1"/>
    <col min="6660" max="6660" width="11.33203125" customWidth="1"/>
    <col min="6661" max="6661" width="12.5546875" customWidth="1"/>
    <col min="6913" max="6913" width="42.33203125" customWidth="1"/>
    <col min="6914" max="6914" width="13.109375" customWidth="1"/>
    <col min="6915" max="6915" width="11.6640625" customWidth="1"/>
    <col min="6916" max="6916" width="11.33203125" customWidth="1"/>
    <col min="6917" max="6917" width="12.5546875" customWidth="1"/>
    <col min="7169" max="7169" width="42.33203125" customWidth="1"/>
    <col min="7170" max="7170" width="13.109375" customWidth="1"/>
    <col min="7171" max="7171" width="11.6640625" customWidth="1"/>
    <col min="7172" max="7172" width="11.33203125" customWidth="1"/>
    <col min="7173" max="7173" width="12.5546875" customWidth="1"/>
    <col min="7425" max="7425" width="42.33203125" customWidth="1"/>
    <col min="7426" max="7426" width="13.109375" customWidth="1"/>
    <col min="7427" max="7427" width="11.6640625" customWidth="1"/>
    <col min="7428" max="7428" width="11.33203125" customWidth="1"/>
    <col min="7429" max="7429" width="12.5546875" customWidth="1"/>
    <col min="7681" max="7681" width="42.33203125" customWidth="1"/>
    <col min="7682" max="7682" width="13.109375" customWidth="1"/>
    <col min="7683" max="7683" width="11.6640625" customWidth="1"/>
    <col min="7684" max="7684" width="11.33203125" customWidth="1"/>
    <col min="7685" max="7685" width="12.5546875" customWidth="1"/>
    <col min="7937" max="7937" width="42.33203125" customWidth="1"/>
    <col min="7938" max="7938" width="13.109375" customWidth="1"/>
    <col min="7939" max="7939" width="11.6640625" customWidth="1"/>
    <col min="7940" max="7940" width="11.33203125" customWidth="1"/>
    <col min="7941" max="7941" width="12.5546875" customWidth="1"/>
    <col min="8193" max="8193" width="42.33203125" customWidth="1"/>
    <col min="8194" max="8194" width="13.109375" customWidth="1"/>
    <col min="8195" max="8195" width="11.6640625" customWidth="1"/>
    <col min="8196" max="8196" width="11.33203125" customWidth="1"/>
    <col min="8197" max="8197" width="12.5546875" customWidth="1"/>
    <col min="8449" max="8449" width="42.33203125" customWidth="1"/>
    <col min="8450" max="8450" width="13.109375" customWidth="1"/>
    <col min="8451" max="8451" width="11.6640625" customWidth="1"/>
    <col min="8452" max="8452" width="11.33203125" customWidth="1"/>
    <col min="8453" max="8453" width="12.5546875" customWidth="1"/>
    <col min="8705" max="8705" width="42.33203125" customWidth="1"/>
    <col min="8706" max="8706" width="13.109375" customWidth="1"/>
    <col min="8707" max="8707" width="11.6640625" customWidth="1"/>
    <col min="8708" max="8708" width="11.33203125" customWidth="1"/>
    <col min="8709" max="8709" width="12.5546875" customWidth="1"/>
    <col min="8961" max="8961" width="42.33203125" customWidth="1"/>
    <col min="8962" max="8962" width="13.109375" customWidth="1"/>
    <col min="8963" max="8963" width="11.6640625" customWidth="1"/>
    <col min="8964" max="8964" width="11.33203125" customWidth="1"/>
    <col min="8965" max="8965" width="12.5546875" customWidth="1"/>
    <col min="9217" max="9217" width="42.33203125" customWidth="1"/>
    <col min="9218" max="9218" width="13.109375" customWidth="1"/>
    <col min="9219" max="9219" width="11.6640625" customWidth="1"/>
    <col min="9220" max="9220" width="11.33203125" customWidth="1"/>
    <col min="9221" max="9221" width="12.5546875" customWidth="1"/>
    <col min="9473" max="9473" width="42.33203125" customWidth="1"/>
    <col min="9474" max="9474" width="13.109375" customWidth="1"/>
    <col min="9475" max="9475" width="11.6640625" customWidth="1"/>
    <col min="9476" max="9476" width="11.33203125" customWidth="1"/>
    <col min="9477" max="9477" width="12.5546875" customWidth="1"/>
    <col min="9729" max="9729" width="42.33203125" customWidth="1"/>
    <col min="9730" max="9730" width="13.109375" customWidth="1"/>
    <col min="9731" max="9731" width="11.6640625" customWidth="1"/>
    <col min="9732" max="9732" width="11.33203125" customWidth="1"/>
    <col min="9733" max="9733" width="12.5546875" customWidth="1"/>
    <col min="9985" max="9985" width="42.33203125" customWidth="1"/>
    <col min="9986" max="9986" width="13.109375" customWidth="1"/>
    <col min="9987" max="9987" width="11.6640625" customWidth="1"/>
    <col min="9988" max="9988" width="11.33203125" customWidth="1"/>
    <col min="9989" max="9989" width="12.5546875" customWidth="1"/>
    <col min="10241" max="10241" width="42.33203125" customWidth="1"/>
    <col min="10242" max="10242" width="13.109375" customWidth="1"/>
    <col min="10243" max="10243" width="11.6640625" customWidth="1"/>
    <col min="10244" max="10244" width="11.33203125" customWidth="1"/>
    <col min="10245" max="10245" width="12.5546875" customWidth="1"/>
    <col min="10497" max="10497" width="42.33203125" customWidth="1"/>
    <col min="10498" max="10498" width="13.109375" customWidth="1"/>
    <col min="10499" max="10499" width="11.6640625" customWidth="1"/>
    <col min="10500" max="10500" width="11.33203125" customWidth="1"/>
    <col min="10501" max="10501" width="12.5546875" customWidth="1"/>
    <col min="10753" max="10753" width="42.33203125" customWidth="1"/>
    <col min="10754" max="10754" width="13.109375" customWidth="1"/>
    <col min="10755" max="10755" width="11.6640625" customWidth="1"/>
    <col min="10756" max="10756" width="11.33203125" customWidth="1"/>
    <col min="10757" max="10757" width="12.5546875" customWidth="1"/>
    <col min="11009" max="11009" width="42.33203125" customWidth="1"/>
    <col min="11010" max="11010" width="13.109375" customWidth="1"/>
    <col min="11011" max="11011" width="11.6640625" customWidth="1"/>
    <col min="11012" max="11012" width="11.33203125" customWidth="1"/>
    <col min="11013" max="11013" width="12.5546875" customWidth="1"/>
    <col min="11265" max="11265" width="42.33203125" customWidth="1"/>
    <col min="11266" max="11266" width="13.109375" customWidth="1"/>
    <col min="11267" max="11267" width="11.6640625" customWidth="1"/>
    <col min="11268" max="11268" width="11.33203125" customWidth="1"/>
    <col min="11269" max="11269" width="12.5546875" customWidth="1"/>
    <col min="11521" max="11521" width="42.33203125" customWidth="1"/>
    <col min="11522" max="11522" width="13.109375" customWidth="1"/>
    <col min="11523" max="11523" width="11.6640625" customWidth="1"/>
    <col min="11524" max="11524" width="11.33203125" customWidth="1"/>
    <col min="11525" max="11525" width="12.5546875" customWidth="1"/>
    <col min="11777" max="11777" width="42.33203125" customWidth="1"/>
    <col min="11778" max="11778" width="13.109375" customWidth="1"/>
    <col min="11779" max="11779" width="11.6640625" customWidth="1"/>
    <col min="11780" max="11780" width="11.33203125" customWidth="1"/>
    <col min="11781" max="11781" width="12.5546875" customWidth="1"/>
    <col min="12033" max="12033" width="42.33203125" customWidth="1"/>
    <col min="12034" max="12034" width="13.109375" customWidth="1"/>
    <col min="12035" max="12035" width="11.6640625" customWidth="1"/>
    <col min="12036" max="12036" width="11.33203125" customWidth="1"/>
    <col min="12037" max="12037" width="12.5546875" customWidth="1"/>
    <col min="12289" max="12289" width="42.33203125" customWidth="1"/>
    <col min="12290" max="12290" width="13.109375" customWidth="1"/>
    <col min="12291" max="12291" width="11.6640625" customWidth="1"/>
    <col min="12292" max="12292" width="11.33203125" customWidth="1"/>
    <col min="12293" max="12293" width="12.5546875" customWidth="1"/>
    <col min="12545" max="12545" width="42.33203125" customWidth="1"/>
    <col min="12546" max="12546" width="13.109375" customWidth="1"/>
    <col min="12547" max="12547" width="11.6640625" customWidth="1"/>
    <col min="12548" max="12548" width="11.33203125" customWidth="1"/>
    <col min="12549" max="12549" width="12.5546875" customWidth="1"/>
    <col min="12801" max="12801" width="42.33203125" customWidth="1"/>
    <col min="12802" max="12802" width="13.109375" customWidth="1"/>
    <col min="12803" max="12803" width="11.6640625" customWidth="1"/>
    <col min="12804" max="12804" width="11.33203125" customWidth="1"/>
    <col min="12805" max="12805" width="12.5546875" customWidth="1"/>
    <col min="13057" max="13057" width="42.33203125" customWidth="1"/>
    <col min="13058" max="13058" width="13.109375" customWidth="1"/>
    <col min="13059" max="13059" width="11.6640625" customWidth="1"/>
    <col min="13060" max="13060" width="11.33203125" customWidth="1"/>
    <col min="13061" max="13061" width="12.5546875" customWidth="1"/>
    <col min="13313" max="13313" width="42.33203125" customWidth="1"/>
    <col min="13314" max="13314" width="13.109375" customWidth="1"/>
    <col min="13315" max="13315" width="11.6640625" customWidth="1"/>
    <col min="13316" max="13316" width="11.33203125" customWidth="1"/>
    <col min="13317" max="13317" width="12.5546875" customWidth="1"/>
    <col min="13569" max="13569" width="42.33203125" customWidth="1"/>
    <col min="13570" max="13570" width="13.109375" customWidth="1"/>
    <col min="13571" max="13571" width="11.6640625" customWidth="1"/>
    <col min="13572" max="13572" width="11.33203125" customWidth="1"/>
    <col min="13573" max="13573" width="12.5546875" customWidth="1"/>
    <col min="13825" max="13825" width="42.33203125" customWidth="1"/>
    <col min="13826" max="13826" width="13.109375" customWidth="1"/>
    <col min="13827" max="13827" width="11.6640625" customWidth="1"/>
    <col min="13828" max="13828" width="11.33203125" customWidth="1"/>
    <col min="13829" max="13829" width="12.5546875" customWidth="1"/>
    <col min="14081" max="14081" width="42.33203125" customWidth="1"/>
    <col min="14082" max="14082" width="13.109375" customWidth="1"/>
    <col min="14083" max="14083" width="11.6640625" customWidth="1"/>
    <col min="14084" max="14084" width="11.33203125" customWidth="1"/>
    <col min="14085" max="14085" width="12.5546875" customWidth="1"/>
    <col min="14337" max="14337" width="42.33203125" customWidth="1"/>
    <col min="14338" max="14338" width="13.109375" customWidth="1"/>
    <col min="14339" max="14339" width="11.6640625" customWidth="1"/>
    <col min="14340" max="14340" width="11.33203125" customWidth="1"/>
    <col min="14341" max="14341" width="12.5546875" customWidth="1"/>
    <col min="14593" max="14593" width="42.33203125" customWidth="1"/>
    <col min="14594" max="14594" width="13.109375" customWidth="1"/>
    <col min="14595" max="14595" width="11.6640625" customWidth="1"/>
    <col min="14596" max="14596" width="11.33203125" customWidth="1"/>
    <col min="14597" max="14597" width="12.5546875" customWidth="1"/>
    <col min="14849" max="14849" width="42.33203125" customWidth="1"/>
    <col min="14850" max="14850" width="13.109375" customWidth="1"/>
    <col min="14851" max="14851" width="11.6640625" customWidth="1"/>
    <col min="14852" max="14852" width="11.33203125" customWidth="1"/>
    <col min="14853" max="14853" width="12.5546875" customWidth="1"/>
    <col min="15105" max="15105" width="42.33203125" customWidth="1"/>
    <col min="15106" max="15106" width="13.109375" customWidth="1"/>
    <col min="15107" max="15107" width="11.6640625" customWidth="1"/>
    <col min="15108" max="15108" width="11.33203125" customWidth="1"/>
    <col min="15109" max="15109" width="12.5546875" customWidth="1"/>
    <col min="15361" max="15361" width="42.33203125" customWidth="1"/>
    <col min="15362" max="15362" width="13.109375" customWidth="1"/>
    <col min="15363" max="15363" width="11.6640625" customWidth="1"/>
    <col min="15364" max="15364" width="11.33203125" customWidth="1"/>
    <col min="15365" max="15365" width="12.5546875" customWidth="1"/>
    <col min="15617" max="15617" width="42.33203125" customWidth="1"/>
    <col min="15618" max="15618" width="13.109375" customWidth="1"/>
    <col min="15619" max="15619" width="11.6640625" customWidth="1"/>
    <col min="15620" max="15620" width="11.33203125" customWidth="1"/>
    <col min="15621" max="15621" width="12.5546875" customWidth="1"/>
    <col min="15873" max="15873" width="42.33203125" customWidth="1"/>
    <col min="15874" max="15874" width="13.109375" customWidth="1"/>
    <col min="15875" max="15875" width="11.6640625" customWidth="1"/>
    <col min="15876" max="15876" width="11.33203125" customWidth="1"/>
    <col min="15877" max="15877" width="12.5546875" customWidth="1"/>
    <col min="16129" max="16129" width="42.33203125" customWidth="1"/>
    <col min="16130" max="16130" width="13.109375" customWidth="1"/>
    <col min="16131" max="16131" width="11.6640625" customWidth="1"/>
    <col min="16132" max="16132" width="11.33203125" customWidth="1"/>
    <col min="16133" max="16133" width="12.5546875" customWidth="1"/>
  </cols>
  <sheetData>
    <row r="2" spans="1:5" x14ac:dyDescent="0.25">
      <c r="A2" s="900" t="s">
        <v>812</v>
      </c>
      <c r="B2" s="900"/>
      <c r="C2" s="900"/>
      <c r="D2" s="900"/>
      <c r="E2" s="900"/>
    </row>
    <row r="3" spans="1:5" x14ac:dyDescent="0.25">
      <c r="A3" s="27"/>
      <c r="B3" s="27"/>
      <c r="C3" s="27"/>
      <c r="D3" s="27"/>
      <c r="E3" s="27"/>
    </row>
    <row r="4" spans="1:5" x14ac:dyDescent="0.25">
      <c r="A4" s="917" t="s">
        <v>315</v>
      </c>
      <c r="B4" s="917"/>
      <c r="C4" s="917"/>
      <c r="D4" s="917"/>
      <c r="E4" s="917"/>
    </row>
    <row r="5" spans="1:5" x14ac:dyDescent="0.25">
      <c r="A5" s="407"/>
      <c r="B5" s="407" t="s">
        <v>438</v>
      </c>
      <c r="C5" s="407"/>
      <c r="D5" s="407"/>
      <c r="E5" s="407"/>
    </row>
    <row r="6" spans="1:5" x14ac:dyDescent="0.25">
      <c r="A6" s="27"/>
      <c r="B6" s="27"/>
      <c r="C6" s="27"/>
      <c r="D6" s="27"/>
      <c r="E6" s="27" t="s">
        <v>0</v>
      </c>
    </row>
    <row r="7" spans="1:5" ht="12.75" customHeight="1" x14ac:dyDescent="0.25">
      <c r="A7" s="918" t="s">
        <v>112</v>
      </c>
      <c r="B7" s="920" t="s">
        <v>113</v>
      </c>
      <c r="C7" s="865" t="s">
        <v>318</v>
      </c>
      <c r="D7" s="865" t="s">
        <v>344</v>
      </c>
      <c r="E7" s="922" t="s">
        <v>114</v>
      </c>
    </row>
    <row r="8" spans="1:5" x14ac:dyDescent="0.25">
      <c r="A8" s="919"/>
      <c r="B8" s="921"/>
      <c r="C8" s="866"/>
      <c r="D8" s="866"/>
      <c r="E8" s="923"/>
    </row>
    <row r="9" spans="1:5" x14ac:dyDescent="0.25">
      <c r="A9" s="75" t="s">
        <v>407</v>
      </c>
      <c r="B9" s="371">
        <v>0</v>
      </c>
      <c r="C9" s="74"/>
      <c r="D9" s="74"/>
      <c r="E9" s="372">
        <f>SUM(B9:D9)</f>
        <v>0</v>
      </c>
    </row>
    <row r="10" spans="1:5" x14ac:dyDescent="0.25">
      <c r="A10" s="75" t="s">
        <v>776</v>
      </c>
      <c r="B10" s="371">
        <v>101</v>
      </c>
      <c r="D10" s="74"/>
      <c r="E10" s="372">
        <f>SUM(B10:D10)</f>
        <v>101</v>
      </c>
    </row>
    <row r="11" spans="1:5" x14ac:dyDescent="0.25">
      <c r="A11" s="75" t="s">
        <v>777</v>
      </c>
      <c r="B11" s="371">
        <v>2552</v>
      </c>
      <c r="C11" s="74"/>
      <c r="D11" s="74"/>
      <c r="E11" s="372">
        <f>SUM(B11:D11)</f>
        <v>2552</v>
      </c>
    </row>
    <row r="12" spans="1:5" x14ac:dyDescent="0.25">
      <c r="A12" s="75" t="s">
        <v>778</v>
      </c>
      <c r="B12" s="371">
        <v>1999</v>
      </c>
      <c r="C12" s="74"/>
      <c r="D12" s="74"/>
      <c r="E12" s="372">
        <f>SUM(B12:D12)</f>
        <v>1999</v>
      </c>
    </row>
    <row r="13" spans="1:5" x14ac:dyDescent="0.25">
      <c r="A13" s="1"/>
      <c r="B13" s="373"/>
      <c r="D13" s="74"/>
      <c r="E13" s="372">
        <f>SUM(B13:D13)</f>
        <v>0</v>
      </c>
    </row>
    <row r="14" spans="1:5" x14ac:dyDescent="0.25">
      <c r="A14" s="395"/>
      <c r="B14" s="371"/>
      <c r="C14" s="74"/>
      <c r="D14" s="74"/>
      <c r="E14" s="372">
        <f t="shared" ref="E14:E15" si="0">SUM(B14:D14)</f>
        <v>0</v>
      </c>
    </row>
    <row r="15" spans="1:5" x14ac:dyDescent="0.25">
      <c r="A15" s="33" t="s">
        <v>2</v>
      </c>
      <c r="B15" s="372">
        <f>SUM(B9:B14)</f>
        <v>4652</v>
      </c>
      <c r="C15" s="76">
        <f t="shared" ref="C15:D15" si="1">SUM(C9:C14)</f>
        <v>0</v>
      </c>
      <c r="D15" s="76">
        <f t="shared" si="1"/>
        <v>0</v>
      </c>
      <c r="E15" s="372">
        <f t="shared" si="0"/>
        <v>4652</v>
      </c>
    </row>
  </sheetData>
  <mergeCells count="7">
    <mergeCell ref="A2:E2"/>
    <mergeCell ref="A4:E4"/>
    <mergeCell ref="A7:A8"/>
    <mergeCell ref="B7:B8"/>
    <mergeCell ref="C7:C8"/>
    <mergeCell ref="D7:D8"/>
    <mergeCell ref="E7:E8"/>
  </mergeCells>
  <pageMargins left="0.75" right="0.35" top="0.36" bottom="0.3" header="0.26" footer="0.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</sheetPr>
  <dimension ref="A2:J23"/>
  <sheetViews>
    <sheetView workbookViewId="0">
      <selection activeCell="E15" sqref="E15"/>
    </sheetView>
  </sheetViews>
  <sheetFormatPr defaultRowHeight="13.2" x14ac:dyDescent="0.25"/>
  <cols>
    <col min="1" max="1" width="27.6640625" customWidth="1"/>
    <col min="2" max="2" width="12.6640625" customWidth="1"/>
    <col min="3" max="3" width="10.109375" bestFit="1" customWidth="1"/>
    <col min="4" max="4" width="10.33203125" bestFit="1" customWidth="1"/>
    <col min="5" max="5" width="11.44140625" customWidth="1"/>
    <col min="6" max="6" width="10.33203125" bestFit="1" customWidth="1"/>
    <col min="7" max="7" width="12.44140625" customWidth="1"/>
    <col min="8" max="8" width="13.109375" customWidth="1"/>
    <col min="9" max="9" width="11.109375" customWidth="1"/>
    <col min="10" max="10" width="9.5546875" bestFit="1" customWidth="1"/>
  </cols>
  <sheetData>
    <row r="2" spans="1:10" x14ac:dyDescent="0.25">
      <c r="E2" s="1036" t="s">
        <v>813</v>
      </c>
      <c r="F2" s="1036"/>
      <c r="G2" s="1036"/>
      <c r="H2" s="1036"/>
      <c r="I2" s="1036"/>
      <c r="J2" s="1036"/>
    </row>
    <row r="3" spans="1:10" x14ac:dyDescent="0.25">
      <c r="I3" s="409"/>
      <c r="J3" s="409"/>
    </row>
    <row r="4" spans="1:10" x14ac:dyDescent="0.25">
      <c r="A4" s="924" t="s">
        <v>396</v>
      </c>
      <c r="B4" s="924"/>
      <c r="C4" s="924"/>
      <c r="D4" s="924"/>
      <c r="E4" s="924"/>
      <c r="F4" s="924"/>
      <c r="G4" s="924"/>
      <c r="H4" s="924"/>
      <c r="I4" s="924"/>
      <c r="J4" s="924"/>
    </row>
    <row r="5" spans="1:10" ht="13.5" customHeight="1" x14ac:dyDescent="0.25">
      <c r="A5" s="408"/>
      <c r="B5" s="408"/>
      <c r="C5" s="408"/>
      <c r="D5" s="408"/>
      <c r="E5" s="408" t="s">
        <v>438</v>
      </c>
      <c r="F5" s="408"/>
      <c r="G5" s="408"/>
      <c r="H5" s="408"/>
      <c r="I5" s="408"/>
      <c r="J5" s="408"/>
    </row>
    <row r="6" spans="1:10" ht="13.8" thickBot="1" x14ac:dyDescent="0.3">
      <c r="I6" s="870" t="s">
        <v>111</v>
      </c>
      <c r="J6" s="870"/>
    </row>
    <row r="7" spans="1:10" ht="15.75" customHeight="1" x14ac:dyDescent="0.25">
      <c r="A7" s="925" t="s">
        <v>230</v>
      </c>
      <c r="B7" s="932" t="s">
        <v>226</v>
      </c>
      <c r="C7" s="933"/>
      <c r="D7" s="933"/>
      <c r="E7" s="933"/>
      <c r="F7" s="927" t="s">
        <v>223</v>
      </c>
      <c r="G7" s="927"/>
      <c r="H7" s="927"/>
      <c r="I7" s="928" t="s">
        <v>229</v>
      </c>
      <c r="J7" s="930" t="s">
        <v>140</v>
      </c>
    </row>
    <row r="8" spans="1:10" ht="33.75" customHeight="1" thickBot="1" x14ac:dyDescent="0.3">
      <c r="A8" s="926"/>
      <c r="B8" s="96" t="s">
        <v>228</v>
      </c>
      <c r="C8" s="96" t="s">
        <v>227</v>
      </c>
      <c r="D8" s="96" t="s">
        <v>226</v>
      </c>
      <c r="E8" s="96" t="s">
        <v>224</v>
      </c>
      <c r="F8" s="96" t="s">
        <v>225</v>
      </c>
      <c r="G8" s="96" t="s">
        <v>224</v>
      </c>
      <c r="H8" s="96" t="s">
        <v>223</v>
      </c>
      <c r="I8" s="929"/>
      <c r="J8" s="931"/>
    </row>
    <row r="9" spans="1:10" ht="15.75" customHeight="1" x14ac:dyDescent="0.25">
      <c r="A9" s="95" t="s">
        <v>113</v>
      </c>
      <c r="B9" s="94">
        <v>199086</v>
      </c>
      <c r="C9" s="94">
        <v>112212</v>
      </c>
      <c r="D9" s="94">
        <v>15897</v>
      </c>
      <c r="E9" s="94">
        <v>350</v>
      </c>
      <c r="F9" s="94">
        <v>4652</v>
      </c>
      <c r="G9" s="94"/>
      <c r="H9" s="94">
        <v>75</v>
      </c>
      <c r="I9" s="94"/>
      <c r="J9" s="93">
        <f>SUM(B9:I9)</f>
        <v>332272</v>
      </c>
    </row>
    <row r="10" spans="1:10" ht="15.75" customHeight="1" x14ac:dyDescent="0.25">
      <c r="A10" s="95"/>
      <c r="B10" s="94"/>
      <c r="C10" s="94"/>
      <c r="D10" s="94"/>
      <c r="E10" s="94"/>
      <c r="F10" s="94"/>
      <c r="G10" s="94"/>
      <c r="H10" s="94"/>
      <c r="I10" s="94"/>
      <c r="J10" s="93">
        <f t="shared" ref="J10:J12" si="0">SUM(B10:I10)</f>
        <v>0</v>
      </c>
    </row>
    <row r="11" spans="1:10" ht="15.75" customHeight="1" x14ac:dyDescent="0.25">
      <c r="A11" s="92" t="s">
        <v>317</v>
      </c>
      <c r="B11" s="28">
        <v>3065</v>
      </c>
      <c r="C11" s="28">
        <v>0</v>
      </c>
      <c r="D11" s="28">
        <v>1</v>
      </c>
      <c r="E11" s="28"/>
      <c r="F11" s="28"/>
      <c r="G11" s="28"/>
      <c r="H11" s="28"/>
      <c r="I11" s="28"/>
      <c r="J11" s="93">
        <f t="shared" si="0"/>
        <v>3066</v>
      </c>
    </row>
    <row r="12" spans="1:10" ht="15.75" customHeight="1" x14ac:dyDescent="0.25">
      <c r="A12" s="91"/>
      <c r="B12" s="85"/>
      <c r="C12" s="85"/>
      <c r="D12" s="85" t="s">
        <v>764</v>
      </c>
      <c r="E12" s="85"/>
      <c r="F12" s="85"/>
      <c r="G12" s="85"/>
      <c r="H12" s="85"/>
      <c r="I12" s="85"/>
      <c r="J12" s="93">
        <f t="shared" si="0"/>
        <v>0</v>
      </c>
    </row>
    <row r="13" spans="1:10" ht="22.5" customHeight="1" x14ac:dyDescent="0.25">
      <c r="A13" s="88" t="s">
        <v>348</v>
      </c>
      <c r="B13" s="28">
        <v>0</v>
      </c>
      <c r="C13" s="28">
        <v>0</v>
      </c>
      <c r="D13" s="28">
        <v>22533</v>
      </c>
      <c r="E13" s="28"/>
      <c r="F13" s="28"/>
      <c r="G13" s="28"/>
      <c r="H13" s="28"/>
      <c r="I13" s="28"/>
      <c r="J13" s="87">
        <f>SUM(D13:I13)</f>
        <v>22533</v>
      </c>
    </row>
    <row r="14" spans="1:10" ht="15.75" customHeight="1" x14ac:dyDescent="0.25">
      <c r="A14" s="88"/>
      <c r="B14" s="28"/>
      <c r="C14" s="28"/>
      <c r="D14" s="28"/>
      <c r="E14" s="28"/>
      <c r="F14" s="28"/>
      <c r="G14" s="28"/>
      <c r="H14" s="28"/>
      <c r="I14" s="28"/>
      <c r="J14" s="87"/>
    </row>
    <row r="15" spans="1:10" ht="15.75" customHeight="1" x14ac:dyDescent="0.25">
      <c r="A15" s="88"/>
      <c r="B15" s="28"/>
      <c r="C15" s="28"/>
      <c r="D15" s="28"/>
      <c r="E15" s="28"/>
      <c r="F15" s="28"/>
      <c r="G15" s="28"/>
      <c r="H15" s="28"/>
      <c r="I15" s="28"/>
      <c r="J15" s="87"/>
    </row>
    <row r="16" spans="1:10" ht="24" x14ac:dyDescent="0.25">
      <c r="A16" s="90" t="s">
        <v>222</v>
      </c>
      <c r="B16" s="29">
        <f>SUM(B9:B15)</f>
        <v>202151</v>
      </c>
      <c r="C16" s="29">
        <f t="shared" ref="C16:I16" si="1">SUM(C9:C15)</f>
        <v>112212</v>
      </c>
      <c r="D16" s="29">
        <f t="shared" si="1"/>
        <v>38431</v>
      </c>
      <c r="E16" s="29">
        <f t="shared" si="1"/>
        <v>350</v>
      </c>
      <c r="F16" s="29">
        <f t="shared" si="1"/>
        <v>4652</v>
      </c>
      <c r="G16" s="29">
        <f t="shared" si="1"/>
        <v>0</v>
      </c>
      <c r="H16" s="29">
        <f t="shared" si="1"/>
        <v>75</v>
      </c>
      <c r="I16" s="29">
        <f t="shared" si="1"/>
        <v>0</v>
      </c>
      <c r="J16" s="87">
        <f t="shared" ref="J16" si="2">SUM(J9:J15)</f>
        <v>357871</v>
      </c>
    </row>
    <row r="17" spans="1:10" ht="15.75" customHeight="1" x14ac:dyDescent="0.25">
      <c r="A17" s="88"/>
      <c r="B17" s="28"/>
      <c r="C17" s="28"/>
      <c r="D17" s="28"/>
      <c r="E17" s="28"/>
      <c r="F17" s="28"/>
      <c r="G17" s="28"/>
      <c r="H17" s="28"/>
      <c r="I17" s="28"/>
      <c r="J17" s="87"/>
    </row>
    <row r="18" spans="1:10" ht="20.399999999999999" x14ac:dyDescent="0.25">
      <c r="A18" s="89" t="s">
        <v>221</v>
      </c>
      <c r="B18" s="28">
        <v>6667</v>
      </c>
      <c r="C18" s="28"/>
      <c r="D18" s="28">
        <v>84485</v>
      </c>
      <c r="E18" s="28"/>
      <c r="F18" s="28"/>
      <c r="G18" s="28"/>
      <c r="H18" s="28"/>
      <c r="I18" s="28"/>
      <c r="J18" s="87">
        <f>SUM(B18:I18)</f>
        <v>91152</v>
      </c>
    </row>
    <row r="19" spans="1:10" ht="20.399999999999999" x14ac:dyDescent="0.25">
      <c r="A19" s="89" t="s">
        <v>220</v>
      </c>
      <c r="B19" s="28"/>
      <c r="C19" s="28"/>
      <c r="D19" s="28"/>
      <c r="E19" s="28"/>
      <c r="F19" s="28"/>
      <c r="G19" s="28"/>
      <c r="H19" s="28">
        <v>76216</v>
      </c>
      <c r="I19" s="28"/>
      <c r="J19" s="87">
        <f>SUM(B19:I19)</f>
        <v>76216</v>
      </c>
    </row>
    <row r="20" spans="1:10" ht="15.75" customHeight="1" x14ac:dyDescent="0.25">
      <c r="A20" s="88"/>
      <c r="B20" s="28"/>
      <c r="C20" s="28"/>
      <c r="D20" s="28"/>
      <c r="E20" s="28"/>
      <c r="F20" s="28"/>
      <c r="G20" s="28"/>
      <c r="H20" s="28"/>
      <c r="I20" s="28"/>
      <c r="J20" s="87"/>
    </row>
    <row r="21" spans="1:10" ht="20.399999999999999" x14ac:dyDescent="0.25">
      <c r="A21" s="88" t="s">
        <v>219</v>
      </c>
      <c r="B21" s="28"/>
      <c r="C21" s="28"/>
      <c r="D21" s="28"/>
      <c r="E21" s="28"/>
      <c r="F21" s="28"/>
      <c r="G21" s="28"/>
      <c r="H21" s="28"/>
      <c r="I21" s="29">
        <f>SUM(I18:I20)</f>
        <v>0</v>
      </c>
      <c r="J21" s="87">
        <f>SUM(J18:J20)</f>
        <v>167368</v>
      </c>
    </row>
    <row r="22" spans="1:10" ht="15.75" customHeight="1" thickBot="1" x14ac:dyDescent="0.3">
      <c r="A22" s="86"/>
      <c r="B22" s="85"/>
      <c r="C22" s="85"/>
      <c r="D22" s="85"/>
      <c r="E22" s="85"/>
      <c r="F22" s="85"/>
      <c r="G22" s="85"/>
      <c r="H22" s="85"/>
      <c r="I22" s="85"/>
      <c r="J22" s="84"/>
    </row>
    <row r="23" spans="1:10" ht="19.5" customHeight="1" thickBot="1" x14ac:dyDescent="0.3">
      <c r="A23" s="83" t="s">
        <v>218</v>
      </c>
      <c r="B23" s="82">
        <f>SUM(B9:B13)</f>
        <v>202151</v>
      </c>
      <c r="C23" s="82">
        <f>SUM(C9:C13)</f>
        <v>112212</v>
      </c>
      <c r="D23" s="82">
        <f>SUM(D9:D13)</f>
        <v>38431</v>
      </c>
      <c r="E23" s="82">
        <f>SUM(E9:E13)</f>
        <v>350</v>
      </c>
      <c r="F23" s="82">
        <f>SUM(F16)</f>
        <v>4652</v>
      </c>
      <c r="G23" s="82">
        <f>SUM(G9:G13)</f>
        <v>0</v>
      </c>
      <c r="H23" s="82">
        <f>SUM(H17:H22)</f>
        <v>76216</v>
      </c>
      <c r="I23" s="82">
        <f>SUM(I21)</f>
        <v>0</v>
      </c>
      <c r="J23" s="81">
        <f>J16+J21</f>
        <v>525239</v>
      </c>
    </row>
  </sheetData>
  <mergeCells count="8">
    <mergeCell ref="E2:J2"/>
    <mergeCell ref="A4:J4"/>
    <mergeCell ref="I6:J6"/>
    <mergeCell ref="A7:A8"/>
    <mergeCell ref="F7:H7"/>
    <mergeCell ref="I7:I8"/>
    <mergeCell ref="J7:J8"/>
    <mergeCell ref="B7:E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</sheetPr>
  <dimension ref="A2:K22"/>
  <sheetViews>
    <sheetView topLeftCell="B1" workbookViewId="0">
      <selection activeCell="B7" sqref="B7:B8"/>
    </sheetView>
  </sheetViews>
  <sheetFormatPr defaultRowHeight="13.2" x14ac:dyDescent="0.25"/>
  <cols>
    <col min="1" max="1" width="13.5546875" customWidth="1"/>
    <col min="2" max="2" width="32.88671875" customWidth="1"/>
    <col min="3" max="3" width="12.88671875" bestFit="1" customWidth="1"/>
    <col min="4" max="4" width="10" bestFit="1" customWidth="1"/>
    <col min="5" max="5" width="10.109375" bestFit="1" customWidth="1"/>
    <col min="6" max="6" width="11.44140625" customWidth="1"/>
    <col min="7" max="7" width="10.109375" bestFit="1" customWidth="1"/>
    <col min="8" max="8" width="12.44140625" customWidth="1"/>
    <col min="9" max="9" width="13.109375" customWidth="1"/>
    <col min="10" max="10" width="11.109375" customWidth="1"/>
  </cols>
  <sheetData>
    <row r="2" spans="1:11" x14ac:dyDescent="0.25">
      <c r="F2" s="1036" t="s">
        <v>814</v>
      </c>
      <c r="G2" s="1036"/>
      <c r="H2" s="1036"/>
      <c r="I2" s="1036"/>
      <c r="J2" s="1036"/>
      <c r="K2" s="1036"/>
    </row>
    <row r="3" spans="1:11" x14ac:dyDescent="0.25">
      <c r="J3" s="409"/>
      <c r="K3" s="409"/>
    </row>
    <row r="4" spans="1:11" x14ac:dyDescent="0.25">
      <c r="A4" s="924" t="s">
        <v>397</v>
      </c>
      <c r="B4" s="924"/>
      <c r="C4" s="924"/>
      <c r="D4" s="924"/>
      <c r="E4" s="924"/>
      <c r="F4" s="924"/>
      <c r="G4" s="924"/>
      <c r="H4" s="924"/>
      <c r="I4" s="924"/>
      <c r="J4" s="924"/>
      <c r="K4" s="924"/>
    </row>
    <row r="5" spans="1:11" ht="11.25" customHeight="1" x14ac:dyDescent="0.25">
      <c r="B5" s="408"/>
      <c r="C5" s="408"/>
      <c r="D5" s="408"/>
      <c r="E5" s="408" t="s">
        <v>438</v>
      </c>
      <c r="F5" s="408"/>
      <c r="G5" s="408"/>
      <c r="H5" s="408"/>
      <c r="I5" s="408"/>
      <c r="J5" s="408"/>
      <c r="K5" s="408"/>
    </row>
    <row r="6" spans="1:11" ht="13.8" thickBot="1" x14ac:dyDescent="0.3">
      <c r="J6" s="870" t="s">
        <v>111</v>
      </c>
      <c r="K6" s="870"/>
    </row>
    <row r="7" spans="1:11" ht="15.75" customHeight="1" x14ac:dyDescent="0.25">
      <c r="A7" s="934" t="s">
        <v>379</v>
      </c>
      <c r="B7" s="936" t="s">
        <v>230</v>
      </c>
      <c r="C7" s="932" t="s">
        <v>226</v>
      </c>
      <c r="D7" s="933"/>
      <c r="E7" s="933"/>
      <c r="F7" s="933"/>
      <c r="G7" s="927" t="s">
        <v>223</v>
      </c>
      <c r="H7" s="927"/>
      <c r="I7" s="927"/>
      <c r="J7" s="928" t="s">
        <v>229</v>
      </c>
      <c r="K7" s="930" t="s">
        <v>140</v>
      </c>
    </row>
    <row r="8" spans="1:11" ht="28.5" customHeight="1" thickBot="1" x14ac:dyDescent="0.3">
      <c r="A8" s="935"/>
      <c r="B8" s="937"/>
      <c r="C8" s="96" t="s">
        <v>228</v>
      </c>
      <c r="D8" s="96" t="s">
        <v>227</v>
      </c>
      <c r="E8" s="96" t="s">
        <v>226</v>
      </c>
      <c r="F8" s="96" t="s">
        <v>224</v>
      </c>
      <c r="G8" s="96" t="s">
        <v>225</v>
      </c>
      <c r="H8" s="96" t="s">
        <v>224</v>
      </c>
      <c r="I8" s="96" t="s">
        <v>223</v>
      </c>
      <c r="J8" s="929"/>
      <c r="K8" s="931"/>
    </row>
    <row r="9" spans="1:11" ht="15.75" customHeight="1" x14ac:dyDescent="0.25">
      <c r="A9" s="363"/>
      <c r="B9" s="364"/>
      <c r="C9" s="67"/>
      <c r="D9" s="66"/>
      <c r="E9" s="365"/>
      <c r="F9" s="94"/>
      <c r="G9" s="94"/>
      <c r="H9" s="364"/>
      <c r="J9" s="94"/>
      <c r="K9" s="93"/>
    </row>
    <row r="10" spans="1:11" ht="15.75" customHeight="1" x14ac:dyDescent="0.25">
      <c r="A10" s="102"/>
      <c r="B10" s="106" t="s">
        <v>113</v>
      </c>
      <c r="C10" s="94"/>
      <c r="D10" s="28"/>
      <c r="E10" s="28"/>
      <c r="F10" s="94"/>
      <c r="G10" s="94"/>
      <c r="H10" s="94"/>
      <c r="I10" s="28"/>
      <c r="J10" s="94"/>
      <c r="K10" s="93"/>
    </row>
    <row r="11" spans="1:11" ht="15.75" customHeight="1" x14ac:dyDescent="0.25">
      <c r="A11" s="105" t="s">
        <v>239</v>
      </c>
      <c r="B11" s="2" t="s">
        <v>238</v>
      </c>
      <c r="C11" s="28">
        <v>188130</v>
      </c>
      <c r="D11" s="28">
        <v>112212</v>
      </c>
      <c r="E11" s="28">
        <v>12576</v>
      </c>
      <c r="F11" s="28"/>
      <c r="G11" s="28">
        <v>4652</v>
      </c>
      <c r="H11" s="28"/>
      <c r="I11" s="28">
        <v>55</v>
      </c>
      <c r="J11" s="28"/>
      <c r="K11" s="87">
        <f>SUM(C11:J11)</f>
        <v>317625</v>
      </c>
    </row>
    <row r="12" spans="1:11" ht="15.75" customHeight="1" x14ac:dyDescent="0.25">
      <c r="A12" s="105" t="s">
        <v>237</v>
      </c>
      <c r="B12" s="101" t="s">
        <v>236</v>
      </c>
      <c r="C12" s="320">
        <v>1686</v>
      </c>
      <c r="D12" s="28"/>
      <c r="E12" s="28">
        <v>2865</v>
      </c>
      <c r="F12" s="28">
        <v>350</v>
      </c>
      <c r="G12" s="28"/>
      <c r="H12" s="3"/>
      <c r="I12" s="28">
        <v>20</v>
      </c>
      <c r="J12" s="28"/>
      <c r="K12" s="87">
        <f>SUM(C12:J12)</f>
        <v>4921</v>
      </c>
    </row>
    <row r="13" spans="1:11" ht="15.75" customHeight="1" x14ac:dyDescent="0.25">
      <c r="A13" s="105" t="s">
        <v>235</v>
      </c>
      <c r="B13" s="2" t="s">
        <v>234</v>
      </c>
      <c r="C13" s="28">
        <v>6346</v>
      </c>
      <c r="D13" s="28"/>
      <c r="E13" s="28"/>
      <c r="F13" s="28"/>
      <c r="G13" s="28"/>
      <c r="H13" s="28"/>
      <c r="I13" s="28"/>
      <c r="J13" s="28"/>
      <c r="K13" s="87">
        <f t="shared" ref="K13:K14" si="0">SUM(C13:J13)</f>
        <v>6346</v>
      </c>
    </row>
    <row r="14" spans="1:11" ht="15.75" customHeight="1" x14ac:dyDescent="0.25">
      <c r="A14" s="105" t="s">
        <v>233</v>
      </c>
      <c r="B14" s="101" t="s">
        <v>232</v>
      </c>
      <c r="C14" s="28">
        <v>2924</v>
      </c>
      <c r="D14" s="28"/>
      <c r="E14" s="28">
        <v>455</v>
      </c>
      <c r="F14" s="28"/>
      <c r="G14" s="28"/>
      <c r="H14" s="28"/>
      <c r="I14" s="28"/>
      <c r="J14" s="28"/>
      <c r="K14" s="87">
        <f t="shared" si="0"/>
        <v>3379</v>
      </c>
    </row>
    <row r="15" spans="1:11" x14ac:dyDescent="0.25">
      <c r="A15" s="102"/>
      <c r="B15" s="104" t="s">
        <v>222</v>
      </c>
      <c r="C15" s="29">
        <f>SUM(C11:C14)</f>
        <v>199086</v>
      </c>
      <c r="D15" s="29">
        <f>SUM(D11:D14)</f>
        <v>112212</v>
      </c>
      <c r="E15" s="29">
        <f>SUM(E10:E14)</f>
        <v>15896</v>
      </c>
      <c r="F15" s="29">
        <f t="shared" ref="F15:G15" si="1">SUM(F11:F14)</f>
        <v>350</v>
      </c>
      <c r="G15" s="29">
        <f t="shared" si="1"/>
        <v>4652</v>
      </c>
      <c r="H15" s="29">
        <f t="shared" ref="H15" si="2">SUM(H10:H14)</f>
        <v>0</v>
      </c>
      <c r="I15" s="29">
        <f t="shared" ref="I15:J15" si="3">SUM(I11:I14)</f>
        <v>75</v>
      </c>
      <c r="J15" s="29">
        <f t="shared" si="3"/>
        <v>0</v>
      </c>
      <c r="K15" s="87">
        <f>SUM(K11:K14)</f>
        <v>332271</v>
      </c>
    </row>
    <row r="16" spans="1:11" ht="20.399999999999999" x14ac:dyDescent="0.25">
      <c r="A16" s="102"/>
      <c r="B16" s="103" t="s">
        <v>221</v>
      </c>
      <c r="C16" s="28"/>
      <c r="D16" s="28"/>
      <c r="E16" s="28"/>
      <c r="F16" s="28"/>
      <c r="G16" s="28"/>
      <c r="H16" s="28"/>
      <c r="I16" s="28"/>
      <c r="J16" s="362">
        <v>91152</v>
      </c>
      <c r="K16" s="87">
        <f>SUM(C16:J16)</f>
        <v>91152</v>
      </c>
    </row>
    <row r="17" spans="1:11" ht="20.399999999999999" x14ac:dyDescent="0.25">
      <c r="A17" s="102"/>
      <c r="B17" s="103" t="s">
        <v>220</v>
      </c>
      <c r="C17" s="28"/>
      <c r="D17" s="28"/>
      <c r="E17" s="28"/>
      <c r="F17" s="28"/>
      <c r="G17" s="28"/>
      <c r="H17" s="28"/>
      <c r="I17" s="28"/>
      <c r="J17" s="28">
        <v>76216</v>
      </c>
      <c r="K17" s="87">
        <f>SUM(C17:J17)</f>
        <v>76216</v>
      </c>
    </row>
    <row r="18" spans="1:11" x14ac:dyDescent="0.25">
      <c r="A18" s="102"/>
      <c r="B18" s="101" t="s">
        <v>219</v>
      </c>
      <c r="C18" s="28"/>
      <c r="D18" s="28"/>
      <c r="E18" s="28"/>
      <c r="F18" s="28"/>
      <c r="G18" s="28"/>
      <c r="H18" s="28"/>
      <c r="I18" s="28"/>
      <c r="J18" s="29">
        <f>SUM(J16:J17)</f>
        <v>167368</v>
      </c>
      <c r="K18" s="87">
        <f>SUM(C18:J18)</f>
        <v>167368</v>
      </c>
    </row>
    <row r="19" spans="1:11" x14ac:dyDescent="0.25">
      <c r="A19" s="111"/>
      <c r="B19" s="99"/>
      <c r="C19" s="85"/>
      <c r="D19" s="85"/>
      <c r="E19" s="85"/>
      <c r="F19" s="85"/>
      <c r="G19" s="85"/>
      <c r="H19" s="85"/>
      <c r="I19" s="85"/>
      <c r="J19" s="308"/>
      <c r="K19" s="84"/>
    </row>
    <row r="20" spans="1:11" x14ac:dyDescent="0.25">
      <c r="A20" s="111"/>
      <c r="B20" s="99"/>
      <c r="C20" s="85"/>
      <c r="D20" s="85"/>
      <c r="E20" s="85"/>
      <c r="F20" s="85"/>
      <c r="G20" s="85"/>
      <c r="H20" s="85"/>
      <c r="I20" s="85"/>
      <c r="J20" s="308"/>
      <c r="K20" s="84"/>
    </row>
    <row r="21" spans="1:11" ht="15.75" customHeight="1" thickBot="1" x14ac:dyDescent="0.3">
      <c r="A21" s="100"/>
      <c r="B21" s="99"/>
      <c r="C21" s="85"/>
      <c r="D21" s="85"/>
      <c r="E21" s="85"/>
      <c r="F21" s="85"/>
      <c r="G21" s="85"/>
      <c r="H21" s="85"/>
      <c r="I21" s="85"/>
      <c r="J21" s="85"/>
      <c r="K21" s="84"/>
    </row>
    <row r="22" spans="1:11" ht="19.5" customHeight="1" thickBot="1" x14ac:dyDescent="0.3">
      <c r="A22" s="98"/>
      <c r="B22" s="97" t="s">
        <v>218</v>
      </c>
      <c r="C22" s="82">
        <f>SUM(C10:C14)</f>
        <v>199086</v>
      </c>
      <c r="D22" s="82">
        <f>SUM(D10:D13)</f>
        <v>112212</v>
      </c>
      <c r="E22" s="82">
        <f>SUM(E15)</f>
        <v>15896</v>
      </c>
      <c r="F22" s="82">
        <f>SUM(F9:F13)</f>
        <v>350</v>
      </c>
      <c r="G22" s="82">
        <f>SUM(G15)</f>
        <v>4652</v>
      </c>
      <c r="H22" s="82">
        <f>SUM(H10:H13)</f>
        <v>0</v>
      </c>
      <c r="I22" s="82">
        <f>SUM(I10:I13)</f>
        <v>75</v>
      </c>
      <c r="J22" s="82">
        <f>J15+J18</f>
        <v>167368</v>
      </c>
      <c r="K22" s="81">
        <f>K15+K18</f>
        <v>499639</v>
      </c>
    </row>
  </sheetData>
  <mergeCells count="9">
    <mergeCell ref="F2:K2"/>
    <mergeCell ref="A4:K4"/>
    <mergeCell ref="J6:K6"/>
    <mergeCell ref="A7:A8"/>
    <mergeCell ref="B7:B8"/>
    <mergeCell ref="J7:J8"/>
    <mergeCell ref="K7:K8"/>
    <mergeCell ref="C7:F7"/>
    <mergeCell ref="G7:I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39997558519241921"/>
  </sheetPr>
  <dimension ref="A2:K28"/>
  <sheetViews>
    <sheetView topLeftCell="B1" workbookViewId="0">
      <selection activeCell="D10" sqref="D10"/>
    </sheetView>
  </sheetViews>
  <sheetFormatPr defaultRowHeight="13.2" x14ac:dyDescent="0.25"/>
  <cols>
    <col min="1" max="1" width="12.44140625" customWidth="1"/>
    <col min="2" max="2" width="31" customWidth="1"/>
    <col min="3" max="3" width="10.33203125" bestFit="1" customWidth="1"/>
    <col min="4" max="4" width="10" bestFit="1" customWidth="1"/>
    <col min="5" max="5" width="10.109375" bestFit="1" customWidth="1"/>
    <col min="6" max="6" width="11.44140625" customWidth="1"/>
    <col min="7" max="7" width="10.109375" bestFit="1" customWidth="1"/>
    <col min="8" max="8" width="12.44140625" customWidth="1"/>
    <col min="9" max="9" width="13.109375" customWidth="1"/>
    <col min="10" max="10" width="11.109375" customWidth="1"/>
  </cols>
  <sheetData>
    <row r="2" spans="1:11" x14ac:dyDescent="0.25">
      <c r="E2" s="1036" t="s">
        <v>815</v>
      </c>
      <c r="F2" s="1036"/>
      <c r="G2" s="1036"/>
      <c r="H2" s="1036"/>
      <c r="I2" s="1036"/>
      <c r="J2" s="1036"/>
      <c r="K2" s="1036"/>
    </row>
    <row r="3" spans="1:11" x14ac:dyDescent="0.25">
      <c r="J3" s="409"/>
      <c r="K3" s="409"/>
    </row>
    <row r="4" spans="1:11" x14ac:dyDescent="0.25">
      <c r="B4" s="924" t="s">
        <v>397</v>
      </c>
      <c r="C4" s="924"/>
      <c r="D4" s="924"/>
      <c r="E4" s="924"/>
      <c r="F4" s="924"/>
      <c r="G4" s="924"/>
      <c r="H4" s="924"/>
      <c r="I4" s="924"/>
      <c r="J4" s="924"/>
      <c r="K4" s="924"/>
    </row>
    <row r="5" spans="1:11" ht="12.75" customHeight="1" x14ac:dyDescent="0.25">
      <c r="B5" s="408"/>
      <c r="C5" s="408"/>
      <c r="D5" s="408"/>
      <c r="E5" s="408"/>
      <c r="F5" s="408"/>
      <c r="G5" s="408"/>
      <c r="H5" s="408"/>
      <c r="I5" s="408"/>
      <c r="J5" s="408"/>
      <c r="K5" s="408"/>
    </row>
    <row r="6" spans="1:11" ht="13.8" thickBot="1" x14ac:dyDescent="0.3">
      <c r="J6" s="870" t="s">
        <v>111</v>
      </c>
      <c r="K6" s="870"/>
    </row>
    <row r="7" spans="1:11" ht="15.75" customHeight="1" x14ac:dyDescent="0.25">
      <c r="A7" s="934" t="s">
        <v>379</v>
      </c>
      <c r="B7" s="936" t="s">
        <v>230</v>
      </c>
      <c r="C7" s="932" t="s">
        <v>226</v>
      </c>
      <c r="D7" s="933"/>
      <c r="E7" s="933"/>
      <c r="F7" s="933"/>
      <c r="G7" s="927" t="s">
        <v>223</v>
      </c>
      <c r="H7" s="927"/>
      <c r="I7" s="927"/>
      <c r="J7" s="928" t="s">
        <v>229</v>
      </c>
      <c r="K7" s="930" t="s">
        <v>140</v>
      </c>
    </row>
    <row r="8" spans="1:11" ht="40.5" customHeight="1" thickBot="1" x14ac:dyDescent="0.3">
      <c r="A8" s="935"/>
      <c r="B8" s="937"/>
      <c r="C8" s="96" t="s">
        <v>228</v>
      </c>
      <c r="D8" s="96" t="s">
        <v>227</v>
      </c>
      <c r="E8" s="96" t="s">
        <v>226</v>
      </c>
      <c r="F8" s="96" t="s">
        <v>224</v>
      </c>
      <c r="G8" s="96" t="s">
        <v>225</v>
      </c>
      <c r="H8" s="96" t="s">
        <v>224</v>
      </c>
      <c r="I8" s="96" t="s">
        <v>223</v>
      </c>
      <c r="J8" s="929"/>
      <c r="K8" s="931"/>
    </row>
    <row r="9" spans="1:11" ht="15.75" customHeight="1" x14ac:dyDescent="0.25">
      <c r="A9" s="116"/>
      <c r="B9" s="107"/>
      <c r="C9" s="110"/>
      <c r="D9" s="109"/>
      <c r="E9" s="108"/>
      <c r="F9" s="94"/>
      <c r="G9" s="94"/>
      <c r="H9" s="107"/>
      <c r="J9" s="613"/>
      <c r="K9" s="618"/>
    </row>
    <row r="10" spans="1:11" ht="15.75" customHeight="1" x14ac:dyDescent="0.25">
      <c r="A10" s="111"/>
      <c r="B10" s="106" t="s">
        <v>347</v>
      </c>
      <c r="C10" s="94"/>
      <c r="D10" s="28"/>
      <c r="E10" s="28"/>
      <c r="F10" s="94"/>
      <c r="G10" s="94"/>
      <c r="H10" s="94"/>
      <c r="I10" s="28"/>
      <c r="J10" s="613"/>
      <c r="K10" s="619">
        <f>SUM(C10:J10)</f>
        <v>0</v>
      </c>
    </row>
    <row r="11" spans="1:11" ht="15.75" customHeight="1" x14ac:dyDescent="0.25">
      <c r="A11" s="105" t="s">
        <v>245</v>
      </c>
      <c r="B11" s="2" t="s">
        <v>244</v>
      </c>
      <c r="C11" s="94"/>
      <c r="D11" s="28"/>
      <c r="E11" s="94">
        <v>1</v>
      </c>
      <c r="F11" s="28"/>
      <c r="G11" s="28"/>
      <c r="H11" s="28"/>
      <c r="I11" s="94"/>
      <c r="J11" s="614"/>
      <c r="K11" s="619">
        <f t="shared" ref="K11:K26" si="0">SUM(C11:J11)</f>
        <v>1</v>
      </c>
    </row>
    <row r="12" spans="1:11" ht="15.75" customHeight="1" x14ac:dyDescent="0.25">
      <c r="A12" s="115" t="s">
        <v>243</v>
      </c>
      <c r="B12" s="2" t="s">
        <v>242</v>
      </c>
      <c r="C12" s="85"/>
      <c r="D12" s="28"/>
      <c r="E12" s="85"/>
      <c r="F12" s="85"/>
      <c r="G12" s="85" t="s">
        <v>329</v>
      </c>
      <c r="H12" s="3"/>
      <c r="I12" s="85"/>
      <c r="J12" s="615"/>
      <c r="K12" s="619">
        <f t="shared" si="0"/>
        <v>0</v>
      </c>
    </row>
    <row r="13" spans="1:11" ht="15.75" customHeight="1" x14ac:dyDescent="0.25">
      <c r="A13" s="105" t="s">
        <v>333</v>
      </c>
      <c r="B13" s="101" t="s">
        <v>334</v>
      </c>
      <c r="C13" s="28"/>
      <c r="D13" s="94"/>
      <c r="E13" s="28">
        <v>32</v>
      </c>
      <c r="F13" s="28"/>
      <c r="G13" s="28"/>
      <c r="H13" s="94"/>
      <c r="I13" s="28"/>
      <c r="J13" s="614"/>
      <c r="K13" s="619">
        <f t="shared" si="0"/>
        <v>32</v>
      </c>
    </row>
    <row r="14" spans="1:11" ht="15.75" customHeight="1" x14ac:dyDescent="0.25">
      <c r="A14" s="105" t="s">
        <v>330</v>
      </c>
      <c r="B14" s="101" t="s">
        <v>331</v>
      </c>
      <c r="C14" s="28"/>
      <c r="D14" s="94"/>
      <c r="E14" s="85">
        <v>10876</v>
      </c>
      <c r="F14" s="28"/>
      <c r="G14" s="28"/>
      <c r="H14" s="94"/>
      <c r="I14" s="28"/>
      <c r="J14" s="614"/>
      <c r="K14" s="619">
        <f t="shared" si="0"/>
        <v>10876</v>
      </c>
    </row>
    <row r="15" spans="1:11" ht="15.75" customHeight="1" x14ac:dyDescent="0.25">
      <c r="A15" s="105" t="s">
        <v>332</v>
      </c>
      <c r="B15" s="101" t="s">
        <v>345</v>
      </c>
      <c r="C15" s="28"/>
      <c r="D15" s="28"/>
      <c r="E15" s="28">
        <v>301</v>
      </c>
      <c r="F15" s="28"/>
      <c r="G15" s="28"/>
      <c r="H15" s="28"/>
      <c r="I15" s="28"/>
      <c r="J15" s="614"/>
      <c r="K15" s="619">
        <f t="shared" si="0"/>
        <v>301</v>
      </c>
    </row>
    <row r="16" spans="1:11" ht="15.75" customHeight="1" x14ac:dyDescent="0.25">
      <c r="A16" s="105" t="s">
        <v>231</v>
      </c>
      <c r="B16" s="101" t="s">
        <v>278</v>
      </c>
      <c r="C16" s="113"/>
      <c r="D16" s="113"/>
      <c r="E16" s="113">
        <v>3247</v>
      </c>
      <c r="F16" s="113"/>
      <c r="G16" s="113"/>
      <c r="H16" s="113"/>
      <c r="I16" s="113"/>
      <c r="J16" s="616"/>
      <c r="K16" s="619">
        <f t="shared" si="0"/>
        <v>3247</v>
      </c>
    </row>
    <row r="17" spans="1:11" ht="15.75" customHeight="1" thickBot="1" x14ac:dyDescent="0.3">
      <c r="A17" s="105" t="s">
        <v>337</v>
      </c>
      <c r="B17" s="101" t="s">
        <v>346</v>
      </c>
      <c r="C17" s="609"/>
      <c r="D17" s="609"/>
      <c r="E17" s="609">
        <v>8076</v>
      </c>
      <c r="F17" s="609"/>
      <c r="G17" s="609"/>
      <c r="H17" s="609"/>
      <c r="I17" s="609"/>
      <c r="J17" s="617"/>
      <c r="K17" s="620">
        <f t="shared" si="0"/>
        <v>8076</v>
      </c>
    </row>
    <row r="18" spans="1:11" ht="18" customHeight="1" thickBot="1" x14ac:dyDescent="0.3">
      <c r="A18" s="114"/>
      <c r="B18" s="608" t="s">
        <v>140</v>
      </c>
      <c r="C18" s="610">
        <f>SUM(C10:C17)</f>
        <v>0</v>
      </c>
      <c r="D18" s="610">
        <f t="shared" ref="D18:J18" si="1">SUM(D10:D17)</f>
        <v>0</v>
      </c>
      <c r="E18" s="610">
        <f t="shared" si="1"/>
        <v>22533</v>
      </c>
      <c r="F18" s="610">
        <f t="shared" si="1"/>
        <v>0</v>
      </c>
      <c r="G18" s="610">
        <f t="shared" si="1"/>
        <v>0</v>
      </c>
      <c r="H18" s="610">
        <f t="shared" si="1"/>
        <v>0</v>
      </c>
      <c r="I18" s="612">
        <f t="shared" si="1"/>
        <v>0</v>
      </c>
      <c r="J18" s="82">
        <f t="shared" si="1"/>
        <v>0</v>
      </c>
      <c r="K18" s="81">
        <f>SUM(K10:K17)</f>
        <v>22533</v>
      </c>
    </row>
    <row r="19" spans="1:11" ht="15.75" customHeight="1" x14ac:dyDescent="0.25">
      <c r="A19" s="102"/>
      <c r="B19" s="101" t="s">
        <v>241</v>
      </c>
      <c r="C19" s="94"/>
      <c r="D19" s="94"/>
      <c r="E19" s="611"/>
      <c r="F19" s="94"/>
      <c r="G19" s="94"/>
      <c r="H19" s="94"/>
      <c r="I19" s="94"/>
      <c r="J19" s="613"/>
      <c r="K19" s="618">
        <f t="shared" si="0"/>
        <v>0</v>
      </c>
    </row>
    <row r="20" spans="1:11" ht="15.75" customHeight="1" x14ac:dyDescent="0.25">
      <c r="A20" s="111"/>
      <c r="B20" s="101"/>
      <c r="C20" s="28"/>
      <c r="D20" s="28"/>
      <c r="E20" s="28"/>
      <c r="F20" s="28"/>
      <c r="G20" s="28"/>
      <c r="H20" s="28"/>
      <c r="I20" s="28"/>
      <c r="J20" s="614"/>
      <c r="K20" s="619">
        <f t="shared" si="0"/>
        <v>0</v>
      </c>
    </row>
    <row r="21" spans="1:11" x14ac:dyDescent="0.25">
      <c r="A21" s="111"/>
      <c r="B21" s="104" t="s">
        <v>240</v>
      </c>
      <c r="C21" s="29"/>
      <c r="D21" s="29"/>
      <c r="E21" s="29"/>
      <c r="F21" s="29"/>
      <c r="G21" s="29"/>
      <c r="H21" s="29"/>
      <c r="I21" s="29"/>
      <c r="J21" s="621"/>
      <c r="K21" s="619">
        <f t="shared" si="0"/>
        <v>0</v>
      </c>
    </row>
    <row r="22" spans="1:11" ht="15.75" customHeight="1" x14ac:dyDescent="0.25">
      <c r="A22" s="111"/>
      <c r="B22" s="101"/>
      <c r="C22" s="28"/>
      <c r="D22" s="28"/>
      <c r="E22" s="28"/>
      <c r="F22" s="28"/>
      <c r="G22" s="28"/>
      <c r="H22" s="28"/>
      <c r="I22" s="28"/>
      <c r="J22" s="614"/>
      <c r="K22" s="619">
        <f t="shared" si="0"/>
        <v>0</v>
      </c>
    </row>
    <row r="23" spans="1:11" ht="20.399999999999999" x14ac:dyDescent="0.25">
      <c r="A23" s="102"/>
      <c r="B23" s="103" t="s">
        <v>221</v>
      </c>
      <c r="C23" s="28"/>
      <c r="D23" s="28"/>
      <c r="E23" s="28"/>
      <c r="F23" s="28"/>
      <c r="G23" s="28"/>
      <c r="H23" s="28"/>
      <c r="I23" s="28"/>
      <c r="J23" s="614">
        <v>805</v>
      </c>
      <c r="K23" s="619">
        <f t="shared" si="0"/>
        <v>805</v>
      </c>
    </row>
    <row r="24" spans="1:11" ht="20.399999999999999" x14ac:dyDescent="0.25">
      <c r="A24" s="112"/>
      <c r="B24" s="103" t="s">
        <v>220</v>
      </c>
      <c r="C24" s="28"/>
      <c r="D24" s="28"/>
      <c r="E24" s="28"/>
      <c r="F24" s="28"/>
      <c r="G24" s="28"/>
      <c r="H24" s="28"/>
      <c r="I24" s="28"/>
      <c r="J24" s="614"/>
      <c r="K24" s="619">
        <f t="shared" si="0"/>
        <v>0</v>
      </c>
    </row>
    <row r="25" spans="1:11" ht="15.75" customHeight="1" x14ac:dyDescent="0.25">
      <c r="A25" s="111"/>
      <c r="B25" s="101"/>
      <c r="C25" s="28"/>
      <c r="D25" s="28"/>
      <c r="E25" s="28"/>
      <c r="F25" s="28"/>
      <c r="G25" s="28"/>
      <c r="H25" s="28"/>
      <c r="I25" s="28"/>
      <c r="J25" s="614"/>
      <c r="K25" s="619">
        <f t="shared" si="0"/>
        <v>0</v>
      </c>
    </row>
    <row r="26" spans="1:11" x14ac:dyDescent="0.25">
      <c r="A26" s="111"/>
      <c r="B26" s="101" t="s">
        <v>219</v>
      </c>
      <c r="C26" s="28"/>
      <c r="D26" s="28"/>
      <c r="E26" s="28"/>
      <c r="F26" s="28"/>
      <c r="G26" s="28"/>
      <c r="H26" s="28"/>
      <c r="I26" s="28"/>
      <c r="J26" s="621"/>
      <c r="K26" s="619">
        <f t="shared" si="0"/>
        <v>0</v>
      </c>
    </row>
    <row r="27" spans="1:11" ht="15.75" customHeight="1" thickBot="1" x14ac:dyDescent="0.3">
      <c r="A27" s="100"/>
      <c r="B27" s="99"/>
      <c r="C27" s="85"/>
      <c r="D27" s="85"/>
      <c r="E27" s="85"/>
      <c r="F27" s="85"/>
      <c r="G27" s="85"/>
      <c r="H27" s="85"/>
      <c r="I27" s="85"/>
      <c r="J27" s="615"/>
      <c r="K27" s="622">
        <f t="shared" ref="K27" si="2">SUM(C27:J27)</f>
        <v>0</v>
      </c>
    </row>
    <row r="28" spans="1:11" ht="19.5" customHeight="1" thickBot="1" x14ac:dyDescent="0.3">
      <c r="A28" s="98"/>
      <c r="B28" s="97" t="s">
        <v>218</v>
      </c>
      <c r="C28" s="82"/>
      <c r="D28" s="82"/>
      <c r="E28" s="82">
        <f>SUM(E18:E27)</f>
        <v>22533</v>
      </c>
      <c r="F28" s="82"/>
      <c r="G28" s="82"/>
      <c r="H28" s="82"/>
      <c r="I28" s="82"/>
      <c r="J28" s="82">
        <f>SUM(J23:J27)</f>
        <v>805</v>
      </c>
      <c r="K28" s="81">
        <f>SUM(K18:K27)</f>
        <v>23338</v>
      </c>
    </row>
  </sheetData>
  <mergeCells count="9">
    <mergeCell ref="E2:K2"/>
    <mergeCell ref="B4:K4"/>
    <mergeCell ref="J6:K6"/>
    <mergeCell ref="A7:A8"/>
    <mergeCell ref="B7:B8"/>
    <mergeCell ref="J7:J8"/>
    <mergeCell ref="K7:K8"/>
    <mergeCell ref="C7:F7"/>
    <mergeCell ref="G7:I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 tint="0.39997558519241921"/>
  </sheetPr>
  <dimension ref="A2:K24"/>
  <sheetViews>
    <sheetView topLeftCell="B1" workbookViewId="0">
      <selection activeCell="E14" sqref="E14"/>
    </sheetView>
  </sheetViews>
  <sheetFormatPr defaultRowHeight="13.2" x14ac:dyDescent="0.25"/>
  <cols>
    <col min="1" max="1" width="12.109375" customWidth="1"/>
    <col min="2" max="2" width="31.33203125" bestFit="1" customWidth="1"/>
    <col min="3" max="3" width="12.88671875" customWidth="1"/>
    <col min="4" max="4" width="10" bestFit="1" customWidth="1"/>
    <col min="5" max="5" width="10.109375" bestFit="1" customWidth="1"/>
    <col min="6" max="6" width="11.44140625" customWidth="1"/>
    <col min="7" max="7" width="10.109375" bestFit="1" customWidth="1"/>
    <col min="8" max="8" width="12.44140625" customWidth="1"/>
    <col min="9" max="9" width="13.109375" customWidth="1"/>
    <col min="10" max="10" width="11.109375" customWidth="1"/>
  </cols>
  <sheetData>
    <row r="2" spans="1:11" x14ac:dyDescent="0.25">
      <c r="F2" s="1036" t="s">
        <v>816</v>
      </c>
      <c r="G2" s="1036"/>
      <c r="H2" s="1036"/>
      <c r="I2" s="1036"/>
      <c r="J2" s="1036"/>
      <c r="K2" s="1036"/>
    </row>
    <row r="3" spans="1:11" x14ac:dyDescent="0.25">
      <c r="J3" s="409"/>
      <c r="K3" s="409"/>
    </row>
    <row r="4" spans="1:11" x14ac:dyDescent="0.25">
      <c r="A4" s="924" t="s">
        <v>397</v>
      </c>
      <c r="B4" s="924"/>
      <c r="C4" s="924"/>
      <c r="D4" s="924"/>
      <c r="E4" s="924"/>
      <c r="F4" s="924"/>
      <c r="G4" s="924"/>
      <c r="H4" s="924"/>
      <c r="I4" s="924"/>
      <c r="J4" s="924"/>
      <c r="K4" s="924"/>
    </row>
    <row r="5" spans="1:11" ht="13.8" x14ac:dyDescent="0.25">
      <c r="B5" s="408"/>
      <c r="C5" s="408"/>
      <c r="D5" s="408"/>
      <c r="E5" s="408"/>
      <c r="F5" s="408"/>
      <c r="G5" s="408"/>
      <c r="H5" s="408"/>
      <c r="I5" s="408"/>
      <c r="J5" s="408"/>
      <c r="K5" s="408"/>
    </row>
    <row r="6" spans="1:11" ht="13.8" thickBot="1" x14ac:dyDescent="0.3">
      <c r="J6" s="870" t="s">
        <v>111</v>
      </c>
      <c r="K6" s="870"/>
    </row>
    <row r="7" spans="1:11" ht="15.75" customHeight="1" x14ac:dyDescent="0.25">
      <c r="A7" s="934" t="s">
        <v>379</v>
      </c>
      <c r="B7" s="936" t="s">
        <v>230</v>
      </c>
      <c r="C7" s="932" t="s">
        <v>226</v>
      </c>
      <c r="D7" s="933"/>
      <c r="E7" s="933"/>
      <c r="F7" s="933"/>
      <c r="G7" s="927" t="s">
        <v>223</v>
      </c>
      <c r="H7" s="927"/>
      <c r="I7" s="927"/>
      <c r="J7" s="928" t="s">
        <v>229</v>
      </c>
      <c r="K7" s="930" t="s">
        <v>140</v>
      </c>
    </row>
    <row r="8" spans="1:11" ht="28.5" customHeight="1" thickBot="1" x14ac:dyDescent="0.3">
      <c r="A8" s="935"/>
      <c r="B8" s="937"/>
      <c r="C8" s="96" t="s">
        <v>228</v>
      </c>
      <c r="D8" s="96" t="s">
        <v>227</v>
      </c>
      <c r="E8" s="96" t="s">
        <v>226</v>
      </c>
      <c r="F8" s="96" t="s">
        <v>224</v>
      </c>
      <c r="G8" s="96" t="s">
        <v>225</v>
      </c>
      <c r="H8" s="96" t="s">
        <v>224</v>
      </c>
      <c r="I8" s="96" t="s">
        <v>223</v>
      </c>
      <c r="J8" s="929"/>
      <c r="K8" s="931"/>
    </row>
    <row r="9" spans="1:11" ht="15.75" customHeight="1" x14ac:dyDescent="0.25">
      <c r="A9" s="116"/>
      <c r="B9" s="107"/>
      <c r="C9" s="110"/>
      <c r="D9" s="109"/>
      <c r="E9" s="108"/>
      <c r="F9" s="94"/>
      <c r="G9" s="94"/>
      <c r="H9" s="107"/>
      <c r="J9" s="94"/>
      <c r="K9" s="93"/>
    </row>
    <row r="10" spans="1:11" ht="15.75" customHeight="1" x14ac:dyDescent="0.25">
      <c r="A10" s="111"/>
      <c r="B10" s="106" t="s">
        <v>316</v>
      </c>
      <c r="C10" s="94"/>
      <c r="D10" s="28"/>
      <c r="E10" s="28"/>
      <c r="F10" s="94"/>
      <c r="G10" s="94"/>
      <c r="H10" s="94"/>
      <c r="I10" s="28"/>
      <c r="J10" s="94"/>
      <c r="K10" s="93"/>
    </row>
    <row r="11" spans="1:11" ht="15.75" customHeight="1" x14ac:dyDescent="0.25">
      <c r="A11" s="102"/>
      <c r="B11" s="2"/>
      <c r="C11" s="94"/>
      <c r="D11" s="28"/>
      <c r="E11" s="94"/>
      <c r="F11" s="28"/>
      <c r="G11" s="28"/>
      <c r="H11" s="28"/>
      <c r="I11" s="94"/>
      <c r="J11" s="28"/>
      <c r="K11" s="87"/>
    </row>
    <row r="12" spans="1:11" ht="15.75" customHeight="1" x14ac:dyDescent="0.25">
      <c r="A12" s="115" t="s">
        <v>249</v>
      </c>
      <c r="B12" s="2" t="s">
        <v>248</v>
      </c>
      <c r="C12" s="85"/>
      <c r="D12" s="28"/>
      <c r="E12" s="85">
        <v>1</v>
      </c>
      <c r="F12" s="85"/>
      <c r="G12" s="85"/>
      <c r="H12" s="3"/>
      <c r="I12" s="85"/>
      <c r="J12" s="85"/>
      <c r="K12" s="84">
        <f>SUM(C12:J12)</f>
        <v>1</v>
      </c>
    </row>
    <row r="13" spans="1:11" ht="31.2" x14ac:dyDescent="0.25">
      <c r="A13" s="115"/>
      <c r="B13" s="774" t="s">
        <v>781</v>
      </c>
      <c r="C13" s="85">
        <v>3065</v>
      </c>
      <c r="D13" s="94"/>
      <c r="E13" s="85"/>
      <c r="F13" s="85"/>
      <c r="G13" s="85"/>
      <c r="H13" s="364"/>
      <c r="I13" s="85"/>
      <c r="J13" s="85"/>
      <c r="K13" s="93">
        <f>SUM(C13:J13)</f>
        <v>3065</v>
      </c>
    </row>
    <row r="14" spans="1:11" ht="15.75" customHeight="1" x14ac:dyDescent="0.25">
      <c r="A14" s="105" t="s">
        <v>247</v>
      </c>
      <c r="B14" s="101" t="s">
        <v>246</v>
      </c>
      <c r="C14" s="28">
        <v>0</v>
      </c>
      <c r="D14" s="94"/>
      <c r="E14" s="28"/>
      <c r="F14" s="28"/>
      <c r="G14" s="28"/>
      <c r="H14" s="94"/>
      <c r="I14" s="28"/>
      <c r="J14" s="28"/>
      <c r="K14" s="87">
        <f>SUM(C14:J14)</f>
        <v>0</v>
      </c>
    </row>
    <row r="15" spans="1:11" ht="15.75" customHeight="1" x14ac:dyDescent="0.25">
      <c r="A15" s="102"/>
      <c r="B15" s="101" t="s">
        <v>241</v>
      </c>
      <c r="C15" s="28"/>
      <c r="D15" s="28"/>
      <c r="E15" s="28"/>
      <c r="F15" s="28"/>
      <c r="G15" s="28"/>
      <c r="H15" s="28"/>
      <c r="I15" s="28"/>
      <c r="J15" s="28"/>
      <c r="K15" s="87">
        <f>SUM(C15:J15)</f>
        <v>0</v>
      </c>
    </row>
    <row r="16" spans="1:11" ht="15.75" customHeight="1" x14ac:dyDescent="0.25">
      <c r="A16" s="111"/>
      <c r="B16" s="101"/>
      <c r="C16" s="28"/>
      <c r="D16" s="28"/>
      <c r="E16" s="28"/>
      <c r="F16" s="28"/>
      <c r="G16" s="28"/>
      <c r="H16" s="28"/>
      <c r="I16" s="28"/>
      <c r="J16" s="28"/>
      <c r="K16" s="87"/>
    </row>
    <row r="17" spans="1:11" x14ac:dyDescent="0.25">
      <c r="A17" s="111"/>
      <c r="B17" s="104" t="s">
        <v>240</v>
      </c>
      <c r="C17" s="29">
        <f>SUM(C9:C16)</f>
        <v>3065</v>
      </c>
      <c r="D17" s="29">
        <f t="shared" ref="D17:J17" si="0">SUM(D9:D16)</f>
        <v>0</v>
      </c>
      <c r="E17" s="29">
        <f t="shared" si="0"/>
        <v>1</v>
      </c>
      <c r="F17" s="29">
        <f t="shared" si="0"/>
        <v>0</v>
      </c>
      <c r="G17" s="29">
        <f t="shared" si="0"/>
        <v>0</v>
      </c>
      <c r="H17" s="29">
        <f t="shared" si="0"/>
        <v>0</v>
      </c>
      <c r="I17" s="29">
        <f t="shared" si="0"/>
        <v>0</v>
      </c>
      <c r="J17" s="29">
        <f t="shared" si="0"/>
        <v>0</v>
      </c>
      <c r="K17" s="29"/>
    </row>
    <row r="18" spans="1:11" ht="15.75" customHeight="1" x14ac:dyDescent="0.25">
      <c r="A18" s="111"/>
      <c r="B18" s="101"/>
      <c r="C18" s="28"/>
      <c r="D18" s="28"/>
      <c r="E18" s="28"/>
      <c r="F18" s="28"/>
      <c r="G18" s="28"/>
      <c r="H18" s="28"/>
      <c r="I18" s="28"/>
      <c r="J18" s="28"/>
      <c r="K18" s="87"/>
    </row>
    <row r="19" spans="1:11" ht="20.399999999999999" x14ac:dyDescent="0.25">
      <c r="A19" s="102"/>
      <c r="B19" s="103" t="s">
        <v>221</v>
      </c>
      <c r="C19" s="28"/>
      <c r="D19" s="28"/>
      <c r="E19" s="28"/>
      <c r="F19" s="28"/>
      <c r="G19" s="28"/>
      <c r="H19" s="28"/>
      <c r="I19" s="28"/>
      <c r="J19" s="28">
        <v>1431</v>
      </c>
      <c r="K19" s="87">
        <f>SUM(C19:J19)</f>
        <v>1431</v>
      </c>
    </row>
    <row r="20" spans="1:11" ht="20.399999999999999" x14ac:dyDescent="0.25">
      <c r="A20" s="112"/>
      <c r="B20" s="103" t="s">
        <v>220</v>
      </c>
      <c r="C20" s="28"/>
      <c r="D20" s="28"/>
      <c r="E20" s="28"/>
      <c r="F20" s="28"/>
      <c r="G20" s="28"/>
      <c r="H20" s="28"/>
      <c r="I20" s="28"/>
      <c r="J20" s="28"/>
      <c r="K20" s="87"/>
    </row>
    <row r="21" spans="1:11" ht="15.75" customHeight="1" x14ac:dyDescent="0.25">
      <c r="A21" s="111"/>
      <c r="B21" s="101"/>
      <c r="C21" s="28"/>
      <c r="D21" s="28"/>
      <c r="E21" s="28"/>
      <c r="F21" s="28"/>
      <c r="G21" s="28"/>
      <c r="H21" s="28"/>
      <c r="I21" s="28"/>
      <c r="J21" s="28"/>
      <c r="K21" s="87"/>
    </row>
    <row r="22" spans="1:11" x14ac:dyDescent="0.25">
      <c r="A22" s="111"/>
      <c r="B22" s="101" t="s">
        <v>219</v>
      </c>
      <c r="C22" s="28"/>
      <c r="D22" s="28"/>
      <c r="E22" s="28"/>
      <c r="F22" s="28"/>
      <c r="G22" s="28"/>
      <c r="H22" s="28"/>
      <c r="I22" s="28"/>
      <c r="J22" s="29"/>
      <c r="K22" s="87"/>
    </row>
    <row r="23" spans="1:11" ht="15.75" customHeight="1" thickBot="1" x14ac:dyDescent="0.3">
      <c r="A23" s="100"/>
      <c r="B23" s="99"/>
      <c r="C23" s="85"/>
      <c r="D23" s="85"/>
      <c r="E23" s="85"/>
      <c r="F23" s="85"/>
      <c r="G23" s="85"/>
      <c r="H23" s="85"/>
      <c r="I23" s="85"/>
      <c r="J23" s="85"/>
      <c r="K23" s="84"/>
    </row>
    <row r="24" spans="1:11" ht="19.5" customHeight="1" thickBot="1" x14ac:dyDescent="0.3">
      <c r="A24" s="98"/>
      <c r="B24" s="97" t="s">
        <v>218</v>
      </c>
      <c r="C24" s="82">
        <f>SUM(C17:C23)</f>
        <v>3065</v>
      </c>
      <c r="D24" s="82">
        <f t="shared" ref="D24:J24" si="1">SUM(D17:D23)</f>
        <v>0</v>
      </c>
      <c r="E24" s="82">
        <f t="shared" si="1"/>
        <v>1</v>
      </c>
      <c r="F24" s="82">
        <f t="shared" si="1"/>
        <v>0</v>
      </c>
      <c r="G24" s="82">
        <f t="shared" si="1"/>
        <v>0</v>
      </c>
      <c r="H24" s="82">
        <f t="shared" si="1"/>
        <v>0</v>
      </c>
      <c r="I24" s="82">
        <f t="shared" si="1"/>
        <v>0</v>
      </c>
      <c r="J24" s="82">
        <f t="shared" si="1"/>
        <v>1431</v>
      </c>
      <c r="K24" s="81">
        <f>SUM(K9:K23)</f>
        <v>4497</v>
      </c>
    </row>
  </sheetData>
  <mergeCells count="9">
    <mergeCell ref="F2:K2"/>
    <mergeCell ref="A4:K4"/>
    <mergeCell ref="J6:K6"/>
    <mergeCell ref="A7:A8"/>
    <mergeCell ref="B7:B8"/>
    <mergeCell ref="J7:J8"/>
    <mergeCell ref="K7:K8"/>
    <mergeCell ref="C7:F7"/>
    <mergeCell ref="G7:I7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 tint="0.39997558519241921"/>
    <pageSetUpPr fitToPage="1"/>
  </sheetPr>
  <dimension ref="A2:K35"/>
  <sheetViews>
    <sheetView workbookViewId="0">
      <selection activeCell="D15" sqref="D15"/>
    </sheetView>
  </sheetViews>
  <sheetFormatPr defaultRowHeight="13.2" x14ac:dyDescent="0.25"/>
  <cols>
    <col min="1" max="1" width="12.5546875" customWidth="1"/>
    <col min="2" max="2" width="29.6640625" customWidth="1"/>
    <col min="3" max="3" width="13.33203125" customWidth="1"/>
    <col min="4" max="4" width="10" bestFit="1" customWidth="1"/>
    <col min="5" max="5" width="10.109375" bestFit="1" customWidth="1"/>
    <col min="6" max="6" width="11.44140625" customWidth="1"/>
    <col min="7" max="7" width="10.109375" bestFit="1" customWidth="1"/>
    <col min="8" max="8" width="12.44140625" customWidth="1"/>
    <col min="9" max="9" width="13.109375" customWidth="1"/>
    <col min="10" max="10" width="11.109375" customWidth="1"/>
  </cols>
  <sheetData>
    <row r="2" spans="1:11" x14ac:dyDescent="0.25">
      <c r="E2" s="1036" t="s">
        <v>817</v>
      </c>
      <c r="F2" s="1036"/>
      <c r="G2" s="1036"/>
      <c r="H2" s="1036"/>
      <c r="I2" s="1036"/>
      <c r="J2" s="1036"/>
      <c r="K2" s="1036"/>
    </row>
    <row r="3" spans="1:11" x14ac:dyDescent="0.25">
      <c r="J3" s="409"/>
      <c r="K3" s="409"/>
    </row>
    <row r="4" spans="1:11" x14ac:dyDescent="0.25">
      <c r="A4" s="924" t="s">
        <v>398</v>
      </c>
      <c r="B4" s="924"/>
      <c r="C4" s="924"/>
      <c r="D4" s="924"/>
      <c r="E4" s="924"/>
      <c r="F4" s="924"/>
      <c r="G4" s="924"/>
      <c r="H4" s="924"/>
      <c r="I4" s="924"/>
      <c r="J4" s="924"/>
      <c r="K4" s="924"/>
    </row>
    <row r="5" spans="1:11" ht="13.8" x14ac:dyDescent="0.25">
      <c r="B5" s="408"/>
      <c r="C5" s="408"/>
      <c r="D5" s="408"/>
      <c r="E5" s="408"/>
      <c r="F5" s="408"/>
      <c r="G5" s="408"/>
      <c r="H5" s="408"/>
      <c r="I5" s="408"/>
      <c r="J5" s="408"/>
      <c r="K5" s="408"/>
    </row>
    <row r="6" spans="1:11" ht="13.8" thickBot="1" x14ac:dyDescent="0.3">
      <c r="J6" s="870" t="s">
        <v>111</v>
      </c>
      <c r="K6" s="870"/>
    </row>
    <row r="7" spans="1:11" ht="15.75" customHeight="1" x14ac:dyDescent="0.25">
      <c r="A7" s="934" t="s">
        <v>379</v>
      </c>
      <c r="B7" s="936" t="s">
        <v>230</v>
      </c>
      <c r="C7" s="932" t="s">
        <v>226</v>
      </c>
      <c r="D7" s="933"/>
      <c r="E7" s="933"/>
      <c r="F7" s="933"/>
      <c r="G7" s="927" t="s">
        <v>223</v>
      </c>
      <c r="H7" s="927"/>
      <c r="I7" s="932"/>
      <c r="J7" s="934" t="s">
        <v>229</v>
      </c>
      <c r="K7" s="930" t="s">
        <v>140</v>
      </c>
    </row>
    <row r="8" spans="1:11" ht="28.5" customHeight="1" thickBot="1" x14ac:dyDescent="0.3">
      <c r="A8" s="935"/>
      <c r="B8" s="937"/>
      <c r="C8" s="96" t="s">
        <v>228</v>
      </c>
      <c r="D8" s="96" t="s">
        <v>227</v>
      </c>
      <c r="E8" s="96" t="s">
        <v>226</v>
      </c>
      <c r="F8" s="96" t="s">
        <v>224</v>
      </c>
      <c r="G8" s="96" t="s">
        <v>225</v>
      </c>
      <c r="H8" s="96" t="s">
        <v>224</v>
      </c>
      <c r="I8" s="351" t="s">
        <v>223</v>
      </c>
      <c r="J8" s="935"/>
      <c r="K8" s="931"/>
    </row>
    <row r="9" spans="1:11" ht="15.75" customHeight="1" thickBot="1" x14ac:dyDescent="0.3">
      <c r="A9" s="363"/>
      <c r="B9" s="366" t="s">
        <v>251</v>
      </c>
      <c r="C9" s="67"/>
      <c r="D9" s="66"/>
      <c r="E9" s="364"/>
      <c r="F9" s="94"/>
      <c r="G9" s="94"/>
      <c r="H9" s="364"/>
      <c r="I9" s="364"/>
      <c r="J9" s="613"/>
      <c r="K9" s="610"/>
    </row>
    <row r="10" spans="1:11" ht="15.75" customHeight="1" x14ac:dyDescent="0.25">
      <c r="A10" s="105" t="s">
        <v>239</v>
      </c>
      <c r="B10" s="2" t="s">
        <v>238</v>
      </c>
      <c r="C10" s="94">
        <v>188130</v>
      </c>
      <c r="D10" s="28">
        <v>112212</v>
      </c>
      <c r="E10" s="94">
        <v>12579</v>
      </c>
      <c r="F10" s="28"/>
      <c r="G10" s="28">
        <v>4652</v>
      </c>
      <c r="H10" s="28"/>
      <c r="I10" s="94">
        <v>55</v>
      </c>
      <c r="J10" s="613"/>
      <c r="K10" s="618">
        <f t="shared" ref="K10:K17" si="0">SUM(C10:J10)</f>
        <v>317628</v>
      </c>
    </row>
    <row r="11" spans="1:11" ht="15.75" customHeight="1" x14ac:dyDescent="0.25">
      <c r="A11" s="105" t="s">
        <v>237</v>
      </c>
      <c r="B11" s="101" t="s">
        <v>236</v>
      </c>
      <c r="C11" s="85">
        <v>1686</v>
      </c>
      <c r="D11" s="28"/>
      <c r="E11" s="85">
        <v>2865</v>
      </c>
      <c r="F11" s="85">
        <v>350</v>
      </c>
      <c r="G11" s="85"/>
      <c r="H11" s="3"/>
      <c r="I11" s="85">
        <v>20</v>
      </c>
      <c r="J11" s="615"/>
      <c r="K11" s="629">
        <f t="shared" si="0"/>
        <v>4921</v>
      </c>
    </row>
    <row r="12" spans="1:11" ht="15.75" customHeight="1" x14ac:dyDescent="0.25">
      <c r="A12" s="105" t="s">
        <v>235</v>
      </c>
      <c r="B12" s="40" t="s">
        <v>234</v>
      </c>
      <c r="C12" s="28">
        <v>6346</v>
      </c>
      <c r="D12" s="94"/>
      <c r="E12" s="28"/>
      <c r="F12" s="28"/>
      <c r="G12" s="28"/>
      <c r="H12" s="94"/>
      <c r="I12" s="28"/>
      <c r="J12" s="614"/>
      <c r="K12" s="629">
        <f t="shared" si="0"/>
        <v>6346</v>
      </c>
    </row>
    <row r="13" spans="1:11" ht="15.75" customHeight="1" x14ac:dyDescent="0.25">
      <c r="A13" s="105" t="s">
        <v>233</v>
      </c>
      <c r="B13" s="101" t="s">
        <v>232</v>
      </c>
      <c r="C13" s="634">
        <v>2924</v>
      </c>
      <c r="D13" s="28"/>
      <c r="E13" s="85">
        <v>455</v>
      </c>
      <c r="F13" s="85"/>
      <c r="G13" s="85"/>
      <c r="H13" s="3"/>
      <c r="I13" s="85"/>
      <c r="J13" s="615"/>
      <c r="K13" s="629">
        <f t="shared" si="0"/>
        <v>3379</v>
      </c>
    </row>
    <row r="14" spans="1:11" ht="15.75" customHeight="1" x14ac:dyDescent="0.25">
      <c r="A14" s="105" t="s">
        <v>330</v>
      </c>
      <c r="B14" s="101" t="s">
        <v>331</v>
      </c>
      <c r="C14" s="28"/>
      <c r="D14" s="94"/>
      <c r="E14" s="85">
        <v>10876</v>
      </c>
      <c r="F14" s="28"/>
      <c r="G14" s="28"/>
      <c r="H14" s="94"/>
      <c r="I14" s="28"/>
      <c r="J14" s="614"/>
      <c r="K14" s="629">
        <f t="shared" si="0"/>
        <v>10876</v>
      </c>
    </row>
    <row r="15" spans="1:11" ht="15.75" customHeight="1" x14ac:dyDescent="0.25">
      <c r="A15" s="105" t="s">
        <v>332</v>
      </c>
      <c r="B15" s="101" t="s">
        <v>345</v>
      </c>
      <c r="C15" s="28"/>
      <c r="D15" s="28"/>
      <c r="E15" s="28">
        <v>301</v>
      </c>
      <c r="F15" s="28"/>
      <c r="G15" s="28"/>
      <c r="H15" s="28"/>
      <c r="I15" s="28"/>
      <c r="J15" s="614"/>
      <c r="K15" s="629">
        <f t="shared" si="0"/>
        <v>301</v>
      </c>
    </row>
    <row r="16" spans="1:11" ht="26.25" customHeight="1" x14ac:dyDescent="0.25">
      <c r="A16" s="105" t="s">
        <v>231</v>
      </c>
      <c r="B16" s="101" t="s">
        <v>278</v>
      </c>
      <c r="C16" s="113"/>
      <c r="D16" s="113"/>
      <c r="E16" s="113">
        <v>3247</v>
      </c>
      <c r="F16" s="113"/>
      <c r="G16" s="113"/>
      <c r="H16" s="113"/>
      <c r="I16" s="113"/>
      <c r="J16" s="616"/>
      <c r="K16" s="629">
        <f t="shared" si="0"/>
        <v>3247</v>
      </c>
    </row>
    <row r="17" spans="1:11" ht="26.25" customHeight="1" thickBot="1" x14ac:dyDescent="0.3">
      <c r="A17" s="105" t="s">
        <v>337</v>
      </c>
      <c r="B17" s="99" t="s">
        <v>346</v>
      </c>
      <c r="C17" s="609"/>
      <c r="D17" s="609"/>
      <c r="E17" s="609">
        <v>8076</v>
      </c>
      <c r="F17" s="609"/>
      <c r="G17" s="609"/>
      <c r="H17" s="609"/>
      <c r="I17" s="609"/>
      <c r="J17" s="617"/>
      <c r="K17" s="630">
        <f t="shared" si="0"/>
        <v>8076</v>
      </c>
    </row>
    <row r="18" spans="1:11" ht="18" customHeight="1" thickBot="1" x14ac:dyDescent="0.3">
      <c r="A18" s="623"/>
      <c r="B18" s="625" t="s">
        <v>140</v>
      </c>
      <c r="C18" s="82">
        <f>SUM(C10:C17)</f>
        <v>199086</v>
      </c>
      <c r="D18" s="82">
        <f>SUM(D10:D16)</f>
        <v>112212</v>
      </c>
      <c r="E18" s="82">
        <f>SUM(E10:E17)</f>
        <v>38399</v>
      </c>
      <c r="F18" s="82">
        <f t="shared" ref="F18" si="1">SUM(F10:F17)</f>
        <v>350</v>
      </c>
      <c r="G18" s="82">
        <f t="shared" ref="G18" si="2">SUM(G10:G16)</f>
        <v>4652</v>
      </c>
      <c r="H18" s="82">
        <f t="shared" ref="H18:I18" si="3">SUM(H10:H17)</f>
        <v>0</v>
      </c>
      <c r="I18" s="82">
        <f t="shared" si="3"/>
        <v>75</v>
      </c>
      <c r="J18" s="626">
        <f t="shared" ref="J18" si="4">SUM(J10:J16)</f>
        <v>0</v>
      </c>
      <c r="K18" s="610">
        <f>SUM(K10:K17)</f>
        <v>354774</v>
      </c>
    </row>
    <row r="19" spans="1:11" x14ac:dyDescent="0.25">
      <c r="A19" s="102"/>
      <c r="B19" s="624"/>
      <c r="C19" s="611"/>
      <c r="D19" s="611"/>
      <c r="E19" s="611"/>
      <c r="F19" s="611"/>
      <c r="G19" s="611"/>
      <c r="H19" s="611"/>
      <c r="I19" s="611"/>
      <c r="J19" s="627"/>
      <c r="K19" s="619"/>
    </row>
    <row r="20" spans="1:11" x14ac:dyDescent="0.25">
      <c r="A20" s="102"/>
      <c r="B20" s="117" t="s">
        <v>250</v>
      </c>
      <c r="C20" s="28"/>
      <c r="D20" s="28"/>
      <c r="E20" s="28"/>
      <c r="F20" s="28"/>
      <c r="G20" s="28"/>
      <c r="H20" s="28"/>
      <c r="I20" s="29"/>
      <c r="J20" s="628"/>
      <c r="K20" s="631"/>
    </row>
    <row r="21" spans="1:11" x14ac:dyDescent="0.25">
      <c r="A21" s="105" t="s">
        <v>249</v>
      </c>
      <c r="B21" s="101" t="s">
        <v>305</v>
      </c>
      <c r="C21" s="28"/>
      <c r="D21" s="28"/>
      <c r="E21" s="28"/>
      <c r="F21" s="28"/>
      <c r="G21" s="28"/>
      <c r="H21" s="28"/>
      <c r="I21" s="29"/>
      <c r="J21" s="628"/>
      <c r="K21" s="629">
        <f>SUM(C21:J21)</f>
        <v>0</v>
      </c>
    </row>
    <row r="22" spans="1:11" ht="30.6" x14ac:dyDescent="0.25">
      <c r="A22" s="309" t="s">
        <v>458</v>
      </c>
      <c r="B22" s="101" t="s">
        <v>779</v>
      </c>
      <c r="C22" s="28">
        <v>3065</v>
      </c>
      <c r="D22" s="28"/>
      <c r="E22" s="28"/>
      <c r="F22" s="28"/>
      <c r="G22" s="28"/>
      <c r="H22" s="28"/>
      <c r="I22" s="29"/>
      <c r="J22" s="628"/>
      <c r="K22" s="619">
        <f>SUM(C22:J22)</f>
        <v>3065</v>
      </c>
    </row>
    <row r="23" spans="1:11" ht="15.75" customHeight="1" x14ac:dyDescent="0.25">
      <c r="A23" s="309"/>
      <c r="B23" s="101" t="s">
        <v>140</v>
      </c>
      <c r="C23" s="29"/>
      <c r="D23" s="29"/>
      <c r="E23" s="29"/>
      <c r="F23" s="29"/>
      <c r="G23" s="29"/>
      <c r="H23" s="29"/>
      <c r="I23" s="29"/>
      <c r="J23" s="628"/>
      <c r="K23" s="629">
        <f>SUM(K21)</f>
        <v>0</v>
      </c>
    </row>
    <row r="24" spans="1:11" ht="12" customHeight="1" x14ac:dyDescent="0.25">
      <c r="A24" s="309"/>
      <c r="B24" s="101"/>
      <c r="C24" s="29"/>
      <c r="D24" s="29"/>
      <c r="E24" s="29"/>
      <c r="F24" s="29"/>
      <c r="G24" s="29"/>
      <c r="H24" s="29"/>
      <c r="I24" s="29"/>
      <c r="J24" s="628"/>
      <c r="K24" s="632"/>
    </row>
    <row r="25" spans="1:11" ht="15.75" customHeight="1" x14ac:dyDescent="0.25">
      <c r="A25" s="309"/>
      <c r="B25" s="117" t="s">
        <v>307</v>
      </c>
      <c r="C25" s="29"/>
      <c r="D25" s="29"/>
      <c r="E25" s="29"/>
      <c r="F25" s="29"/>
      <c r="G25" s="29"/>
      <c r="H25" s="29"/>
      <c r="I25" s="29"/>
      <c r="J25" s="628"/>
      <c r="K25" s="631"/>
    </row>
    <row r="26" spans="1:11" ht="15.75" customHeight="1" x14ac:dyDescent="0.25">
      <c r="A26" s="309" t="s">
        <v>333</v>
      </c>
      <c r="B26" s="101" t="s">
        <v>334</v>
      </c>
      <c r="C26" s="29"/>
      <c r="D26" s="29"/>
      <c r="E26" s="607">
        <v>32</v>
      </c>
      <c r="F26" s="29"/>
      <c r="G26" s="29"/>
      <c r="H26" s="29"/>
      <c r="I26" s="29"/>
      <c r="J26" s="628"/>
      <c r="K26" s="629">
        <f>SUM(C26:J26)</f>
        <v>32</v>
      </c>
    </row>
    <row r="27" spans="1:11" ht="15.75" customHeight="1" x14ac:dyDescent="0.25">
      <c r="A27" s="309" t="s">
        <v>279</v>
      </c>
      <c r="B27" s="101" t="s">
        <v>308</v>
      </c>
      <c r="C27" s="28"/>
      <c r="D27" s="28"/>
      <c r="E27" s="28"/>
      <c r="F27" s="28"/>
      <c r="G27" s="28"/>
      <c r="H27" s="28"/>
      <c r="I27" s="29"/>
      <c r="J27" s="628"/>
      <c r="K27" s="633">
        <f>SUM(C27:J27)</f>
        <v>0</v>
      </c>
    </row>
    <row r="28" spans="1:11" ht="15.75" customHeight="1" x14ac:dyDescent="0.25">
      <c r="A28" s="309"/>
      <c r="B28" s="101" t="s">
        <v>140</v>
      </c>
      <c r="C28" s="28"/>
      <c r="D28" s="28"/>
      <c r="E28" s="28"/>
      <c r="F28" s="28"/>
      <c r="G28" s="28"/>
      <c r="H28" s="28"/>
      <c r="I28" s="29"/>
      <c r="J28" s="628"/>
      <c r="K28" s="633">
        <f>SUM(C28:J28)</f>
        <v>0</v>
      </c>
    </row>
    <row r="29" spans="1:11" ht="11.25" customHeight="1" x14ac:dyDescent="0.25">
      <c r="A29" s="309"/>
      <c r="B29" s="101"/>
      <c r="C29" s="28"/>
      <c r="D29" s="28"/>
      <c r="E29" s="28"/>
      <c r="F29" s="28"/>
      <c r="G29" s="28"/>
      <c r="H29" s="28"/>
      <c r="I29" s="29"/>
      <c r="J29" s="628"/>
      <c r="K29" s="631"/>
    </row>
    <row r="30" spans="1:11" ht="20.399999999999999" x14ac:dyDescent="0.25">
      <c r="A30" s="105"/>
      <c r="B30" s="103" t="s">
        <v>221</v>
      </c>
      <c r="C30" s="29"/>
      <c r="D30" s="29"/>
      <c r="E30" s="29"/>
      <c r="F30" s="29"/>
      <c r="G30" s="29"/>
      <c r="H30" s="29"/>
      <c r="I30" s="29"/>
      <c r="J30" s="614">
        <v>93388</v>
      </c>
      <c r="K30" s="629">
        <f>SUM(C30:J30)</f>
        <v>93388</v>
      </c>
    </row>
    <row r="31" spans="1:11" ht="20.399999999999999" x14ac:dyDescent="0.25">
      <c r="A31" s="105"/>
      <c r="B31" s="103" t="s">
        <v>220</v>
      </c>
      <c r="C31" s="29"/>
      <c r="D31" s="29"/>
      <c r="E31" s="29"/>
      <c r="F31" s="29"/>
      <c r="G31" s="29"/>
      <c r="H31" s="29"/>
      <c r="I31" s="29"/>
      <c r="J31" s="614">
        <v>76216</v>
      </c>
      <c r="K31" s="629">
        <f>SUM(C31:J31)</f>
        <v>76216</v>
      </c>
    </row>
    <row r="32" spans="1:11" s="58" customFormat="1" ht="24.75" customHeight="1" x14ac:dyDescent="0.25">
      <c r="A32" s="102"/>
      <c r="B32" s="101" t="s">
        <v>219</v>
      </c>
      <c r="C32" s="29"/>
      <c r="D32" s="29"/>
      <c r="E32" s="29"/>
      <c r="F32" s="29"/>
      <c r="G32" s="29"/>
      <c r="H32" s="29"/>
      <c r="I32" s="29"/>
      <c r="J32" s="621">
        <f>SUM(J30:J31)</f>
        <v>169604</v>
      </c>
      <c r="K32" s="629">
        <f>SUM(C32:J32)</f>
        <v>169604</v>
      </c>
    </row>
    <row r="33" spans="1:11" ht="11.25" customHeight="1" thickBot="1" x14ac:dyDescent="0.3">
      <c r="A33" s="100"/>
      <c r="B33" s="99"/>
      <c r="C33" s="85"/>
      <c r="D33" s="85"/>
      <c r="E33" s="85"/>
      <c r="F33" s="85"/>
      <c r="G33" s="85"/>
      <c r="H33" s="85"/>
      <c r="I33" s="85"/>
      <c r="J33" s="615"/>
      <c r="K33" s="622"/>
    </row>
    <row r="34" spans="1:11" ht="19.5" customHeight="1" thickBot="1" x14ac:dyDescent="0.3">
      <c r="A34" s="98"/>
      <c r="B34" s="97" t="s">
        <v>218</v>
      </c>
      <c r="C34" s="82">
        <f>SUM(C18:C33)</f>
        <v>202151</v>
      </c>
      <c r="D34" s="82">
        <f t="shared" ref="D34:I34" si="5">D18+D23+D32</f>
        <v>112212</v>
      </c>
      <c r="E34" s="82">
        <f>SUM(E18:E33)</f>
        <v>38431</v>
      </c>
      <c r="F34" s="82">
        <f t="shared" si="5"/>
        <v>350</v>
      </c>
      <c r="G34" s="82">
        <f t="shared" si="5"/>
        <v>4652</v>
      </c>
      <c r="H34" s="82">
        <f t="shared" si="5"/>
        <v>0</v>
      </c>
      <c r="I34" s="82">
        <f t="shared" si="5"/>
        <v>75</v>
      </c>
      <c r="J34" s="82">
        <f>SUM(J30:J31)</f>
        <v>169604</v>
      </c>
      <c r="K34" s="81">
        <f>SUM(C34:J34)</f>
        <v>527475</v>
      </c>
    </row>
    <row r="35" spans="1:11" x14ac:dyDescent="0.25">
      <c r="K35" s="320"/>
    </row>
  </sheetData>
  <mergeCells count="9">
    <mergeCell ref="J6:K6"/>
    <mergeCell ref="J7:J8"/>
    <mergeCell ref="K7:K8"/>
    <mergeCell ref="A4:K4"/>
    <mergeCell ref="A7:A8"/>
    <mergeCell ref="B7:B8"/>
    <mergeCell ref="C7:F7"/>
    <mergeCell ref="G7:I7"/>
    <mergeCell ref="E2:K2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9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 tint="0.59999389629810485"/>
    <pageSetUpPr fitToPage="1"/>
  </sheetPr>
  <dimension ref="A2:M47"/>
  <sheetViews>
    <sheetView workbookViewId="0">
      <selection activeCell="C15" sqref="C15"/>
    </sheetView>
  </sheetViews>
  <sheetFormatPr defaultRowHeight="13.2" x14ac:dyDescent="0.25"/>
  <cols>
    <col min="1" max="1" width="45.6640625" customWidth="1"/>
    <col min="2" max="7" width="12.6640625" customWidth="1"/>
    <col min="8" max="10" width="12.109375" customWidth="1"/>
    <col min="11" max="11" width="13.5546875" customWidth="1"/>
    <col min="12" max="12" width="10.109375" customWidth="1"/>
    <col min="13" max="13" width="9.88671875" customWidth="1"/>
    <col min="14" max="14" width="11.44140625" customWidth="1"/>
    <col min="15" max="15" width="10.109375" customWidth="1"/>
    <col min="16" max="17" width="10" customWidth="1"/>
    <col min="18" max="18" width="9.44140625" customWidth="1"/>
    <col min="19" max="19" width="10.109375" customWidth="1"/>
    <col min="20" max="20" width="11.44140625" customWidth="1"/>
    <col min="21" max="21" width="12.6640625" customWidth="1"/>
  </cols>
  <sheetData>
    <row r="2" spans="1:13" ht="12.75" customHeight="1" x14ac:dyDescent="0.25">
      <c r="A2" s="938" t="s">
        <v>818</v>
      </c>
      <c r="B2" s="938"/>
      <c r="C2" s="938"/>
      <c r="D2" s="938"/>
      <c r="E2" s="938"/>
      <c r="F2" s="938"/>
      <c r="G2" s="938"/>
      <c r="H2" s="938"/>
      <c r="I2" s="938"/>
      <c r="J2" s="938"/>
      <c r="K2" s="938"/>
    </row>
    <row r="3" spans="1:13" ht="12.75" customHeight="1" x14ac:dyDescent="0.25">
      <c r="A3" s="410"/>
      <c r="B3" s="410"/>
      <c r="C3" s="423"/>
      <c r="D3" s="423"/>
      <c r="E3" s="410"/>
      <c r="F3" s="423"/>
      <c r="G3" s="423"/>
      <c r="H3" s="410"/>
      <c r="I3" s="423"/>
      <c r="J3" s="423"/>
      <c r="K3" s="410"/>
    </row>
    <row r="4" spans="1:13" ht="18" customHeight="1" x14ac:dyDescent="0.3">
      <c r="A4" s="871" t="s">
        <v>399</v>
      </c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5"/>
      <c r="M4" s="17"/>
    </row>
    <row r="5" spans="1:13" ht="14.25" customHeight="1" x14ac:dyDescent="0.3">
      <c r="A5" s="871" t="s">
        <v>52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5"/>
      <c r="M5" s="17"/>
    </row>
    <row r="6" spans="1:13" ht="14.25" customHeight="1" x14ac:dyDescent="0.3">
      <c r="A6" s="25"/>
      <c r="B6" s="25"/>
      <c r="C6" s="421"/>
      <c r="D6" s="421"/>
      <c r="E6" s="25"/>
      <c r="F6" s="421"/>
      <c r="G6" s="421"/>
      <c r="H6" s="25"/>
      <c r="I6" s="421"/>
      <c r="J6" s="421"/>
      <c r="K6" s="25"/>
      <c r="L6" s="5"/>
      <c r="M6" s="17"/>
    </row>
    <row r="7" spans="1:13" ht="15" customHeight="1" x14ac:dyDescent="0.3">
      <c r="A7" s="870" t="s">
        <v>0</v>
      </c>
      <c r="B7" s="870"/>
      <c r="C7" s="870"/>
      <c r="D7" s="870"/>
      <c r="E7" s="870"/>
      <c r="F7" s="870"/>
      <c r="G7" s="870"/>
      <c r="H7" s="870"/>
      <c r="I7" s="870"/>
      <c r="J7" s="870"/>
      <c r="K7" s="870"/>
      <c r="L7" s="5"/>
      <c r="M7" s="6"/>
    </row>
    <row r="8" spans="1:13" ht="15" customHeight="1" x14ac:dyDescent="0.25">
      <c r="A8" s="939" t="s">
        <v>29</v>
      </c>
      <c r="B8" s="940" t="s">
        <v>439</v>
      </c>
      <c r="C8" s="865" t="s">
        <v>452</v>
      </c>
      <c r="D8" s="942" t="s">
        <v>441</v>
      </c>
      <c r="E8" s="784" t="s">
        <v>442</v>
      </c>
      <c r="F8" s="891" t="s">
        <v>443</v>
      </c>
      <c r="G8" s="782" t="s">
        <v>451</v>
      </c>
      <c r="H8" s="882" t="s">
        <v>445</v>
      </c>
      <c r="I8" s="891" t="s">
        <v>446</v>
      </c>
      <c r="J8" s="869" t="s">
        <v>447</v>
      </c>
      <c r="K8" s="883" t="s">
        <v>453</v>
      </c>
      <c r="L8" s="865" t="s">
        <v>454</v>
      </c>
      <c r="M8" s="865" t="s">
        <v>455</v>
      </c>
    </row>
    <row r="9" spans="1:13" ht="24.75" customHeight="1" x14ac:dyDescent="0.25">
      <c r="A9" s="939"/>
      <c r="B9" s="941"/>
      <c r="C9" s="866"/>
      <c r="D9" s="943"/>
      <c r="E9" s="784"/>
      <c r="F9" s="891"/>
      <c r="G9" s="782"/>
      <c r="H9" s="882"/>
      <c r="I9" s="891"/>
      <c r="J9" s="869"/>
      <c r="K9" s="884"/>
      <c r="L9" s="866"/>
      <c r="M9" s="866"/>
    </row>
    <row r="10" spans="1:13" ht="13.5" customHeight="1" x14ac:dyDescent="0.25">
      <c r="A10" s="7" t="s">
        <v>30</v>
      </c>
      <c r="B10" s="439">
        <v>38870</v>
      </c>
      <c r="C10" s="19">
        <v>48003</v>
      </c>
      <c r="D10" s="440">
        <v>46861</v>
      </c>
      <c r="E10" s="443">
        <v>48370</v>
      </c>
      <c r="F10" s="19">
        <v>56728</v>
      </c>
      <c r="G10" s="434">
        <v>51912</v>
      </c>
      <c r="H10" s="439">
        <v>94055</v>
      </c>
      <c r="I10" s="19">
        <v>93649</v>
      </c>
      <c r="J10" s="440">
        <v>90174</v>
      </c>
      <c r="K10" s="438">
        <f>B10+E10+H10</f>
        <v>181295</v>
      </c>
      <c r="L10" s="28">
        <f>C10+F10+I10</f>
        <v>198380</v>
      </c>
      <c r="M10" s="28">
        <f>D10+G10+J10</f>
        <v>188947</v>
      </c>
    </row>
    <row r="11" spans="1:13" ht="13.5" customHeight="1" x14ac:dyDescent="0.25">
      <c r="A11" s="8" t="s">
        <v>31</v>
      </c>
      <c r="B11" s="439">
        <v>7340</v>
      </c>
      <c r="C11" s="19">
        <v>8599</v>
      </c>
      <c r="D11" s="440">
        <v>7898</v>
      </c>
      <c r="E11" s="443">
        <v>8700</v>
      </c>
      <c r="F11" s="19">
        <v>9699</v>
      </c>
      <c r="G11" s="434">
        <v>9674</v>
      </c>
      <c r="H11" s="439">
        <v>17490</v>
      </c>
      <c r="I11" s="19">
        <v>17762</v>
      </c>
      <c r="J11" s="440">
        <v>17302</v>
      </c>
      <c r="K11" s="438">
        <f t="shared" ref="K11:K46" si="0">B11+E11+H11</f>
        <v>33530</v>
      </c>
      <c r="L11" s="28">
        <f t="shared" ref="L11:L46" si="1">C11+F11+I11</f>
        <v>36060</v>
      </c>
      <c r="M11" s="28">
        <f t="shared" ref="M11:M46" si="2">D11+G11+J11</f>
        <v>34874</v>
      </c>
    </row>
    <row r="12" spans="1:13" ht="13.5" customHeight="1" x14ac:dyDescent="0.25">
      <c r="A12" s="7" t="s">
        <v>32</v>
      </c>
      <c r="B12" s="439">
        <v>49640</v>
      </c>
      <c r="C12" s="19">
        <v>64618</v>
      </c>
      <c r="D12" s="440">
        <v>50702</v>
      </c>
      <c r="E12" s="443">
        <v>2530</v>
      </c>
      <c r="F12" s="19">
        <v>3230</v>
      </c>
      <c r="G12" s="434">
        <v>2532</v>
      </c>
      <c r="H12" s="439">
        <v>40880</v>
      </c>
      <c r="I12" s="19">
        <v>41123</v>
      </c>
      <c r="J12" s="440">
        <v>37636</v>
      </c>
      <c r="K12" s="438">
        <f t="shared" si="0"/>
        <v>93050</v>
      </c>
      <c r="L12" s="28">
        <f t="shared" si="1"/>
        <v>108971</v>
      </c>
      <c r="M12" s="28">
        <f t="shared" si="2"/>
        <v>90870</v>
      </c>
    </row>
    <row r="13" spans="1:13" ht="13.5" customHeight="1" x14ac:dyDescent="0.25">
      <c r="A13" s="9" t="s">
        <v>33</v>
      </c>
      <c r="B13" s="439">
        <v>4750</v>
      </c>
      <c r="C13" s="19">
        <v>4180</v>
      </c>
      <c r="D13" s="440">
        <v>1635</v>
      </c>
      <c r="E13" s="443"/>
      <c r="F13" s="19">
        <v>0</v>
      </c>
      <c r="G13" s="434"/>
      <c r="H13" s="439"/>
      <c r="I13" s="19"/>
      <c r="J13" s="440"/>
      <c r="K13" s="438">
        <f t="shared" si="0"/>
        <v>4750</v>
      </c>
      <c r="L13" s="28">
        <f t="shared" si="1"/>
        <v>4180</v>
      </c>
      <c r="M13" s="28">
        <f t="shared" si="2"/>
        <v>1635</v>
      </c>
    </row>
    <row r="14" spans="1:13" ht="13.5" customHeight="1" x14ac:dyDescent="0.25">
      <c r="A14" s="7" t="s">
        <v>34</v>
      </c>
      <c r="B14" s="439">
        <v>11050</v>
      </c>
      <c r="C14" s="19">
        <v>24115</v>
      </c>
      <c r="D14" s="440">
        <v>22269</v>
      </c>
      <c r="E14" s="443"/>
      <c r="F14" s="19">
        <v>10</v>
      </c>
      <c r="G14" s="434"/>
      <c r="H14" s="439"/>
      <c r="I14" s="19"/>
      <c r="J14" s="440"/>
      <c r="K14" s="438">
        <f t="shared" si="0"/>
        <v>11050</v>
      </c>
      <c r="L14" s="28">
        <f t="shared" si="1"/>
        <v>24125</v>
      </c>
      <c r="M14" s="28">
        <f t="shared" si="2"/>
        <v>22269</v>
      </c>
    </row>
    <row r="15" spans="1:13" ht="13.5" customHeight="1" x14ac:dyDescent="0.25">
      <c r="A15" s="10" t="s">
        <v>35</v>
      </c>
      <c r="B15" s="439">
        <v>2000</v>
      </c>
      <c r="C15" s="19">
        <v>0</v>
      </c>
      <c r="D15" s="440">
        <v>2000</v>
      </c>
      <c r="E15" s="443"/>
      <c r="F15" s="19"/>
      <c r="G15" s="434"/>
      <c r="H15" s="439"/>
      <c r="I15" s="19"/>
      <c r="J15" s="440"/>
      <c r="K15" s="438">
        <f t="shared" si="0"/>
        <v>2000</v>
      </c>
      <c r="L15" s="28">
        <f t="shared" si="1"/>
        <v>0</v>
      </c>
      <c r="M15" s="28">
        <f t="shared" si="2"/>
        <v>2000</v>
      </c>
    </row>
    <row r="16" spans="1:13" ht="13.5" customHeight="1" thickBot="1" x14ac:dyDescent="0.3">
      <c r="A16" s="681"/>
      <c r="B16" s="636"/>
      <c r="C16" s="637"/>
      <c r="D16" s="638"/>
      <c r="E16" s="639"/>
      <c r="F16" s="637"/>
      <c r="G16" s="640"/>
      <c r="H16" s="641"/>
      <c r="I16" s="642"/>
      <c r="J16" s="643"/>
      <c r="K16" s="644">
        <f t="shared" si="0"/>
        <v>0</v>
      </c>
      <c r="L16" s="85">
        <f t="shared" si="1"/>
        <v>0</v>
      </c>
      <c r="M16" s="85">
        <f t="shared" si="2"/>
        <v>0</v>
      </c>
    </row>
    <row r="17" spans="1:13" ht="13.5" customHeight="1" thickBot="1" x14ac:dyDescent="0.3">
      <c r="A17" s="669" t="s">
        <v>36</v>
      </c>
      <c r="B17" s="656">
        <f>SUM(B10:B14)</f>
        <v>111650</v>
      </c>
      <c r="C17" s="656">
        <f>SUM(C10:C15)</f>
        <v>149515</v>
      </c>
      <c r="D17" s="656">
        <f>D10+D11+D12+D13+D14</f>
        <v>129365</v>
      </c>
      <c r="E17" s="659">
        <f>SUM(E10:E16)</f>
        <v>59600</v>
      </c>
      <c r="F17" s="657">
        <f>SUM(F10:F16)</f>
        <v>69667</v>
      </c>
      <c r="G17" s="660">
        <f>SUM(G10:G16)</f>
        <v>64118</v>
      </c>
      <c r="H17" s="656">
        <f>SUM(H10:H16)</f>
        <v>152425</v>
      </c>
      <c r="I17" s="657">
        <f t="shared" ref="I17:J17" si="3">SUM(I10:I16)</f>
        <v>152534</v>
      </c>
      <c r="J17" s="658">
        <f t="shared" si="3"/>
        <v>145112</v>
      </c>
      <c r="K17" s="659">
        <f t="shared" si="0"/>
        <v>323675</v>
      </c>
      <c r="L17" s="661">
        <f t="shared" si="1"/>
        <v>371716</v>
      </c>
      <c r="M17" s="662">
        <f t="shared" si="2"/>
        <v>338595</v>
      </c>
    </row>
    <row r="18" spans="1:13" ht="13.5" customHeight="1" x14ac:dyDescent="0.25">
      <c r="A18" s="645"/>
      <c r="B18" s="682"/>
      <c r="C18" s="683"/>
      <c r="D18" s="684"/>
      <c r="E18" s="654"/>
      <c r="F18" s="683"/>
      <c r="G18" s="685"/>
      <c r="H18" s="664"/>
      <c r="I18" s="665"/>
      <c r="J18" s="666"/>
      <c r="K18" s="654">
        <f t="shared" si="0"/>
        <v>0</v>
      </c>
      <c r="L18" s="94">
        <f t="shared" si="1"/>
        <v>0</v>
      </c>
      <c r="M18" s="94">
        <f t="shared" si="2"/>
        <v>0</v>
      </c>
    </row>
    <row r="19" spans="1:13" ht="13.5" customHeight="1" x14ac:dyDescent="0.25">
      <c r="A19" s="11" t="s">
        <v>37</v>
      </c>
      <c r="B19" s="439"/>
      <c r="C19" s="19"/>
      <c r="D19" s="440"/>
      <c r="E19" s="438"/>
      <c r="F19" s="20"/>
      <c r="G19" s="436"/>
      <c r="H19" s="441"/>
      <c r="I19" s="21"/>
      <c r="J19" s="442"/>
      <c r="K19" s="438">
        <f t="shared" si="0"/>
        <v>0</v>
      </c>
      <c r="L19" s="28">
        <f t="shared" si="1"/>
        <v>0</v>
      </c>
      <c r="M19" s="28">
        <f t="shared" si="2"/>
        <v>0</v>
      </c>
    </row>
    <row r="20" spans="1:13" ht="13.5" customHeight="1" x14ac:dyDescent="0.25">
      <c r="A20" s="11" t="s">
        <v>38</v>
      </c>
      <c r="B20" s="439"/>
      <c r="C20" s="19"/>
      <c r="D20" s="440"/>
      <c r="E20" s="438"/>
      <c r="F20" s="20"/>
      <c r="G20" s="436"/>
      <c r="H20" s="441"/>
      <c r="I20" s="21"/>
      <c r="J20" s="442"/>
      <c r="K20" s="438">
        <f t="shared" si="0"/>
        <v>0</v>
      </c>
      <c r="L20" s="28">
        <f t="shared" si="1"/>
        <v>0</v>
      </c>
      <c r="M20" s="28">
        <f t="shared" si="2"/>
        <v>0</v>
      </c>
    </row>
    <row r="21" spans="1:13" ht="13.5" customHeight="1" x14ac:dyDescent="0.25">
      <c r="A21" s="12" t="s">
        <v>39</v>
      </c>
      <c r="B21" s="439"/>
      <c r="C21" s="19"/>
      <c r="D21" s="440"/>
      <c r="E21" s="438"/>
      <c r="F21" s="20"/>
      <c r="G21" s="436"/>
      <c r="H21" s="441"/>
      <c r="I21" s="21"/>
      <c r="J21" s="442"/>
      <c r="K21" s="438">
        <f t="shared" si="0"/>
        <v>0</v>
      </c>
      <c r="L21" s="28">
        <f t="shared" si="1"/>
        <v>0</v>
      </c>
      <c r="M21" s="28">
        <f t="shared" si="2"/>
        <v>0</v>
      </c>
    </row>
    <row r="22" spans="1:13" ht="13.5" customHeight="1" x14ac:dyDescent="0.25">
      <c r="A22" s="11" t="s">
        <v>40</v>
      </c>
      <c r="B22" s="439"/>
      <c r="C22" s="19">
        <v>5431</v>
      </c>
      <c r="D22" s="440">
        <v>5431</v>
      </c>
      <c r="E22" s="438"/>
      <c r="F22" s="20"/>
      <c r="G22" s="436"/>
      <c r="H22" s="441"/>
      <c r="I22" s="21"/>
      <c r="J22" s="442"/>
      <c r="K22" s="438">
        <f t="shared" si="0"/>
        <v>0</v>
      </c>
      <c r="L22" s="28">
        <f t="shared" si="1"/>
        <v>5431</v>
      </c>
      <c r="M22" s="28">
        <f t="shared" si="2"/>
        <v>5431</v>
      </c>
    </row>
    <row r="23" spans="1:13" ht="13.5" customHeight="1" x14ac:dyDescent="0.25">
      <c r="A23" s="11" t="s">
        <v>41</v>
      </c>
      <c r="B23" s="439"/>
      <c r="C23" s="19"/>
      <c r="D23" s="440"/>
      <c r="E23" s="444"/>
      <c r="F23" s="18"/>
      <c r="G23" s="435"/>
      <c r="H23" s="439"/>
      <c r="I23" s="19"/>
      <c r="J23" s="440"/>
      <c r="K23" s="438">
        <f t="shared" si="0"/>
        <v>0</v>
      </c>
      <c r="L23" s="28">
        <f t="shared" si="1"/>
        <v>0</v>
      </c>
      <c r="M23" s="28">
        <f t="shared" si="2"/>
        <v>0</v>
      </c>
    </row>
    <row r="24" spans="1:13" ht="13.5" customHeight="1" x14ac:dyDescent="0.25">
      <c r="A24" s="11" t="s">
        <v>42</v>
      </c>
      <c r="B24" s="439"/>
      <c r="C24" s="19"/>
      <c r="D24" s="440"/>
      <c r="E24" s="438"/>
      <c r="F24" s="20"/>
      <c r="G24" s="436"/>
      <c r="H24" s="441"/>
      <c r="I24" s="21"/>
      <c r="J24" s="442"/>
      <c r="K24" s="438">
        <f t="shared" si="0"/>
        <v>0</v>
      </c>
      <c r="L24" s="28">
        <f t="shared" si="1"/>
        <v>0</v>
      </c>
      <c r="M24" s="28">
        <f t="shared" si="2"/>
        <v>0</v>
      </c>
    </row>
    <row r="25" spans="1:13" ht="13.5" customHeight="1" x14ac:dyDescent="0.25">
      <c r="A25" s="11" t="s">
        <v>43</v>
      </c>
      <c r="B25" s="439"/>
      <c r="C25" s="19"/>
      <c r="D25" s="440"/>
      <c r="E25" s="438"/>
      <c r="F25" s="20"/>
      <c r="G25" s="436"/>
      <c r="H25" s="441"/>
      <c r="I25" s="21"/>
      <c r="J25" s="442"/>
      <c r="K25" s="438">
        <f t="shared" si="0"/>
        <v>0</v>
      </c>
      <c r="L25" s="28">
        <f t="shared" si="1"/>
        <v>0</v>
      </c>
      <c r="M25" s="28">
        <f t="shared" si="2"/>
        <v>0</v>
      </c>
    </row>
    <row r="26" spans="1:13" ht="13.5" customHeight="1" x14ac:dyDescent="0.25">
      <c r="A26" s="13" t="s">
        <v>44</v>
      </c>
      <c r="B26" s="21">
        <v>0</v>
      </c>
      <c r="C26" s="442">
        <f>SUM(D19:D25)</f>
        <v>5431</v>
      </c>
      <c r="D26" s="442">
        <f>SUM(D18:D25)</f>
        <v>5431</v>
      </c>
      <c r="E26" s="445"/>
      <c r="F26" s="21"/>
      <c r="G26" s="437"/>
      <c r="H26" s="441"/>
      <c r="I26" s="21"/>
      <c r="J26" s="442"/>
      <c r="K26" s="438">
        <v>0</v>
      </c>
      <c r="L26" s="28">
        <f>B26+F26+I26</f>
        <v>0</v>
      </c>
      <c r="M26" s="28">
        <f>C26+G26+J26</f>
        <v>5431</v>
      </c>
    </row>
    <row r="27" spans="1:13" ht="13.5" customHeight="1" thickBot="1" x14ac:dyDescent="0.3">
      <c r="A27" s="635"/>
      <c r="B27" s="636"/>
      <c r="C27" s="637"/>
      <c r="D27" s="638"/>
      <c r="E27" s="639"/>
      <c r="F27" s="637"/>
      <c r="G27" s="640"/>
      <c r="H27" s="641"/>
      <c r="I27" s="642"/>
      <c r="J27" s="643"/>
      <c r="K27" s="644">
        <f t="shared" si="0"/>
        <v>0</v>
      </c>
      <c r="L27" s="85">
        <f t="shared" si="1"/>
        <v>0</v>
      </c>
      <c r="M27" s="85">
        <f t="shared" si="2"/>
        <v>0</v>
      </c>
    </row>
    <row r="28" spans="1:13" ht="13.5" customHeight="1" thickBot="1" x14ac:dyDescent="0.3">
      <c r="A28" s="655" t="s">
        <v>45</v>
      </c>
      <c r="B28" s="656">
        <f>SUM(B17)</f>
        <v>111650</v>
      </c>
      <c r="C28" s="657">
        <f>SUM(C17+C26)</f>
        <v>154946</v>
      </c>
      <c r="D28" s="658">
        <f>SUM(D17+D26)</f>
        <v>134796</v>
      </c>
      <c r="E28" s="659">
        <f>SUM(E17)</f>
        <v>59600</v>
      </c>
      <c r="F28" s="657">
        <f t="shared" ref="F28:G28" si="4">SUM(F17)</f>
        <v>69667</v>
      </c>
      <c r="G28" s="660">
        <f t="shared" si="4"/>
        <v>64118</v>
      </c>
      <c r="H28" s="656">
        <f>SUM(H17)</f>
        <v>152425</v>
      </c>
      <c r="I28" s="657">
        <f t="shared" ref="I28:J28" si="5">SUM(I17)</f>
        <v>152534</v>
      </c>
      <c r="J28" s="658">
        <f t="shared" si="5"/>
        <v>145112</v>
      </c>
      <c r="K28" s="659">
        <f t="shared" si="0"/>
        <v>323675</v>
      </c>
      <c r="L28" s="661">
        <f t="shared" si="1"/>
        <v>377147</v>
      </c>
      <c r="M28" s="662">
        <f t="shared" si="2"/>
        <v>344026</v>
      </c>
    </row>
    <row r="29" spans="1:13" ht="13.5" customHeight="1" x14ac:dyDescent="0.25">
      <c r="A29" s="645"/>
      <c r="B29" s="646"/>
      <c r="C29" s="647"/>
      <c r="D29" s="648"/>
      <c r="E29" s="649"/>
      <c r="F29" s="647"/>
      <c r="G29" s="650"/>
      <c r="H29" s="651"/>
      <c r="I29" s="652"/>
      <c r="J29" s="653"/>
      <c r="K29" s="654">
        <f t="shared" si="0"/>
        <v>0</v>
      </c>
      <c r="L29" s="94">
        <f t="shared" si="1"/>
        <v>0</v>
      </c>
      <c r="M29" s="94">
        <f t="shared" si="2"/>
        <v>0</v>
      </c>
    </row>
    <row r="30" spans="1:13" ht="13.5" customHeight="1" x14ac:dyDescent="0.25">
      <c r="A30" s="11" t="s">
        <v>46</v>
      </c>
      <c r="B30" s="439">
        <v>17170</v>
      </c>
      <c r="C30" s="19">
        <v>18537</v>
      </c>
      <c r="D30" s="440">
        <v>3821</v>
      </c>
      <c r="E30" s="444"/>
      <c r="F30" s="18"/>
      <c r="G30" s="435"/>
      <c r="H30" s="439">
        <v>1250</v>
      </c>
      <c r="I30" s="19">
        <v>1250</v>
      </c>
      <c r="J30" s="440"/>
      <c r="K30" s="438">
        <f t="shared" si="0"/>
        <v>18420</v>
      </c>
      <c r="L30" s="28">
        <f t="shared" si="1"/>
        <v>19787</v>
      </c>
      <c r="M30" s="28">
        <f t="shared" si="2"/>
        <v>3821</v>
      </c>
    </row>
    <row r="31" spans="1:13" ht="13.5" customHeight="1" x14ac:dyDescent="0.25">
      <c r="A31" s="11" t="s">
        <v>47</v>
      </c>
      <c r="B31" s="439">
        <v>90270</v>
      </c>
      <c r="C31" s="19">
        <v>89000</v>
      </c>
      <c r="D31" s="440">
        <v>10948</v>
      </c>
      <c r="E31" s="444"/>
      <c r="F31" s="18"/>
      <c r="G31" s="435"/>
      <c r="H31" s="439">
        <v>200</v>
      </c>
      <c r="I31" s="19">
        <v>200</v>
      </c>
      <c r="J31" s="440"/>
      <c r="K31" s="438">
        <f t="shared" si="0"/>
        <v>90470</v>
      </c>
      <c r="L31" s="28">
        <f t="shared" si="1"/>
        <v>89200</v>
      </c>
      <c r="M31" s="28">
        <f t="shared" si="2"/>
        <v>10948</v>
      </c>
    </row>
    <row r="32" spans="1:13" ht="13.5" customHeight="1" thickBot="1" x14ac:dyDescent="0.3">
      <c r="A32" s="663" t="s">
        <v>48</v>
      </c>
      <c r="B32" s="641"/>
      <c r="C32" s="642"/>
      <c r="D32" s="643"/>
      <c r="E32" s="639"/>
      <c r="F32" s="637"/>
      <c r="G32" s="640"/>
      <c r="H32" s="641"/>
      <c r="I32" s="642"/>
      <c r="J32" s="643"/>
      <c r="K32" s="644">
        <f t="shared" si="0"/>
        <v>0</v>
      </c>
      <c r="L32" s="85">
        <f t="shared" si="1"/>
        <v>0</v>
      </c>
      <c r="M32" s="85">
        <f t="shared" si="2"/>
        <v>0</v>
      </c>
    </row>
    <row r="33" spans="1:13" ht="13.5" customHeight="1" thickBot="1" x14ac:dyDescent="0.3">
      <c r="A33" s="669" t="s">
        <v>49</v>
      </c>
      <c r="B33" s="670">
        <f>SUM(B30:B32)</f>
        <v>107440</v>
      </c>
      <c r="C33" s="671">
        <f t="shared" ref="C33:D33" si="6">SUM(C30:C32)</f>
        <v>107537</v>
      </c>
      <c r="D33" s="672">
        <f t="shared" si="6"/>
        <v>14769</v>
      </c>
      <c r="E33" s="673">
        <f t="shared" ref="E33" si="7">SUM(E30:E32)</f>
        <v>0</v>
      </c>
      <c r="F33" s="671">
        <f t="shared" ref="F33" si="8">SUM(F30:F32)</f>
        <v>0</v>
      </c>
      <c r="G33" s="674">
        <f t="shared" ref="G33" si="9">SUM(G30:G32)</f>
        <v>0</v>
      </c>
      <c r="H33" s="670">
        <f>SUM(H30:H32)</f>
        <v>1450</v>
      </c>
      <c r="I33" s="671">
        <f t="shared" ref="I33:J33" si="10">SUM(I30:I32)</f>
        <v>1450</v>
      </c>
      <c r="J33" s="672">
        <f t="shared" si="10"/>
        <v>0</v>
      </c>
      <c r="K33" s="659">
        <f t="shared" si="0"/>
        <v>108890</v>
      </c>
      <c r="L33" s="661">
        <f t="shared" si="1"/>
        <v>108987</v>
      </c>
      <c r="M33" s="662">
        <f t="shared" si="2"/>
        <v>14769</v>
      </c>
    </row>
    <row r="34" spans="1:13" ht="13.5" customHeight="1" x14ac:dyDescent="0.25">
      <c r="A34" s="645"/>
      <c r="B34" s="664"/>
      <c r="C34" s="665"/>
      <c r="D34" s="666"/>
      <c r="E34" s="667"/>
      <c r="F34" s="665"/>
      <c r="G34" s="668"/>
      <c r="H34" s="651"/>
      <c r="I34" s="652"/>
      <c r="J34" s="653"/>
      <c r="K34" s="654">
        <f t="shared" si="0"/>
        <v>0</v>
      </c>
      <c r="L34" s="94">
        <f t="shared" si="1"/>
        <v>0</v>
      </c>
      <c r="M34" s="94">
        <f t="shared" si="2"/>
        <v>0</v>
      </c>
    </row>
    <row r="35" spans="1:13" ht="13.5" customHeight="1" x14ac:dyDescent="0.25">
      <c r="A35" s="11" t="s">
        <v>37</v>
      </c>
      <c r="B35" s="441"/>
      <c r="C35" s="21"/>
      <c r="D35" s="442"/>
      <c r="E35" s="445"/>
      <c r="F35" s="21"/>
      <c r="G35" s="437"/>
      <c r="H35" s="439"/>
      <c r="I35" s="19"/>
      <c r="J35" s="440"/>
      <c r="K35" s="438">
        <f t="shared" si="0"/>
        <v>0</v>
      </c>
      <c r="L35" s="28">
        <f t="shared" si="1"/>
        <v>0</v>
      </c>
      <c r="M35" s="28">
        <f t="shared" si="2"/>
        <v>0</v>
      </c>
    </row>
    <row r="36" spans="1:13" ht="13.5" customHeight="1" x14ac:dyDescent="0.25">
      <c r="A36" s="11" t="s">
        <v>38</v>
      </c>
      <c r="B36" s="441"/>
      <c r="C36" s="21"/>
      <c r="D36" s="442"/>
      <c r="E36" s="445"/>
      <c r="F36" s="21"/>
      <c r="G36" s="437"/>
      <c r="H36" s="439"/>
      <c r="I36" s="19"/>
      <c r="J36" s="440"/>
      <c r="K36" s="438">
        <f t="shared" si="0"/>
        <v>0</v>
      </c>
      <c r="L36" s="28">
        <f t="shared" si="1"/>
        <v>0</v>
      </c>
      <c r="M36" s="28">
        <f t="shared" si="2"/>
        <v>0</v>
      </c>
    </row>
    <row r="37" spans="1:13" ht="13.5" customHeight="1" x14ac:dyDescent="0.25">
      <c r="A37" s="12" t="s">
        <v>39</v>
      </c>
      <c r="B37" s="441"/>
      <c r="C37" s="21"/>
      <c r="D37" s="442"/>
      <c r="E37" s="445"/>
      <c r="F37" s="21"/>
      <c r="G37" s="437"/>
      <c r="H37" s="439"/>
      <c r="I37" s="19"/>
      <c r="J37" s="440"/>
      <c r="K37" s="438">
        <f t="shared" si="0"/>
        <v>0</v>
      </c>
      <c r="L37" s="28">
        <f t="shared" si="1"/>
        <v>0</v>
      </c>
      <c r="M37" s="28">
        <f t="shared" si="2"/>
        <v>0</v>
      </c>
    </row>
    <row r="38" spans="1:13" ht="13.5" customHeight="1" x14ac:dyDescent="0.25">
      <c r="A38" s="11" t="s">
        <v>40</v>
      </c>
      <c r="B38" s="441">
        <v>5431</v>
      </c>
      <c r="C38" s="21">
        <v>0</v>
      </c>
      <c r="D38" s="442"/>
      <c r="E38" s="445"/>
      <c r="F38" s="21"/>
      <c r="G38" s="437"/>
      <c r="H38" s="439"/>
      <c r="I38" s="19"/>
      <c r="J38" s="440"/>
      <c r="K38" s="438">
        <f t="shared" si="0"/>
        <v>5431</v>
      </c>
      <c r="L38" s="28">
        <f t="shared" si="1"/>
        <v>0</v>
      </c>
      <c r="M38" s="28">
        <f t="shared" si="2"/>
        <v>0</v>
      </c>
    </row>
    <row r="39" spans="1:13" ht="13.5" customHeight="1" x14ac:dyDescent="0.25">
      <c r="A39" s="11" t="s">
        <v>41</v>
      </c>
      <c r="B39" s="441"/>
      <c r="C39" s="21"/>
      <c r="D39" s="442"/>
      <c r="E39" s="444"/>
      <c r="F39" s="18"/>
      <c r="G39" s="435"/>
      <c r="H39" s="439"/>
      <c r="I39" s="19"/>
      <c r="J39" s="440"/>
      <c r="K39" s="438">
        <f t="shared" si="0"/>
        <v>0</v>
      </c>
      <c r="L39" s="28">
        <f t="shared" si="1"/>
        <v>0</v>
      </c>
      <c r="M39" s="28">
        <f t="shared" si="2"/>
        <v>0</v>
      </c>
    </row>
    <row r="40" spans="1:13" ht="13.5" customHeight="1" x14ac:dyDescent="0.25">
      <c r="A40" s="11" t="s">
        <v>42</v>
      </c>
      <c r="B40" s="441"/>
      <c r="C40" s="21"/>
      <c r="D40" s="442"/>
      <c r="E40" s="445"/>
      <c r="F40" s="21"/>
      <c r="G40" s="437"/>
      <c r="H40" s="439"/>
      <c r="I40" s="19"/>
      <c r="J40" s="440"/>
      <c r="K40" s="438">
        <f t="shared" si="0"/>
        <v>0</v>
      </c>
      <c r="L40" s="28">
        <f t="shared" si="1"/>
        <v>0</v>
      </c>
      <c r="M40" s="28">
        <f t="shared" si="2"/>
        <v>0</v>
      </c>
    </row>
    <row r="41" spans="1:13" ht="13.5" customHeight="1" thickBot="1" x14ac:dyDescent="0.3">
      <c r="A41" s="675" t="s">
        <v>43</v>
      </c>
      <c r="B41" s="676"/>
      <c r="C41" s="677"/>
      <c r="D41" s="678"/>
      <c r="E41" s="679"/>
      <c r="F41" s="677"/>
      <c r="G41" s="680"/>
      <c r="H41" s="641"/>
      <c r="I41" s="642"/>
      <c r="J41" s="643"/>
      <c r="K41" s="644">
        <f t="shared" si="0"/>
        <v>0</v>
      </c>
      <c r="L41" s="85">
        <f t="shared" si="1"/>
        <v>0</v>
      </c>
      <c r="M41" s="85">
        <f t="shared" si="2"/>
        <v>0</v>
      </c>
    </row>
    <row r="42" spans="1:13" ht="13.5" customHeight="1" thickBot="1" x14ac:dyDescent="0.3">
      <c r="A42" s="655" t="s">
        <v>50</v>
      </c>
      <c r="B42" s="670">
        <f>SUM(B38:B41)</f>
        <v>5431</v>
      </c>
      <c r="C42" s="671">
        <f t="shared" ref="C42:F42" si="11">SUM(C38:C41)</f>
        <v>0</v>
      </c>
      <c r="D42" s="672">
        <f>SUM(D35:D41)</f>
        <v>0</v>
      </c>
      <c r="E42" s="673">
        <f t="shared" si="11"/>
        <v>0</v>
      </c>
      <c r="F42" s="671">
        <f t="shared" si="11"/>
        <v>0</v>
      </c>
      <c r="G42" s="674">
        <f t="shared" ref="G42" si="12">SUM(G38:G41)</f>
        <v>0</v>
      </c>
      <c r="H42" s="670">
        <f t="shared" ref="H42" si="13">SUM(H38:H41)</f>
        <v>0</v>
      </c>
      <c r="I42" s="671">
        <f t="shared" ref="I42" si="14">SUM(I38:I41)</f>
        <v>0</v>
      </c>
      <c r="J42" s="672">
        <f t="shared" ref="J42" si="15">SUM(J38:J41)</f>
        <v>0</v>
      </c>
      <c r="K42" s="659">
        <f t="shared" si="0"/>
        <v>5431</v>
      </c>
      <c r="L42" s="661">
        <f t="shared" si="1"/>
        <v>0</v>
      </c>
      <c r="M42" s="662">
        <f t="shared" si="2"/>
        <v>0</v>
      </c>
    </row>
    <row r="43" spans="1:13" ht="13.5" customHeight="1" thickBot="1" x14ac:dyDescent="0.3">
      <c r="A43" s="686"/>
      <c r="B43" s="687"/>
      <c r="C43" s="688"/>
      <c r="D43" s="689"/>
      <c r="E43" s="690"/>
      <c r="F43" s="691"/>
      <c r="G43" s="692"/>
      <c r="H43" s="693"/>
      <c r="I43" s="691"/>
      <c r="J43" s="694"/>
      <c r="K43" s="695">
        <f t="shared" si="0"/>
        <v>0</v>
      </c>
      <c r="L43" s="696">
        <f t="shared" si="1"/>
        <v>0</v>
      </c>
      <c r="M43" s="696">
        <f t="shared" si="2"/>
        <v>0</v>
      </c>
    </row>
    <row r="44" spans="1:13" ht="13.5" customHeight="1" thickBot="1" x14ac:dyDescent="0.3">
      <c r="A44" s="655" t="s">
        <v>319</v>
      </c>
      <c r="B44" s="670">
        <f>B33+B38</f>
        <v>112871</v>
      </c>
      <c r="C44" s="670">
        <f t="shared" ref="C44" si="16">C33+C38</f>
        <v>107537</v>
      </c>
      <c r="D44" s="670">
        <f>D33+D42</f>
        <v>14769</v>
      </c>
      <c r="E44" s="673">
        <f t="shared" ref="E44:G44" si="17">E33+E38</f>
        <v>0</v>
      </c>
      <c r="F44" s="671">
        <f t="shared" si="17"/>
        <v>0</v>
      </c>
      <c r="G44" s="674">
        <f t="shared" si="17"/>
        <v>0</v>
      </c>
      <c r="H44" s="670">
        <f>SUM(H33)</f>
        <v>1450</v>
      </c>
      <c r="I44" s="671">
        <f t="shared" ref="I44:J44" si="18">SUM(I33)</f>
        <v>1450</v>
      </c>
      <c r="J44" s="672">
        <f t="shared" si="18"/>
        <v>0</v>
      </c>
      <c r="K44" s="659">
        <f t="shared" si="0"/>
        <v>114321</v>
      </c>
      <c r="L44" s="661">
        <f t="shared" si="1"/>
        <v>108987</v>
      </c>
      <c r="M44" s="662">
        <f t="shared" si="2"/>
        <v>14769</v>
      </c>
    </row>
    <row r="45" spans="1:13" ht="13.5" customHeight="1" thickBot="1" x14ac:dyDescent="0.3">
      <c r="A45" s="697"/>
      <c r="B45" s="698"/>
      <c r="C45" s="699"/>
      <c r="D45" s="700"/>
      <c r="E45" s="701"/>
      <c r="F45" s="699"/>
      <c r="G45" s="702"/>
      <c r="H45" s="693"/>
      <c r="I45" s="691"/>
      <c r="J45" s="694"/>
      <c r="K45" s="695">
        <f t="shared" si="0"/>
        <v>0</v>
      </c>
      <c r="L45" s="696">
        <f t="shared" si="1"/>
        <v>0</v>
      </c>
      <c r="M45" s="696">
        <f t="shared" si="2"/>
        <v>0</v>
      </c>
    </row>
    <row r="46" spans="1:13" ht="15" customHeight="1" thickBot="1" x14ac:dyDescent="0.3">
      <c r="A46" s="703" t="s">
        <v>51</v>
      </c>
      <c r="B46" s="704">
        <f>B28+B44</f>
        <v>224521</v>
      </c>
      <c r="C46" s="704">
        <f t="shared" ref="C46:D46" si="19">C28+C44</f>
        <v>262483</v>
      </c>
      <c r="D46" s="704">
        <f t="shared" si="19"/>
        <v>149565</v>
      </c>
      <c r="E46" s="705">
        <f>SUM(E28)</f>
        <v>59600</v>
      </c>
      <c r="F46" s="705">
        <f t="shared" ref="F46:G46" si="20">SUM(F28)</f>
        <v>69667</v>
      </c>
      <c r="G46" s="705">
        <f t="shared" si="20"/>
        <v>64118</v>
      </c>
      <c r="H46" s="704">
        <f>SUM(H28+H44)</f>
        <v>153875</v>
      </c>
      <c r="I46" s="704">
        <f t="shared" ref="I46:J46" si="21">SUM(I28+I44)</f>
        <v>153984</v>
      </c>
      <c r="J46" s="704">
        <f t="shared" si="21"/>
        <v>145112</v>
      </c>
      <c r="K46" s="659">
        <f t="shared" si="0"/>
        <v>437996</v>
      </c>
      <c r="L46" s="661">
        <f t="shared" si="1"/>
        <v>486134</v>
      </c>
      <c r="M46" s="662">
        <f t="shared" si="2"/>
        <v>358795</v>
      </c>
    </row>
    <row r="47" spans="1:13" x14ac:dyDescent="0.25">
      <c r="K47" s="320"/>
    </row>
  </sheetData>
  <mergeCells count="17">
    <mergeCell ref="A2:K2"/>
    <mergeCell ref="A4:K4"/>
    <mergeCell ref="A5:K5"/>
    <mergeCell ref="A7:K7"/>
    <mergeCell ref="A8:A9"/>
    <mergeCell ref="B8:B9"/>
    <mergeCell ref="E8:E9"/>
    <mergeCell ref="H8:H9"/>
    <mergeCell ref="K8:K9"/>
    <mergeCell ref="C8:C9"/>
    <mergeCell ref="D8:D9"/>
    <mergeCell ref="F8:F9"/>
    <mergeCell ref="G8:G9"/>
    <mergeCell ref="I8:I9"/>
    <mergeCell ref="J8:J9"/>
    <mergeCell ref="L8:L9"/>
    <mergeCell ref="M8:M9"/>
  </mergeCells>
  <pageMargins left="0.51181102362204722" right="0.27559055118110237" top="0.39370078740157483" bottom="0.31496062992125984" header="0.31496062992125984" footer="0.19685039370078741"/>
  <pageSetup paperSize="9" scale="7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 tint="0.39997558519241921"/>
  </sheetPr>
  <dimension ref="A2:E32"/>
  <sheetViews>
    <sheetView workbookViewId="0">
      <selection activeCell="C13" sqref="C13"/>
    </sheetView>
  </sheetViews>
  <sheetFormatPr defaultRowHeight="13.2" x14ac:dyDescent="0.25"/>
  <cols>
    <col min="1" max="1" width="43" customWidth="1"/>
    <col min="2" max="5" width="13.109375" customWidth="1"/>
    <col min="257" max="257" width="41" customWidth="1"/>
    <col min="258" max="261" width="13.109375" customWidth="1"/>
    <col min="513" max="513" width="41" customWidth="1"/>
    <col min="514" max="517" width="13.109375" customWidth="1"/>
    <col min="769" max="769" width="41" customWidth="1"/>
    <col min="770" max="773" width="13.109375" customWidth="1"/>
    <col min="1025" max="1025" width="41" customWidth="1"/>
    <col min="1026" max="1029" width="13.109375" customWidth="1"/>
    <col min="1281" max="1281" width="41" customWidth="1"/>
    <col min="1282" max="1285" width="13.109375" customWidth="1"/>
    <col min="1537" max="1537" width="41" customWidth="1"/>
    <col min="1538" max="1541" width="13.109375" customWidth="1"/>
    <col min="1793" max="1793" width="41" customWidth="1"/>
    <col min="1794" max="1797" width="13.109375" customWidth="1"/>
    <col min="2049" max="2049" width="41" customWidth="1"/>
    <col min="2050" max="2053" width="13.109375" customWidth="1"/>
    <col min="2305" max="2305" width="41" customWidth="1"/>
    <col min="2306" max="2309" width="13.109375" customWidth="1"/>
    <col min="2561" max="2561" width="41" customWidth="1"/>
    <col min="2562" max="2565" width="13.109375" customWidth="1"/>
    <col min="2817" max="2817" width="41" customWidth="1"/>
    <col min="2818" max="2821" width="13.109375" customWidth="1"/>
    <col min="3073" max="3073" width="41" customWidth="1"/>
    <col min="3074" max="3077" width="13.109375" customWidth="1"/>
    <col min="3329" max="3329" width="41" customWidth="1"/>
    <col min="3330" max="3333" width="13.109375" customWidth="1"/>
    <col min="3585" max="3585" width="41" customWidth="1"/>
    <col min="3586" max="3589" width="13.109375" customWidth="1"/>
    <col min="3841" max="3841" width="41" customWidth="1"/>
    <col min="3842" max="3845" width="13.109375" customWidth="1"/>
    <col min="4097" max="4097" width="41" customWidth="1"/>
    <col min="4098" max="4101" width="13.109375" customWidth="1"/>
    <col min="4353" max="4353" width="41" customWidth="1"/>
    <col min="4354" max="4357" width="13.109375" customWidth="1"/>
    <col min="4609" max="4609" width="41" customWidth="1"/>
    <col min="4610" max="4613" width="13.109375" customWidth="1"/>
    <col min="4865" max="4865" width="41" customWidth="1"/>
    <col min="4866" max="4869" width="13.109375" customWidth="1"/>
    <col min="5121" max="5121" width="41" customWidth="1"/>
    <col min="5122" max="5125" width="13.109375" customWidth="1"/>
    <col min="5377" max="5377" width="41" customWidth="1"/>
    <col min="5378" max="5381" width="13.109375" customWidth="1"/>
    <col min="5633" max="5633" width="41" customWidth="1"/>
    <col min="5634" max="5637" width="13.109375" customWidth="1"/>
    <col min="5889" max="5889" width="41" customWidth="1"/>
    <col min="5890" max="5893" width="13.109375" customWidth="1"/>
    <col min="6145" max="6145" width="41" customWidth="1"/>
    <col min="6146" max="6149" width="13.109375" customWidth="1"/>
    <col min="6401" max="6401" width="41" customWidth="1"/>
    <col min="6402" max="6405" width="13.109375" customWidth="1"/>
    <col min="6657" max="6657" width="41" customWidth="1"/>
    <col min="6658" max="6661" width="13.109375" customWidth="1"/>
    <col min="6913" max="6913" width="41" customWidth="1"/>
    <col min="6914" max="6917" width="13.109375" customWidth="1"/>
    <col min="7169" max="7169" width="41" customWidth="1"/>
    <col min="7170" max="7173" width="13.109375" customWidth="1"/>
    <col min="7425" max="7425" width="41" customWidth="1"/>
    <col min="7426" max="7429" width="13.109375" customWidth="1"/>
    <col min="7681" max="7681" width="41" customWidth="1"/>
    <col min="7682" max="7685" width="13.109375" customWidth="1"/>
    <col min="7937" max="7937" width="41" customWidth="1"/>
    <col min="7938" max="7941" width="13.109375" customWidth="1"/>
    <col min="8193" max="8193" width="41" customWidth="1"/>
    <col min="8194" max="8197" width="13.109375" customWidth="1"/>
    <col min="8449" max="8449" width="41" customWidth="1"/>
    <col min="8450" max="8453" width="13.109375" customWidth="1"/>
    <col min="8705" max="8705" width="41" customWidth="1"/>
    <col min="8706" max="8709" width="13.109375" customWidth="1"/>
    <col min="8961" max="8961" width="41" customWidth="1"/>
    <col min="8962" max="8965" width="13.109375" customWidth="1"/>
    <col min="9217" max="9217" width="41" customWidth="1"/>
    <col min="9218" max="9221" width="13.109375" customWidth="1"/>
    <col min="9473" max="9473" width="41" customWidth="1"/>
    <col min="9474" max="9477" width="13.109375" customWidth="1"/>
    <col min="9729" max="9729" width="41" customWidth="1"/>
    <col min="9730" max="9733" width="13.109375" customWidth="1"/>
    <col min="9985" max="9985" width="41" customWidth="1"/>
    <col min="9986" max="9989" width="13.109375" customWidth="1"/>
    <col min="10241" max="10241" width="41" customWidth="1"/>
    <col min="10242" max="10245" width="13.109375" customWidth="1"/>
    <col min="10497" max="10497" width="41" customWidth="1"/>
    <col min="10498" max="10501" width="13.109375" customWidth="1"/>
    <col min="10753" max="10753" width="41" customWidth="1"/>
    <col min="10754" max="10757" width="13.109375" customWidth="1"/>
    <col min="11009" max="11009" width="41" customWidth="1"/>
    <col min="11010" max="11013" width="13.109375" customWidth="1"/>
    <col min="11265" max="11265" width="41" customWidth="1"/>
    <col min="11266" max="11269" width="13.109375" customWidth="1"/>
    <col min="11521" max="11521" width="41" customWidth="1"/>
    <col min="11522" max="11525" width="13.109375" customWidth="1"/>
    <col min="11777" max="11777" width="41" customWidth="1"/>
    <col min="11778" max="11781" width="13.109375" customWidth="1"/>
    <col min="12033" max="12033" width="41" customWidth="1"/>
    <col min="12034" max="12037" width="13.109375" customWidth="1"/>
    <col min="12289" max="12289" width="41" customWidth="1"/>
    <col min="12290" max="12293" width="13.109375" customWidth="1"/>
    <col min="12545" max="12545" width="41" customWidth="1"/>
    <col min="12546" max="12549" width="13.109375" customWidth="1"/>
    <col min="12801" max="12801" width="41" customWidth="1"/>
    <col min="12802" max="12805" width="13.109375" customWidth="1"/>
    <col min="13057" max="13057" width="41" customWidth="1"/>
    <col min="13058" max="13061" width="13.109375" customWidth="1"/>
    <col min="13313" max="13313" width="41" customWidth="1"/>
    <col min="13314" max="13317" width="13.109375" customWidth="1"/>
    <col min="13569" max="13569" width="41" customWidth="1"/>
    <col min="13570" max="13573" width="13.109375" customWidth="1"/>
    <col min="13825" max="13825" width="41" customWidth="1"/>
    <col min="13826" max="13829" width="13.109375" customWidth="1"/>
    <col min="14081" max="14081" width="41" customWidth="1"/>
    <col min="14082" max="14085" width="13.109375" customWidth="1"/>
    <col min="14337" max="14337" width="41" customWidth="1"/>
    <col min="14338" max="14341" width="13.109375" customWidth="1"/>
    <col min="14593" max="14593" width="41" customWidth="1"/>
    <col min="14594" max="14597" width="13.109375" customWidth="1"/>
    <col min="14849" max="14849" width="41" customWidth="1"/>
    <col min="14850" max="14853" width="13.109375" customWidth="1"/>
    <col min="15105" max="15105" width="41" customWidth="1"/>
    <col min="15106" max="15109" width="13.109375" customWidth="1"/>
    <col min="15361" max="15361" width="41" customWidth="1"/>
    <col min="15362" max="15365" width="13.109375" customWidth="1"/>
    <col min="15617" max="15617" width="41" customWidth="1"/>
    <col min="15618" max="15621" width="13.109375" customWidth="1"/>
    <col min="15873" max="15873" width="41" customWidth="1"/>
    <col min="15874" max="15877" width="13.109375" customWidth="1"/>
    <col min="16129" max="16129" width="41" customWidth="1"/>
    <col min="16130" max="16133" width="13.109375" customWidth="1"/>
  </cols>
  <sheetData>
    <row r="2" spans="1:5" x14ac:dyDescent="0.25">
      <c r="B2" s="16" t="s">
        <v>819</v>
      </c>
    </row>
    <row r="3" spans="1:5" x14ac:dyDescent="0.25">
      <c r="E3" s="16"/>
    </row>
    <row r="4" spans="1:5" x14ac:dyDescent="0.25">
      <c r="A4" s="917" t="s">
        <v>141</v>
      </c>
      <c r="B4" s="917"/>
      <c r="C4" s="917"/>
      <c r="D4" s="917"/>
      <c r="E4" s="917"/>
    </row>
    <row r="5" spans="1:5" x14ac:dyDescent="0.25">
      <c r="A5" s="407"/>
      <c r="B5" s="407" t="s">
        <v>456</v>
      </c>
      <c r="C5" s="407"/>
      <c r="D5" s="407"/>
      <c r="E5" s="407"/>
    </row>
    <row r="6" spans="1:5" x14ac:dyDescent="0.25">
      <c r="E6" s="24" t="s">
        <v>0</v>
      </c>
    </row>
    <row r="7" spans="1:5" ht="22.5" customHeight="1" x14ac:dyDescent="0.25">
      <c r="A7" s="22" t="s">
        <v>65</v>
      </c>
      <c r="B7" s="22" t="s">
        <v>53</v>
      </c>
      <c r="C7" s="26" t="s">
        <v>344</v>
      </c>
      <c r="D7" s="26" t="s">
        <v>316</v>
      </c>
      <c r="E7" s="22" t="s">
        <v>110</v>
      </c>
    </row>
    <row r="8" spans="1:5" x14ac:dyDescent="0.25">
      <c r="A8" s="3" t="s">
        <v>417</v>
      </c>
      <c r="B8" s="28">
        <v>672</v>
      </c>
      <c r="C8" s="28">
        <v>0</v>
      </c>
      <c r="D8" s="28">
        <v>0</v>
      </c>
      <c r="E8" s="29">
        <f>SUM(B8:D8)</f>
        <v>672</v>
      </c>
    </row>
    <row r="9" spans="1:5" x14ac:dyDescent="0.25">
      <c r="A9" s="3" t="s">
        <v>415</v>
      </c>
      <c r="B9" s="28">
        <v>74</v>
      </c>
      <c r="C9" s="28">
        <v>0</v>
      </c>
      <c r="D9" s="28">
        <v>0</v>
      </c>
      <c r="E9" s="29">
        <f t="shared" ref="E9:E13" si="0">SUM(B9:D9)</f>
        <v>74</v>
      </c>
    </row>
    <row r="10" spans="1:5" x14ac:dyDescent="0.25">
      <c r="A10" s="3" t="s">
        <v>328</v>
      </c>
      <c r="B10" s="28">
        <v>240</v>
      </c>
      <c r="C10" s="28">
        <v>0</v>
      </c>
      <c r="D10" s="28">
        <v>0</v>
      </c>
      <c r="E10" s="29">
        <f>SUM(B10:D10)</f>
        <v>240</v>
      </c>
    </row>
    <row r="11" spans="1:5" x14ac:dyDescent="0.25">
      <c r="A11" s="3" t="s">
        <v>416</v>
      </c>
      <c r="B11" s="28">
        <v>374</v>
      </c>
      <c r="C11" s="28">
        <v>0</v>
      </c>
      <c r="D11" s="28">
        <v>0</v>
      </c>
      <c r="E11" s="29">
        <f t="shared" si="0"/>
        <v>374</v>
      </c>
    </row>
    <row r="12" spans="1:5" x14ac:dyDescent="0.25">
      <c r="A12" s="3" t="s">
        <v>213</v>
      </c>
      <c r="B12" s="28">
        <v>275</v>
      </c>
      <c r="C12" s="28">
        <v>0</v>
      </c>
      <c r="D12" s="28">
        <v>0</v>
      </c>
      <c r="E12" s="29">
        <f t="shared" si="0"/>
        <v>275</v>
      </c>
    </row>
    <row r="13" spans="1:5" x14ac:dyDescent="0.25">
      <c r="A13" s="2" t="s">
        <v>140</v>
      </c>
      <c r="B13" s="29">
        <f>SUM(B8:B12)</f>
        <v>1635</v>
      </c>
      <c r="C13" s="28">
        <v>0</v>
      </c>
      <c r="D13" s="28">
        <v>0</v>
      </c>
      <c r="E13" s="29">
        <f t="shared" si="0"/>
        <v>1635</v>
      </c>
    </row>
    <row r="14" spans="1:5" x14ac:dyDescent="0.25">
      <c r="A14" s="40"/>
    </row>
    <row r="15" spans="1:5" x14ac:dyDescent="0.25">
      <c r="A15" s="40"/>
      <c r="B15" s="40"/>
      <c r="C15" s="16"/>
      <c r="D15" s="16"/>
      <c r="E15" s="16"/>
    </row>
    <row r="16" spans="1:5" x14ac:dyDescent="0.25">
      <c r="A16" s="870" t="s">
        <v>215</v>
      </c>
      <c r="B16" s="870"/>
      <c r="C16" s="870"/>
      <c r="D16" s="870"/>
      <c r="E16" s="870"/>
    </row>
    <row r="17" spans="1:5" x14ac:dyDescent="0.25">
      <c r="A17" s="24"/>
      <c r="B17" s="24"/>
      <c r="C17" s="24"/>
      <c r="D17" s="24"/>
      <c r="E17" s="24"/>
    </row>
    <row r="18" spans="1:5" x14ac:dyDescent="0.25">
      <c r="A18" s="917" t="s">
        <v>142</v>
      </c>
      <c r="B18" s="917"/>
      <c r="C18" s="917"/>
      <c r="D18" s="917"/>
      <c r="E18" s="917"/>
    </row>
    <row r="19" spans="1:5" x14ac:dyDescent="0.25">
      <c r="A19" s="917" t="s">
        <v>457</v>
      </c>
      <c r="B19" s="917"/>
      <c r="C19" s="917"/>
      <c r="D19" s="917"/>
      <c r="E19" s="917"/>
    </row>
    <row r="20" spans="1:5" x14ac:dyDescent="0.25">
      <c r="A20" s="870" t="s">
        <v>0</v>
      </c>
      <c r="B20" s="870"/>
      <c r="C20" s="870"/>
      <c r="D20" s="870"/>
      <c r="E20" s="870"/>
    </row>
    <row r="21" spans="1:5" x14ac:dyDescent="0.25">
      <c r="A21" s="22" t="s">
        <v>65</v>
      </c>
      <c r="B21" s="22" t="s">
        <v>53</v>
      </c>
      <c r="C21" s="26" t="s">
        <v>362</v>
      </c>
      <c r="D21" s="26" t="s">
        <v>316</v>
      </c>
      <c r="E21" s="22" t="s">
        <v>110</v>
      </c>
    </row>
    <row r="22" spans="1:5" x14ac:dyDescent="0.25">
      <c r="A22" s="1" t="s">
        <v>214</v>
      </c>
      <c r="B22" s="28">
        <v>550</v>
      </c>
      <c r="C22" s="28">
        <v>0</v>
      </c>
      <c r="D22" s="28">
        <v>0</v>
      </c>
      <c r="E22" s="28">
        <f>SUM(B22:D22)</f>
        <v>550</v>
      </c>
    </row>
    <row r="23" spans="1:5" x14ac:dyDescent="0.25">
      <c r="A23" s="34" t="s">
        <v>311</v>
      </c>
      <c r="B23" s="711">
        <v>150</v>
      </c>
      <c r="C23" s="28">
        <v>0</v>
      </c>
      <c r="D23" s="28">
        <v>0</v>
      </c>
      <c r="E23" s="73">
        <f t="shared" ref="E23:E30" si="1">SUM(B23:D23)</f>
        <v>150</v>
      </c>
    </row>
    <row r="24" spans="1:5" x14ac:dyDescent="0.25">
      <c r="A24" s="34" t="s">
        <v>435</v>
      </c>
      <c r="B24" s="711">
        <v>0</v>
      </c>
      <c r="C24" s="28">
        <v>0</v>
      </c>
      <c r="D24" s="28">
        <v>0</v>
      </c>
      <c r="E24" s="73">
        <f t="shared" si="1"/>
        <v>0</v>
      </c>
    </row>
    <row r="25" spans="1:5" x14ac:dyDescent="0.25">
      <c r="A25" s="34" t="s">
        <v>434</v>
      </c>
      <c r="B25" s="711">
        <v>250</v>
      </c>
      <c r="C25" s="28">
        <v>0</v>
      </c>
      <c r="D25" s="28">
        <v>0</v>
      </c>
      <c r="E25" s="73">
        <f t="shared" si="1"/>
        <v>250</v>
      </c>
    </row>
    <row r="26" spans="1:5" x14ac:dyDescent="0.25">
      <c r="A26" s="34" t="s">
        <v>433</v>
      </c>
      <c r="B26" s="711">
        <v>100</v>
      </c>
      <c r="C26" s="28">
        <v>0</v>
      </c>
      <c r="D26" s="28">
        <v>0</v>
      </c>
      <c r="E26" s="73">
        <f t="shared" si="1"/>
        <v>100</v>
      </c>
    </row>
    <row r="27" spans="1:5" x14ac:dyDescent="0.25">
      <c r="A27" s="34" t="s">
        <v>432</v>
      </c>
      <c r="B27" s="711"/>
      <c r="C27" s="28">
        <v>0</v>
      </c>
      <c r="D27" s="28"/>
      <c r="E27" s="73">
        <f t="shared" si="1"/>
        <v>0</v>
      </c>
    </row>
    <row r="28" spans="1:5" ht="21" x14ac:dyDescent="0.25">
      <c r="A28" s="392" t="s">
        <v>375</v>
      </c>
      <c r="B28" s="28">
        <v>5240</v>
      </c>
      <c r="C28" s="28">
        <v>0</v>
      </c>
      <c r="D28" s="28">
        <v>0</v>
      </c>
      <c r="E28" s="28">
        <f t="shared" si="1"/>
        <v>5240</v>
      </c>
    </row>
    <row r="29" spans="1:5" x14ac:dyDescent="0.25">
      <c r="A29" s="1" t="s">
        <v>376</v>
      </c>
      <c r="B29" s="28">
        <v>495</v>
      </c>
      <c r="C29" s="28">
        <v>0</v>
      </c>
      <c r="D29" s="28">
        <v>0</v>
      </c>
      <c r="E29" s="28">
        <f t="shared" si="1"/>
        <v>495</v>
      </c>
    </row>
    <row r="30" spans="1:5" x14ac:dyDescent="0.25">
      <c r="A30" s="1" t="s">
        <v>414</v>
      </c>
      <c r="B30" s="28">
        <v>990</v>
      </c>
      <c r="C30" s="28">
        <v>0</v>
      </c>
      <c r="D30" s="28">
        <v>0</v>
      </c>
      <c r="E30" s="28">
        <f t="shared" si="1"/>
        <v>990</v>
      </c>
    </row>
    <row r="31" spans="1:5" x14ac:dyDescent="0.25">
      <c r="A31" s="2" t="s">
        <v>2</v>
      </c>
      <c r="B31" s="29">
        <f>B22+B28+B29+B30</f>
        <v>7275</v>
      </c>
      <c r="C31" s="29">
        <v>0</v>
      </c>
      <c r="D31" s="29">
        <v>0</v>
      </c>
      <c r="E31" s="29">
        <f>SUM(E23:E30)</f>
        <v>7225</v>
      </c>
    </row>
    <row r="32" spans="1:5" x14ac:dyDescent="0.25">
      <c r="A32" s="16"/>
      <c r="B32" s="16"/>
      <c r="C32" s="16"/>
      <c r="D32" s="16"/>
      <c r="E32" s="16"/>
    </row>
  </sheetData>
  <mergeCells count="5">
    <mergeCell ref="A16:E16"/>
    <mergeCell ref="A18:E18"/>
    <mergeCell ref="A20:E20"/>
    <mergeCell ref="A4:E4"/>
    <mergeCell ref="A19:E19"/>
  </mergeCells>
  <pageMargins left="0.51" right="0.39" top="0.38" bottom="0.36" header="0.26" footer="0.27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 tint="0.39997558519241921"/>
  </sheetPr>
  <dimension ref="A2:N39"/>
  <sheetViews>
    <sheetView workbookViewId="0">
      <selection activeCell="H13" sqref="H13"/>
    </sheetView>
  </sheetViews>
  <sheetFormatPr defaultColWidth="9.109375" defaultRowHeight="13.2" x14ac:dyDescent="0.25"/>
  <cols>
    <col min="1" max="1" width="21.6640625" style="118" bestFit="1" customWidth="1"/>
    <col min="2" max="2" width="7.88671875" style="118" customWidth="1"/>
    <col min="3" max="3" width="10.109375" style="118" customWidth="1"/>
    <col min="4" max="4" width="9.109375" style="118"/>
    <col min="5" max="5" width="10.44140625" style="118" bestFit="1" customWidth="1"/>
    <col min="6" max="6" width="9.109375" style="118"/>
    <col min="7" max="7" width="11.44140625" style="118" customWidth="1"/>
    <col min="8" max="8" width="13.33203125" style="118" customWidth="1"/>
    <col min="9" max="9" width="11.6640625" style="118" customWidth="1"/>
    <col min="10" max="10" width="10.44140625" style="118" bestFit="1" customWidth="1"/>
    <col min="11" max="11" width="9.109375" style="118"/>
    <col min="12" max="12" width="11.88671875" style="118" customWidth="1"/>
    <col min="13" max="13" width="9.109375" style="118"/>
    <col min="14" max="14" width="12" style="118" customWidth="1"/>
    <col min="15" max="16384" width="9.109375" style="118"/>
  </cols>
  <sheetData>
    <row r="2" spans="1:14" x14ac:dyDescent="0.25">
      <c r="H2" s="1037" t="s">
        <v>820</v>
      </c>
      <c r="I2" s="1036"/>
      <c r="J2" s="1036"/>
      <c r="K2" s="1036"/>
      <c r="L2" s="1036"/>
      <c r="M2" s="1036"/>
      <c r="N2" s="1036"/>
    </row>
    <row r="3" spans="1:14" x14ac:dyDescent="0.25">
      <c r="M3" s="153"/>
      <c r="N3" s="153"/>
    </row>
    <row r="4" spans="1:14" x14ac:dyDescent="0.25">
      <c r="A4" s="944" t="s">
        <v>400</v>
      </c>
      <c r="B4" s="944"/>
      <c r="C4" s="944"/>
      <c r="D4" s="944"/>
      <c r="E4" s="944"/>
      <c r="F4" s="944"/>
      <c r="G4" s="944"/>
      <c r="H4" s="944"/>
      <c r="I4" s="944"/>
      <c r="J4" s="944"/>
      <c r="K4" s="944"/>
      <c r="L4" s="944"/>
      <c r="M4" s="944"/>
      <c r="N4" s="944"/>
    </row>
    <row r="5" spans="1:14" x14ac:dyDescent="0.25">
      <c r="A5" s="411"/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</row>
    <row r="6" spans="1:14" ht="13.8" thickBot="1" x14ac:dyDescent="0.3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N6" s="24" t="s">
        <v>180</v>
      </c>
    </row>
    <row r="7" spans="1:14" ht="13.8" thickBot="1" x14ac:dyDescent="0.3">
      <c r="A7" s="149"/>
      <c r="B7" s="148"/>
      <c r="C7" s="945" t="s">
        <v>275</v>
      </c>
      <c r="D7" s="946"/>
      <c r="E7" s="946"/>
      <c r="F7" s="946"/>
      <c r="G7" s="946"/>
      <c r="H7" s="947"/>
      <c r="I7" s="945" t="s">
        <v>274</v>
      </c>
      <c r="J7" s="946"/>
      <c r="K7" s="946"/>
      <c r="L7" s="947"/>
      <c r="M7" s="148"/>
      <c r="N7" s="147"/>
    </row>
    <row r="8" spans="1:14" x14ac:dyDescent="0.25">
      <c r="A8" s="948" t="s">
        <v>273</v>
      </c>
      <c r="B8" s="950" t="s">
        <v>272</v>
      </c>
      <c r="C8" s="950" t="s">
        <v>271</v>
      </c>
      <c r="D8" s="950" t="s">
        <v>270</v>
      </c>
      <c r="E8" s="146" t="s">
        <v>269</v>
      </c>
      <c r="F8" s="146" t="s">
        <v>268</v>
      </c>
      <c r="G8" s="146" t="s">
        <v>267</v>
      </c>
      <c r="H8" s="145" t="s">
        <v>266</v>
      </c>
      <c r="I8" s="146" t="s">
        <v>265</v>
      </c>
      <c r="J8" s="145" t="s">
        <v>264</v>
      </c>
      <c r="K8" s="144" t="s">
        <v>263</v>
      </c>
      <c r="L8" s="144" t="s">
        <v>262</v>
      </c>
      <c r="M8" s="950" t="s">
        <v>261</v>
      </c>
      <c r="N8" s="143" t="s">
        <v>260</v>
      </c>
    </row>
    <row r="9" spans="1:14" x14ac:dyDescent="0.25">
      <c r="A9" s="949"/>
      <c r="B9" s="951"/>
      <c r="C9" s="951"/>
      <c r="D9" s="951"/>
      <c r="E9" s="138" t="s">
        <v>253</v>
      </c>
      <c r="F9" s="138" t="s">
        <v>259</v>
      </c>
      <c r="G9" s="138" t="s">
        <v>258</v>
      </c>
      <c r="H9" s="138" t="s">
        <v>253</v>
      </c>
      <c r="I9" s="142" t="s">
        <v>257</v>
      </c>
      <c r="J9" s="138" t="s">
        <v>257</v>
      </c>
      <c r="K9" s="138" t="s">
        <v>256</v>
      </c>
      <c r="L9" s="138" t="s">
        <v>253</v>
      </c>
      <c r="M9" s="951"/>
      <c r="N9" s="141" t="s">
        <v>255</v>
      </c>
    </row>
    <row r="10" spans="1:14" x14ac:dyDescent="0.25">
      <c r="A10" s="949"/>
      <c r="B10" s="951"/>
      <c r="C10" s="951"/>
      <c r="D10" s="951"/>
      <c r="E10" s="139"/>
      <c r="F10" s="139" t="s">
        <v>356</v>
      </c>
      <c r="G10" s="140"/>
      <c r="H10" s="139" t="s">
        <v>254</v>
      </c>
      <c r="J10" s="138"/>
      <c r="K10" s="138" t="s">
        <v>253</v>
      </c>
      <c r="L10" s="138"/>
      <c r="M10" s="951"/>
      <c r="N10" s="137"/>
    </row>
    <row r="11" spans="1:14" ht="24" customHeight="1" x14ac:dyDescent="0.3">
      <c r="A11" s="135" t="s">
        <v>316</v>
      </c>
      <c r="B11" s="129">
        <v>12</v>
      </c>
      <c r="C11" s="134">
        <v>51912</v>
      </c>
      <c r="D11" s="134">
        <v>9674</v>
      </c>
      <c r="E11" s="134">
        <v>2532</v>
      </c>
      <c r="F11" s="134">
        <v>0</v>
      </c>
      <c r="G11" s="134">
        <v>0</v>
      </c>
      <c r="H11" s="134">
        <f>SUM(C11:E11)</f>
        <v>64118</v>
      </c>
      <c r="I11" s="134"/>
      <c r="J11" s="134"/>
      <c r="K11" s="134"/>
      <c r="L11" s="134"/>
      <c r="M11" s="136"/>
      <c r="N11" s="133">
        <f>SUM(H11)</f>
        <v>64118</v>
      </c>
    </row>
    <row r="12" spans="1:14" ht="24" customHeight="1" x14ac:dyDescent="0.3">
      <c r="A12" s="132"/>
      <c r="B12" s="129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3"/>
    </row>
    <row r="13" spans="1:14" ht="24" customHeight="1" x14ac:dyDescent="0.3">
      <c r="A13" s="135" t="s">
        <v>113</v>
      </c>
      <c r="B13" s="129">
        <v>13</v>
      </c>
      <c r="C13" s="134">
        <v>46861</v>
      </c>
      <c r="D13" s="134">
        <v>7898</v>
      </c>
      <c r="E13" s="134">
        <v>50702</v>
      </c>
      <c r="F13" s="134">
        <v>1635</v>
      </c>
      <c r="G13" s="134">
        <v>22269</v>
      </c>
      <c r="H13" s="134">
        <f>SUM(C13:G13)</f>
        <v>129365</v>
      </c>
      <c r="I13" s="134">
        <v>3821</v>
      </c>
      <c r="J13" s="134">
        <v>10948</v>
      </c>
      <c r="K13" s="134"/>
      <c r="L13" s="134"/>
      <c r="M13" s="134"/>
      <c r="N13" s="133">
        <f>SUM(H13:M13)</f>
        <v>144134</v>
      </c>
    </row>
    <row r="14" spans="1:14" ht="24" customHeight="1" x14ac:dyDescent="0.3">
      <c r="A14" s="132"/>
      <c r="B14" s="129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3"/>
    </row>
    <row r="15" spans="1:14" ht="24" customHeight="1" x14ac:dyDescent="0.3">
      <c r="A15" s="135" t="s">
        <v>344</v>
      </c>
      <c r="B15" s="129">
        <v>25</v>
      </c>
      <c r="C15" s="134">
        <v>90174</v>
      </c>
      <c r="D15" s="134">
        <v>17302</v>
      </c>
      <c r="E15" s="134">
        <v>37636</v>
      </c>
      <c r="F15" s="134"/>
      <c r="G15" s="134"/>
      <c r="H15" s="134">
        <f>SUM(C15:G15)</f>
        <v>145112</v>
      </c>
      <c r="I15" s="134"/>
      <c r="J15" s="134"/>
      <c r="K15" s="134"/>
      <c r="L15" s="134"/>
      <c r="M15" s="134"/>
      <c r="N15" s="133">
        <f>H15+I15+J15+K15</f>
        <v>145112</v>
      </c>
    </row>
    <row r="16" spans="1:14" ht="24" customHeight="1" x14ac:dyDescent="0.3">
      <c r="A16" s="132"/>
      <c r="B16" s="129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31"/>
    </row>
    <row r="17" spans="1:14" ht="24" customHeight="1" x14ac:dyDescent="0.3">
      <c r="A17" s="130"/>
      <c r="B17" s="129"/>
      <c r="C17" s="128"/>
      <c r="D17" s="128"/>
      <c r="E17" s="128"/>
      <c r="F17" s="128"/>
      <c r="G17" s="128"/>
      <c r="H17" s="128"/>
      <c r="I17" s="128"/>
      <c r="J17" s="128"/>
      <c r="K17" s="125"/>
      <c r="L17" s="125"/>
      <c r="M17" s="125"/>
      <c r="N17" s="124"/>
    </row>
    <row r="18" spans="1:14" ht="24" customHeight="1" thickBot="1" x14ac:dyDescent="0.35">
      <c r="A18" s="127"/>
      <c r="B18" s="126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4"/>
    </row>
    <row r="19" spans="1:14" ht="18" customHeight="1" thickBot="1" x14ac:dyDescent="0.35">
      <c r="A19" s="123" t="s">
        <v>252</v>
      </c>
      <c r="B19" s="122">
        <f>SUM(B11:B18)</f>
        <v>50</v>
      </c>
      <c r="C19" s="121">
        <f>SUM(C11:C18)</f>
        <v>188947</v>
      </c>
      <c r="D19" s="121">
        <f t="shared" ref="D19:I19" si="0">SUM(D11:D18)</f>
        <v>34874</v>
      </c>
      <c r="E19" s="121">
        <f t="shared" si="0"/>
        <v>90870</v>
      </c>
      <c r="F19" s="121">
        <f t="shared" si="0"/>
        <v>1635</v>
      </c>
      <c r="G19" s="121">
        <f t="shared" si="0"/>
        <v>22269</v>
      </c>
      <c r="H19" s="121">
        <f t="shared" si="0"/>
        <v>338595</v>
      </c>
      <c r="I19" s="121">
        <f t="shared" si="0"/>
        <v>3821</v>
      </c>
      <c r="J19" s="121">
        <f>SUM(J13:J18)</f>
        <v>10948</v>
      </c>
      <c r="K19" s="121"/>
      <c r="L19" s="121">
        <f>SUM(L13:L18)</f>
        <v>0</v>
      </c>
      <c r="M19" s="121">
        <f>SUM(M11:M18)</f>
        <v>0</v>
      </c>
      <c r="N19" s="120">
        <f>SUM(N11:N18)</f>
        <v>353364</v>
      </c>
    </row>
    <row r="20" spans="1:14" ht="15" x14ac:dyDescent="0.25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</row>
    <row r="38" ht="27.75" customHeight="1" x14ac:dyDescent="0.25"/>
    <row r="39" ht="39" customHeight="1" x14ac:dyDescent="0.25"/>
  </sheetData>
  <mergeCells count="9">
    <mergeCell ref="H2:N2"/>
    <mergeCell ref="A4:N4"/>
    <mergeCell ref="C7:H7"/>
    <mergeCell ref="I7:L7"/>
    <mergeCell ref="A8:A10"/>
    <mergeCell ref="B8:B10"/>
    <mergeCell ref="C8:C10"/>
    <mergeCell ref="D8:D10"/>
    <mergeCell ref="M8:M10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 tint="0.39997558519241921"/>
    <pageSetUpPr fitToPage="1"/>
  </sheetPr>
  <dimension ref="A2:P64"/>
  <sheetViews>
    <sheetView zoomScale="90" zoomScaleNormal="90" workbookViewId="0">
      <selection activeCell="G19" sqref="G19"/>
    </sheetView>
  </sheetViews>
  <sheetFormatPr defaultColWidth="9.109375" defaultRowHeight="13.2" x14ac:dyDescent="0.25"/>
  <cols>
    <col min="1" max="1" width="32.6640625" style="118" customWidth="1"/>
    <col min="2" max="2" width="12.109375" style="118" customWidth="1"/>
    <col min="3" max="5" width="9.109375" style="118"/>
    <col min="6" max="7" width="11.88671875" style="118" customWidth="1"/>
    <col min="8" max="8" width="11.33203125" style="118" customWidth="1"/>
    <col min="9" max="9" width="14.109375" style="118" customWidth="1"/>
    <col min="10" max="10" width="15.88671875" style="118" customWidth="1"/>
    <col min="11" max="11" width="15" style="118" customWidth="1"/>
    <col min="12" max="13" width="12.5546875" style="118" customWidth="1"/>
    <col min="14" max="14" width="11.109375" style="118" customWidth="1"/>
    <col min="15" max="15" width="13.5546875" style="118" customWidth="1"/>
    <col min="16" max="16384" width="9.109375" style="118"/>
  </cols>
  <sheetData>
    <row r="2" spans="1:16" ht="15" customHeight="1" x14ac:dyDescent="0.25">
      <c r="A2" s="188"/>
      <c r="B2" s="188"/>
      <c r="C2" s="188"/>
      <c r="D2" s="188"/>
      <c r="E2" s="188"/>
      <c r="F2" s="188"/>
      <c r="G2" s="188"/>
      <c r="H2" s="188"/>
      <c r="I2" s="188"/>
      <c r="J2" s="1038" t="s">
        <v>821</v>
      </c>
      <c r="K2" s="1036"/>
      <c r="L2" s="1036"/>
      <c r="M2" s="1036"/>
      <c r="N2" s="1036"/>
      <c r="O2" s="1036"/>
    </row>
    <row r="3" spans="1:16" ht="15" customHeight="1" x14ac:dyDescent="0.25">
      <c r="A3" s="188"/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53"/>
      <c r="O3" s="153"/>
    </row>
    <row r="4" spans="1:16" x14ac:dyDescent="0.25">
      <c r="A4" s="957" t="s">
        <v>401</v>
      </c>
      <c r="B4" s="957"/>
      <c r="C4" s="957"/>
      <c r="D4" s="957"/>
      <c r="E4" s="957"/>
      <c r="F4" s="957"/>
      <c r="G4" s="957"/>
      <c r="H4" s="957"/>
      <c r="I4" s="957"/>
      <c r="J4" s="957"/>
      <c r="K4" s="957"/>
      <c r="L4" s="957"/>
      <c r="M4" s="957"/>
      <c r="N4" s="957"/>
      <c r="O4" s="957"/>
      <c r="P4" s="187"/>
    </row>
    <row r="5" spans="1:16" ht="13.8" x14ac:dyDescent="0.25">
      <c r="A5" s="412"/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187"/>
    </row>
    <row r="6" spans="1:16" ht="14.25" customHeight="1" thickBot="1" x14ac:dyDescent="0.3">
      <c r="N6" s="186"/>
      <c r="O6" s="24" t="s">
        <v>180</v>
      </c>
      <c r="P6" s="181"/>
    </row>
    <row r="7" spans="1:16" ht="13.5" customHeight="1" thickBot="1" x14ac:dyDescent="0.3">
      <c r="A7" s="185"/>
      <c r="B7" s="183"/>
      <c r="C7" s="184"/>
      <c r="D7" s="958" t="s">
        <v>275</v>
      </c>
      <c r="E7" s="959"/>
      <c r="F7" s="959"/>
      <c r="G7" s="959"/>
      <c r="H7" s="959"/>
      <c r="I7" s="960"/>
      <c r="J7" s="952" t="s">
        <v>300</v>
      </c>
      <c r="K7" s="953"/>
      <c r="L7" s="953"/>
      <c r="M7" s="954"/>
      <c r="N7" s="183"/>
      <c r="O7" s="182"/>
      <c r="P7" s="181"/>
    </row>
    <row r="8" spans="1:16" ht="18" customHeight="1" x14ac:dyDescent="0.25">
      <c r="A8" s="961" t="s">
        <v>273</v>
      </c>
      <c r="B8" s="963" t="s">
        <v>379</v>
      </c>
      <c r="C8" s="955" t="s">
        <v>272</v>
      </c>
      <c r="D8" s="955" t="s">
        <v>299</v>
      </c>
      <c r="E8" s="955" t="s">
        <v>270</v>
      </c>
      <c r="F8" s="179" t="s">
        <v>269</v>
      </c>
      <c r="G8" s="180" t="s">
        <v>268</v>
      </c>
      <c r="H8" s="180" t="s">
        <v>298</v>
      </c>
      <c r="I8" s="180" t="s">
        <v>266</v>
      </c>
      <c r="J8" s="180" t="s">
        <v>265</v>
      </c>
      <c r="K8" s="180" t="s">
        <v>297</v>
      </c>
      <c r="L8" s="179" t="s">
        <v>263</v>
      </c>
      <c r="M8" s="179" t="s">
        <v>262</v>
      </c>
      <c r="N8" s="955" t="s">
        <v>261</v>
      </c>
      <c r="O8" s="178" t="s">
        <v>260</v>
      </c>
    </row>
    <row r="9" spans="1:16" ht="12" customHeight="1" x14ac:dyDescent="0.25">
      <c r="A9" s="961"/>
      <c r="B9" s="964"/>
      <c r="C9" s="955"/>
      <c r="D9" s="955"/>
      <c r="E9" s="955"/>
      <c r="F9" s="180" t="s">
        <v>296</v>
      </c>
      <c r="G9" s="180" t="s">
        <v>295</v>
      </c>
      <c r="H9" s="180" t="s">
        <v>258</v>
      </c>
      <c r="I9" s="180" t="s">
        <v>253</v>
      </c>
      <c r="J9" s="180" t="s">
        <v>257</v>
      </c>
      <c r="K9" s="180" t="s">
        <v>257</v>
      </c>
      <c r="L9" s="179" t="s">
        <v>256</v>
      </c>
      <c r="M9" s="179" t="s">
        <v>253</v>
      </c>
      <c r="N9" s="955"/>
      <c r="O9" s="178" t="s">
        <v>255</v>
      </c>
    </row>
    <row r="10" spans="1:16" ht="12" customHeight="1" thickBot="1" x14ac:dyDescent="0.3">
      <c r="A10" s="962"/>
      <c r="B10" s="965"/>
      <c r="C10" s="956"/>
      <c r="D10" s="956"/>
      <c r="E10" s="956"/>
      <c r="F10" s="176" t="s">
        <v>294</v>
      </c>
      <c r="G10" s="176" t="s">
        <v>356</v>
      </c>
      <c r="H10" s="177"/>
      <c r="I10" s="176" t="s">
        <v>254</v>
      </c>
      <c r="J10" s="176"/>
      <c r="K10" s="176"/>
      <c r="L10" s="175" t="s">
        <v>253</v>
      </c>
      <c r="M10" s="175"/>
      <c r="N10" s="956"/>
      <c r="O10" s="174"/>
    </row>
    <row r="11" spans="1:16" ht="23.25" customHeight="1" x14ac:dyDescent="0.25">
      <c r="A11" s="173" t="s">
        <v>293</v>
      </c>
      <c r="B11" s="172"/>
      <c r="C11" s="172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</row>
    <row r="12" spans="1:16" ht="29.25" customHeight="1" x14ac:dyDescent="0.25">
      <c r="A12" s="163" t="s">
        <v>320</v>
      </c>
      <c r="B12" s="166" t="s">
        <v>249</v>
      </c>
      <c r="C12" s="165">
        <v>7</v>
      </c>
      <c r="D12" s="162">
        <v>18548</v>
      </c>
      <c r="E12" s="162">
        <v>3239</v>
      </c>
      <c r="F12" s="162">
        <v>9014</v>
      </c>
      <c r="G12" s="162">
        <v>0</v>
      </c>
      <c r="H12" s="162">
        <v>0</v>
      </c>
      <c r="I12" s="157">
        <f>SUM(D12:H12)</f>
        <v>30801</v>
      </c>
      <c r="J12" s="162">
        <v>272</v>
      </c>
      <c r="K12" s="162">
        <v>0</v>
      </c>
      <c r="L12" s="162">
        <v>0</v>
      </c>
      <c r="M12" s="162">
        <v>0</v>
      </c>
      <c r="N12" s="162"/>
      <c r="O12" s="157">
        <f>SUM(I12:N12)</f>
        <v>31073</v>
      </c>
    </row>
    <row r="13" spans="1:16" ht="23.25" customHeight="1" x14ac:dyDescent="0.25">
      <c r="A13" s="322" t="s">
        <v>335</v>
      </c>
      <c r="B13" s="323" t="s">
        <v>340</v>
      </c>
      <c r="C13" s="172"/>
      <c r="D13" s="171"/>
      <c r="E13" s="171"/>
      <c r="F13" s="324">
        <v>551</v>
      </c>
      <c r="G13" s="171"/>
      <c r="H13" s="171"/>
      <c r="I13" s="337">
        <f>SUM(F13:H13)</f>
        <v>551</v>
      </c>
      <c r="J13" s="324"/>
      <c r="K13" s="324"/>
      <c r="L13" s="171"/>
      <c r="M13" s="171"/>
      <c r="N13" s="171"/>
      <c r="O13" s="337">
        <f>SUM(I13:N13)</f>
        <v>551</v>
      </c>
    </row>
    <row r="14" spans="1:16" ht="23.25" customHeight="1" x14ac:dyDescent="0.25">
      <c r="A14" s="322" t="s">
        <v>359</v>
      </c>
      <c r="B14" s="323" t="s">
        <v>354</v>
      </c>
      <c r="C14" s="172"/>
      <c r="D14" s="171"/>
      <c r="E14" s="171"/>
      <c r="F14" s="324">
        <v>1571</v>
      </c>
      <c r="G14" s="171"/>
      <c r="H14" s="171"/>
      <c r="I14" s="337">
        <f>SUM(F14:H14)</f>
        <v>1571</v>
      </c>
      <c r="J14" s="324"/>
      <c r="K14" s="324"/>
      <c r="L14" s="171"/>
      <c r="M14" s="171"/>
      <c r="N14" s="171"/>
      <c r="O14" s="337">
        <f>SUM(I14:N14)</f>
        <v>1571</v>
      </c>
    </row>
    <row r="15" spans="1:16" ht="23.25" customHeight="1" x14ac:dyDescent="0.25">
      <c r="A15" s="715" t="s">
        <v>772</v>
      </c>
      <c r="B15" s="323" t="s">
        <v>239</v>
      </c>
      <c r="C15" s="172"/>
      <c r="D15" s="171"/>
      <c r="E15" s="171"/>
      <c r="F15" s="324"/>
      <c r="G15" s="171"/>
      <c r="H15" s="324">
        <v>1228</v>
      </c>
      <c r="I15" s="337">
        <f>SUM(F15:H15)</f>
        <v>1228</v>
      </c>
      <c r="J15" s="324"/>
      <c r="K15" s="324"/>
      <c r="L15" s="171"/>
      <c r="M15" s="171"/>
      <c r="N15" s="171"/>
      <c r="O15" s="337">
        <f>SUM(I15:N15)</f>
        <v>1228</v>
      </c>
    </row>
    <row r="16" spans="1:16" ht="23.25" customHeight="1" x14ac:dyDescent="0.25">
      <c r="A16" s="715" t="s">
        <v>771</v>
      </c>
      <c r="B16" s="323" t="s">
        <v>770</v>
      </c>
      <c r="C16" s="172"/>
      <c r="D16" s="171"/>
      <c r="E16" s="171"/>
      <c r="F16" s="324"/>
      <c r="G16" s="171"/>
      <c r="H16" s="324">
        <v>5776</v>
      </c>
      <c r="I16" s="337">
        <f>SUM(F16:H16)</f>
        <v>5776</v>
      </c>
      <c r="J16" s="324"/>
      <c r="K16" s="324"/>
      <c r="L16" s="171"/>
      <c r="M16" s="171"/>
      <c r="N16" s="171"/>
      <c r="O16" s="337">
        <f>SUM(I16:N16)</f>
        <v>5776</v>
      </c>
    </row>
    <row r="17" spans="1:15" ht="23.25" customHeight="1" x14ac:dyDescent="0.25">
      <c r="A17" s="322" t="s">
        <v>321</v>
      </c>
      <c r="B17" s="323" t="s">
        <v>322</v>
      </c>
      <c r="C17" s="172"/>
      <c r="D17" s="324">
        <v>6997</v>
      </c>
      <c r="E17" s="324">
        <v>740</v>
      </c>
      <c r="F17" s="324">
        <v>365</v>
      </c>
      <c r="G17" s="171"/>
      <c r="H17" s="171"/>
      <c r="I17" s="157">
        <f>SUM(C17:H17)</f>
        <v>8102</v>
      </c>
      <c r="J17" s="324">
        <v>101</v>
      </c>
      <c r="K17" s="324"/>
      <c r="L17" s="171"/>
      <c r="M17" s="171"/>
      <c r="N17" s="171"/>
      <c r="O17" s="157">
        <f t="shared" ref="O17:O38" si="0">SUM(I17:N17)</f>
        <v>8203</v>
      </c>
    </row>
    <row r="18" spans="1:15" ht="23.25" customHeight="1" x14ac:dyDescent="0.25">
      <c r="A18" s="163" t="s">
        <v>290</v>
      </c>
      <c r="B18" s="170" t="s">
        <v>289</v>
      </c>
      <c r="C18" s="169"/>
      <c r="D18" s="168"/>
      <c r="E18" s="168"/>
      <c r="F18" s="168">
        <v>3160</v>
      </c>
      <c r="G18" s="168"/>
      <c r="H18" s="168"/>
      <c r="I18" s="157">
        <f t="shared" ref="I18" si="1">SUM(C18:H18)</f>
        <v>3160</v>
      </c>
      <c r="J18" s="383"/>
      <c r="K18" s="168"/>
      <c r="L18" s="168"/>
      <c r="M18" s="168"/>
      <c r="N18" s="168"/>
      <c r="O18" s="157">
        <f t="shared" ref="O18" si="2">SUM(I18:N18)</f>
        <v>3160</v>
      </c>
    </row>
    <row r="19" spans="1:15" ht="27" customHeight="1" x14ac:dyDescent="0.25">
      <c r="A19" s="163" t="s">
        <v>292</v>
      </c>
      <c r="B19" s="166" t="s">
        <v>291</v>
      </c>
      <c r="C19" s="165"/>
      <c r="D19" s="162"/>
      <c r="E19" s="162"/>
      <c r="F19" s="162">
        <v>4520</v>
      </c>
      <c r="G19" s="162"/>
      <c r="H19" s="162"/>
      <c r="I19" s="157">
        <f>SUM(C19:H19)</f>
        <v>4520</v>
      </c>
      <c r="J19" s="162"/>
      <c r="K19" s="162"/>
      <c r="L19" s="162"/>
      <c r="M19" s="162"/>
      <c r="N19" s="162"/>
      <c r="O19" s="157">
        <f t="shared" si="0"/>
        <v>4520</v>
      </c>
    </row>
    <row r="20" spans="1:15" ht="27" customHeight="1" x14ac:dyDescent="0.25">
      <c r="A20" s="163" t="s">
        <v>409</v>
      </c>
      <c r="B20" s="166" t="s">
        <v>408</v>
      </c>
      <c r="C20" s="165"/>
      <c r="D20" s="162"/>
      <c r="E20" s="162"/>
      <c r="F20" s="162"/>
      <c r="G20" s="162"/>
      <c r="H20" s="162"/>
      <c r="I20" s="157">
        <f t="shared" ref="I20:I22" si="3">SUM(C20:H20)</f>
        <v>0</v>
      </c>
      <c r="J20" s="162"/>
      <c r="K20" s="162">
        <v>7430</v>
      </c>
      <c r="L20" s="162"/>
      <c r="M20" s="162"/>
      <c r="N20" s="162"/>
      <c r="O20" s="157">
        <f t="shared" si="0"/>
        <v>7430</v>
      </c>
    </row>
    <row r="21" spans="1:15" ht="25.5" customHeight="1" x14ac:dyDescent="0.25">
      <c r="A21" s="163" t="s">
        <v>360</v>
      </c>
      <c r="B21" s="170" t="s">
        <v>351</v>
      </c>
      <c r="C21" s="169"/>
      <c r="D21" s="168"/>
      <c r="E21" s="168"/>
      <c r="F21" s="168"/>
      <c r="G21" s="168"/>
      <c r="H21" s="168"/>
      <c r="I21" s="157">
        <f t="shared" si="3"/>
        <v>0</v>
      </c>
      <c r="J21" s="403">
        <v>2579</v>
      </c>
      <c r="K21" s="168"/>
      <c r="L21" s="168"/>
      <c r="M21" s="168"/>
      <c r="N21" s="168"/>
      <c r="O21" s="157">
        <f t="shared" si="0"/>
        <v>2579</v>
      </c>
    </row>
    <row r="22" spans="1:15" ht="25.5" customHeight="1" x14ac:dyDescent="0.25">
      <c r="A22" s="163" t="s">
        <v>410</v>
      </c>
      <c r="B22" s="170" t="s">
        <v>411</v>
      </c>
      <c r="C22" s="169"/>
      <c r="D22" s="168"/>
      <c r="E22" s="168"/>
      <c r="F22" s="168"/>
      <c r="G22" s="168"/>
      <c r="H22" s="168">
        <v>13725</v>
      </c>
      <c r="I22" s="157">
        <f t="shared" si="3"/>
        <v>13725</v>
      </c>
      <c r="J22" s="403"/>
      <c r="K22" s="168">
        <v>3518</v>
      </c>
      <c r="L22" s="168"/>
      <c r="M22" s="168"/>
      <c r="N22" s="168"/>
      <c r="O22" s="157">
        <f t="shared" si="0"/>
        <v>17243</v>
      </c>
    </row>
    <row r="23" spans="1:15" ht="25.5" customHeight="1" x14ac:dyDescent="0.25">
      <c r="A23" s="167" t="s">
        <v>288</v>
      </c>
      <c r="B23" s="170" t="s">
        <v>287</v>
      </c>
      <c r="C23" s="169"/>
      <c r="D23" s="168"/>
      <c r="E23" s="168"/>
      <c r="F23" s="168">
        <v>4929</v>
      </c>
      <c r="G23" s="168"/>
      <c r="H23" s="168"/>
      <c r="I23" s="157">
        <f t="shared" ref="I23:I24" si="4">SUM(C23:H23)</f>
        <v>4929</v>
      </c>
      <c r="J23" s="168"/>
      <c r="K23" s="168"/>
      <c r="L23" s="168"/>
      <c r="M23" s="168"/>
      <c r="N23" s="168"/>
      <c r="O23" s="157">
        <f t="shared" si="0"/>
        <v>4929</v>
      </c>
    </row>
    <row r="24" spans="1:15" ht="26.25" customHeight="1" x14ac:dyDescent="0.25">
      <c r="A24" s="161" t="s">
        <v>286</v>
      </c>
      <c r="B24" s="160" t="s">
        <v>285</v>
      </c>
      <c r="C24" s="159"/>
      <c r="D24" s="158"/>
      <c r="E24" s="158"/>
      <c r="F24" s="158">
        <v>571</v>
      </c>
      <c r="G24" s="158"/>
      <c r="H24" s="158"/>
      <c r="I24" s="157">
        <f t="shared" si="4"/>
        <v>571</v>
      </c>
      <c r="J24" s="158">
        <v>17</v>
      </c>
      <c r="K24" s="158"/>
      <c r="L24" s="158"/>
      <c r="M24" s="158"/>
      <c r="N24" s="158"/>
      <c r="O24" s="157">
        <f t="shared" si="0"/>
        <v>588</v>
      </c>
    </row>
    <row r="25" spans="1:15" ht="28.5" customHeight="1" x14ac:dyDescent="0.25">
      <c r="A25" s="167" t="s">
        <v>236</v>
      </c>
      <c r="B25" s="166" t="s">
        <v>237</v>
      </c>
      <c r="C25" s="165">
        <v>1</v>
      </c>
      <c r="D25" s="162">
        <v>4168</v>
      </c>
      <c r="E25" s="162">
        <v>791</v>
      </c>
      <c r="F25" s="162">
        <v>17013</v>
      </c>
      <c r="G25" s="162"/>
      <c r="H25" s="162"/>
      <c r="I25" s="157">
        <f>SUM(D25:H25)</f>
        <v>21972</v>
      </c>
      <c r="J25" s="162">
        <v>140</v>
      </c>
      <c r="K25" s="162"/>
      <c r="L25" s="162"/>
      <c r="M25" s="162"/>
      <c r="N25" s="162"/>
      <c r="O25" s="157">
        <f>SUM(I25:N25)</f>
        <v>22112</v>
      </c>
    </row>
    <row r="26" spans="1:15" ht="30.75" customHeight="1" x14ac:dyDescent="0.25">
      <c r="A26" s="163" t="s">
        <v>284</v>
      </c>
      <c r="B26" s="166" t="s">
        <v>235</v>
      </c>
      <c r="C26" s="165">
        <v>1</v>
      </c>
      <c r="D26" s="162">
        <v>5169</v>
      </c>
      <c r="E26" s="162">
        <v>967</v>
      </c>
      <c r="F26" s="162">
        <v>628</v>
      </c>
      <c r="G26" s="162"/>
      <c r="H26" s="162"/>
      <c r="I26" s="157">
        <f>SUM(D26:H26)</f>
        <v>6764</v>
      </c>
      <c r="J26" s="162"/>
      <c r="K26" s="162"/>
      <c r="L26" s="162"/>
      <c r="M26" s="162"/>
      <c r="N26" s="162"/>
      <c r="O26" s="157">
        <f t="shared" si="0"/>
        <v>6764</v>
      </c>
    </row>
    <row r="27" spans="1:15" ht="33.75" customHeight="1" x14ac:dyDescent="0.25">
      <c r="A27" s="163" t="s">
        <v>283</v>
      </c>
      <c r="B27" s="166" t="s">
        <v>282</v>
      </c>
      <c r="C27" s="384">
        <v>1</v>
      </c>
      <c r="D27" s="162">
        <v>3957</v>
      </c>
      <c r="E27" s="162">
        <v>759</v>
      </c>
      <c r="F27" s="162">
        <v>44</v>
      </c>
      <c r="G27" s="162"/>
      <c r="H27" s="162"/>
      <c r="I27" s="157">
        <f t="shared" ref="I27:I36" si="5">SUM(D27:H27)</f>
        <v>4760</v>
      </c>
      <c r="J27" s="162"/>
      <c r="K27" s="162"/>
      <c r="L27" s="162"/>
      <c r="M27" s="162"/>
      <c r="N27" s="162"/>
      <c r="O27" s="157">
        <f t="shared" si="0"/>
        <v>4760</v>
      </c>
    </row>
    <row r="28" spans="1:15" ht="29.25" customHeight="1" x14ac:dyDescent="0.25">
      <c r="A28" s="163" t="s">
        <v>281</v>
      </c>
      <c r="B28" s="166" t="s">
        <v>233</v>
      </c>
      <c r="C28" s="165">
        <v>1</v>
      </c>
      <c r="D28" s="162">
        <v>4243</v>
      </c>
      <c r="E28" s="162">
        <v>694</v>
      </c>
      <c r="F28" s="162">
        <v>1664</v>
      </c>
      <c r="G28" s="162"/>
      <c r="H28" s="162"/>
      <c r="I28" s="157">
        <f t="shared" si="5"/>
        <v>6601</v>
      </c>
      <c r="J28" s="162"/>
      <c r="K28" s="162"/>
      <c r="L28" s="162"/>
      <c r="M28" s="162"/>
      <c r="N28" s="162"/>
      <c r="O28" s="157">
        <f t="shared" si="0"/>
        <v>6601</v>
      </c>
    </row>
    <row r="29" spans="1:15" ht="29.25" customHeight="1" x14ac:dyDescent="0.25">
      <c r="A29" s="163" t="s">
        <v>413</v>
      </c>
      <c r="B29" s="166" t="s">
        <v>412</v>
      </c>
      <c r="C29" s="165"/>
      <c r="D29" s="162">
        <v>97</v>
      </c>
      <c r="E29" s="162"/>
      <c r="F29" s="162">
        <v>130</v>
      </c>
      <c r="G29" s="162"/>
      <c r="H29" s="162">
        <v>990</v>
      </c>
      <c r="I29" s="157">
        <f t="shared" si="5"/>
        <v>1217</v>
      </c>
      <c r="J29" s="162"/>
      <c r="K29" s="162"/>
      <c r="L29" s="162"/>
      <c r="M29" s="162"/>
      <c r="N29" s="162"/>
      <c r="O29" s="157">
        <f t="shared" si="0"/>
        <v>1217</v>
      </c>
    </row>
    <row r="30" spans="1:15" ht="31.5" customHeight="1" x14ac:dyDescent="0.25">
      <c r="A30" s="163" t="s">
        <v>280</v>
      </c>
      <c r="B30" s="166" t="s">
        <v>279</v>
      </c>
      <c r="C30" s="165"/>
      <c r="D30" s="162"/>
      <c r="E30" s="162"/>
      <c r="F30" s="162"/>
      <c r="G30" s="162"/>
      <c r="H30" s="162">
        <v>550</v>
      </c>
      <c r="I30" s="157">
        <f t="shared" si="5"/>
        <v>550</v>
      </c>
      <c r="J30" s="162"/>
      <c r="K30" s="162"/>
      <c r="L30" s="162"/>
      <c r="M30" s="162"/>
      <c r="N30" s="162"/>
      <c r="O30" s="157">
        <f t="shared" si="0"/>
        <v>550</v>
      </c>
    </row>
    <row r="31" spans="1:15" ht="31.5" customHeight="1" x14ac:dyDescent="0.25">
      <c r="A31" s="163" t="s">
        <v>242</v>
      </c>
      <c r="B31" s="166" t="s">
        <v>243</v>
      </c>
      <c r="C31" s="165"/>
      <c r="D31" s="162"/>
      <c r="E31" s="162"/>
      <c r="F31" s="162">
        <v>5551</v>
      </c>
      <c r="G31" s="162"/>
      <c r="H31" s="162"/>
      <c r="I31" s="157">
        <f t="shared" si="5"/>
        <v>5551</v>
      </c>
      <c r="J31" s="162">
        <v>320</v>
      </c>
      <c r="K31" s="162"/>
      <c r="L31" s="162"/>
      <c r="M31" s="162"/>
      <c r="N31" s="162"/>
      <c r="O31" s="157">
        <f t="shared" si="0"/>
        <v>5871</v>
      </c>
    </row>
    <row r="32" spans="1:15" ht="31.5" customHeight="1" x14ac:dyDescent="0.25">
      <c r="A32" s="163" t="s">
        <v>765</v>
      </c>
      <c r="B32" s="166" t="s">
        <v>330</v>
      </c>
      <c r="C32" s="165"/>
      <c r="D32" s="162">
        <v>450</v>
      </c>
      <c r="E32" s="162">
        <v>79</v>
      </c>
      <c r="F32" s="162">
        <v>84</v>
      </c>
      <c r="G32" s="162"/>
      <c r="H32" s="162"/>
      <c r="I32" s="157">
        <f t="shared" ref="I32:I33" si="6">SUM(D32:H32)</f>
        <v>613</v>
      </c>
      <c r="J32" s="162">
        <v>392</v>
      </c>
      <c r="K32" s="162"/>
      <c r="L32" s="162"/>
      <c r="M32" s="162"/>
      <c r="N32" s="162"/>
      <c r="O32" s="157">
        <f t="shared" ref="O32:O33" si="7">SUM(I32:N32)</f>
        <v>1005</v>
      </c>
    </row>
    <row r="33" spans="1:16" ht="31.5" customHeight="1" x14ac:dyDescent="0.25">
      <c r="A33" s="163" t="s">
        <v>766</v>
      </c>
      <c r="B33" s="166" t="s">
        <v>337</v>
      </c>
      <c r="C33" s="165"/>
      <c r="D33" s="162"/>
      <c r="E33" s="162"/>
      <c r="F33" s="162">
        <v>4</v>
      </c>
      <c r="G33" s="162"/>
      <c r="H33" s="162"/>
      <c r="I33" s="157">
        <f t="shared" si="6"/>
        <v>4</v>
      </c>
      <c r="J33" s="162"/>
      <c r="K33" s="162"/>
      <c r="L33" s="162"/>
      <c r="M33" s="162"/>
      <c r="N33" s="162"/>
      <c r="O33" s="157">
        <f t="shared" si="7"/>
        <v>4</v>
      </c>
    </row>
    <row r="34" spans="1:16" ht="31.5" customHeight="1" x14ac:dyDescent="0.25">
      <c r="A34" s="163" t="s">
        <v>378</v>
      </c>
      <c r="B34" s="166" t="s">
        <v>333</v>
      </c>
      <c r="C34" s="165">
        <v>1</v>
      </c>
      <c r="D34" s="162">
        <v>74</v>
      </c>
      <c r="E34" s="162">
        <v>40</v>
      </c>
      <c r="F34" s="162">
        <v>0</v>
      </c>
      <c r="G34" s="162"/>
      <c r="H34" s="162"/>
      <c r="I34" s="157">
        <f t="shared" si="5"/>
        <v>114</v>
      </c>
      <c r="J34" s="162"/>
      <c r="K34" s="162"/>
      <c r="L34" s="162"/>
      <c r="M34" s="162"/>
      <c r="N34" s="162"/>
      <c r="O34" s="157">
        <f t="shared" si="0"/>
        <v>114</v>
      </c>
    </row>
    <row r="35" spans="1:16" ht="31.5" customHeight="1" x14ac:dyDescent="0.25">
      <c r="A35" s="163" t="s">
        <v>767</v>
      </c>
      <c r="B35" s="166" t="s">
        <v>332</v>
      </c>
      <c r="C35" s="165"/>
      <c r="D35" s="162">
        <v>1043</v>
      </c>
      <c r="E35" s="162">
        <v>179</v>
      </c>
      <c r="F35" s="162">
        <v>0</v>
      </c>
      <c r="G35" s="162"/>
      <c r="H35" s="162"/>
      <c r="I35" s="157">
        <f t="shared" si="5"/>
        <v>1222</v>
      </c>
      <c r="J35" s="162"/>
      <c r="K35" s="162"/>
      <c r="L35" s="162"/>
      <c r="M35" s="162"/>
      <c r="N35" s="162"/>
      <c r="O35" s="157">
        <f t="shared" si="0"/>
        <v>1222</v>
      </c>
    </row>
    <row r="36" spans="1:16" ht="31.5" customHeight="1" x14ac:dyDescent="0.25">
      <c r="A36" s="163" t="s">
        <v>361</v>
      </c>
      <c r="B36" s="166" t="s">
        <v>336</v>
      </c>
      <c r="C36" s="165"/>
      <c r="D36" s="162"/>
      <c r="E36" s="162"/>
      <c r="F36" s="162">
        <v>42</v>
      </c>
      <c r="G36" s="162"/>
      <c r="H36" s="162"/>
      <c r="I36" s="157">
        <f t="shared" si="5"/>
        <v>42</v>
      </c>
      <c r="J36" s="162"/>
      <c r="K36" s="162"/>
      <c r="L36" s="162"/>
      <c r="M36" s="162"/>
      <c r="N36" s="162"/>
      <c r="O36" s="157">
        <f t="shared" si="0"/>
        <v>42</v>
      </c>
    </row>
    <row r="37" spans="1:16" ht="29.25" customHeight="1" x14ac:dyDescent="0.25">
      <c r="A37" s="163" t="s">
        <v>278</v>
      </c>
      <c r="B37" s="166" t="s">
        <v>231</v>
      </c>
      <c r="C37" s="162">
        <v>1</v>
      </c>
      <c r="D37" s="162">
        <v>2115</v>
      </c>
      <c r="E37" s="162">
        <v>410</v>
      </c>
      <c r="F37" s="162">
        <v>837</v>
      </c>
      <c r="G37" s="162"/>
      <c r="H37" s="162"/>
      <c r="I37" s="157">
        <f>SUM(D37:H37)</f>
        <v>3362</v>
      </c>
      <c r="J37" s="162"/>
      <c r="K37" s="162"/>
      <c r="L37" s="162"/>
      <c r="M37" s="162"/>
      <c r="N37" s="162"/>
      <c r="O37" s="157">
        <f t="shared" si="0"/>
        <v>3362</v>
      </c>
      <c r="P37" s="321"/>
    </row>
    <row r="38" spans="1:16" ht="33" customHeight="1" thickBot="1" x14ac:dyDescent="0.3">
      <c r="A38" s="163" t="s">
        <v>277</v>
      </c>
      <c r="B38" s="166" t="s">
        <v>276</v>
      </c>
      <c r="C38" s="165"/>
      <c r="D38" s="162"/>
      <c r="E38" s="162"/>
      <c r="F38" s="162">
        <v>24</v>
      </c>
      <c r="G38" s="162">
        <v>1635</v>
      </c>
      <c r="H38" s="162"/>
      <c r="I38" s="157">
        <f t="shared" ref="I38" si="8">SUM(D38:H38)</f>
        <v>1659</v>
      </c>
      <c r="J38" s="162"/>
      <c r="K38" s="162"/>
      <c r="L38" s="162"/>
      <c r="M38" s="162"/>
      <c r="N38" s="162"/>
      <c r="O38" s="157">
        <f t="shared" si="0"/>
        <v>1659</v>
      </c>
    </row>
    <row r="39" spans="1:16" ht="18" customHeight="1" thickBot="1" x14ac:dyDescent="0.3">
      <c r="A39" s="332" t="s">
        <v>252</v>
      </c>
      <c r="B39" s="333"/>
      <c r="C39" s="334">
        <f>SUM(C12:C38)</f>
        <v>13</v>
      </c>
      <c r="D39" s="334">
        <f>SUM(D12:D38)</f>
        <v>46861</v>
      </c>
      <c r="E39" s="334">
        <f>SUM(E12:E38)</f>
        <v>7898</v>
      </c>
      <c r="F39" s="334">
        <f>SUM(F12:F38)</f>
        <v>50702</v>
      </c>
      <c r="G39" s="334">
        <f>SUM(G19:G38)</f>
        <v>1635</v>
      </c>
      <c r="H39" s="334">
        <f>SUM(H12:H38)</f>
        <v>22269</v>
      </c>
      <c r="I39" s="334">
        <f>SUM(I12:I38)</f>
        <v>129365</v>
      </c>
      <c r="J39" s="334">
        <f>SUM(J12:J38)</f>
        <v>3821</v>
      </c>
      <c r="K39" s="334">
        <f>SUM(K12:K38)</f>
        <v>10948</v>
      </c>
      <c r="L39" s="334">
        <f>SUM(L19:L38)</f>
        <v>0</v>
      </c>
      <c r="M39" s="334">
        <f>SUM(M11:M38)</f>
        <v>0</v>
      </c>
      <c r="N39" s="334">
        <f>SUM(N12:N38)</f>
        <v>0</v>
      </c>
      <c r="O39" s="335">
        <f>SUM(O12:O38)</f>
        <v>144134</v>
      </c>
    </row>
    <row r="43" spans="1:16" x14ac:dyDescent="0.25">
      <c r="B43" s="154"/>
      <c r="C43" s="153"/>
    </row>
    <row r="44" spans="1:16" x14ac:dyDescent="0.25">
      <c r="B44" s="154"/>
      <c r="C44" s="156"/>
    </row>
    <row r="45" spans="1:16" x14ac:dyDescent="0.25">
      <c r="A45" s="152"/>
      <c r="B45" s="155"/>
    </row>
    <row r="49" spans="1:3" x14ac:dyDescent="0.25">
      <c r="B49" s="154"/>
      <c r="C49" s="153"/>
    </row>
    <row r="50" spans="1:3" x14ac:dyDescent="0.25">
      <c r="B50" s="154"/>
      <c r="C50" s="153"/>
    </row>
    <row r="51" spans="1:3" x14ac:dyDescent="0.25">
      <c r="A51" s="152"/>
      <c r="B51" s="151"/>
    </row>
    <row r="54" spans="1:3" x14ac:dyDescent="0.25">
      <c r="B54" s="154"/>
      <c r="C54" s="153"/>
    </row>
    <row r="55" spans="1:3" x14ac:dyDescent="0.25">
      <c r="B55" s="154"/>
      <c r="C55" s="153"/>
    </row>
    <row r="56" spans="1:3" x14ac:dyDescent="0.25">
      <c r="A56" s="152"/>
      <c r="B56" s="151"/>
    </row>
    <row r="59" spans="1:3" x14ac:dyDescent="0.25">
      <c r="A59" s="152"/>
      <c r="B59" s="151"/>
    </row>
    <row r="62" spans="1:3" x14ac:dyDescent="0.25">
      <c r="A62" s="152"/>
      <c r="B62" s="151"/>
    </row>
    <row r="64" spans="1:3" x14ac:dyDescent="0.25">
      <c r="A64" s="152"/>
      <c r="B64" s="151"/>
    </row>
  </sheetData>
  <mergeCells count="10">
    <mergeCell ref="J2:O2"/>
    <mergeCell ref="J7:M7"/>
    <mergeCell ref="N8:N10"/>
    <mergeCell ref="A4:O4"/>
    <mergeCell ref="D7:I7"/>
    <mergeCell ref="A8:A10"/>
    <mergeCell ref="B8:B10"/>
    <mergeCell ref="C8:C10"/>
    <mergeCell ref="D8:D10"/>
    <mergeCell ref="E8:E10"/>
  </mergeCells>
  <printOptions horizontalCentered="1"/>
  <pageMargins left="0.39370078740157483" right="0.39370078740157483" top="0.19685039370078741" bottom="0.19685039370078741" header="0.35433070866141736" footer="0.51181102362204722"/>
  <pageSetup paperSize="8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N41"/>
  <sheetViews>
    <sheetView workbookViewId="0">
      <selection activeCell="C12" sqref="C12"/>
    </sheetView>
  </sheetViews>
  <sheetFormatPr defaultRowHeight="13.2" x14ac:dyDescent="0.25"/>
  <cols>
    <col min="1" max="1" width="3.6640625" style="456" customWidth="1"/>
    <col min="2" max="2" width="30.88671875" style="456" customWidth="1"/>
    <col min="3" max="3" width="11.5546875" style="456" customWidth="1"/>
    <col min="4" max="4" width="7.88671875" style="456" customWidth="1"/>
    <col min="5" max="5" width="12.44140625" style="456" customWidth="1"/>
    <col min="6" max="6" width="9.109375" style="456"/>
    <col min="7" max="7" width="6" style="456" customWidth="1"/>
    <col min="8" max="9" width="9.109375" style="456"/>
    <col min="10" max="10" width="6.5546875" style="456" customWidth="1"/>
    <col min="11" max="11" width="9.109375" style="456"/>
    <col min="12" max="12" width="11.6640625" style="456" customWidth="1"/>
    <col min="13" max="13" width="7.44140625" style="456" customWidth="1"/>
    <col min="14" max="14" width="12.33203125" style="456" customWidth="1"/>
    <col min="15" max="253" width="9.109375" style="456"/>
    <col min="254" max="254" width="3.6640625" style="456" customWidth="1"/>
    <col min="255" max="255" width="30.88671875" style="456" customWidth="1"/>
    <col min="256" max="256" width="12.33203125" style="456" customWidth="1"/>
    <col min="257" max="257" width="7.6640625" style="456" customWidth="1"/>
    <col min="258" max="258" width="12.44140625" style="456" customWidth="1"/>
    <col min="259" max="259" width="9.109375" style="456"/>
    <col min="260" max="260" width="6" style="456" customWidth="1"/>
    <col min="261" max="262" width="9.109375" style="456"/>
    <col min="263" max="263" width="7" style="456" customWidth="1"/>
    <col min="264" max="265" width="9.109375" style="456"/>
    <col min="266" max="266" width="6.5546875" style="456" customWidth="1"/>
    <col min="267" max="267" width="6.33203125" style="456" customWidth="1"/>
    <col min="268" max="268" width="11.6640625" style="456" customWidth="1"/>
    <col min="269" max="269" width="9.109375" style="456"/>
    <col min="270" max="270" width="12.33203125" style="456" customWidth="1"/>
    <col min="271" max="509" width="9.109375" style="456"/>
    <col min="510" max="510" width="3.6640625" style="456" customWidth="1"/>
    <col min="511" max="511" width="30.88671875" style="456" customWidth="1"/>
    <col min="512" max="512" width="12.33203125" style="456" customWidth="1"/>
    <col min="513" max="513" width="7.6640625" style="456" customWidth="1"/>
    <col min="514" max="514" width="12.44140625" style="456" customWidth="1"/>
    <col min="515" max="515" width="9.109375" style="456"/>
    <col min="516" max="516" width="6" style="456" customWidth="1"/>
    <col min="517" max="518" width="9.109375" style="456"/>
    <col min="519" max="519" width="7" style="456" customWidth="1"/>
    <col min="520" max="521" width="9.109375" style="456"/>
    <col min="522" max="522" width="6.5546875" style="456" customWidth="1"/>
    <col min="523" max="523" width="6.33203125" style="456" customWidth="1"/>
    <col min="524" max="524" width="11.6640625" style="456" customWidth="1"/>
    <col min="525" max="525" width="9.109375" style="456"/>
    <col min="526" max="526" width="12.33203125" style="456" customWidth="1"/>
    <col min="527" max="765" width="9.109375" style="456"/>
    <col min="766" max="766" width="3.6640625" style="456" customWidth="1"/>
    <col min="767" max="767" width="30.88671875" style="456" customWidth="1"/>
    <col min="768" max="768" width="12.33203125" style="456" customWidth="1"/>
    <col min="769" max="769" width="7.6640625" style="456" customWidth="1"/>
    <col min="770" max="770" width="12.44140625" style="456" customWidth="1"/>
    <col min="771" max="771" width="9.109375" style="456"/>
    <col min="772" max="772" width="6" style="456" customWidth="1"/>
    <col min="773" max="774" width="9.109375" style="456"/>
    <col min="775" max="775" width="7" style="456" customWidth="1"/>
    <col min="776" max="777" width="9.109375" style="456"/>
    <col min="778" max="778" width="6.5546875" style="456" customWidth="1"/>
    <col min="779" max="779" width="6.33203125" style="456" customWidth="1"/>
    <col min="780" max="780" width="11.6640625" style="456" customWidth="1"/>
    <col min="781" max="781" width="9.109375" style="456"/>
    <col min="782" max="782" width="12.33203125" style="456" customWidth="1"/>
    <col min="783" max="1021" width="9.109375" style="456"/>
    <col min="1022" max="1022" width="3.6640625" style="456" customWidth="1"/>
    <col min="1023" max="1023" width="30.88671875" style="456" customWidth="1"/>
    <col min="1024" max="1024" width="12.33203125" style="456" customWidth="1"/>
    <col min="1025" max="1025" width="7.6640625" style="456" customWidth="1"/>
    <col min="1026" max="1026" width="12.44140625" style="456" customWidth="1"/>
    <col min="1027" max="1027" width="9.109375" style="456"/>
    <col min="1028" max="1028" width="6" style="456" customWidth="1"/>
    <col min="1029" max="1030" width="9.109375" style="456"/>
    <col min="1031" max="1031" width="7" style="456" customWidth="1"/>
    <col min="1032" max="1033" width="9.109375" style="456"/>
    <col min="1034" max="1034" width="6.5546875" style="456" customWidth="1"/>
    <col min="1035" max="1035" width="6.33203125" style="456" customWidth="1"/>
    <col min="1036" max="1036" width="11.6640625" style="456" customWidth="1"/>
    <col min="1037" max="1037" width="9.109375" style="456"/>
    <col min="1038" max="1038" width="12.33203125" style="456" customWidth="1"/>
    <col min="1039" max="1277" width="9.109375" style="456"/>
    <col min="1278" max="1278" width="3.6640625" style="456" customWidth="1"/>
    <col min="1279" max="1279" width="30.88671875" style="456" customWidth="1"/>
    <col min="1280" max="1280" width="12.33203125" style="456" customWidth="1"/>
    <col min="1281" max="1281" width="7.6640625" style="456" customWidth="1"/>
    <col min="1282" max="1282" width="12.44140625" style="456" customWidth="1"/>
    <col min="1283" max="1283" width="9.109375" style="456"/>
    <col min="1284" max="1284" width="6" style="456" customWidth="1"/>
    <col min="1285" max="1286" width="9.109375" style="456"/>
    <col min="1287" max="1287" width="7" style="456" customWidth="1"/>
    <col min="1288" max="1289" width="9.109375" style="456"/>
    <col min="1290" max="1290" width="6.5546875" style="456" customWidth="1"/>
    <col min="1291" max="1291" width="6.33203125" style="456" customWidth="1"/>
    <col min="1292" max="1292" width="11.6640625" style="456" customWidth="1"/>
    <col min="1293" max="1293" width="9.109375" style="456"/>
    <col min="1294" max="1294" width="12.33203125" style="456" customWidth="1"/>
    <col min="1295" max="1533" width="9.109375" style="456"/>
    <col min="1534" max="1534" width="3.6640625" style="456" customWidth="1"/>
    <col min="1535" max="1535" width="30.88671875" style="456" customWidth="1"/>
    <col min="1536" max="1536" width="12.33203125" style="456" customWidth="1"/>
    <col min="1537" max="1537" width="7.6640625" style="456" customWidth="1"/>
    <col min="1538" max="1538" width="12.44140625" style="456" customWidth="1"/>
    <col min="1539" max="1539" width="9.109375" style="456"/>
    <col min="1540" max="1540" width="6" style="456" customWidth="1"/>
    <col min="1541" max="1542" width="9.109375" style="456"/>
    <col min="1543" max="1543" width="7" style="456" customWidth="1"/>
    <col min="1544" max="1545" width="9.109375" style="456"/>
    <col min="1546" max="1546" width="6.5546875" style="456" customWidth="1"/>
    <col min="1547" max="1547" width="6.33203125" style="456" customWidth="1"/>
    <col min="1548" max="1548" width="11.6640625" style="456" customWidth="1"/>
    <col min="1549" max="1549" width="9.109375" style="456"/>
    <col min="1550" max="1550" width="12.33203125" style="456" customWidth="1"/>
    <col min="1551" max="1789" width="9.109375" style="456"/>
    <col min="1790" max="1790" width="3.6640625" style="456" customWidth="1"/>
    <col min="1791" max="1791" width="30.88671875" style="456" customWidth="1"/>
    <col min="1792" max="1792" width="12.33203125" style="456" customWidth="1"/>
    <col min="1793" max="1793" width="7.6640625" style="456" customWidth="1"/>
    <col min="1794" max="1794" width="12.44140625" style="456" customWidth="1"/>
    <col min="1795" max="1795" width="9.109375" style="456"/>
    <col min="1796" max="1796" width="6" style="456" customWidth="1"/>
    <col min="1797" max="1798" width="9.109375" style="456"/>
    <col min="1799" max="1799" width="7" style="456" customWidth="1"/>
    <col min="1800" max="1801" width="9.109375" style="456"/>
    <col min="1802" max="1802" width="6.5546875" style="456" customWidth="1"/>
    <col min="1803" max="1803" width="6.33203125" style="456" customWidth="1"/>
    <col min="1804" max="1804" width="11.6640625" style="456" customWidth="1"/>
    <col min="1805" max="1805" width="9.109375" style="456"/>
    <col min="1806" max="1806" width="12.33203125" style="456" customWidth="1"/>
    <col min="1807" max="2045" width="9.109375" style="456"/>
    <col min="2046" max="2046" width="3.6640625" style="456" customWidth="1"/>
    <col min="2047" max="2047" width="30.88671875" style="456" customWidth="1"/>
    <col min="2048" max="2048" width="12.33203125" style="456" customWidth="1"/>
    <col min="2049" max="2049" width="7.6640625" style="456" customWidth="1"/>
    <col min="2050" max="2050" width="12.44140625" style="456" customWidth="1"/>
    <col min="2051" max="2051" width="9.109375" style="456"/>
    <col min="2052" max="2052" width="6" style="456" customWidth="1"/>
    <col min="2053" max="2054" width="9.109375" style="456"/>
    <col min="2055" max="2055" width="7" style="456" customWidth="1"/>
    <col min="2056" max="2057" width="9.109375" style="456"/>
    <col min="2058" max="2058" width="6.5546875" style="456" customWidth="1"/>
    <col min="2059" max="2059" width="6.33203125" style="456" customWidth="1"/>
    <col min="2060" max="2060" width="11.6640625" style="456" customWidth="1"/>
    <col min="2061" max="2061" width="9.109375" style="456"/>
    <col min="2062" max="2062" width="12.33203125" style="456" customWidth="1"/>
    <col min="2063" max="2301" width="9.109375" style="456"/>
    <col min="2302" max="2302" width="3.6640625" style="456" customWidth="1"/>
    <col min="2303" max="2303" width="30.88671875" style="456" customWidth="1"/>
    <col min="2304" max="2304" width="12.33203125" style="456" customWidth="1"/>
    <col min="2305" max="2305" width="7.6640625" style="456" customWidth="1"/>
    <col min="2306" max="2306" width="12.44140625" style="456" customWidth="1"/>
    <col min="2307" max="2307" width="9.109375" style="456"/>
    <col min="2308" max="2308" width="6" style="456" customWidth="1"/>
    <col min="2309" max="2310" width="9.109375" style="456"/>
    <col min="2311" max="2311" width="7" style="456" customWidth="1"/>
    <col min="2312" max="2313" width="9.109375" style="456"/>
    <col min="2314" max="2314" width="6.5546875" style="456" customWidth="1"/>
    <col min="2315" max="2315" width="6.33203125" style="456" customWidth="1"/>
    <col min="2316" max="2316" width="11.6640625" style="456" customWidth="1"/>
    <col min="2317" max="2317" width="9.109375" style="456"/>
    <col min="2318" max="2318" width="12.33203125" style="456" customWidth="1"/>
    <col min="2319" max="2557" width="9.109375" style="456"/>
    <col min="2558" max="2558" width="3.6640625" style="456" customWidth="1"/>
    <col min="2559" max="2559" width="30.88671875" style="456" customWidth="1"/>
    <col min="2560" max="2560" width="12.33203125" style="456" customWidth="1"/>
    <col min="2561" max="2561" width="7.6640625" style="456" customWidth="1"/>
    <col min="2562" max="2562" width="12.44140625" style="456" customWidth="1"/>
    <col min="2563" max="2563" width="9.109375" style="456"/>
    <col min="2564" max="2564" width="6" style="456" customWidth="1"/>
    <col min="2565" max="2566" width="9.109375" style="456"/>
    <col min="2567" max="2567" width="7" style="456" customWidth="1"/>
    <col min="2568" max="2569" width="9.109375" style="456"/>
    <col min="2570" max="2570" width="6.5546875" style="456" customWidth="1"/>
    <col min="2571" max="2571" width="6.33203125" style="456" customWidth="1"/>
    <col min="2572" max="2572" width="11.6640625" style="456" customWidth="1"/>
    <col min="2573" max="2573" width="9.109375" style="456"/>
    <col min="2574" max="2574" width="12.33203125" style="456" customWidth="1"/>
    <col min="2575" max="2813" width="9.109375" style="456"/>
    <col min="2814" max="2814" width="3.6640625" style="456" customWidth="1"/>
    <col min="2815" max="2815" width="30.88671875" style="456" customWidth="1"/>
    <col min="2816" max="2816" width="12.33203125" style="456" customWidth="1"/>
    <col min="2817" max="2817" width="7.6640625" style="456" customWidth="1"/>
    <col min="2818" max="2818" width="12.44140625" style="456" customWidth="1"/>
    <col min="2819" max="2819" width="9.109375" style="456"/>
    <col min="2820" max="2820" width="6" style="456" customWidth="1"/>
    <col min="2821" max="2822" width="9.109375" style="456"/>
    <col min="2823" max="2823" width="7" style="456" customWidth="1"/>
    <col min="2824" max="2825" width="9.109375" style="456"/>
    <col min="2826" max="2826" width="6.5546875" style="456" customWidth="1"/>
    <col min="2827" max="2827" width="6.33203125" style="456" customWidth="1"/>
    <col min="2828" max="2828" width="11.6640625" style="456" customWidth="1"/>
    <col min="2829" max="2829" width="9.109375" style="456"/>
    <col min="2830" max="2830" width="12.33203125" style="456" customWidth="1"/>
    <col min="2831" max="3069" width="9.109375" style="456"/>
    <col min="3070" max="3070" width="3.6640625" style="456" customWidth="1"/>
    <col min="3071" max="3071" width="30.88671875" style="456" customWidth="1"/>
    <col min="3072" max="3072" width="12.33203125" style="456" customWidth="1"/>
    <col min="3073" max="3073" width="7.6640625" style="456" customWidth="1"/>
    <col min="3074" max="3074" width="12.44140625" style="456" customWidth="1"/>
    <col min="3075" max="3075" width="9.109375" style="456"/>
    <col min="3076" max="3076" width="6" style="456" customWidth="1"/>
    <col min="3077" max="3078" width="9.109375" style="456"/>
    <col min="3079" max="3079" width="7" style="456" customWidth="1"/>
    <col min="3080" max="3081" width="9.109375" style="456"/>
    <col min="3082" max="3082" width="6.5546875" style="456" customWidth="1"/>
    <col min="3083" max="3083" width="6.33203125" style="456" customWidth="1"/>
    <col min="3084" max="3084" width="11.6640625" style="456" customWidth="1"/>
    <col min="3085" max="3085" width="9.109375" style="456"/>
    <col min="3086" max="3086" width="12.33203125" style="456" customWidth="1"/>
    <col min="3087" max="3325" width="9.109375" style="456"/>
    <col min="3326" max="3326" width="3.6640625" style="456" customWidth="1"/>
    <col min="3327" max="3327" width="30.88671875" style="456" customWidth="1"/>
    <col min="3328" max="3328" width="12.33203125" style="456" customWidth="1"/>
    <col min="3329" max="3329" width="7.6640625" style="456" customWidth="1"/>
    <col min="3330" max="3330" width="12.44140625" style="456" customWidth="1"/>
    <col min="3331" max="3331" width="9.109375" style="456"/>
    <col min="3332" max="3332" width="6" style="456" customWidth="1"/>
    <col min="3333" max="3334" width="9.109375" style="456"/>
    <col min="3335" max="3335" width="7" style="456" customWidth="1"/>
    <col min="3336" max="3337" width="9.109375" style="456"/>
    <col min="3338" max="3338" width="6.5546875" style="456" customWidth="1"/>
    <col min="3339" max="3339" width="6.33203125" style="456" customWidth="1"/>
    <col min="3340" max="3340" width="11.6640625" style="456" customWidth="1"/>
    <col min="3341" max="3341" width="9.109375" style="456"/>
    <col min="3342" max="3342" width="12.33203125" style="456" customWidth="1"/>
    <col min="3343" max="3581" width="9.109375" style="456"/>
    <col min="3582" max="3582" width="3.6640625" style="456" customWidth="1"/>
    <col min="3583" max="3583" width="30.88671875" style="456" customWidth="1"/>
    <col min="3584" max="3584" width="12.33203125" style="456" customWidth="1"/>
    <col min="3585" max="3585" width="7.6640625" style="456" customWidth="1"/>
    <col min="3586" max="3586" width="12.44140625" style="456" customWidth="1"/>
    <col min="3587" max="3587" width="9.109375" style="456"/>
    <col min="3588" max="3588" width="6" style="456" customWidth="1"/>
    <col min="3589" max="3590" width="9.109375" style="456"/>
    <col min="3591" max="3591" width="7" style="456" customWidth="1"/>
    <col min="3592" max="3593" width="9.109375" style="456"/>
    <col min="3594" max="3594" width="6.5546875" style="456" customWidth="1"/>
    <col min="3595" max="3595" width="6.33203125" style="456" customWidth="1"/>
    <col min="3596" max="3596" width="11.6640625" style="456" customWidth="1"/>
    <col min="3597" max="3597" width="9.109375" style="456"/>
    <col min="3598" max="3598" width="12.33203125" style="456" customWidth="1"/>
    <col min="3599" max="3837" width="9.109375" style="456"/>
    <col min="3838" max="3838" width="3.6640625" style="456" customWidth="1"/>
    <col min="3839" max="3839" width="30.88671875" style="456" customWidth="1"/>
    <col min="3840" max="3840" width="12.33203125" style="456" customWidth="1"/>
    <col min="3841" max="3841" width="7.6640625" style="456" customWidth="1"/>
    <col min="3842" max="3842" width="12.44140625" style="456" customWidth="1"/>
    <col min="3843" max="3843" width="9.109375" style="456"/>
    <col min="3844" max="3844" width="6" style="456" customWidth="1"/>
    <col min="3845" max="3846" width="9.109375" style="456"/>
    <col min="3847" max="3847" width="7" style="456" customWidth="1"/>
    <col min="3848" max="3849" width="9.109375" style="456"/>
    <col min="3850" max="3850" width="6.5546875" style="456" customWidth="1"/>
    <col min="3851" max="3851" width="6.33203125" style="456" customWidth="1"/>
    <col min="3852" max="3852" width="11.6640625" style="456" customWidth="1"/>
    <col min="3853" max="3853" width="9.109375" style="456"/>
    <col min="3854" max="3854" width="12.33203125" style="456" customWidth="1"/>
    <col min="3855" max="4093" width="9.109375" style="456"/>
    <col min="4094" max="4094" width="3.6640625" style="456" customWidth="1"/>
    <col min="4095" max="4095" width="30.88671875" style="456" customWidth="1"/>
    <col min="4096" max="4096" width="12.33203125" style="456" customWidth="1"/>
    <col min="4097" max="4097" width="7.6640625" style="456" customWidth="1"/>
    <col min="4098" max="4098" width="12.44140625" style="456" customWidth="1"/>
    <col min="4099" max="4099" width="9.109375" style="456"/>
    <col min="4100" max="4100" width="6" style="456" customWidth="1"/>
    <col min="4101" max="4102" width="9.109375" style="456"/>
    <col min="4103" max="4103" width="7" style="456" customWidth="1"/>
    <col min="4104" max="4105" width="9.109375" style="456"/>
    <col min="4106" max="4106" width="6.5546875" style="456" customWidth="1"/>
    <col min="4107" max="4107" width="6.33203125" style="456" customWidth="1"/>
    <col min="4108" max="4108" width="11.6640625" style="456" customWidth="1"/>
    <col min="4109" max="4109" width="9.109375" style="456"/>
    <col min="4110" max="4110" width="12.33203125" style="456" customWidth="1"/>
    <col min="4111" max="4349" width="9.109375" style="456"/>
    <col min="4350" max="4350" width="3.6640625" style="456" customWidth="1"/>
    <col min="4351" max="4351" width="30.88671875" style="456" customWidth="1"/>
    <col min="4352" max="4352" width="12.33203125" style="456" customWidth="1"/>
    <col min="4353" max="4353" width="7.6640625" style="456" customWidth="1"/>
    <col min="4354" max="4354" width="12.44140625" style="456" customWidth="1"/>
    <col min="4355" max="4355" width="9.109375" style="456"/>
    <col min="4356" max="4356" width="6" style="456" customWidth="1"/>
    <col min="4357" max="4358" width="9.109375" style="456"/>
    <col min="4359" max="4359" width="7" style="456" customWidth="1"/>
    <col min="4360" max="4361" width="9.109375" style="456"/>
    <col min="4362" max="4362" width="6.5546875" style="456" customWidth="1"/>
    <col min="4363" max="4363" width="6.33203125" style="456" customWidth="1"/>
    <col min="4364" max="4364" width="11.6640625" style="456" customWidth="1"/>
    <col min="4365" max="4365" width="9.109375" style="456"/>
    <col min="4366" max="4366" width="12.33203125" style="456" customWidth="1"/>
    <col min="4367" max="4605" width="9.109375" style="456"/>
    <col min="4606" max="4606" width="3.6640625" style="456" customWidth="1"/>
    <col min="4607" max="4607" width="30.88671875" style="456" customWidth="1"/>
    <col min="4608" max="4608" width="12.33203125" style="456" customWidth="1"/>
    <col min="4609" max="4609" width="7.6640625" style="456" customWidth="1"/>
    <col min="4610" max="4610" width="12.44140625" style="456" customWidth="1"/>
    <col min="4611" max="4611" width="9.109375" style="456"/>
    <col min="4612" max="4612" width="6" style="456" customWidth="1"/>
    <col min="4613" max="4614" width="9.109375" style="456"/>
    <col min="4615" max="4615" width="7" style="456" customWidth="1"/>
    <col min="4616" max="4617" width="9.109375" style="456"/>
    <col min="4618" max="4618" width="6.5546875" style="456" customWidth="1"/>
    <col min="4619" max="4619" width="6.33203125" style="456" customWidth="1"/>
    <col min="4620" max="4620" width="11.6640625" style="456" customWidth="1"/>
    <col min="4621" max="4621" width="9.109375" style="456"/>
    <col min="4622" max="4622" width="12.33203125" style="456" customWidth="1"/>
    <col min="4623" max="4861" width="9.109375" style="456"/>
    <col min="4862" max="4862" width="3.6640625" style="456" customWidth="1"/>
    <col min="4863" max="4863" width="30.88671875" style="456" customWidth="1"/>
    <col min="4864" max="4864" width="12.33203125" style="456" customWidth="1"/>
    <col min="4865" max="4865" width="7.6640625" style="456" customWidth="1"/>
    <col min="4866" max="4866" width="12.44140625" style="456" customWidth="1"/>
    <col min="4867" max="4867" width="9.109375" style="456"/>
    <col min="4868" max="4868" width="6" style="456" customWidth="1"/>
    <col min="4869" max="4870" width="9.109375" style="456"/>
    <col min="4871" max="4871" width="7" style="456" customWidth="1"/>
    <col min="4872" max="4873" width="9.109375" style="456"/>
    <col min="4874" max="4874" width="6.5546875" style="456" customWidth="1"/>
    <col min="4875" max="4875" width="6.33203125" style="456" customWidth="1"/>
    <col min="4876" max="4876" width="11.6640625" style="456" customWidth="1"/>
    <col min="4877" max="4877" width="9.109375" style="456"/>
    <col min="4878" max="4878" width="12.33203125" style="456" customWidth="1"/>
    <col min="4879" max="5117" width="9.109375" style="456"/>
    <col min="5118" max="5118" width="3.6640625" style="456" customWidth="1"/>
    <col min="5119" max="5119" width="30.88671875" style="456" customWidth="1"/>
    <col min="5120" max="5120" width="12.33203125" style="456" customWidth="1"/>
    <col min="5121" max="5121" width="7.6640625" style="456" customWidth="1"/>
    <col min="5122" max="5122" width="12.44140625" style="456" customWidth="1"/>
    <col min="5123" max="5123" width="9.109375" style="456"/>
    <col min="5124" max="5124" width="6" style="456" customWidth="1"/>
    <col min="5125" max="5126" width="9.109375" style="456"/>
    <col min="5127" max="5127" width="7" style="456" customWidth="1"/>
    <col min="5128" max="5129" width="9.109375" style="456"/>
    <col min="5130" max="5130" width="6.5546875" style="456" customWidth="1"/>
    <col min="5131" max="5131" width="6.33203125" style="456" customWidth="1"/>
    <col min="5132" max="5132" width="11.6640625" style="456" customWidth="1"/>
    <col min="5133" max="5133" width="9.109375" style="456"/>
    <col min="5134" max="5134" width="12.33203125" style="456" customWidth="1"/>
    <col min="5135" max="5373" width="9.109375" style="456"/>
    <col min="5374" max="5374" width="3.6640625" style="456" customWidth="1"/>
    <col min="5375" max="5375" width="30.88671875" style="456" customWidth="1"/>
    <col min="5376" max="5376" width="12.33203125" style="456" customWidth="1"/>
    <col min="5377" max="5377" width="7.6640625" style="456" customWidth="1"/>
    <col min="5378" max="5378" width="12.44140625" style="456" customWidth="1"/>
    <col min="5379" max="5379" width="9.109375" style="456"/>
    <col min="5380" max="5380" width="6" style="456" customWidth="1"/>
    <col min="5381" max="5382" width="9.109375" style="456"/>
    <col min="5383" max="5383" width="7" style="456" customWidth="1"/>
    <col min="5384" max="5385" width="9.109375" style="456"/>
    <col min="5386" max="5386" width="6.5546875" style="456" customWidth="1"/>
    <col min="5387" max="5387" width="6.33203125" style="456" customWidth="1"/>
    <col min="5388" max="5388" width="11.6640625" style="456" customWidth="1"/>
    <col min="5389" max="5389" width="9.109375" style="456"/>
    <col min="5390" max="5390" width="12.33203125" style="456" customWidth="1"/>
    <col min="5391" max="5629" width="9.109375" style="456"/>
    <col min="5630" max="5630" width="3.6640625" style="456" customWidth="1"/>
    <col min="5631" max="5631" width="30.88671875" style="456" customWidth="1"/>
    <col min="5632" max="5632" width="12.33203125" style="456" customWidth="1"/>
    <col min="5633" max="5633" width="7.6640625" style="456" customWidth="1"/>
    <col min="5634" max="5634" width="12.44140625" style="456" customWidth="1"/>
    <col min="5635" max="5635" width="9.109375" style="456"/>
    <col min="5636" max="5636" width="6" style="456" customWidth="1"/>
    <col min="5637" max="5638" width="9.109375" style="456"/>
    <col min="5639" max="5639" width="7" style="456" customWidth="1"/>
    <col min="5640" max="5641" width="9.109375" style="456"/>
    <col min="5642" max="5642" width="6.5546875" style="456" customWidth="1"/>
    <col min="5643" max="5643" width="6.33203125" style="456" customWidth="1"/>
    <col min="5644" max="5644" width="11.6640625" style="456" customWidth="1"/>
    <col min="5645" max="5645" width="9.109375" style="456"/>
    <col min="5646" max="5646" width="12.33203125" style="456" customWidth="1"/>
    <col min="5647" max="5885" width="9.109375" style="456"/>
    <col min="5886" max="5886" width="3.6640625" style="456" customWidth="1"/>
    <col min="5887" max="5887" width="30.88671875" style="456" customWidth="1"/>
    <col min="5888" max="5888" width="12.33203125" style="456" customWidth="1"/>
    <col min="5889" max="5889" width="7.6640625" style="456" customWidth="1"/>
    <col min="5890" max="5890" width="12.44140625" style="456" customWidth="1"/>
    <col min="5891" max="5891" width="9.109375" style="456"/>
    <col min="5892" max="5892" width="6" style="456" customWidth="1"/>
    <col min="5893" max="5894" width="9.109375" style="456"/>
    <col min="5895" max="5895" width="7" style="456" customWidth="1"/>
    <col min="5896" max="5897" width="9.109375" style="456"/>
    <col min="5898" max="5898" width="6.5546875" style="456" customWidth="1"/>
    <col min="5899" max="5899" width="6.33203125" style="456" customWidth="1"/>
    <col min="5900" max="5900" width="11.6640625" style="456" customWidth="1"/>
    <col min="5901" max="5901" width="9.109375" style="456"/>
    <col min="5902" max="5902" width="12.33203125" style="456" customWidth="1"/>
    <col min="5903" max="6141" width="9.109375" style="456"/>
    <col min="6142" max="6142" width="3.6640625" style="456" customWidth="1"/>
    <col min="6143" max="6143" width="30.88671875" style="456" customWidth="1"/>
    <col min="6144" max="6144" width="12.33203125" style="456" customWidth="1"/>
    <col min="6145" max="6145" width="7.6640625" style="456" customWidth="1"/>
    <col min="6146" max="6146" width="12.44140625" style="456" customWidth="1"/>
    <col min="6147" max="6147" width="9.109375" style="456"/>
    <col min="6148" max="6148" width="6" style="456" customWidth="1"/>
    <col min="6149" max="6150" width="9.109375" style="456"/>
    <col min="6151" max="6151" width="7" style="456" customWidth="1"/>
    <col min="6152" max="6153" width="9.109375" style="456"/>
    <col min="6154" max="6154" width="6.5546875" style="456" customWidth="1"/>
    <col min="6155" max="6155" width="6.33203125" style="456" customWidth="1"/>
    <col min="6156" max="6156" width="11.6640625" style="456" customWidth="1"/>
    <col min="6157" max="6157" width="9.109375" style="456"/>
    <col min="6158" max="6158" width="12.33203125" style="456" customWidth="1"/>
    <col min="6159" max="6397" width="9.109375" style="456"/>
    <col min="6398" max="6398" width="3.6640625" style="456" customWidth="1"/>
    <col min="6399" max="6399" width="30.88671875" style="456" customWidth="1"/>
    <col min="6400" max="6400" width="12.33203125" style="456" customWidth="1"/>
    <col min="6401" max="6401" width="7.6640625" style="456" customWidth="1"/>
    <col min="6402" max="6402" width="12.44140625" style="456" customWidth="1"/>
    <col min="6403" max="6403" width="9.109375" style="456"/>
    <col min="6404" max="6404" width="6" style="456" customWidth="1"/>
    <col min="6405" max="6406" width="9.109375" style="456"/>
    <col min="6407" max="6407" width="7" style="456" customWidth="1"/>
    <col min="6408" max="6409" width="9.109375" style="456"/>
    <col min="6410" max="6410" width="6.5546875" style="456" customWidth="1"/>
    <col min="6411" max="6411" width="6.33203125" style="456" customWidth="1"/>
    <col min="6412" max="6412" width="11.6640625" style="456" customWidth="1"/>
    <col min="6413" max="6413" width="9.109375" style="456"/>
    <col min="6414" max="6414" width="12.33203125" style="456" customWidth="1"/>
    <col min="6415" max="6653" width="9.109375" style="456"/>
    <col min="6654" max="6654" width="3.6640625" style="456" customWidth="1"/>
    <col min="6655" max="6655" width="30.88671875" style="456" customWidth="1"/>
    <col min="6656" max="6656" width="12.33203125" style="456" customWidth="1"/>
    <col min="6657" max="6657" width="7.6640625" style="456" customWidth="1"/>
    <col min="6658" max="6658" width="12.44140625" style="456" customWidth="1"/>
    <col min="6659" max="6659" width="9.109375" style="456"/>
    <col min="6660" max="6660" width="6" style="456" customWidth="1"/>
    <col min="6661" max="6662" width="9.109375" style="456"/>
    <col min="6663" max="6663" width="7" style="456" customWidth="1"/>
    <col min="6664" max="6665" width="9.109375" style="456"/>
    <col min="6666" max="6666" width="6.5546875" style="456" customWidth="1"/>
    <col min="6667" max="6667" width="6.33203125" style="456" customWidth="1"/>
    <col min="6668" max="6668" width="11.6640625" style="456" customWidth="1"/>
    <col min="6669" max="6669" width="9.109375" style="456"/>
    <col min="6670" max="6670" width="12.33203125" style="456" customWidth="1"/>
    <col min="6671" max="6909" width="9.109375" style="456"/>
    <col min="6910" max="6910" width="3.6640625" style="456" customWidth="1"/>
    <col min="6911" max="6911" width="30.88671875" style="456" customWidth="1"/>
    <col min="6912" max="6912" width="12.33203125" style="456" customWidth="1"/>
    <col min="6913" max="6913" width="7.6640625" style="456" customWidth="1"/>
    <col min="6914" max="6914" width="12.44140625" style="456" customWidth="1"/>
    <col min="6915" max="6915" width="9.109375" style="456"/>
    <col min="6916" max="6916" width="6" style="456" customWidth="1"/>
    <col min="6917" max="6918" width="9.109375" style="456"/>
    <col min="6919" max="6919" width="7" style="456" customWidth="1"/>
    <col min="6920" max="6921" width="9.109375" style="456"/>
    <col min="6922" max="6922" width="6.5546875" style="456" customWidth="1"/>
    <col min="6923" max="6923" width="6.33203125" style="456" customWidth="1"/>
    <col min="6924" max="6924" width="11.6640625" style="456" customWidth="1"/>
    <col min="6925" max="6925" width="9.109375" style="456"/>
    <col min="6926" max="6926" width="12.33203125" style="456" customWidth="1"/>
    <col min="6927" max="7165" width="9.109375" style="456"/>
    <col min="7166" max="7166" width="3.6640625" style="456" customWidth="1"/>
    <col min="7167" max="7167" width="30.88671875" style="456" customWidth="1"/>
    <col min="7168" max="7168" width="12.33203125" style="456" customWidth="1"/>
    <col min="7169" max="7169" width="7.6640625" style="456" customWidth="1"/>
    <col min="7170" max="7170" width="12.44140625" style="456" customWidth="1"/>
    <col min="7171" max="7171" width="9.109375" style="456"/>
    <col min="7172" max="7172" width="6" style="456" customWidth="1"/>
    <col min="7173" max="7174" width="9.109375" style="456"/>
    <col min="7175" max="7175" width="7" style="456" customWidth="1"/>
    <col min="7176" max="7177" width="9.109375" style="456"/>
    <col min="7178" max="7178" width="6.5546875" style="456" customWidth="1"/>
    <col min="7179" max="7179" width="6.33203125" style="456" customWidth="1"/>
    <col min="7180" max="7180" width="11.6640625" style="456" customWidth="1"/>
    <col min="7181" max="7181" width="9.109375" style="456"/>
    <col min="7182" max="7182" width="12.33203125" style="456" customWidth="1"/>
    <col min="7183" max="7421" width="9.109375" style="456"/>
    <col min="7422" max="7422" width="3.6640625" style="456" customWidth="1"/>
    <col min="7423" max="7423" width="30.88671875" style="456" customWidth="1"/>
    <col min="7424" max="7424" width="12.33203125" style="456" customWidth="1"/>
    <col min="7425" max="7425" width="7.6640625" style="456" customWidth="1"/>
    <col min="7426" max="7426" width="12.44140625" style="456" customWidth="1"/>
    <col min="7427" max="7427" width="9.109375" style="456"/>
    <col min="7428" max="7428" width="6" style="456" customWidth="1"/>
    <col min="7429" max="7430" width="9.109375" style="456"/>
    <col min="7431" max="7431" width="7" style="456" customWidth="1"/>
    <col min="7432" max="7433" width="9.109375" style="456"/>
    <col min="7434" max="7434" width="6.5546875" style="456" customWidth="1"/>
    <col min="7435" max="7435" width="6.33203125" style="456" customWidth="1"/>
    <col min="7436" max="7436" width="11.6640625" style="456" customWidth="1"/>
    <col min="7437" max="7437" width="9.109375" style="456"/>
    <col min="7438" max="7438" width="12.33203125" style="456" customWidth="1"/>
    <col min="7439" max="7677" width="9.109375" style="456"/>
    <col min="7678" max="7678" width="3.6640625" style="456" customWidth="1"/>
    <col min="7679" max="7679" width="30.88671875" style="456" customWidth="1"/>
    <col min="7680" max="7680" width="12.33203125" style="456" customWidth="1"/>
    <col min="7681" max="7681" width="7.6640625" style="456" customWidth="1"/>
    <col min="7682" max="7682" width="12.44140625" style="456" customWidth="1"/>
    <col min="7683" max="7683" width="9.109375" style="456"/>
    <col min="7684" max="7684" width="6" style="456" customWidth="1"/>
    <col min="7685" max="7686" width="9.109375" style="456"/>
    <col min="7687" max="7687" width="7" style="456" customWidth="1"/>
    <col min="7688" max="7689" width="9.109375" style="456"/>
    <col min="7690" max="7690" width="6.5546875" style="456" customWidth="1"/>
    <col min="7691" max="7691" width="6.33203125" style="456" customWidth="1"/>
    <col min="7692" max="7692" width="11.6640625" style="456" customWidth="1"/>
    <col min="7693" max="7693" width="9.109375" style="456"/>
    <col min="7694" max="7694" width="12.33203125" style="456" customWidth="1"/>
    <col min="7695" max="7933" width="9.109375" style="456"/>
    <col min="7934" max="7934" width="3.6640625" style="456" customWidth="1"/>
    <col min="7935" max="7935" width="30.88671875" style="456" customWidth="1"/>
    <col min="7936" max="7936" width="12.33203125" style="456" customWidth="1"/>
    <col min="7937" max="7937" width="7.6640625" style="456" customWidth="1"/>
    <col min="7938" max="7938" width="12.44140625" style="456" customWidth="1"/>
    <col min="7939" max="7939" width="9.109375" style="456"/>
    <col min="7940" max="7940" width="6" style="456" customWidth="1"/>
    <col min="7941" max="7942" width="9.109375" style="456"/>
    <col min="7943" max="7943" width="7" style="456" customWidth="1"/>
    <col min="7944" max="7945" width="9.109375" style="456"/>
    <col min="7946" max="7946" width="6.5546875" style="456" customWidth="1"/>
    <col min="7947" max="7947" width="6.33203125" style="456" customWidth="1"/>
    <col min="7948" max="7948" width="11.6640625" style="456" customWidth="1"/>
    <col min="7949" max="7949" width="9.109375" style="456"/>
    <col min="7950" max="7950" width="12.33203125" style="456" customWidth="1"/>
    <col min="7951" max="8189" width="9.109375" style="456"/>
    <col min="8190" max="8190" width="3.6640625" style="456" customWidth="1"/>
    <col min="8191" max="8191" width="30.88671875" style="456" customWidth="1"/>
    <col min="8192" max="8192" width="12.33203125" style="456" customWidth="1"/>
    <col min="8193" max="8193" width="7.6640625" style="456" customWidth="1"/>
    <col min="8194" max="8194" width="12.44140625" style="456" customWidth="1"/>
    <col min="8195" max="8195" width="9.109375" style="456"/>
    <col min="8196" max="8196" width="6" style="456" customWidth="1"/>
    <col min="8197" max="8198" width="9.109375" style="456"/>
    <col min="8199" max="8199" width="7" style="456" customWidth="1"/>
    <col min="8200" max="8201" width="9.109375" style="456"/>
    <col min="8202" max="8202" width="6.5546875" style="456" customWidth="1"/>
    <col min="8203" max="8203" width="6.33203125" style="456" customWidth="1"/>
    <col min="8204" max="8204" width="11.6640625" style="456" customWidth="1"/>
    <col min="8205" max="8205" width="9.109375" style="456"/>
    <col min="8206" max="8206" width="12.33203125" style="456" customWidth="1"/>
    <col min="8207" max="8445" width="9.109375" style="456"/>
    <col min="8446" max="8446" width="3.6640625" style="456" customWidth="1"/>
    <col min="8447" max="8447" width="30.88671875" style="456" customWidth="1"/>
    <col min="8448" max="8448" width="12.33203125" style="456" customWidth="1"/>
    <col min="8449" max="8449" width="7.6640625" style="456" customWidth="1"/>
    <col min="8450" max="8450" width="12.44140625" style="456" customWidth="1"/>
    <col min="8451" max="8451" width="9.109375" style="456"/>
    <col min="8452" max="8452" width="6" style="456" customWidth="1"/>
    <col min="8453" max="8454" width="9.109375" style="456"/>
    <col min="8455" max="8455" width="7" style="456" customWidth="1"/>
    <col min="8456" max="8457" width="9.109375" style="456"/>
    <col min="8458" max="8458" width="6.5546875" style="456" customWidth="1"/>
    <col min="8459" max="8459" width="6.33203125" style="456" customWidth="1"/>
    <col min="8460" max="8460" width="11.6640625" style="456" customWidth="1"/>
    <col min="8461" max="8461" width="9.109375" style="456"/>
    <col min="8462" max="8462" width="12.33203125" style="456" customWidth="1"/>
    <col min="8463" max="8701" width="9.109375" style="456"/>
    <col min="8702" max="8702" width="3.6640625" style="456" customWidth="1"/>
    <col min="8703" max="8703" width="30.88671875" style="456" customWidth="1"/>
    <col min="8704" max="8704" width="12.33203125" style="456" customWidth="1"/>
    <col min="8705" max="8705" width="7.6640625" style="456" customWidth="1"/>
    <col min="8706" max="8706" width="12.44140625" style="456" customWidth="1"/>
    <col min="8707" max="8707" width="9.109375" style="456"/>
    <col min="8708" max="8708" width="6" style="456" customWidth="1"/>
    <col min="8709" max="8710" width="9.109375" style="456"/>
    <col min="8711" max="8711" width="7" style="456" customWidth="1"/>
    <col min="8712" max="8713" width="9.109375" style="456"/>
    <col min="8714" max="8714" width="6.5546875" style="456" customWidth="1"/>
    <col min="8715" max="8715" width="6.33203125" style="456" customWidth="1"/>
    <col min="8716" max="8716" width="11.6640625" style="456" customWidth="1"/>
    <col min="8717" max="8717" width="9.109375" style="456"/>
    <col min="8718" max="8718" width="12.33203125" style="456" customWidth="1"/>
    <col min="8719" max="8957" width="9.109375" style="456"/>
    <col min="8958" max="8958" width="3.6640625" style="456" customWidth="1"/>
    <col min="8959" max="8959" width="30.88671875" style="456" customWidth="1"/>
    <col min="8960" max="8960" width="12.33203125" style="456" customWidth="1"/>
    <col min="8961" max="8961" width="7.6640625" style="456" customWidth="1"/>
    <col min="8962" max="8962" width="12.44140625" style="456" customWidth="1"/>
    <col min="8963" max="8963" width="9.109375" style="456"/>
    <col min="8964" max="8964" width="6" style="456" customWidth="1"/>
    <col min="8965" max="8966" width="9.109375" style="456"/>
    <col min="8967" max="8967" width="7" style="456" customWidth="1"/>
    <col min="8968" max="8969" width="9.109375" style="456"/>
    <col min="8970" max="8970" width="6.5546875" style="456" customWidth="1"/>
    <col min="8971" max="8971" width="6.33203125" style="456" customWidth="1"/>
    <col min="8972" max="8972" width="11.6640625" style="456" customWidth="1"/>
    <col min="8973" max="8973" width="9.109375" style="456"/>
    <col min="8974" max="8974" width="12.33203125" style="456" customWidth="1"/>
    <col min="8975" max="9213" width="9.109375" style="456"/>
    <col min="9214" max="9214" width="3.6640625" style="456" customWidth="1"/>
    <col min="9215" max="9215" width="30.88671875" style="456" customWidth="1"/>
    <col min="9216" max="9216" width="12.33203125" style="456" customWidth="1"/>
    <col min="9217" max="9217" width="7.6640625" style="456" customWidth="1"/>
    <col min="9218" max="9218" width="12.44140625" style="456" customWidth="1"/>
    <col min="9219" max="9219" width="9.109375" style="456"/>
    <col min="9220" max="9220" width="6" style="456" customWidth="1"/>
    <col min="9221" max="9222" width="9.109375" style="456"/>
    <col min="9223" max="9223" width="7" style="456" customWidth="1"/>
    <col min="9224" max="9225" width="9.109375" style="456"/>
    <col min="9226" max="9226" width="6.5546875" style="456" customWidth="1"/>
    <col min="9227" max="9227" width="6.33203125" style="456" customWidth="1"/>
    <col min="9228" max="9228" width="11.6640625" style="456" customWidth="1"/>
    <col min="9229" max="9229" width="9.109375" style="456"/>
    <col min="9230" max="9230" width="12.33203125" style="456" customWidth="1"/>
    <col min="9231" max="9469" width="9.109375" style="456"/>
    <col min="9470" max="9470" width="3.6640625" style="456" customWidth="1"/>
    <col min="9471" max="9471" width="30.88671875" style="456" customWidth="1"/>
    <col min="9472" max="9472" width="12.33203125" style="456" customWidth="1"/>
    <col min="9473" max="9473" width="7.6640625" style="456" customWidth="1"/>
    <col min="9474" max="9474" width="12.44140625" style="456" customWidth="1"/>
    <col min="9475" max="9475" width="9.109375" style="456"/>
    <col min="9476" max="9476" width="6" style="456" customWidth="1"/>
    <col min="9477" max="9478" width="9.109375" style="456"/>
    <col min="9479" max="9479" width="7" style="456" customWidth="1"/>
    <col min="9480" max="9481" width="9.109375" style="456"/>
    <col min="9482" max="9482" width="6.5546875" style="456" customWidth="1"/>
    <col min="9483" max="9483" width="6.33203125" style="456" customWidth="1"/>
    <col min="9484" max="9484" width="11.6640625" style="456" customWidth="1"/>
    <col min="9485" max="9485" width="9.109375" style="456"/>
    <col min="9486" max="9486" width="12.33203125" style="456" customWidth="1"/>
    <col min="9487" max="9725" width="9.109375" style="456"/>
    <col min="9726" max="9726" width="3.6640625" style="456" customWidth="1"/>
    <col min="9727" max="9727" width="30.88671875" style="456" customWidth="1"/>
    <col min="9728" max="9728" width="12.33203125" style="456" customWidth="1"/>
    <col min="9729" max="9729" width="7.6640625" style="456" customWidth="1"/>
    <col min="9730" max="9730" width="12.44140625" style="456" customWidth="1"/>
    <col min="9731" max="9731" width="9.109375" style="456"/>
    <col min="9732" max="9732" width="6" style="456" customWidth="1"/>
    <col min="9733" max="9734" width="9.109375" style="456"/>
    <col min="9735" max="9735" width="7" style="456" customWidth="1"/>
    <col min="9736" max="9737" width="9.109375" style="456"/>
    <col min="9738" max="9738" width="6.5546875" style="456" customWidth="1"/>
    <col min="9739" max="9739" width="6.33203125" style="456" customWidth="1"/>
    <col min="9740" max="9740" width="11.6640625" style="456" customWidth="1"/>
    <col min="9741" max="9741" width="9.109375" style="456"/>
    <col min="9742" max="9742" width="12.33203125" style="456" customWidth="1"/>
    <col min="9743" max="9981" width="9.109375" style="456"/>
    <col min="9982" max="9982" width="3.6640625" style="456" customWidth="1"/>
    <col min="9983" max="9983" width="30.88671875" style="456" customWidth="1"/>
    <col min="9984" max="9984" width="12.33203125" style="456" customWidth="1"/>
    <col min="9985" max="9985" width="7.6640625" style="456" customWidth="1"/>
    <col min="9986" max="9986" width="12.44140625" style="456" customWidth="1"/>
    <col min="9987" max="9987" width="9.109375" style="456"/>
    <col min="9988" max="9988" width="6" style="456" customWidth="1"/>
    <col min="9989" max="9990" width="9.109375" style="456"/>
    <col min="9991" max="9991" width="7" style="456" customWidth="1"/>
    <col min="9992" max="9993" width="9.109375" style="456"/>
    <col min="9994" max="9994" width="6.5546875" style="456" customWidth="1"/>
    <col min="9995" max="9995" width="6.33203125" style="456" customWidth="1"/>
    <col min="9996" max="9996" width="11.6640625" style="456" customWidth="1"/>
    <col min="9997" max="9997" width="9.109375" style="456"/>
    <col min="9998" max="9998" width="12.33203125" style="456" customWidth="1"/>
    <col min="9999" max="10237" width="9.109375" style="456"/>
    <col min="10238" max="10238" width="3.6640625" style="456" customWidth="1"/>
    <col min="10239" max="10239" width="30.88671875" style="456" customWidth="1"/>
    <col min="10240" max="10240" width="12.33203125" style="456" customWidth="1"/>
    <col min="10241" max="10241" width="7.6640625" style="456" customWidth="1"/>
    <col min="10242" max="10242" width="12.44140625" style="456" customWidth="1"/>
    <col min="10243" max="10243" width="9.109375" style="456"/>
    <col min="10244" max="10244" width="6" style="456" customWidth="1"/>
    <col min="10245" max="10246" width="9.109375" style="456"/>
    <col min="10247" max="10247" width="7" style="456" customWidth="1"/>
    <col min="10248" max="10249" width="9.109375" style="456"/>
    <col min="10250" max="10250" width="6.5546875" style="456" customWidth="1"/>
    <col min="10251" max="10251" width="6.33203125" style="456" customWidth="1"/>
    <col min="10252" max="10252" width="11.6640625" style="456" customWidth="1"/>
    <col min="10253" max="10253" width="9.109375" style="456"/>
    <col min="10254" max="10254" width="12.33203125" style="456" customWidth="1"/>
    <col min="10255" max="10493" width="9.109375" style="456"/>
    <col min="10494" max="10494" width="3.6640625" style="456" customWidth="1"/>
    <col min="10495" max="10495" width="30.88671875" style="456" customWidth="1"/>
    <col min="10496" max="10496" width="12.33203125" style="456" customWidth="1"/>
    <col min="10497" max="10497" width="7.6640625" style="456" customWidth="1"/>
    <col min="10498" max="10498" width="12.44140625" style="456" customWidth="1"/>
    <col min="10499" max="10499" width="9.109375" style="456"/>
    <col min="10500" max="10500" width="6" style="456" customWidth="1"/>
    <col min="10501" max="10502" width="9.109375" style="456"/>
    <col min="10503" max="10503" width="7" style="456" customWidth="1"/>
    <col min="10504" max="10505" width="9.109375" style="456"/>
    <col min="10506" max="10506" width="6.5546875" style="456" customWidth="1"/>
    <col min="10507" max="10507" width="6.33203125" style="456" customWidth="1"/>
    <col min="10508" max="10508" width="11.6640625" style="456" customWidth="1"/>
    <col min="10509" max="10509" width="9.109375" style="456"/>
    <col min="10510" max="10510" width="12.33203125" style="456" customWidth="1"/>
    <col min="10511" max="10749" width="9.109375" style="456"/>
    <col min="10750" max="10750" width="3.6640625" style="456" customWidth="1"/>
    <col min="10751" max="10751" width="30.88671875" style="456" customWidth="1"/>
    <col min="10752" max="10752" width="12.33203125" style="456" customWidth="1"/>
    <col min="10753" max="10753" width="7.6640625" style="456" customWidth="1"/>
    <col min="10754" max="10754" width="12.44140625" style="456" customWidth="1"/>
    <col min="10755" max="10755" width="9.109375" style="456"/>
    <col min="10756" max="10756" width="6" style="456" customWidth="1"/>
    <col min="10757" max="10758" width="9.109375" style="456"/>
    <col min="10759" max="10759" width="7" style="456" customWidth="1"/>
    <col min="10760" max="10761" width="9.109375" style="456"/>
    <col min="10762" max="10762" width="6.5546875" style="456" customWidth="1"/>
    <col min="10763" max="10763" width="6.33203125" style="456" customWidth="1"/>
    <col min="10764" max="10764" width="11.6640625" style="456" customWidth="1"/>
    <col min="10765" max="10765" width="9.109375" style="456"/>
    <col min="10766" max="10766" width="12.33203125" style="456" customWidth="1"/>
    <col min="10767" max="11005" width="9.109375" style="456"/>
    <col min="11006" max="11006" width="3.6640625" style="456" customWidth="1"/>
    <col min="11007" max="11007" width="30.88671875" style="456" customWidth="1"/>
    <col min="11008" max="11008" width="12.33203125" style="456" customWidth="1"/>
    <col min="11009" max="11009" width="7.6640625" style="456" customWidth="1"/>
    <col min="11010" max="11010" width="12.44140625" style="456" customWidth="1"/>
    <col min="11011" max="11011" width="9.109375" style="456"/>
    <col min="11012" max="11012" width="6" style="456" customWidth="1"/>
    <col min="11013" max="11014" width="9.109375" style="456"/>
    <col min="11015" max="11015" width="7" style="456" customWidth="1"/>
    <col min="11016" max="11017" width="9.109375" style="456"/>
    <col min="11018" max="11018" width="6.5546875" style="456" customWidth="1"/>
    <col min="11019" max="11019" width="6.33203125" style="456" customWidth="1"/>
    <col min="11020" max="11020" width="11.6640625" style="456" customWidth="1"/>
    <col min="11021" max="11021" width="9.109375" style="456"/>
    <col min="11022" max="11022" width="12.33203125" style="456" customWidth="1"/>
    <col min="11023" max="11261" width="9.109375" style="456"/>
    <col min="11262" max="11262" width="3.6640625" style="456" customWidth="1"/>
    <col min="11263" max="11263" width="30.88671875" style="456" customWidth="1"/>
    <col min="11264" max="11264" width="12.33203125" style="456" customWidth="1"/>
    <col min="11265" max="11265" width="7.6640625" style="456" customWidth="1"/>
    <col min="11266" max="11266" width="12.44140625" style="456" customWidth="1"/>
    <col min="11267" max="11267" width="9.109375" style="456"/>
    <col min="11268" max="11268" width="6" style="456" customWidth="1"/>
    <col min="11269" max="11270" width="9.109375" style="456"/>
    <col min="11271" max="11271" width="7" style="456" customWidth="1"/>
    <col min="11272" max="11273" width="9.109375" style="456"/>
    <col min="11274" max="11274" width="6.5546875" style="456" customWidth="1"/>
    <col min="11275" max="11275" width="6.33203125" style="456" customWidth="1"/>
    <col min="11276" max="11276" width="11.6640625" style="456" customWidth="1"/>
    <col min="11277" max="11277" width="9.109375" style="456"/>
    <col min="11278" max="11278" width="12.33203125" style="456" customWidth="1"/>
    <col min="11279" max="11517" width="9.109375" style="456"/>
    <col min="11518" max="11518" width="3.6640625" style="456" customWidth="1"/>
    <col min="11519" max="11519" width="30.88671875" style="456" customWidth="1"/>
    <col min="11520" max="11520" width="12.33203125" style="456" customWidth="1"/>
    <col min="11521" max="11521" width="7.6640625" style="456" customWidth="1"/>
    <col min="11522" max="11522" width="12.44140625" style="456" customWidth="1"/>
    <col min="11523" max="11523" width="9.109375" style="456"/>
    <col min="11524" max="11524" width="6" style="456" customWidth="1"/>
    <col min="11525" max="11526" width="9.109375" style="456"/>
    <col min="11527" max="11527" width="7" style="456" customWidth="1"/>
    <col min="11528" max="11529" width="9.109375" style="456"/>
    <col min="11530" max="11530" width="6.5546875" style="456" customWidth="1"/>
    <col min="11531" max="11531" width="6.33203125" style="456" customWidth="1"/>
    <col min="11532" max="11532" width="11.6640625" style="456" customWidth="1"/>
    <col min="11533" max="11533" width="9.109375" style="456"/>
    <col min="11534" max="11534" width="12.33203125" style="456" customWidth="1"/>
    <col min="11535" max="11773" width="9.109375" style="456"/>
    <col min="11774" max="11774" width="3.6640625" style="456" customWidth="1"/>
    <col min="11775" max="11775" width="30.88671875" style="456" customWidth="1"/>
    <col min="11776" max="11776" width="12.33203125" style="456" customWidth="1"/>
    <col min="11777" max="11777" width="7.6640625" style="456" customWidth="1"/>
    <col min="11778" max="11778" width="12.44140625" style="456" customWidth="1"/>
    <col min="11779" max="11779" width="9.109375" style="456"/>
    <col min="11780" max="11780" width="6" style="456" customWidth="1"/>
    <col min="11781" max="11782" width="9.109375" style="456"/>
    <col min="11783" max="11783" width="7" style="456" customWidth="1"/>
    <col min="11784" max="11785" width="9.109375" style="456"/>
    <col min="11786" max="11786" width="6.5546875" style="456" customWidth="1"/>
    <col min="11787" max="11787" width="6.33203125" style="456" customWidth="1"/>
    <col min="11788" max="11788" width="11.6640625" style="456" customWidth="1"/>
    <col min="11789" max="11789" width="9.109375" style="456"/>
    <col min="11790" max="11790" width="12.33203125" style="456" customWidth="1"/>
    <col min="11791" max="12029" width="9.109375" style="456"/>
    <col min="12030" max="12030" width="3.6640625" style="456" customWidth="1"/>
    <col min="12031" max="12031" width="30.88671875" style="456" customWidth="1"/>
    <col min="12032" max="12032" width="12.33203125" style="456" customWidth="1"/>
    <col min="12033" max="12033" width="7.6640625" style="456" customWidth="1"/>
    <col min="12034" max="12034" width="12.44140625" style="456" customWidth="1"/>
    <col min="12035" max="12035" width="9.109375" style="456"/>
    <col min="12036" max="12036" width="6" style="456" customWidth="1"/>
    <col min="12037" max="12038" width="9.109375" style="456"/>
    <col min="12039" max="12039" width="7" style="456" customWidth="1"/>
    <col min="12040" max="12041" width="9.109375" style="456"/>
    <col min="12042" max="12042" width="6.5546875" style="456" customWidth="1"/>
    <col min="12043" max="12043" width="6.33203125" style="456" customWidth="1"/>
    <col min="12044" max="12044" width="11.6640625" style="456" customWidth="1"/>
    <col min="12045" max="12045" width="9.109375" style="456"/>
    <col min="12046" max="12046" width="12.33203125" style="456" customWidth="1"/>
    <col min="12047" max="12285" width="9.109375" style="456"/>
    <col min="12286" max="12286" width="3.6640625" style="456" customWidth="1"/>
    <col min="12287" max="12287" width="30.88671875" style="456" customWidth="1"/>
    <col min="12288" max="12288" width="12.33203125" style="456" customWidth="1"/>
    <col min="12289" max="12289" width="7.6640625" style="456" customWidth="1"/>
    <col min="12290" max="12290" width="12.44140625" style="456" customWidth="1"/>
    <col min="12291" max="12291" width="9.109375" style="456"/>
    <col min="12292" max="12292" width="6" style="456" customWidth="1"/>
    <col min="12293" max="12294" width="9.109375" style="456"/>
    <col min="12295" max="12295" width="7" style="456" customWidth="1"/>
    <col min="12296" max="12297" width="9.109375" style="456"/>
    <col min="12298" max="12298" width="6.5546875" style="456" customWidth="1"/>
    <col min="12299" max="12299" width="6.33203125" style="456" customWidth="1"/>
    <col min="12300" max="12300" width="11.6640625" style="456" customWidth="1"/>
    <col min="12301" max="12301" width="9.109375" style="456"/>
    <col min="12302" max="12302" width="12.33203125" style="456" customWidth="1"/>
    <col min="12303" max="12541" width="9.109375" style="456"/>
    <col min="12542" max="12542" width="3.6640625" style="456" customWidth="1"/>
    <col min="12543" max="12543" width="30.88671875" style="456" customWidth="1"/>
    <col min="12544" max="12544" width="12.33203125" style="456" customWidth="1"/>
    <col min="12545" max="12545" width="7.6640625" style="456" customWidth="1"/>
    <col min="12546" max="12546" width="12.44140625" style="456" customWidth="1"/>
    <col min="12547" max="12547" width="9.109375" style="456"/>
    <col min="12548" max="12548" width="6" style="456" customWidth="1"/>
    <col min="12549" max="12550" width="9.109375" style="456"/>
    <col min="12551" max="12551" width="7" style="456" customWidth="1"/>
    <col min="12552" max="12553" width="9.109375" style="456"/>
    <col min="12554" max="12554" width="6.5546875" style="456" customWidth="1"/>
    <col min="12555" max="12555" width="6.33203125" style="456" customWidth="1"/>
    <col min="12556" max="12556" width="11.6640625" style="456" customWidth="1"/>
    <col min="12557" max="12557" width="9.109375" style="456"/>
    <col min="12558" max="12558" width="12.33203125" style="456" customWidth="1"/>
    <col min="12559" max="12797" width="9.109375" style="456"/>
    <col min="12798" max="12798" width="3.6640625" style="456" customWidth="1"/>
    <col min="12799" max="12799" width="30.88671875" style="456" customWidth="1"/>
    <col min="12800" max="12800" width="12.33203125" style="456" customWidth="1"/>
    <col min="12801" max="12801" width="7.6640625" style="456" customWidth="1"/>
    <col min="12802" max="12802" width="12.44140625" style="456" customWidth="1"/>
    <col min="12803" max="12803" width="9.109375" style="456"/>
    <col min="12804" max="12804" width="6" style="456" customWidth="1"/>
    <col min="12805" max="12806" width="9.109375" style="456"/>
    <col min="12807" max="12807" width="7" style="456" customWidth="1"/>
    <col min="12808" max="12809" width="9.109375" style="456"/>
    <col min="12810" max="12810" width="6.5546875" style="456" customWidth="1"/>
    <col min="12811" max="12811" width="6.33203125" style="456" customWidth="1"/>
    <col min="12812" max="12812" width="11.6640625" style="456" customWidth="1"/>
    <col min="12813" max="12813" width="9.109375" style="456"/>
    <col min="12814" max="12814" width="12.33203125" style="456" customWidth="1"/>
    <col min="12815" max="13053" width="9.109375" style="456"/>
    <col min="13054" max="13054" width="3.6640625" style="456" customWidth="1"/>
    <col min="13055" max="13055" width="30.88671875" style="456" customWidth="1"/>
    <col min="13056" max="13056" width="12.33203125" style="456" customWidth="1"/>
    <col min="13057" max="13057" width="7.6640625" style="456" customWidth="1"/>
    <col min="13058" max="13058" width="12.44140625" style="456" customWidth="1"/>
    <col min="13059" max="13059" width="9.109375" style="456"/>
    <col min="13060" max="13060" width="6" style="456" customWidth="1"/>
    <col min="13061" max="13062" width="9.109375" style="456"/>
    <col min="13063" max="13063" width="7" style="456" customWidth="1"/>
    <col min="13064" max="13065" width="9.109375" style="456"/>
    <col min="13066" max="13066" width="6.5546875" style="456" customWidth="1"/>
    <col min="13067" max="13067" width="6.33203125" style="456" customWidth="1"/>
    <col min="13068" max="13068" width="11.6640625" style="456" customWidth="1"/>
    <col min="13069" max="13069" width="9.109375" style="456"/>
    <col min="13070" max="13070" width="12.33203125" style="456" customWidth="1"/>
    <col min="13071" max="13309" width="9.109375" style="456"/>
    <col min="13310" max="13310" width="3.6640625" style="456" customWidth="1"/>
    <col min="13311" max="13311" width="30.88671875" style="456" customWidth="1"/>
    <col min="13312" max="13312" width="12.33203125" style="456" customWidth="1"/>
    <col min="13313" max="13313" width="7.6640625" style="456" customWidth="1"/>
    <col min="13314" max="13314" width="12.44140625" style="456" customWidth="1"/>
    <col min="13315" max="13315" width="9.109375" style="456"/>
    <col min="13316" max="13316" width="6" style="456" customWidth="1"/>
    <col min="13317" max="13318" width="9.109375" style="456"/>
    <col min="13319" max="13319" width="7" style="456" customWidth="1"/>
    <col min="13320" max="13321" width="9.109375" style="456"/>
    <col min="13322" max="13322" width="6.5546875" style="456" customWidth="1"/>
    <col min="13323" max="13323" width="6.33203125" style="456" customWidth="1"/>
    <col min="13324" max="13324" width="11.6640625" style="456" customWidth="1"/>
    <col min="13325" max="13325" width="9.109375" style="456"/>
    <col min="13326" max="13326" width="12.33203125" style="456" customWidth="1"/>
    <col min="13327" max="13565" width="9.109375" style="456"/>
    <col min="13566" max="13566" width="3.6640625" style="456" customWidth="1"/>
    <col min="13567" max="13567" width="30.88671875" style="456" customWidth="1"/>
    <col min="13568" max="13568" width="12.33203125" style="456" customWidth="1"/>
    <col min="13569" max="13569" width="7.6640625" style="456" customWidth="1"/>
    <col min="13570" max="13570" width="12.44140625" style="456" customWidth="1"/>
    <col min="13571" max="13571" width="9.109375" style="456"/>
    <col min="13572" max="13572" width="6" style="456" customWidth="1"/>
    <col min="13573" max="13574" width="9.109375" style="456"/>
    <col min="13575" max="13575" width="7" style="456" customWidth="1"/>
    <col min="13576" max="13577" width="9.109375" style="456"/>
    <col min="13578" max="13578" width="6.5546875" style="456" customWidth="1"/>
    <col min="13579" max="13579" width="6.33203125" style="456" customWidth="1"/>
    <col min="13580" max="13580" width="11.6640625" style="456" customWidth="1"/>
    <col min="13581" max="13581" width="9.109375" style="456"/>
    <col min="13582" max="13582" width="12.33203125" style="456" customWidth="1"/>
    <col min="13583" max="13821" width="9.109375" style="456"/>
    <col min="13822" max="13822" width="3.6640625" style="456" customWidth="1"/>
    <col min="13823" max="13823" width="30.88671875" style="456" customWidth="1"/>
    <col min="13824" max="13824" width="12.33203125" style="456" customWidth="1"/>
    <col min="13825" max="13825" width="7.6640625" style="456" customWidth="1"/>
    <col min="13826" max="13826" width="12.44140625" style="456" customWidth="1"/>
    <col min="13827" max="13827" width="9.109375" style="456"/>
    <col min="13828" max="13828" width="6" style="456" customWidth="1"/>
    <col min="13829" max="13830" width="9.109375" style="456"/>
    <col min="13831" max="13831" width="7" style="456" customWidth="1"/>
    <col min="13832" max="13833" width="9.109375" style="456"/>
    <col min="13834" max="13834" width="6.5546875" style="456" customWidth="1"/>
    <col min="13835" max="13835" width="6.33203125" style="456" customWidth="1"/>
    <col min="13836" max="13836" width="11.6640625" style="456" customWidth="1"/>
    <col min="13837" max="13837" width="9.109375" style="456"/>
    <col min="13838" max="13838" width="12.33203125" style="456" customWidth="1"/>
    <col min="13839" max="14077" width="9.109375" style="456"/>
    <col min="14078" max="14078" width="3.6640625" style="456" customWidth="1"/>
    <col min="14079" max="14079" width="30.88671875" style="456" customWidth="1"/>
    <col min="14080" max="14080" width="12.33203125" style="456" customWidth="1"/>
    <col min="14081" max="14081" width="7.6640625" style="456" customWidth="1"/>
    <col min="14082" max="14082" width="12.44140625" style="456" customWidth="1"/>
    <col min="14083" max="14083" width="9.109375" style="456"/>
    <col min="14084" max="14084" width="6" style="456" customWidth="1"/>
    <col min="14085" max="14086" width="9.109375" style="456"/>
    <col min="14087" max="14087" width="7" style="456" customWidth="1"/>
    <col min="14088" max="14089" width="9.109375" style="456"/>
    <col min="14090" max="14090" width="6.5546875" style="456" customWidth="1"/>
    <col min="14091" max="14091" width="6.33203125" style="456" customWidth="1"/>
    <col min="14092" max="14092" width="11.6640625" style="456" customWidth="1"/>
    <col min="14093" max="14093" width="9.109375" style="456"/>
    <col min="14094" max="14094" width="12.33203125" style="456" customWidth="1"/>
    <col min="14095" max="14333" width="9.109375" style="456"/>
    <col min="14334" max="14334" width="3.6640625" style="456" customWidth="1"/>
    <col min="14335" max="14335" width="30.88671875" style="456" customWidth="1"/>
    <col min="14336" max="14336" width="12.33203125" style="456" customWidth="1"/>
    <col min="14337" max="14337" width="7.6640625" style="456" customWidth="1"/>
    <col min="14338" max="14338" width="12.44140625" style="456" customWidth="1"/>
    <col min="14339" max="14339" width="9.109375" style="456"/>
    <col min="14340" max="14340" width="6" style="456" customWidth="1"/>
    <col min="14341" max="14342" width="9.109375" style="456"/>
    <col min="14343" max="14343" width="7" style="456" customWidth="1"/>
    <col min="14344" max="14345" width="9.109375" style="456"/>
    <col min="14346" max="14346" width="6.5546875" style="456" customWidth="1"/>
    <col min="14347" max="14347" width="6.33203125" style="456" customWidth="1"/>
    <col min="14348" max="14348" width="11.6640625" style="456" customWidth="1"/>
    <col min="14349" max="14349" width="9.109375" style="456"/>
    <col min="14350" max="14350" width="12.33203125" style="456" customWidth="1"/>
    <col min="14351" max="14589" width="9.109375" style="456"/>
    <col min="14590" max="14590" width="3.6640625" style="456" customWidth="1"/>
    <col min="14591" max="14591" width="30.88671875" style="456" customWidth="1"/>
    <col min="14592" max="14592" width="12.33203125" style="456" customWidth="1"/>
    <col min="14593" max="14593" width="7.6640625" style="456" customWidth="1"/>
    <col min="14594" max="14594" width="12.44140625" style="456" customWidth="1"/>
    <col min="14595" max="14595" width="9.109375" style="456"/>
    <col min="14596" max="14596" width="6" style="456" customWidth="1"/>
    <col min="14597" max="14598" width="9.109375" style="456"/>
    <col min="14599" max="14599" width="7" style="456" customWidth="1"/>
    <col min="14600" max="14601" width="9.109375" style="456"/>
    <col min="14602" max="14602" width="6.5546875" style="456" customWidth="1"/>
    <col min="14603" max="14603" width="6.33203125" style="456" customWidth="1"/>
    <col min="14604" max="14604" width="11.6640625" style="456" customWidth="1"/>
    <col min="14605" max="14605" width="9.109375" style="456"/>
    <col min="14606" max="14606" width="12.33203125" style="456" customWidth="1"/>
    <col min="14607" max="14845" width="9.109375" style="456"/>
    <col min="14846" max="14846" width="3.6640625" style="456" customWidth="1"/>
    <col min="14847" max="14847" width="30.88671875" style="456" customWidth="1"/>
    <col min="14848" max="14848" width="12.33203125" style="456" customWidth="1"/>
    <col min="14849" max="14849" width="7.6640625" style="456" customWidth="1"/>
    <col min="14850" max="14850" width="12.44140625" style="456" customWidth="1"/>
    <col min="14851" max="14851" width="9.109375" style="456"/>
    <col min="14852" max="14852" width="6" style="456" customWidth="1"/>
    <col min="14853" max="14854" width="9.109375" style="456"/>
    <col min="14855" max="14855" width="7" style="456" customWidth="1"/>
    <col min="14856" max="14857" width="9.109375" style="456"/>
    <col min="14858" max="14858" width="6.5546875" style="456" customWidth="1"/>
    <col min="14859" max="14859" width="6.33203125" style="456" customWidth="1"/>
    <col min="14860" max="14860" width="11.6640625" style="456" customWidth="1"/>
    <col min="14861" max="14861" width="9.109375" style="456"/>
    <col min="14862" max="14862" width="12.33203125" style="456" customWidth="1"/>
    <col min="14863" max="15101" width="9.109375" style="456"/>
    <col min="15102" max="15102" width="3.6640625" style="456" customWidth="1"/>
    <col min="15103" max="15103" width="30.88671875" style="456" customWidth="1"/>
    <col min="15104" max="15104" width="12.33203125" style="456" customWidth="1"/>
    <col min="15105" max="15105" width="7.6640625" style="456" customWidth="1"/>
    <col min="15106" max="15106" width="12.44140625" style="456" customWidth="1"/>
    <col min="15107" max="15107" width="9.109375" style="456"/>
    <col min="15108" max="15108" width="6" style="456" customWidth="1"/>
    <col min="15109" max="15110" width="9.109375" style="456"/>
    <col min="15111" max="15111" width="7" style="456" customWidth="1"/>
    <col min="15112" max="15113" width="9.109375" style="456"/>
    <col min="15114" max="15114" width="6.5546875" style="456" customWidth="1"/>
    <col min="15115" max="15115" width="6.33203125" style="456" customWidth="1"/>
    <col min="15116" max="15116" width="11.6640625" style="456" customWidth="1"/>
    <col min="15117" max="15117" width="9.109375" style="456"/>
    <col min="15118" max="15118" width="12.33203125" style="456" customWidth="1"/>
    <col min="15119" max="15357" width="9.109375" style="456"/>
    <col min="15358" max="15358" width="3.6640625" style="456" customWidth="1"/>
    <col min="15359" max="15359" width="30.88671875" style="456" customWidth="1"/>
    <col min="15360" max="15360" width="12.33203125" style="456" customWidth="1"/>
    <col min="15361" max="15361" width="7.6640625" style="456" customWidth="1"/>
    <col min="15362" max="15362" width="12.44140625" style="456" customWidth="1"/>
    <col min="15363" max="15363" width="9.109375" style="456"/>
    <col min="15364" max="15364" width="6" style="456" customWidth="1"/>
    <col min="15365" max="15366" width="9.109375" style="456"/>
    <col min="15367" max="15367" width="7" style="456" customWidth="1"/>
    <col min="15368" max="15369" width="9.109375" style="456"/>
    <col min="15370" max="15370" width="6.5546875" style="456" customWidth="1"/>
    <col min="15371" max="15371" width="6.33203125" style="456" customWidth="1"/>
    <col min="15372" max="15372" width="11.6640625" style="456" customWidth="1"/>
    <col min="15373" max="15373" width="9.109375" style="456"/>
    <col min="15374" max="15374" width="12.33203125" style="456" customWidth="1"/>
    <col min="15375" max="15613" width="9.109375" style="456"/>
    <col min="15614" max="15614" width="3.6640625" style="456" customWidth="1"/>
    <col min="15615" max="15615" width="30.88671875" style="456" customWidth="1"/>
    <col min="15616" max="15616" width="12.33203125" style="456" customWidth="1"/>
    <col min="15617" max="15617" width="7.6640625" style="456" customWidth="1"/>
    <col min="15618" max="15618" width="12.44140625" style="456" customWidth="1"/>
    <col min="15619" max="15619" width="9.109375" style="456"/>
    <col min="15620" max="15620" width="6" style="456" customWidth="1"/>
    <col min="15621" max="15622" width="9.109375" style="456"/>
    <col min="15623" max="15623" width="7" style="456" customWidth="1"/>
    <col min="15624" max="15625" width="9.109375" style="456"/>
    <col min="15626" max="15626" width="6.5546875" style="456" customWidth="1"/>
    <col min="15627" max="15627" width="6.33203125" style="456" customWidth="1"/>
    <col min="15628" max="15628" width="11.6640625" style="456" customWidth="1"/>
    <col min="15629" max="15629" width="9.109375" style="456"/>
    <col min="15630" max="15630" width="12.33203125" style="456" customWidth="1"/>
    <col min="15631" max="15869" width="9.109375" style="456"/>
    <col min="15870" max="15870" width="3.6640625" style="456" customWidth="1"/>
    <col min="15871" max="15871" width="30.88671875" style="456" customWidth="1"/>
    <col min="15872" max="15872" width="12.33203125" style="456" customWidth="1"/>
    <col min="15873" max="15873" width="7.6640625" style="456" customWidth="1"/>
    <col min="15874" max="15874" width="12.44140625" style="456" customWidth="1"/>
    <col min="15875" max="15875" width="9.109375" style="456"/>
    <col min="15876" max="15876" width="6" style="456" customWidth="1"/>
    <col min="15877" max="15878" width="9.109375" style="456"/>
    <col min="15879" max="15879" width="7" style="456" customWidth="1"/>
    <col min="15880" max="15881" width="9.109375" style="456"/>
    <col min="15882" max="15882" width="6.5546875" style="456" customWidth="1"/>
    <col min="15883" max="15883" width="6.33203125" style="456" customWidth="1"/>
    <col min="15884" max="15884" width="11.6640625" style="456" customWidth="1"/>
    <col min="15885" max="15885" width="9.109375" style="456"/>
    <col min="15886" max="15886" width="12.33203125" style="456" customWidth="1"/>
    <col min="15887" max="16125" width="9.109375" style="456"/>
    <col min="16126" max="16126" width="3.6640625" style="456" customWidth="1"/>
    <col min="16127" max="16127" width="30.88671875" style="456" customWidth="1"/>
    <col min="16128" max="16128" width="12.33203125" style="456" customWidth="1"/>
    <col min="16129" max="16129" width="7.6640625" style="456" customWidth="1"/>
    <col min="16130" max="16130" width="12.44140625" style="456" customWidth="1"/>
    <col min="16131" max="16131" width="9.109375" style="456"/>
    <col min="16132" max="16132" width="6" style="456" customWidth="1"/>
    <col min="16133" max="16134" width="9.109375" style="456"/>
    <col min="16135" max="16135" width="7" style="456" customWidth="1"/>
    <col min="16136" max="16137" width="9.109375" style="456"/>
    <col min="16138" max="16138" width="6.5546875" style="456" customWidth="1"/>
    <col min="16139" max="16139" width="6.33203125" style="456" customWidth="1"/>
    <col min="16140" max="16140" width="11.6640625" style="456" customWidth="1"/>
    <col min="16141" max="16141" width="9.109375" style="456"/>
    <col min="16142" max="16142" width="12.33203125" style="456" customWidth="1"/>
    <col min="16143" max="16384" width="9.109375" style="456"/>
  </cols>
  <sheetData>
    <row r="1" spans="1:14" x14ac:dyDescent="0.25">
      <c r="A1" s="454"/>
      <c r="B1" s="455"/>
      <c r="C1" s="455"/>
      <c r="D1" s="455"/>
      <c r="F1" s="830" t="s">
        <v>805</v>
      </c>
      <c r="G1" s="1036"/>
      <c r="H1" s="1036"/>
      <c r="I1" s="1036"/>
      <c r="J1" s="1036"/>
      <c r="K1" s="1036"/>
      <c r="L1" s="1036"/>
    </row>
    <row r="2" spans="1:14" x14ac:dyDescent="0.25">
      <c r="A2" s="454"/>
      <c r="B2" s="455"/>
      <c r="C2" s="455"/>
      <c r="D2" s="455"/>
      <c r="N2" s="456" t="s">
        <v>462</v>
      </c>
    </row>
    <row r="3" spans="1:14" x14ac:dyDescent="0.25">
      <c r="A3" s="828" t="s">
        <v>534</v>
      </c>
      <c r="B3" s="829"/>
      <c r="C3" s="829"/>
      <c r="D3" s="829"/>
      <c r="E3" s="829"/>
      <c r="F3" s="830"/>
      <c r="G3" s="830"/>
      <c r="H3" s="830"/>
      <c r="I3" s="830"/>
      <c r="J3" s="830"/>
      <c r="K3" s="830"/>
      <c r="L3" s="830"/>
      <c r="M3" s="830"/>
      <c r="N3" s="830"/>
    </row>
    <row r="4" spans="1:14" x14ac:dyDescent="0.25">
      <c r="C4" s="831" t="s">
        <v>113</v>
      </c>
      <c r="D4" s="831"/>
      <c r="E4" s="832"/>
      <c r="F4" s="833" t="s">
        <v>316</v>
      </c>
      <c r="G4" s="831"/>
      <c r="H4" s="834"/>
      <c r="I4" s="835" t="s">
        <v>535</v>
      </c>
      <c r="J4" s="831"/>
      <c r="K4" s="832"/>
      <c r="L4" s="836" t="s">
        <v>140</v>
      </c>
      <c r="M4" s="831"/>
      <c r="N4" s="831"/>
    </row>
    <row r="5" spans="1:14" ht="24" x14ac:dyDescent="0.25">
      <c r="A5" s="457" t="s">
        <v>463</v>
      </c>
      <c r="B5" s="457" t="s">
        <v>464</v>
      </c>
      <c r="C5" s="457" t="s">
        <v>465</v>
      </c>
      <c r="D5" s="457" t="s">
        <v>466</v>
      </c>
      <c r="E5" s="458" t="s">
        <v>467</v>
      </c>
      <c r="F5" s="459" t="s">
        <v>465</v>
      </c>
      <c r="G5" s="457" t="s">
        <v>466</v>
      </c>
      <c r="H5" s="460" t="s">
        <v>467</v>
      </c>
      <c r="I5" s="461" t="s">
        <v>465</v>
      </c>
      <c r="J5" s="457" t="s">
        <v>466</v>
      </c>
      <c r="K5" s="458" t="s">
        <v>467</v>
      </c>
      <c r="L5" s="484" t="s">
        <v>465</v>
      </c>
      <c r="M5" s="457" t="s">
        <v>466</v>
      </c>
      <c r="N5" s="457" t="s">
        <v>467</v>
      </c>
    </row>
    <row r="6" spans="1:14" ht="35.25" customHeight="1" x14ac:dyDescent="0.25">
      <c r="A6" s="462" t="s">
        <v>468</v>
      </c>
      <c r="B6" s="462" t="s">
        <v>469</v>
      </c>
      <c r="C6" s="463">
        <v>665479</v>
      </c>
      <c r="D6" s="464"/>
      <c r="E6" s="463">
        <v>335479</v>
      </c>
      <c r="F6" s="465"/>
      <c r="G6" s="466"/>
      <c r="H6" s="467"/>
      <c r="I6" s="463"/>
      <c r="J6" s="464"/>
      <c r="K6" s="463"/>
      <c r="L6" s="485">
        <f>C6+F6+I6</f>
        <v>665479</v>
      </c>
      <c r="M6" s="464"/>
      <c r="N6" s="464">
        <f>E6+H6+K6</f>
        <v>335479</v>
      </c>
    </row>
    <row r="7" spans="1:14" ht="19.5" customHeight="1" x14ac:dyDescent="0.25">
      <c r="A7" s="462" t="s">
        <v>470</v>
      </c>
      <c r="B7" s="462" t="s">
        <v>471</v>
      </c>
      <c r="C7" s="463">
        <v>1020654813</v>
      </c>
      <c r="D7" s="464"/>
      <c r="E7" s="463">
        <v>1200344337</v>
      </c>
      <c r="F7" s="465"/>
      <c r="G7" s="466"/>
      <c r="H7" s="467"/>
      <c r="I7" s="463"/>
      <c r="J7" s="464"/>
      <c r="K7" s="463"/>
      <c r="L7" s="485">
        <f t="shared" ref="L7:L38" si="0">C7+F7+I7</f>
        <v>1020654813</v>
      </c>
      <c r="M7" s="464"/>
      <c r="N7" s="464">
        <f t="shared" ref="N7:N38" si="1">E7+H7+K7</f>
        <v>1200344337</v>
      </c>
    </row>
    <row r="8" spans="1:14" ht="26.25" customHeight="1" x14ac:dyDescent="0.25">
      <c r="A8" s="462" t="s">
        <v>472</v>
      </c>
      <c r="B8" s="462" t="s">
        <v>473</v>
      </c>
      <c r="C8" s="463">
        <v>7905000</v>
      </c>
      <c r="D8" s="464"/>
      <c r="E8" s="463">
        <v>7905000</v>
      </c>
      <c r="F8" s="465"/>
      <c r="G8" s="466"/>
      <c r="H8" s="467"/>
      <c r="I8" s="463"/>
      <c r="J8" s="464"/>
      <c r="K8" s="463"/>
      <c r="L8" s="485">
        <f t="shared" si="0"/>
        <v>7905000</v>
      </c>
      <c r="M8" s="464"/>
      <c r="N8" s="464">
        <f t="shared" si="1"/>
        <v>7905000</v>
      </c>
    </row>
    <row r="9" spans="1:14" ht="40.5" customHeight="1" x14ac:dyDescent="0.25">
      <c r="A9" s="462" t="s">
        <v>474</v>
      </c>
      <c r="B9" s="462" t="s">
        <v>475</v>
      </c>
      <c r="C9" s="463">
        <v>182313612</v>
      </c>
      <c r="D9" s="464"/>
      <c r="E9" s="463">
        <v>0</v>
      </c>
      <c r="F9" s="465"/>
      <c r="G9" s="466"/>
      <c r="H9" s="467"/>
      <c r="I9" s="463"/>
      <c r="J9" s="464"/>
      <c r="K9" s="463"/>
      <c r="L9" s="485">
        <f t="shared" si="0"/>
        <v>182313612</v>
      </c>
      <c r="M9" s="464"/>
      <c r="N9" s="464">
        <f t="shared" si="1"/>
        <v>0</v>
      </c>
    </row>
    <row r="10" spans="1:14" s="474" customFormat="1" ht="37.5" customHeight="1" x14ac:dyDescent="0.25">
      <c r="A10" s="468" t="s">
        <v>476</v>
      </c>
      <c r="B10" s="468" t="s">
        <v>477</v>
      </c>
      <c r="C10" s="469">
        <f t="shared" ref="C10:M10" si="2">SUM(C6:C9)</f>
        <v>1211538904</v>
      </c>
      <c r="D10" s="470">
        <f t="shared" si="2"/>
        <v>0</v>
      </c>
      <c r="E10" s="469">
        <f t="shared" si="2"/>
        <v>1208584816</v>
      </c>
      <c r="F10" s="471">
        <f t="shared" si="2"/>
        <v>0</v>
      </c>
      <c r="G10" s="472">
        <f t="shared" si="2"/>
        <v>0</v>
      </c>
      <c r="H10" s="473">
        <f t="shared" si="2"/>
        <v>0</v>
      </c>
      <c r="I10" s="469">
        <f t="shared" si="2"/>
        <v>0</v>
      </c>
      <c r="J10" s="470">
        <f t="shared" si="2"/>
        <v>0</v>
      </c>
      <c r="K10" s="469">
        <f t="shared" si="2"/>
        <v>0</v>
      </c>
      <c r="L10" s="485">
        <f t="shared" si="0"/>
        <v>1211538904</v>
      </c>
      <c r="M10" s="470">
        <f t="shared" si="2"/>
        <v>0</v>
      </c>
      <c r="N10" s="464">
        <f t="shared" si="1"/>
        <v>1208584816</v>
      </c>
    </row>
    <row r="11" spans="1:14" ht="21" customHeight="1" x14ac:dyDescent="0.25">
      <c r="A11" s="462" t="s">
        <v>478</v>
      </c>
      <c r="B11" s="462" t="s">
        <v>479</v>
      </c>
      <c r="C11" s="463"/>
      <c r="D11" s="464"/>
      <c r="E11" s="463"/>
      <c r="F11" s="465"/>
      <c r="G11" s="466"/>
      <c r="H11" s="467"/>
      <c r="I11" s="463">
        <v>98119</v>
      </c>
      <c r="J11" s="464"/>
      <c r="K11" s="463">
        <v>43709</v>
      </c>
      <c r="L11" s="485">
        <f t="shared" si="0"/>
        <v>98119</v>
      </c>
      <c r="M11" s="464"/>
      <c r="N11" s="464">
        <f t="shared" si="1"/>
        <v>43709</v>
      </c>
    </row>
    <row r="12" spans="1:14" ht="15" customHeight="1" x14ac:dyDescent="0.25">
      <c r="A12" s="462" t="s">
        <v>480</v>
      </c>
      <c r="B12" s="462" t="s">
        <v>481</v>
      </c>
      <c r="C12" s="463"/>
      <c r="D12" s="464"/>
      <c r="E12" s="463"/>
      <c r="F12" s="465">
        <v>0</v>
      </c>
      <c r="G12" s="466"/>
      <c r="H12" s="467">
        <v>0</v>
      </c>
      <c r="I12" s="463">
        <v>0</v>
      </c>
      <c r="J12" s="464"/>
      <c r="K12" s="463">
        <v>0</v>
      </c>
      <c r="L12" s="485">
        <f t="shared" si="0"/>
        <v>0</v>
      </c>
      <c r="M12" s="464"/>
      <c r="N12" s="464">
        <f t="shared" si="1"/>
        <v>0</v>
      </c>
    </row>
    <row r="13" spans="1:14" s="474" customFormat="1" ht="28.5" customHeight="1" x14ac:dyDescent="0.25">
      <c r="A13" s="468" t="s">
        <v>482</v>
      </c>
      <c r="B13" s="468" t="s">
        <v>483</v>
      </c>
      <c r="C13" s="469">
        <f t="shared" ref="C13:M13" si="3">SUM(C11:C12)</f>
        <v>0</v>
      </c>
      <c r="D13" s="470">
        <f t="shared" si="3"/>
        <v>0</v>
      </c>
      <c r="E13" s="469">
        <f t="shared" si="3"/>
        <v>0</v>
      </c>
      <c r="F13" s="471">
        <f t="shared" si="3"/>
        <v>0</v>
      </c>
      <c r="G13" s="472">
        <f t="shared" si="3"/>
        <v>0</v>
      </c>
      <c r="H13" s="473">
        <f t="shared" si="3"/>
        <v>0</v>
      </c>
      <c r="I13" s="469">
        <f t="shared" si="3"/>
        <v>98119</v>
      </c>
      <c r="J13" s="470">
        <f t="shared" si="3"/>
        <v>0</v>
      </c>
      <c r="K13" s="469">
        <f t="shared" si="3"/>
        <v>43709</v>
      </c>
      <c r="L13" s="485">
        <f t="shared" si="0"/>
        <v>98119</v>
      </c>
      <c r="M13" s="470">
        <f t="shared" si="3"/>
        <v>0</v>
      </c>
      <c r="N13" s="464">
        <f t="shared" si="1"/>
        <v>43709</v>
      </c>
    </row>
    <row r="14" spans="1:14" ht="28.5" customHeight="1" x14ac:dyDescent="0.25">
      <c r="A14" s="462" t="s">
        <v>484</v>
      </c>
      <c r="B14" s="462" t="s">
        <v>485</v>
      </c>
      <c r="C14" s="463"/>
      <c r="D14" s="464"/>
      <c r="E14" s="463"/>
      <c r="F14" s="465"/>
      <c r="G14" s="466"/>
      <c r="H14" s="467"/>
      <c r="I14" s="463"/>
      <c r="J14" s="464"/>
      <c r="K14" s="463"/>
      <c r="L14" s="485">
        <f t="shared" si="0"/>
        <v>0</v>
      </c>
      <c r="M14" s="464"/>
      <c r="N14" s="464">
        <f t="shared" si="1"/>
        <v>0</v>
      </c>
    </row>
    <row r="15" spans="1:14" ht="33.75" customHeight="1" x14ac:dyDescent="0.25">
      <c r="A15" s="462" t="s">
        <v>486</v>
      </c>
      <c r="B15" s="462" t="s">
        <v>487</v>
      </c>
      <c r="C15" s="463">
        <v>339665</v>
      </c>
      <c r="D15" s="464"/>
      <c r="E15" s="463">
        <v>264035</v>
      </c>
      <c r="F15" s="465">
        <v>307480</v>
      </c>
      <c r="G15" s="466"/>
      <c r="H15" s="467">
        <v>99880</v>
      </c>
      <c r="I15" s="463">
        <v>240890</v>
      </c>
      <c r="J15" s="464"/>
      <c r="K15" s="463">
        <v>499655</v>
      </c>
      <c r="L15" s="485">
        <f t="shared" si="0"/>
        <v>888035</v>
      </c>
      <c r="M15" s="464"/>
      <c r="N15" s="464">
        <f t="shared" si="1"/>
        <v>863570</v>
      </c>
    </row>
    <row r="16" spans="1:14" ht="18.75" customHeight="1" x14ac:dyDescent="0.25">
      <c r="A16" s="462" t="s">
        <v>488</v>
      </c>
      <c r="B16" s="462" t="s">
        <v>489</v>
      </c>
      <c r="C16" s="463">
        <v>153201975</v>
      </c>
      <c r="D16" s="464"/>
      <c r="E16" s="463">
        <v>133678819</v>
      </c>
      <c r="F16" s="465">
        <v>1123225</v>
      </c>
      <c r="G16" s="466"/>
      <c r="H16" s="467">
        <v>1381369</v>
      </c>
      <c r="I16" s="463">
        <v>615629</v>
      </c>
      <c r="J16" s="464"/>
      <c r="K16" s="463">
        <v>62379</v>
      </c>
      <c r="L16" s="485">
        <f t="shared" si="0"/>
        <v>154940829</v>
      </c>
      <c r="M16" s="464"/>
      <c r="N16" s="464">
        <f t="shared" si="1"/>
        <v>135122567</v>
      </c>
    </row>
    <row r="17" spans="1:14" ht="22.5" customHeight="1" x14ac:dyDescent="0.25">
      <c r="A17" s="462" t="s">
        <v>490</v>
      </c>
      <c r="B17" s="462" t="s">
        <v>491</v>
      </c>
      <c r="C17" s="463"/>
      <c r="D17" s="464"/>
      <c r="E17" s="463"/>
      <c r="F17" s="465"/>
      <c r="G17" s="466"/>
      <c r="H17" s="467"/>
      <c r="I17" s="463"/>
      <c r="J17" s="464"/>
      <c r="K17" s="463"/>
      <c r="L17" s="485">
        <f t="shared" si="0"/>
        <v>0</v>
      </c>
      <c r="M17" s="464"/>
      <c r="N17" s="464">
        <f t="shared" si="1"/>
        <v>0</v>
      </c>
    </row>
    <row r="18" spans="1:14" s="474" customFormat="1" ht="21" customHeight="1" x14ac:dyDescent="0.25">
      <c r="A18" s="468" t="s">
        <v>492</v>
      </c>
      <c r="B18" s="468" t="s">
        <v>493</v>
      </c>
      <c r="C18" s="469">
        <f t="shared" ref="C18:M18" si="4">SUM(C14:C17)</f>
        <v>153541640</v>
      </c>
      <c r="D18" s="470">
        <f t="shared" si="4"/>
        <v>0</v>
      </c>
      <c r="E18" s="469">
        <f t="shared" si="4"/>
        <v>133942854</v>
      </c>
      <c r="F18" s="471">
        <f t="shared" si="4"/>
        <v>1430705</v>
      </c>
      <c r="G18" s="472">
        <f t="shared" si="4"/>
        <v>0</v>
      </c>
      <c r="H18" s="473">
        <f t="shared" si="4"/>
        <v>1481249</v>
      </c>
      <c r="I18" s="469">
        <f t="shared" si="4"/>
        <v>856519</v>
      </c>
      <c r="J18" s="470">
        <f t="shared" si="4"/>
        <v>0</v>
      </c>
      <c r="K18" s="469">
        <f t="shared" si="4"/>
        <v>562034</v>
      </c>
      <c r="L18" s="485">
        <f t="shared" si="0"/>
        <v>155828864</v>
      </c>
      <c r="M18" s="470">
        <f t="shared" si="4"/>
        <v>0</v>
      </c>
      <c r="N18" s="464">
        <f t="shared" si="1"/>
        <v>135986137</v>
      </c>
    </row>
    <row r="19" spans="1:14" ht="25.5" customHeight="1" x14ac:dyDescent="0.25">
      <c r="A19" s="462" t="s">
        <v>494</v>
      </c>
      <c r="B19" s="462" t="s">
        <v>495</v>
      </c>
      <c r="C19" s="463">
        <v>60094481</v>
      </c>
      <c r="D19" s="464"/>
      <c r="E19" s="463">
        <v>22973126</v>
      </c>
      <c r="F19" s="465"/>
      <c r="G19" s="466"/>
      <c r="H19" s="473"/>
      <c r="I19" s="463"/>
      <c r="J19" s="464"/>
      <c r="K19" s="463">
        <v>182257</v>
      </c>
      <c r="L19" s="485">
        <f t="shared" si="0"/>
        <v>60094481</v>
      </c>
      <c r="M19" s="464"/>
      <c r="N19" s="464">
        <f t="shared" si="1"/>
        <v>23155383</v>
      </c>
    </row>
    <row r="20" spans="1:14" ht="24" x14ac:dyDescent="0.25">
      <c r="A20" s="462" t="s">
        <v>496</v>
      </c>
      <c r="B20" s="462" t="s">
        <v>497</v>
      </c>
      <c r="C20" s="463">
        <v>0</v>
      </c>
      <c r="D20" s="464"/>
      <c r="E20" s="463">
        <v>46490547</v>
      </c>
      <c r="F20" s="465"/>
      <c r="G20" s="466"/>
      <c r="H20" s="473"/>
      <c r="I20" s="463"/>
      <c r="J20" s="464"/>
      <c r="K20" s="463">
        <v>2072818</v>
      </c>
      <c r="L20" s="485">
        <f t="shared" si="0"/>
        <v>0</v>
      </c>
      <c r="M20" s="464"/>
      <c r="N20" s="464">
        <f t="shared" si="1"/>
        <v>48563365</v>
      </c>
    </row>
    <row r="21" spans="1:14" ht="23.25" customHeight="1" x14ac:dyDescent="0.25">
      <c r="A21" s="462" t="s">
        <v>498</v>
      </c>
      <c r="B21" s="462" t="s">
        <v>499</v>
      </c>
      <c r="C21" s="463">
        <v>30000</v>
      </c>
      <c r="D21" s="464"/>
      <c r="E21" s="463">
        <v>19598954</v>
      </c>
      <c r="F21" s="465"/>
      <c r="G21" s="466"/>
      <c r="H21" s="473"/>
      <c r="I21" s="463">
        <v>140053</v>
      </c>
      <c r="J21" s="464"/>
      <c r="K21" s="463">
        <v>40000</v>
      </c>
      <c r="L21" s="485">
        <f t="shared" si="0"/>
        <v>170053</v>
      </c>
      <c r="M21" s="464"/>
      <c r="N21" s="464">
        <f t="shared" si="1"/>
        <v>19638954</v>
      </c>
    </row>
    <row r="22" spans="1:14" s="474" customFormat="1" ht="24" customHeight="1" x14ac:dyDescent="0.25">
      <c r="A22" s="468" t="s">
        <v>500</v>
      </c>
      <c r="B22" s="468" t="s">
        <v>501</v>
      </c>
      <c r="C22" s="469">
        <f>C19+C20+C21</f>
        <v>60124481</v>
      </c>
      <c r="D22" s="469"/>
      <c r="E22" s="469">
        <f>E19+E20+E21</f>
        <v>89062627</v>
      </c>
      <c r="F22" s="471">
        <v>0</v>
      </c>
      <c r="G22" s="472">
        <f t="shared" ref="G22:M22" si="5">SUM(G19:G21)</f>
        <v>0</v>
      </c>
      <c r="H22" s="473">
        <v>0</v>
      </c>
      <c r="I22" s="469">
        <f t="shared" si="5"/>
        <v>140053</v>
      </c>
      <c r="J22" s="470">
        <f t="shared" si="5"/>
        <v>0</v>
      </c>
      <c r="K22" s="469">
        <f t="shared" si="5"/>
        <v>2295075</v>
      </c>
      <c r="L22" s="485">
        <f t="shared" si="0"/>
        <v>60264534</v>
      </c>
      <c r="M22" s="470">
        <f t="shared" si="5"/>
        <v>0</v>
      </c>
      <c r="N22" s="464">
        <f t="shared" si="1"/>
        <v>91357702</v>
      </c>
    </row>
    <row r="23" spans="1:14" s="474" customFormat="1" ht="40.5" customHeight="1" x14ac:dyDescent="0.25">
      <c r="A23" s="468" t="s">
        <v>502</v>
      </c>
      <c r="B23" s="468" t="s">
        <v>503</v>
      </c>
      <c r="C23" s="469">
        <v>575300</v>
      </c>
      <c r="D23" s="470"/>
      <c r="E23" s="469">
        <v>6199022</v>
      </c>
      <c r="F23" s="471"/>
      <c r="G23" s="472"/>
      <c r="H23" s="473"/>
      <c r="I23" s="469">
        <v>329838</v>
      </c>
      <c r="J23" s="470"/>
      <c r="K23" s="469">
        <v>320121</v>
      </c>
      <c r="L23" s="485">
        <f t="shared" si="0"/>
        <v>905138</v>
      </c>
      <c r="M23" s="470"/>
      <c r="N23" s="464">
        <f t="shared" si="1"/>
        <v>6519143</v>
      </c>
    </row>
    <row r="24" spans="1:14" s="474" customFormat="1" ht="30.75" customHeight="1" x14ac:dyDescent="0.25">
      <c r="A24" s="468" t="s">
        <v>504</v>
      </c>
      <c r="B24" s="468" t="s">
        <v>505</v>
      </c>
      <c r="C24" s="469"/>
      <c r="D24" s="470"/>
      <c r="E24" s="469"/>
      <c r="F24" s="471"/>
      <c r="G24" s="472"/>
      <c r="H24" s="473"/>
      <c r="I24" s="469"/>
      <c r="J24" s="470"/>
      <c r="K24" s="469"/>
      <c r="L24" s="485">
        <f t="shared" si="0"/>
        <v>0</v>
      </c>
      <c r="M24" s="470"/>
      <c r="N24" s="464">
        <f t="shared" si="1"/>
        <v>0</v>
      </c>
    </row>
    <row r="25" spans="1:14" s="474" customFormat="1" ht="26.25" customHeight="1" x14ac:dyDescent="0.25">
      <c r="A25" s="475" t="s">
        <v>506</v>
      </c>
      <c r="B25" s="475" t="s">
        <v>507</v>
      </c>
      <c r="C25" s="476">
        <f t="shared" ref="C25:M25" si="6">C10+C13+C18+C22+C23+C24</f>
        <v>1425780325</v>
      </c>
      <c r="D25" s="477">
        <f t="shared" si="6"/>
        <v>0</v>
      </c>
      <c r="E25" s="476">
        <f t="shared" si="6"/>
        <v>1437789319</v>
      </c>
      <c r="F25" s="478">
        <f t="shared" si="6"/>
        <v>1430705</v>
      </c>
      <c r="G25" s="479">
        <f t="shared" si="6"/>
        <v>0</v>
      </c>
      <c r="H25" s="480">
        <f t="shared" si="6"/>
        <v>1481249</v>
      </c>
      <c r="I25" s="476">
        <f t="shared" si="6"/>
        <v>1424529</v>
      </c>
      <c r="J25" s="477">
        <f t="shared" si="6"/>
        <v>0</v>
      </c>
      <c r="K25" s="476">
        <f t="shared" si="6"/>
        <v>3220939</v>
      </c>
      <c r="L25" s="485">
        <f t="shared" si="0"/>
        <v>1428635559</v>
      </c>
      <c r="M25" s="477">
        <f t="shared" si="6"/>
        <v>0</v>
      </c>
      <c r="N25" s="464">
        <f t="shared" si="1"/>
        <v>1442491507</v>
      </c>
    </row>
    <row r="26" spans="1:14" ht="30" customHeight="1" x14ac:dyDescent="0.25">
      <c r="A26" s="462" t="s">
        <v>508</v>
      </c>
      <c r="B26" s="462" t="s">
        <v>509</v>
      </c>
      <c r="C26" s="481">
        <v>1280980142</v>
      </c>
      <c r="D26" s="464"/>
      <c r="E26" s="482">
        <v>1280980142</v>
      </c>
      <c r="F26" s="465">
        <v>0</v>
      </c>
      <c r="G26" s="466"/>
      <c r="H26" s="467">
        <v>0</v>
      </c>
      <c r="I26" s="463">
        <v>45312228</v>
      </c>
      <c r="J26" s="464"/>
      <c r="K26" s="463">
        <v>45312228</v>
      </c>
      <c r="L26" s="485">
        <f t="shared" si="0"/>
        <v>1326292370</v>
      </c>
      <c r="M26" s="464"/>
      <c r="N26" s="464">
        <f t="shared" si="1"/>
        <v>1326292370</v>
      </c>
    </row>
    <row r="27" spans="1:14" ht="16.5" customHeight="1" x14ac:dyDescent="0.25">
      <c r="A27" s="462" t="s">
        <v>510</v>
      </c>
      <c r="B27" s="462" t="s">
        <v>511</v>
      </c>
      <c r="C27" s="463">
        <v>-290131627</v>
      </c>
      <c r="D27" s="464"/>
      <c r="E27" s="463">
        <v>-287475394</v>
      </c>
      <c r="F27" s="465">
        <v>-3878640</v>
      </c>
      <c r="G27" s="466"/>
      <c r="H27" s="467">
        <v>-2497580</v>
      </c>
      <c r="I27" s="463">
        <v>-50072306</v>
      </c>
      <c r="J27" s="464"/>
      <c r="K27" s="463">
        <v>-50741959</v>
      </c>
      <c r="L27" s="485">
        <f t="shared" si="0"/>
        <v>-344082573</v>
      </c>
      <c r="M27" s="464"/>
      <c r="N27" s="464">
        <f t="shared" si="1"/>
        <v>-340714933</v>
      </c>
    </row>
    <row r="28" spans="1:14" ht="27" customHeight="1" x14ac:dyDescent="0.25">
      <c r="A28" s="462" t="s">
        <v>512</v>
      </c>
      <c r="B28" s="462" t="s">
        <v>513</v>
      </c>
      <c r="C28" s="463"/>
      <c r="D28" s="464"/>
      <c r="E28" s="463"/>
      <c r="F28" s="465">
        <v>0</v>
      </c>
      <c r="G28" s="466"/>
      <c r="H28" s="467">
        <v>0</v>
      </c>
      <c r="I28" s="463">
        <v>0</v>
      </c>
      <c r="J28" s="464"/>
      <c r="K28" s="463">
        <v>0</v>
      </c>
      <c r="L28" s="485">
        <f t="shared" si="0"/>
        <v>0</v>
      </c>
      <c r="M28" s="464"/>
      <c r="N28" s="464">
        <f t="shared" si="1"/>
        <v>0</v>
      </c>
    </row>
    <row r="29" spans="1:14" ht="26.25" customHeight="1" x14ac:dyDescent="0.25">
      <c r="A29" s="462" t="s">
        <v>514</v>
      </c>
      <c r="B29" s="462" t="s">
        <v>515</v>
      </c>
      <c r="C29" s="463">
        <v>2656233</v>
      </c>
      <c r="D29" s="464"/>
      <c r="E29" s="463">
        <v>-6395005</v>
      </c>
      <c r="F29" s="465">
        <v>1381060</v>
      </c>
      <c r="G29" s="466"/>
      <c r="H29" s="467">
        <v>-552840</v>
      </c>
      <c r="I29" s="463">
        <v>-669653</v>
      </c>
      <c r="J29" s="464"/>
      <c r="K29" s="463">
        <v>983077</v>
      </c>
      <c r="L29" s="485">
        <f t="shared" si="0"/>
        <v>3367640</v>
      </c>
      <c r="M29" s="464"/>
      <c r="N29" s="464">
        <f t="shared" si="1"/>
        <v>-5964768</v>
      </c>
    </row>
    <row r="30" spans="1:14" s="474" customFormat="1" ht="26.25" customHeight="1" x14ac:dyDescent="0.25">
      <c r="A30" s="468" t="s">
        <v>516</v>
      </c>
      <c r="B30" s="468" t="s">
        <v>517</v>
      </c>
      <c r="C30" s="469">
        <f t="shared" ref="C30" si="7">SUM(C26:C29)</f>
        <v>993504748</v>
      </c>
      <c r="D30" s="470">
        <f t="shared" ref="D30:M30" si="8">SUM(D26:D29)</f>
        <v>0</v>
      </c>
      <c r="E30" s="469">
        <f t="shared" si="8"/>
        <v>987109743</v>
      </c>
      <c r="F30" s="471">
        <f>SUM(F27:F29)</f>
        <v>-2497580</v>
      </c>
      <c r="G30" s="472">
        <f t="shared" si="8"/>
        <v>0</v>
      </c>
      <c r="H30" s="473">
        <f>SUM(H27:H29)</f>
        <v>-3050420</v>
      </c>
      <c r="I30" s="469">
        <f t="shared" si="8"/>
        <v>-5429731</v>
      </c>
      <c r="J30" s="470">
        <f t="shared" si="8"/>
        <v>0</v>
      </c>
      <c r="K30" s="469">
        <f t="shared" si="8"/>
        <v>-4446654</v>
      </c>
      <c r="L30" s="485">
        <f t="shared" si="0"/>
        <v>985577437</v>
      </c>
      <c r="M30" s="470">
        <f t="shared" si="8"/>
        <v>0</v>
      </c>
      <c r="N30" s="464">
        <f t="shared" si="1"/>
        <v>979612669</v>
      </c>
    </row>
    <row r="31" spans="1:14" ht="22.5" customHeight="1" x14ac:dyDescent="0.25">
      <c r="A31" s="462" t="s">
        <v>518</v>
      </c>
      <c r="B31" s="462" t="s">
        <v>519</v>
      </c>
      <c r="C31" s="463">
        <v>4887752</v>
      </c>
      <c r="D31" s="464"/>
      <c r="E31" s="463">
        <v>905329</v>
      </c>
      <c r="F31" s="465"/>
      <c r="G31" s="466"/>
      <c r="H31" s="467">
        <v>17450</v>
      </c>
      <c r="I31" s="463">
        <v>76</v>
      </c>
      <c r="J31" s="464"/>
      <c r="K31" s="463">
        <v>55808</v>
      </c>
      <c r="L31" s="485">
        <f t="shared" si="0"/>
        <v>4887828</v>
      </c>
      <c r="M31" s="464"/>
      <c r="N31" s="464">
        <f t="shared" si="1"/>
        <v>978587</v>
      </c>
    </row>
    <row r="32" spans="1:14" ht="33" customHeight="1" x14ac:dyDescent="0.25">
      <c r="A32" s="462" t="s">
        <v>520</v>
      </c>
      <c r="B32" s="462" t="s">
        <v>521</v>
      </c>
      <c r="C32" s="463">
        <v>5431112</v>
      </c>
      <c r="D32" s="464"/>
      <c r="E32" s="463">
        <v>7214019</v>
      </c>
      <c r="F32" s="465"/>
      <c r="G32" s="466"/>
      <c r="H32" s="467"/>
      <c r="I32" s="463">
        <v>0</v>
      </c>
      <c r="J32" s="464"/>
      <c r="K32" s="463">
        <v>271542</v>
      </c>
      <c r="L32" s="485">
        <f t="shared" si="0"/>
        <v>5431112</v>
      </c>
      <c r="M32" s="464"/>
      <c r="N32" s="464">
        <f t="shared" si="1"/>
        <v>7485561</v>
      </c>
    </row>
    <row r="33" spans="1:14" ht="27" customHeight="1" x14ac:dyDescent="0.25">
      <c r="A33" s="462" t="s">
        <v>522</v>
      </c>
      <c r="B33" s="462" t="s">
        <v>523</v>
      </c>
      <c r="C33" s="463">
        <v>6505635</v>
      </c>
      <c r="D33" s="464"/>
      <c r="E33" s="463">
        <v>5667251</v>
      </c>
      <c r="F33" s="465"/>
      <c r="G33" s="466"/>
      <c r="H33" s="467"/>
      <c r="I33" s="463">
        <v>0</v>
      </c>
      <c r="J33" s="464"/>
      <c r="K33" s="463">
        <v>0</v>
      </c>
      <c r="L33" s="485">
        <f t="shared" si="0"/>
        <v>6505635</v>
      </c>
      <c r="M33" s="464"/>
      <c r="N33" s="464">
        <f t="shared" si="1"/>
        <v>5667251</v>
      </c>
    </row>
    <row r="34" spans="1:14" s="474" customFormat="1" ht="21" customHeight="1" x14ac:dyDescent="0.25">
      <c r="A34" s="468" t="s">
        <v>524</v>
      </c>
      <c r="B34" s="468" t="s">
        <v>525</v>
      </c>
      <c r="C34" s="469">
        <f t="shared" ref="C34:M34" si="9">SUM(C31:C33)</f>
        <v>16824499</v>
      </c>
      <c r="D34" s="470">
        <f t="shared" si="9"/>
        <v>0</v>
      </c>
      <c r="E34" s="469">
        <f t="shared" si="9"/>
        <v>13786599</v>
      </c>
      <c r="F34" s="471">
        <f t="shared" si="9"/>
        <v>0</v>
      </c>
      <c r="G34" s="472">
        <f t="shared" si="9"/>
        <v>0</v>
      </c>
      <c r="H34" s="473">
        <f t="shared" si="9"/>
        <v>17450</v>
      </c>
      <c r="I34" s="469">
        <v>76</v>
      </c>
      <c r="J34" s="470">
        <f t="shared" si="9"/>
        <v>0</v>
      </c>
      <c r="K34" s="469">
        <v>327350</v>
      </c>
      <c r="L34" s="485">
        <f t="shared" si="0"/>
        <v>16824575</v>
      </c>
      <c r="M34" s="470">
        <f t="shared" si="9"/>
        <v>0</v>
      </c>
      <c r="N34" s="464">
        <f t="shared" si="1"/>
        <v>14131399</v>
      </c>
    </row>
    <row r="35" spans="1:14" s="474" customFormat="1" ht="28.5" customHeight="1" x14ac:dyDescent="0.25">
      <c r="A35" s="468" t="s">
        <v>526</v>
      </c>
      <c r="B35" s="468" t="s">
        <v>527</v>
      </c>
      <c r="C35" s="469"/>
      <c r="D35" s="470"/>
      <c r="E35" s="469"/>
      <c r="F35" s="471"/>
      <c r="G35" s="472"/>
      <c r="H35" s="473"/>
      <c r="I35" s="469"/>
      <c r="J35" s="470"/>
      <c r="K35" s="469"/>
      <c r="L35" s="485">
        <f t="shared" si="0"/>
        <v>0</v>
      </c>
      <c r="M35" s="470"/>
      <c r="N35" s="464">
        <f t="shared" si="1"/>
        <v>0</v>
      </c>
    </row>
    <row r="36" spans="1:14" s="474" customFormat="1" ht="33.75" customHeight="1" x14ac:dyDescent="0.25">
      <c r="A36" s="468" t="s">
        <v>528</v>
      </c>
      <c r="B36" s="468" t="s">
        <v>529</v>
      </c>
      <c r="C36" s="469"/>
      <c r="D36" s="470"/>
      <c r="E36" s="469"/>
      <c r="F36" s="471"/>
      <c r="G36" s="472"/>
      <c r="H36" s="473"/>
      <c r="I36" s="469"/>
      <c r="J36" s="470"/>
      <c r="K36" s="469"/>
      <c r="L36" s="485">
        <f t="shared" si="0"/>
        <v>0</v>
      </c>
      <c r="M36" s="470"/>
      <c r="N36" s="464">
        <f t="shared" si="1"/>
        <v>0</v>
      </c>
    </row>
    <row r="37" spans="1:14" s="474" customFormat="1" ht="27.75" customHeight="1" x14ac:dyDescent="0.25">
      <c r="A37" s="468" t="s">
        <v>530</v>
      </c>
      <c r="B37" s="468" t="s">
        <v>531</v>
      </c>
      <c r="C37" s="469">
        <v>415451078</v>
      </c>
      <c r="D37" s="470"/>
      <c r="E37" s="469">
        <v>436892977</v>
      </c>
      <c r="F37" s="471">
        <v>3928285</v>
      </c>
      <c r="G37" s="472"/>
      <c r="H37" s="473">
        <v>4514219</v>
      </c>
      <c r="I37" s="469">
        <v>6854184</v>
      </c>
      <c r="J37" s="470"/>
      <c r="K37" s="469">
        <v>7340243</v>
      </c>
      <c r="L37" s="485">
        <f t="shared" si="0"/>
        <v>426233547</v>
      </c>
      <c r="M37" s="470"/>
      <c r="N37" s="464">
        <f t="shared" si="1"/>
        <v>448747439</v>
      </c>
    </row>
    <row r="38" spans="1:14" s="474" customFormat="1" ht="43.5" customHeight="1" x14ac:dyDescent="0.25">
      <c r="A38" s="468" t="s">
        <v>532</v>
      </c>
      <c r="B38" s="475" t="s">
        <v>533</v>
      </c>
      <c r="C38" s="476">
        <f t="shared" ref="C38:M38" si="10">C30+C34+C35+C36+C37</f>
        <v>1425780325</v>
      </c>
      <c r="D38" s="477">
        <f t="shared" si="10"/>
        <v>0</v>
      </c>
      <c r="E38" s="476">
        <f t="shared" si="10"/>
        <v>1437789319</v>
      </c>
      <c r="F38" s="478">
        <f t="shared" si="10"/>
        <v>1430705</v>
      </c>
      <c r="G38" s="479">
        <f t="shared" si="10"/>
        <v>0</v>
      </c>
      <c r="H38" s="480">
        <f t="shared" si="10"/>
        <v>1481249</v>
      </c>
      <c r="I38" s="476">
        <f t="shared" si="10"/>
        <v>1424529</v>
      </c>
      <c r="J38" s="477">
        <f t="shared" si="10"/>
        <v>0</v>
      </c>
      <c r="K38" s="476">
        <f t="shared" si="10"/>
        <v>3220939</v>
      </c>
      <c r="L38" s="485">
        <f t="shared" si="0"/>
        <v>1428635559</v>
      </c>
      <c r="M38" s="477">
        <f t="shared" si="10"/>
        <v>0</v>
      </c>
      <c r="N38" s="464">
        <f t="shared" si="1"/>
        <v>1442491507</v>
      </c>
    </row>
    <row r="39" spans="1:14" x14ac:dyDescent="0.25">
      <c r="E39" s="482"/>
      <c r="L39" s="483"/>
    </row>
    <row r="40" spans="1:14" x14ac:dyDescent="0.25">
      <c r="L40" s="483"/>
    </row>
    <row r="41" spans="1:14" x14ac:dyDescent="0.25">
      <c r="L41" s="483"/>
    </row>
  </sheetData>
  <mergeCells count="6">
    <mergeCell ref="F1:L1"/>
    <mergeCell ref="A3:N3"/>
    <mergeCell ref="C4:E4"/>
    <mergeCell ref="F4:H4"/>
    <mergeCell ref="I4:K4"/>
    <mergeCell ref="L4:N4"/>
  </mergeCells>
  <pageMargins left="0.25" right="0.25" top="0.75" bottom="0.75" header="0.3" footer="0.3"/>
  <pageSetup paperSize="9" scale="68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 tint="0.39997558519241921"/>
    <pageSetUpPr fitToPage="1"/>
  </sheetPr>
  <dimension ref="A2:P14"/>
  <sheetViews>
    <sheetView workbookViewId="0">
      <selection activeCell="E12" sqref="E12"/>
    </sheetView>
  </sheetViews>
  <sheetFormatPr defaultColWidth="9.109375" defaultRowHeight="13.2" x14ac:dyDescent="0.25"/>
  <cols>
    <col min="1" max="1" width="28.5546875" style="118" customWidth="1"/>
    <col min="2" max="2" width="11.33203125" style="118" customWidth="1"/>
    <col min="3" max="3" width="7.88671875" style="118" customWidth="1"/>
    <col min="4" max="4" width="9.109375" style="118"/>
    <col min="5" max="5" width="8.44140625" style="118" customWidth="1"/>
    <col min="6" max="7" width="9.109375" style="118"/>
    <col min="8" max="8" width="10.88671875" style="118" customWidth="1"/>
    <col min="9" max="9" width="8.33203125" style="118" customWidth="1"/>
    <col min="10" max="10" width="9.44140625" style="118" customWidth="1"/>
    <col min="11" max="11" width="8.5546875" style="118" customWidth="1"/>
    <col min="12" max="12" width="9.5546875" style="118" customWidth="1"/>
    <col min="13" max="13" width="12.5546875" style="118" customWidth="1"/>
    <col min="14" max="14" width="8.109375" style="118" customWidth="1"/>
    <col min="15" max="15" width="8.6640625" style="118" customWidth="1"/>
    <col min="16" max="16384" width="9.109375" style="118"/>
  </cols>
  <sheetData>
    <row r="2" spans="1:16" x14ac:dyDescent="0.25">
      <c r="I2" s="1037" t="s">
        <v>822</v>
      </c>
      <c r="J2" s="1036"/>
      <c r="K2" s="1036"/>
      <c r="L2" s="1036"/>
      <c r="M2" s="1036"/>
      <c r="N2" s="1036"/>
      <c r="O2" s="1036"/>
    </row>
    <row r="3" spans="1:16" x14ac:dyDescent="0.25">
      <c r="M3" s="413"/>
      <c r="N3" s="413"/>
      <c r="O3" s="413"/>
    </row>
    <row r="4" spans="1:16" ht="13.8" x14ac:dyDescent="0.25">
      <c r="A4" s="957" t="s">
        <v>402</v>
      </c>
      <c r="B4" s="957"/>
      <c r="C4" s="957"/>
      <c r="D4" s="957"/>
      <c r="E4" s="957"/>
      <c r="F4" s="957"/>
      <c r="G4" s="957"/>
      <c r="H4" s="957"/>
      <c r="I4" s="957"/>
      <c r="J4" s="957"/>
      <c r="K4" s="957"/>
      <c r="L4" s="957"/>
      <c r="M4" s="957"/>
      <c r="N4" s="957"/>
      <c r="O4" s="957"/>
      <c r="P4" s="416"/>
    </row>
    <row r="5" spans="1:16" ht="13.8" x14ac:dyDescent="0.25">
      <c r="A5" s="412"/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6"/>
    </row>
    <row r="6" spans="1:16" ht="13.8" thickBot="1" x14ac:dyDescent="0.3">
      <c r="I6" s="181"/>
      <c r="M6" s="186"/>
      <c r="N6" s="968" t="s">
        <v>349</v>
      </c>
      <c r="O6" s="968"/>
      <c r="P6" s="181"/>
    </row>
    <row r="7" spans="1:16" ht="13.8" thickBot="1" x14ac:dyDescent="0.3">
      <c r="A7" s="185"/>
      <c r="B7" s="183"/>
      <c r="C7" s="183"/>
      <c r="D7" s="959" t="s">
        <v>275</v>
      </c>
      <c r="E7" s="959"/>
      <c r="F7" s="959"/>
      <c r="G7" s="959"/>
      <c r="H7" s="959"/>
      <c r="I7" s="959"/>
      <c r="J7" s="952" t="s">
        <v>300</v>
      </c>
      <c r="K7" s="953"/>
      <c r="L7" s="953"/>
      <c r="M7" s="953"/>
      <c r="N7" s="212"/>
      <c r="O7" s="211"/>
      <c r="P7" s="181"/>
    </row>
    <row r="8" spans="1:16" x14ac:dyDescent="0.25">
      <c r="A8" s="961" t="s">
        <v>273</v>
      </c>
      <c r="B8" s="963" t="s">
        <v>380</v>
      </c>
      <c r="C8" s="955" t="s">
        <v>272</v>
      </c>
      <c r="D8" s="955" t="s">
        <v>299</v>
      </c>
      <c r="E8" s="966" t="s">
        <v>270</v>
      </c>
      <c r="F8" s="180" t="s">
        <v>269</v>
      </c>
      <c r="G8" s="180" t="s">
        <v>268</v>
      </c>
      <c r="H8" s="180" t="s">
        <v>298</v>
      </c>
      <c r="I8" s="180" t="s">
        <v>266</v>
      </c>
      <c r="J8" s="210" t="s">
        <v>265</v>
      </c>
      <c r="K8" s="180" t="s">
        <v>297</v>
      </c>
      <c r="L8" s="179" t="s">
        <v>263</v>
      </c>
      <c r="M8" s="209" t="s">
        <v>262</v>
      </c>
      <c r="N8" s="186" t="s">
        <v>261</v>
      </c>
      <c r="O8" s="206" t="s">
        <v>260</v>
      </c>
    </row>
    <row r="9" spans="1:16" x14ac:dyDescent="0.25">
      <c r="A9" s="961"/>
      <c r="B9" s="964"/>
      <c r="C9" s="955"/>
      <c r="D9" s="955"/>
      <c r="E9" s="966"/>
      <c r="F9" s="180" t="s">
        <v>253</v>
      </c>
      <c r="G9" s="180" t="s">
        <v>295</v>
      </c>
      <c r="H9" s="180" t="s">
        <v>258</v>
      </c>
      <c r="I9" s="180" t="s">
        <v>253</v>
      </c>
      <c r="J9" s="208" t="s">
        <v>257</v>
      </c>
      <c r="K9" s="180" t="s">
        <v>257</v>
      </c>
      <c r="L9" s="179" t="s">
        <v>256</v>
      </c>
      <c r="M9" s="207" t="s">
        <v>253</v>
      </c>
      <c r="N9" s="186"/>
      <c r="O9" s="206" t="s">
        <v>255</v>
      </c>
    </row>
    <row r="10" spans="1:16" ht="13.8" thickBot="1" x14ac:dyDescent="0.3">
      <c r="A10" s="962"/>
      <c r="B10" s="965"/>
      <c r="C10" s="956"/>
      <c r="D10" s="956"/>
      <c r="E10" s="967"/>
      <c r="F10" s="176"/>
      <c r="G10" s="176" t="s">
        <v>356</v>
      </c>
      <c r="H10" s="177"/>
      <c r="I10" s="176" t="s">
        <v>254</v>
      </c>
      <c r="J10" s="205"/>
      <c r="K10" s="176"/>
      <c r="L10" s="175" t="s">
        <v>253</v>
      </c>
      <c r="M10" s="176"/>
      <c r="N10" s="204"/>
      <c r="O10" s="203"/>
    </row>
    <row r="11" spans="1:16" ht="24" customHeight="1" x14ac:dyDescent="0.25">
      <c r="A11" s="202" t="s">
        <v>316</v>
      </c>
      <c r="B11" s="201"/>
      <c r="C11" s="201"/>
      <c r="D11" s="200"/>
      <c r="E11" s="200"/>
      <c r="F11" s="200"/>
      <c r="G11" s="200"/>
      <c r="H11" s="200"/>
      <c r="I11" s="200"/>
      <c r="J11" s="200"/>
      <c r="K11" s="200"/>
      <c r="L11" s="200"/>
      <c r="M11" s="199"/>
      <c r="N11" s="198"/>
      <c r="O11" s="197"/>
    </row>
    <row r="12" spans="1:16" ht="27" customHeight="1" x14ac:dyDescent="0.25">
      <c r="A12" s="196" t="s">
        <v>301</v>
      </c>
      <c r="B12" s="166" t="s">
        <v>249</v>
      </c>
      <c r="C12" s="165">
        <v>12</v>
      </c>
      <c r="D12" s="162">
        <v>49581</v>
      </c>
      <c r="E12" s="162">
        <v>9196</v>
      </c>
      <c r="F12" s="162">
        <v>2269</v>
      </c>
      <c r="G12" s="162"/>
      <c r="H12" s="162"/>
      <c r="I12" s="157">
        <f>SUM(D12:H12)</f>
        <v>61046</v>
      </c>
      <c r="J12" s="162"/>
      <c r="K12" s="162"/>
      <c r="L12" s="162"/>
      <c r="M12" s="162"/>
      <c r="N12" s="195"/>
      <c r="O12" s="194">
        <f>SUM(I12:N12)</f>
        <v>61046</v>
      </c>
    </row>
    <row r="13" spans="1:16" ht="31.8" thickBot="1" x14ac:dyDescent="0.3">
      <c r="A13" s="774" t="s">
        <v>781</v>
      </c>
      <c r="B13" s="446" t="s">
        <v>458</v>
      </c>
      <c r="C13" s="447"/>
      <c r="D13" s="448">
        <v>2331</v>
      </c>
      <c r="E13" s="448">
        <v>478</v>
      </c>
      <c r="F13" s="448">
        <v>263</v>
      </c>
      <c r="G13" s="448"/>
      <c r="H13" s="448"/>
      <c r="I13" s="157">
        <f>SUM(D13:H13)</f>
        <v>3072</v>
      </c>
      <c r="J13" s="448"/>
      <c r="K13" s="448"/>
      <c r="L13" s="448"/>
      <c r="M13" s="448"/>
      <c r="N13" s="449"/>
      <c r="O13" s="450">
        <f>SUM(I13:N13)</f>
        <v>3072</v>
      </c>
    </row>
    <row r="14" spans="1:16" ht="27" customHeight="1" thickBot="1" x14ac:dyDescent="0.3">
      <c r="A14" s="397" t="s">
        <v>252</v>
      </c>
      <c r="B14" s="191"/>
      <c r="C14" s="190">
        <f>SUM(C12)</f>
        <v>12</v>
      </c>
      <c r="D14" s="190">
        <f>SUM(D12:D13)</f>
        <v>51912</v>
      </c>
      <c r="E14" s="190">
        <f>SUM(E12:E13)</f>
        <v>9674</v>
      </c>
      <c r="F14" s="190">
        <f>SUM(F12:F13)</f>
        <v>2532</v>
      </c>
      <c r="G14" s="190"/>
      <c r="H14" s="190"/>
      <c r="I14" s="190">
        <f>SUM(I11:I13)</f>
        <v>64118</v>
      </c>
      <c r="J14" s="190"/>
      <c r="K14" s="190"/>
      <c r="L14" s="190"/>
      <c r="M14" s="190"/>
      <c r="N14" s="190"/>
      <c r="O14" s="189">
        <f>SUM(O11:O13)</f>
        <v>64118</v>
      </c>
    </row>
  </sheetData>
  <mergeCells count="10">
    <mergeCell ref="D7:I7"/>
    <mergeCell ref="A8:A10"/>
    <mergeCell ref="B8:B10"/>
    <mergeCell ref="C8:C10"/>
    <mergeCell ref="D8:D10"/>
    <mergeCell ref="E8:E10"/>
    <mergeCell ref="J7:M7"/>
    <mergeCell ref="N6:O6"/>
    <mergeCell ref="A4:O4"/>
    <mergeCell ref="I2:O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9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 tint="0.39997558519241921"/>
    <pageSetUpPr fitToPage="1"/>
  </sheetPr>
  <dimension ref="A2:O20"/>
  <sheetViews>
    <sheetView workbookViewId="0">
      <selection activeCell="D12" sqref="D12"/>
    </sheetView>
  </sheetViews>
  <sheetFormatPr defaultColWidth="9.109375" defaultRowHeight="13.2" x14ac:dyDescent="0.25"/>
  <cols>
    <col min="1" max="1" width="32.88671875" style="118" customWidth="1"/>
    <col min="2" max="2" width="11.33203125" style="118" customWidth="1"/>
    <col min="3" max="3" width="7.88671875" style="118" customWidth="1"/>
    <col min="4" max="4" width="9.109375" style="118"/>
    <col min="5" max="5" width="8.44140625" style="118" customWidth="1"/>
    <col min="6" max="7" width="9.109375" style="118"/>
    <col min="8" max="8" width="10.88671875" style="118" customWidth="1"/>
    <col min="9" max="9" width="9.109375" style="118" customWidth="1"/>
    <col min="10" max="10" width="9.44140625" style="118" customWidth="1"/>
    <col min="11" max="11" width="8.5546875" style="118" customWidth="1"/>
    <col min="12" max="12" width="11.44140625" style="118" customWidth="1"/>
    <col min="13" max="13" width="12.5546875" style="118" customWidth="1"/>
    <col min="14" max="14" width="8.6640625" style="118" customWidth="1"/>
    <col min="15" max="16384" width="9.109375" style="118"/>
  </cols>
  <sheetData>
    <row r="2" spans="1:15" x14ac:dyDescent="0.25">
      <c r="H2" s="1037" t="s">
        <v>823</v>
      </c>
      <c r="I2" s="1036"/>
      <c r="J2" s="1036"/>
      <c r="K2" s="1036"/>
      <c r="L2" s="1036"/>
      <c r="M2" s="1036"/>
      <c r="N2" s="1036"/>
    </row>
    <row r="3" spans="1:15" x14ac:dyDescent="0.25">
      <c r="L3" s="153"/>
      <c r="M3" s="153"/>
      <c r="N3" s="153"/>
    </row>
    <row r="4" spans="1:15" x14ac:dyDescent="0.25">
      <c r="A4" s="983" t="s">
        <v>403</v>
      </c>
      <c r="B4" s="983"/>
      <c r="C4" s="983"/>
      <c r="D4" s="983"/>
      <c r="E4" s="983"/>
      <c r="F4" s="983"/>
      <c r="G4" s="983"/>
      <c r="H4" s="983"/>
      <c r="I4" s="983"/>
      <c r="J4" s="983"/>
      <c r="K4" s="983"/>
      <c r="L4" s="983"/>
      <c r="M4" s="983"/>
      <c r="N4" s="983"/>
      <c r="O4" s="187"/>
    </row>
    <row r="5" spans="1:15" ht="13.8" x14ac:dyDescent="0.25">
      <c r="A5" s="412"/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</row>
    <row r="6" spans="1:15" ht="13.8" thickBot="1" x14ac:dyDescent="0.3">
      <c r="A6" s="188"/>
      <c r="B6" s="188"/>
      <c r="C6" s="188"/>
      <c r="D6" s="188"/>
      <c r="E6" s="188"/>
      <c r="F6" s="188"/>
      <c r="G6" s="188"/>
      <c r="H6" s="188"/>
      <c r="L6" s="978" t="s">
        <v>358</v>
      </c>
      <c r="M6" s="978"/>
      <c r="N6" s="978"/>
      <c r="O6" s="232"/>
    </row>
    <row r="7" spans="1:15" ht="13.8" thickBot="1" x14ac:dyDescent="0.3">
      <c r="A7" s="149"/>
      <c r="B7" s="148"/>
      <c r="C7" s="148"/>
      <c r="D7" s="979" t="s">
        <v>275</v>
      </c>
      <c r="E7" s="980"/>
      <c r="F7" s="980"/>
      <c r="G7" s="980"/>
      <c r="H7" s="980"/>
      <c r="I7" s="981"/>
      <c r="J7" s="982" t="s">
        <v>274</v>
      </c>
      <c r="K7" s="982"/>
      <c r="L7" s="982"/>
      <c r="M7" s="394"/>
      <c r="N7" s="147"/>
    </row>
    <row r="8" spans="1:15" x14ac:dyDescent="0.25">
      <c r="A8" s="969" t="s">
        <v>273</v>
      </c>
      <c r="B8" s="972" t="s">
        <v>379</v>
      </c>
      <c r="C8" s="975" t="s">
        <v>272</v>
      </c>
      <c r="D8" s="975" t="s">
        <v>271</v>
      </c>
      <c r="E8" s="975" t="s">
        <v>270</v>
      </c>
      <c r="F8" s="231" t="s">
        <v>269</v>
      </c>
      <c r="G8" s="230" t="s">
        <v>268</v>
      </c>
      <c r="H8" s="230" t="s">
        <v>298</v>
      </c>
      <c r="I8" s="230" t="s">
        <v>266</v>
      </c>
      <c r="J8" s="230" t="s">
        <v>265</v>
      </c>
      <c r="K8" s="230" t="s">
        <v>297</v>
      </c>
      <c r="L8" s="230" t="s">
        <v>263</v>
      </c>
      <c r="M8" s="230" t="s">
        <v>262</v>
      </c>
      <c r="N8" s="143" t="s">
        <v>260</v>
      </c>
    </row>
    <row r="9" spans="1:15" x14ac:dyDescent="0.25">
      <c r="A9" s="970"/>
      <c r="B9" s="973"/>
      <c r="C9" s="976"/>
      <c r="D9" s="976"/>
      <c r="E9" s="976"/>
      <c r="F9" s="225" t="s">
        <v>303</v>
      </c>
      <c r="G9" s="224" t="s">
        <v>295</v>
      </c>
      <c r="H9" s="224" t="s">
        <v>258</v>
      </c>
      <c r="I9" s="224" t="s">
        <v>253</v>
      </c>
      <c r="J9" s="224" t="s">
        <v>257</v>
      </c>
      <c r="K9" s="224" t="s">
        <v>257</v>
      </c>
      <c r="L9" s="224" t="s">
        <v>302</v>
      </c>
      <c r="M9" s="224" t="s">
        <v>253</v>
      </c>
      <c r="N9" s="141" t="s">
        <v>255</v>
      </c>
    </row>
    <row r="10" spans="1:15" ht="13.8" thickBot="1" x14ac:dyDescent="0.3">
      <c r="A10" s="971"/>
      <c r="B10" s="974"/>
      <c r="C10" s="977"/>
      <c r="D10" s="977"/>
      <c r="E10" s="977"/>
      <c r="F10" s="229"/>
      <c r="G10" s="227" t="s">
        <v>356</v>
      </c>
      <c r="H10" s="228"/>
      <c r="I10" s="227" t="s">
        <v>254</v>
      </c>
      <c r="J10" s="227"/>
      <c r="K10" s="227"/>
      <c r="L10" s="227" t="s">
        <v>253</v>
      </c>
      <c r="M10" s="227"/>
      <c r="N10" s="226"/>
    </row>
    <row r="11" spans="1:15" ht="27" x14ac:dyDescent="0.3">
      <c r="A11" s="376" t="s">
        <v>348</v>
      </c>
      <c r="B11" s="223"/>
      <c r="C11" s="223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1"/>
    </row>
    <row r="12" spans="1:15" x14ac:dyDescent="0.25">
      <c r="A12" s="377" t="s">
        <v>244</v>
      </c>
      <c r="B12" s="262" t="s">
        <v>245</v>
      </c>
      <c r="C12" s="360">
        <v>14</v>
      </c>
      <c r="D12" s="219">
        <v>56307</v>
      </c>
      <c r="E12" s="219">
        <v>10703</v>
      </c>
      <c r="F12" s="396">
        <v>569</v>
      </c>
      <c r="G12" s="219"/>
      <c r="H12" s="219"/>
      <c r="I12" s="220">
        <f t="shared" ref="I12:I13" si="0">SUM(D12:H12)</f>
        <v>67579</v>
      </c>
      <c r="J12" s="219" t="s">
        <v>329</v>
      </c>
      <c r="K12" s="219"/>
      <c r="L12" s="219"/>
      <c r="M12" s="219"/>
      <c r="N12" s="218">
        <f t="shared" ref="N12:N19" si="1">SUM(I12:M12)</f>
        <v>67579</v>
      </c>
      <c r="O12" s="217"/>
    </row>
    <row r="13" spans="1:15" x14ac:dyDescent="0.25">
      <c r="A13" s="377" t="s">
        <v>242</v>
      </c>
      <c r="B13" s="262" t="s">
        <v>243</v>
      </c>
      <c r="C13" s="360"/>
      <c r="D13" s="219"/>
      <c r="E13" s="219"/>
      <c r="F13" s="219">
        <v>1660</v>
      </c>
      <c r="G13" s="219"/>
      <c r="H13" s="219"/>
      <c r="I13" s="220">
        <f t="shared" si="0"/>
        <v>1660</v>
      </c>
      <c r="J13" s="219"/>
      <c r="K13" s="219"/>
      <c r="L13" s="219"/>
      <c r="M13" s="219"/>
      <c r="N13" s="218">
        <f t="shared" si="1"/>
        <v>1660</v>
      </c>
      <c r="O13" s="217"/>
    </row>
    <row r="14" spans="1:15" x14ac:dyDescent="0.25">
      <c r="A14" s="377" t="s">
        <v>357</v>
      </c>
      <c r="B14" s="262" t="s">
        <v>333</v>
      </c>
      <c r="C14" s="360">
        <v>3</v>
      </c>
      <c r="D14" s="219">
        <v>13211</v>
      </c>
      <c r="E14" s="219">
        <v>2658</v>
      </c>
      <c r="F14" s="219">
        <v>1236</v>
      </c>
      <c r="G14" s="219"/>
      <c r="H14" s="325"/>
      <c r="I14" s="220">
        <f>SUM(D14:H14)</f>
        <v>17105</v>
      </c>
      <c r="J14" s="219"/>
      <c r="K14" s="219"/>
      <c r="L14" s="219"/>
      <c r="M14" s="219"/>
      <c r="N14" s="218">
        <f t="shared" si="1"/>
        <v>17105</v>
      </c>
      <c r="O14" s="217"/>
    </row>
    <row r="15" spans="1:15" x14ac:dyDescent="0.25">
      <c r="A15" s="377" t="s">
        <v>341</v>
      </c>
      <c r="B15" s="329" t="s">
        <v>330</v>
      </c>
      <c r="C15" s="352">
        <v>3</v>
      </c>
      <c r="D15" s="279">
        <v>14371</v>
      </c>
      <c r="E15" s="279">
        <v>2663</v>
      </c>
      <c r="F15" s="279">
        <v>22040</v>
      </c>
      <c r="G15" s="279"/>
      <c r="H15" s="157"/>
      <c r="I15" s="220">
        <f>SUM(D15:G15)</f>
        <v>39074</v>
      </c>
      <c r="J15" s="279"/>
      <c r="K15" s="219"/>
      <c r="L15" s="219"/>
      <c r="M15" s="219"/>
      <c r="N15" s="218">
        <f t="shared" si="1"/>
        <v>39074</v>
      </c>
      <c r="O15" s="217"/>
    </row>
    <row r="16" spans="1:15" x14ac:dyDescent="0.25">
      <c r="A16" s="377" t="s">
        <v>346</v>
      </c>
      <c r="B16" s="329" t="s">
        <v>337</v>
      </c>
      <c r="C16" s="352">
        <v>1</v>
      </c>
      <c r="D16" s="279">
        <v>3197</v>
      </c>
      <c r="E16" s="279">
        <v>650</v>
      </c>
      <c r="F16" s="279">
        <v>6478</v>
      </c>
      <c r="G16" s="279"/>
      <c r="H16" s="157"/>
      <c r="I16" s="220">
        <f>SUM(D16:H16)</f>
        <v>10325</v>
      </c>
      <c r="J16" s="279"/>
      <c r="K16" s="219"/>
      <c r="L16" s="219"/>
      <c r="M16" s="219"/>
      <c r="N16" s="218">
        <f t="shared" si="1"/>
        <v>10325</v>
      </c>
      <c r="O16" s="217"/>
    </row>
    <row r="17" spans="1:15" x14ac:dyDescent="0.25">
      <c r="A17" s="377" t="s">
        <v>338</v>
      </c>
      <c r="B17" s="329" t="s">
        <v>332</v>
      </c>
      <c r="C17" s="352">
        <v>3</v>
      </c>
      <c r="D17" s="279">
        <v>1111</v>
      </c>
      <c r="E17" s="279">
        <v>226</v>
      </c>
      <c r="F17" s="279">
        <v>1904</v>
      </c>
      <c r="G17" s="279"/>
      <c r="H17" s="157"/>
      <c r="I17" s="220">
        <f>SUM(D17:H17)</f>
        <v>3241</v>
      </c>
      <c r="J17" s="279"/>
      <c r="K17" s="219"/>
      <c r="L17" s="219"/>
      <c r="M17" s="219"/>
      <c r="N17" s="218">
        <f t="shared" si="1"/>
        <v>3241</v>
      </c>
      <c r="O17" s="217"/>
    </row>
    <row r="18" spans="1:15" ht="15" customHeight="1" x14ac:dyDescent="0.25">
      <c r="A18" s="248" t="s">
        <v>768</v>
      </c>
      <c r="B18" s="329" t="s">
        <v>336</v>
      </c>
      <c r="C18" s="352"/>
      <c r="D18" s="279">
        <v>28</v>
      </c>
      <c r="E18" s="279">
        <v>6</v>
      </c>
      <c r="F18" s="279">
        <v>47</v>
      </c>
      <c r="G18" s="279"/>
      <c r="H18" s="157"/>
      <c r="I18" s="220">
        <f>SUM(D18:H18)</f>
        <v>81</v>
      </c>
      <c r="J18" s="279"/>
      <c r="K18" s="219"/>
      <c r="L18" s="219"/>
      <c r="M18" s="219"/>
      <c r="N18" s="251">
        <f t="shared" si="1"/>
        <v>81</v>
      </c>
      <c r="O18" s="217"/>
    </row>
    <row r="19" spans="1:15" ht="13.8" thickBot="1" x14ac:dyDescent="0.3">
      <c r="A19" s="377" t="s">
        <v>278</v>
      </c>
      <c r="B19" s="277" t="s">
        <v>231</v>
      </c>
      <c r="C19" s="162">
        <v>1</v>
      </c>
      <c r="D19" s="162">
        <v>1949</v>
      </c>
      <c r="E19" s="162">
        <v>396</v>
      </c>
      <c r="F19" s="162">
        <v>3701</v>
      </c>
      <c r="G19" s="162"/>
      <c r="H19" s="162"/>
      <c r="I19" s="380">
        <f>SUM(C19:H19)</f>
        <v>6047</v>
      </c>
      <c r="J19" s="379"/>
      <c r="K19" s="381"/>
      <c r="L19" s="381"/>
      <c r="M19" s="381"/>
      <c r="N19" s="382">
        <f t="shared" si="1"/>
        <v>6047</v>
      </c>
      <c r="O19" s="378"/>
    </row>
    <row r="20" spans="1:15" ht="14.4" thickBot="1" x14ac:dyDescent="0.3">
      <c r="A20" s="216" t="s">
        <v>252</v>
      </c>
      <c r="B20" s="215"/>
      <c r="C20" s="361">
        <f>SUM(C12:C19)</f>
        <v>25</v>
      </c>
      <c r="D20" s="214">
        <f>SUM(D12:D19)</f>
        <v>90174</v>
      </c>
      <c r="E20" s="214">
        <f>SUM(E12:E19)</f>
        <v>17302</v>
      </c>
      <c r="F20" s="214">
        <f>SUM(F12:F19)</f>
        <v>37635</v>
      </c>
      <c r="G20" s="214"/>
      <c r="H20" s="214"/>
      <c r="I20" s="214">
        <f>SUM(I12:I19)</f>
        <v>145112</v>
      </c>
      <c r="J20" s="214">
        <f>SUM(J12:J19)</f>
        <v>0</v>
      </c>
      <c r="K20" s="214">
        <f>SUM(K12:K19)</f>
        <v>0</v>
      </c>
      <c r="L20" s="214"/>
      <c r="M20" s="214"/>
      <c r="N20" s="213">
        <f>SUM(N12:N19)</f>
        <v>145112</v>
      </c>
    </row>
  </sheetData>
  <mergeCells count="10">
    <mergeCell ref="A8:A10"/>
    <mergeCell ref="B8:B10"/>
    <mergeCell ref="C8:C10"/>
    <mergeCell ref="D8:D10"/>
    <mergeCell ref="E8:E10"/>
    <mergeCell ref="L6:N6"/>
    <mergeCell ref="D7:I7"/>
    <mergeCell ref="J7:L7"/>
    <mergeCell ref="A4:N4"/>
    <mergeCell ref="H2:N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7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 tint="0.39997558519241921"/>
    <pageSetUpPr fitToPage="1"/>
  </sheetPr>
  <dimension ref="A2:Q55"/>
  <sheetViews>
    <sheetView workbookViewId="0">
      <selection activeCell="E14" sqref="E14"/>
    </sheetView>
  </sheetViews>
  <sheetFormatPr defaultColWidth="9.109375" defaultRowHeight="13.2" x14ac:dyDescent="0.25"/>
  <cols>
    <col min="1" max="1" width="29.109375" style="118" customWidth="1"/>
    <col min="2" max="3" width="11.33203125" style="118" customWidth="1"/>
    <col min="4" max="6" width="9.109375" style="118"/>
    <col min="7" max="7" width="9.5546875" style="118" bestFit="1" customWidth="1"/>
    <col min="8" max="8" width="11.5546875" style="118" bestFit="1" customWidth="1"/>
    <col min="9" max="9" width="9.44140625" style="118" bestFit="1" customWidth="1"/>
    <col min="10" max="10" width="9.88671875" style="118" bestFit="1" customWidth="1"/>
    <col min="11" max="11" width="9.109375" style="118"/>
    <col min="12" max="12" width="9.88671875" style="118" customWidth="1"/>
    <col min="13" max="13" width="13.33203125" style="118" customWidth="1"/>
    <col min="14" max="14" width="9.109375" style="118"/>
    <col min="15" max="15" width="10.6640625" style="118" customWidth="1"/>
    <col min="16" max="16384" width="9.109375" style="118"/>
  </cols>
  <sheetData>
    <row r="2" spans="1:16" x14ac:dyDescent="0.25">
      <c r="I2" s="1037" t="s">
        <v>824</v>
      </c>
      <c r="J2" s="1036"/>
      <c r="K2" s="1036"/>
      <c r="L2" s="1036"/>
      <c r="M2" s="1036"/>
      <c r="N2" s="1036"/>
      <c r="O2" s="1036"/>
    </row>
    <row r="3" spans="1:16" x14ac:dyDescent="0.25">
      <c r="N3" s="419"/>
      <c r="O3" s="419"/>
    </row>
    <row r="4" spans="1:16" x14ac:dyDescent="0.25">
      <c r="A4" s="957" t="s">
        <v>404</v>
      </c>
      <c r="B4" s="957"/>
      <c r="C4" s="957"/>
      <c r="D4" s="957"/>
      <c r="E4" s="957"/>
      <c r="F4" s="957"/>
      <c r="G4" s="957"/>
      <c r="H4" s="957"/>
      <c r="I4" s="957"/>
      <c r="J4" s="957"/>
      <c r="K4" s="957"/>
      <c r="L4" s="957"/>
      <c r="M4" s="957"/>
      <c r="N4" s="957"/>
      <c r="O4" s="957"/>
      <c r="P4" s="187"/>
    </row>
    <row r="5" spans="1:16" ht="13.8" x14ac:dyDescent="0.25">
      <c r="A5" s="412"/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</row>
    <row r="6" spans="1:16" ht="13.8" thickBot="1" x14ac:dyDescent="0.3">
      <c r="M6" s="978" t="s">
        <v>180</v>
      </c>
      <c r="N6" s="978"/>
      <c r="O6" s="978"/>
    </row>
    <row r="7" spans="1:16" ht="13.8" thickBot="1" x14ac:dyDescent="0.3">
      <c r="A7" s="301"/>
      <c r="B7" s="300"/>
      <c r="C7" s="299"/>
      <c r="D7" s="959" t="s">
        <v>275</v>
      </c>
      <c r="E7" s="959"/>
      <c r="F7" s="959"/>
      <c r="G7" s="959"/>
      <c r="H7" s="959"/>
      <c r="I7" s="960"/>
      <c r="J7" s="952" t="s">
        <v>300</v>
      </c>
      <c r="K7" s="953"/>
      <c r="L7" s="953"/>
      <c r="M7" s="954"/>
      <c r="N7" s="298"/>
      <c r="O7" s="297"/>
    </row>
    <row r="8" spans="1:16" x14ac:dyDescent="0.25">
      <c r="A8" s="984" t="s">
        <v>273</v>
      </c>
      <c r="B8" s="987" t="s">
        <v>379</v>
      </c>
      <c r="C8" s="296"/>
      <c r="D8" s="990" t="s">
        <v>299</v>
      </c>
      <c r="E8" s="990" t="s">
        <v>270</v>
      </c>
      <c r="F8" s="294" t="s">
        <v>269</v>
      </c>
      <c r="G8" s="295" t="s">
        <v>268</v>
      </c>
      <c r="H8" s="295" t="s">
        <v>298</v>
      </c>
      <c r="I8" s="295" t="s">
        <v>266</v>
      </c>
      <c r="J8" s="210" t="s">
        <v>265</v>
      </c>
      <c r="K8" s="295" t="s">
        <v>297</v>
      </c>
      <c r="L8" s="294" t="s">
        <v>263</v>
      </c>
      <c r="M8" s="294" t="s">
        <v>262</v>
      </c>
      <c r="N8" s="991" t="s">
        <v>261</v>
      </c>
      <c r="O8" s="293" t="s">
        <v>260</v>
      </c>
    </row>
    <row r="9" spans="1:16" x14ac:dyDescent="0.25">
      <c r="A9" s="985"/>
      <c r="B9" s="988"/>
      <c r="C9" s="292" t="s">
        <v>272</v>
      </c>
      <c r="D9" s="955"/>
      <c r="E9" s="955"/>
      <c r="F9" s="180" t="s">
        <v>253</v>
      </c>
      <c r="G9" s="180" t="s">
        <v>295</v>
      </c>
      <c r="H9" s="180" t="s">
        <v>258</v>
      </c>
      <c r="I9" s="207" t="s">
        <v>253</v>
      </c>
      <c r="J9" s="186" t="s">
        <v>257</v>
      </c>
      <c r="K9" s="180" t="s">
        <v>257</v>
      </c>
      <c r="L9" s="179" t="s">
        <v>256</v>
      </c>
      <c r="M9" s="179" t="s">
        <v>253</v>
      </c>
      <c r="N9" s="966"/>
      <c r="O9" s="291" t="s">
        <v>254</v>
      </c>
    </row>
    <row r="10" spans="1:16" s="234" customFormat="1" ht="12.75" customHeight="1" thickBot="1" x14ac:dyDescent="0.3">
      <c r="A10" s="986"/>
      <c r="B10" s="989"/>
      <c r="C10" s="290"/>
      <c r="D10" s="956"/>
      <c r="E10" s="956"/>
      <c r="F10" s="176"/>
      <c r="G10" s="176" t="s">
        <v>356</v>
      </c>
      <c r="H10" s="177"/>
      <c r="I10" s="176" t="s">
        <v>254</v>
      </c>
      <c r="J10" s="205"/>
      <c r="K10" s="176"/>
      <c r="L10" s="175" t="s">
        <v>253</v>
      </c>
      <c r="M10" s="175"/>
      <c r="N10" s="967"/>
      <c r="O10" s="289"/>
    </row>
    <row r="11" spans="1:16" s="234" customFormat="1" ht="12.75" customHeight="1" x14ac:dyDescent="0.25">
      <c r="A11" s="288" t="s">
        <v>251</v>
      </c>
      <c r="B11" s="287"/>
      <c r="C11" s="287"/>
      <c r="D11" s="284"/>
      <c r="E11" s="284"/>
      <c r="F11" s="285"/>
      <c r="G11" s="285"/>
      <c r="H11" s="286"/>
      <c r="I11" s="285"/>
      <c r="J11" s="375"/>
      <c r="K11" s="375"/>
      <c r="L11" s="285"/>
      <c r="M11" s="285"/>
      <c r="N11" s="284"/>
      <c r="O11" s="283"/>
    </row>
    <row r="12" spans="1:16" s="234" customFormat="1" ht="12.75" customHeight="1" x14ac:dyDescent="0.25">
      <c r="A12" s="327" t="s">
        <v>339</v>
      </c>
      <c r="B12" s="338" t="s">
        <v>340</v>
      </c>
      <c r="C12" s="287"/>
      <c r="D12" s="284"/>
      <c r="E12" s="284"/>
      <c r="F12" s="328">
        <v>551</v>
      </c>
      <c r="G12" s="285"/>
      <c r="H12" s="286"/>
      <c r="I12" s="200">
        <f>G12+H12+F12</f>
        <v>551</v>
      </c>
      <c r="J12" s="328"/>
      <c r="K12" s="328"/>
      <c r="L12" s="285"/>
      <c r="M12" s="285"/>
      <c r="N12" s="284"/>
      <c r="O12" s="243">
        <f t="shared" ref="O12:O35" si="0">SUM(I12:N12)</f>
        <v>551</v>
      </c>
    </row>
    <row r="13" spans="1:16" s="234" customFormat="1" ht="12.75" customHeight="1" x14ac:dyDescent="0.25">
      <c r="A13" s="327" t="s">
        <v>381</v>
      </c>
      <c r="B13" s="374" t="s">
        <v>354</v>
      </c>
      <c r="C13" s="287"/>
      <c r="D13" s="284"/>
      <c r="E13" s="284"/>
      <c r="F13" s="328">
        <v>1571</v>
      </c>
      <c r="G13" s="285"/>
      <c r="H13" s="286"/>
      <c r="I13" s="200">
        <f t="shared" ref="I13:I15" si="1">G13+H13+F13</f>
        <v>1571</v>
      </c>
      <c r="J13" s="328"/>
      <c r="K13" s="328"/>
      <c r="L13" s="285"/>
      <c r="M13" s="285"/>
      <c r="N13" s="284"/>
      <c r="O13" s="243">
        <f t="shared" si="0"/>
        <v>1571</v>
      </c>
    </row>
    <row r="14" spans="1:16" s="234" customFormat="1" ht="22.8" x14ac:dyDescent="0.25">
      <c r="A14" s="716" t="s">
        <v>772</v>
      </c>
      <c r="B14" s="374" t="s">
        <v>239</v>
      </c>
      <c r="C14" s="287"/>
      <c r="D14" s="284"/>
      <c r="E14" s="284"/>
      <c r="F14" s="328"/>
      <c r="G14" s="285"/>
      <c r="H14" s="286">
        <v>1228</v>
      </c>
      <c r="I14" s="200">
        <f t="shared" si="1"/>
        <v>1228</v>
      </c>
      <c r="J14" s="328"/>
      <c r="K14" s="328"/>
      <c r="L14" s="285"/>
      <c r="M14" s="285"/>
      <c r="N14" s="284"/>
      <c r="O14" s="243">
        <f t="shared" si="0"/>
        <v>1228</v>
      </c>
    </row>
    <row r="15" spans="1:16" s="234" customFormat="1" ht="22.8" x14ac:dyDescent="0.25">
      <c r="A15" s="716" t="s">
        <v>771</v>
      </c>
      <c r="B15" s="374" t="s">
        <v>770</v>
      </c>
      <c r="C15" s="287"/>
      <c r="D15" s="284"/>
      <c r="E15" s="284"/>
      <c r="F15" s="328"/>
      <c r="G15" s="285"/>
      <c r="H15" s="286">
        <v>5776</v>
      </c>
      <c r="I15" s="200">
        <f t="shared" si="1"/>
        <v>5776</v>
      </c>
      <c r="J15" s="328"/>
      <c r="K15" s="328"/>
      <c r="L15" s="285"/>
      <c r="M15" s="285"/>
      <c r="N15" s="284"/>
      <c r="O15" s="243">
        <f t="shared" si="0"/>
        <v>5776</v>
      </c>
    </row>
    <row r="16" spans="1:16" s="234" customFormat="1" ht="12.75" customHeight="1" x14ac:dyDescent="0.25">
      <c r="A16" s="327" t="s">
        <v>323</v>
      </c>
      <c r="B16" s="326" t="s">
        <v>322</v>
      </c>
      <c r="C16" s="287"/>
      <c r="D16" s="343">
        <v>6997</v>
      </c>
      <c r="E16" s="344">
        <v>740</v>
      </c>
      <c r="F16" s="328">
        <v>365</v>
      </c>
      <c r="G16" s="285"/>
      <c r="H16" s="286"/>
      <c r="I16" s="245">
        <f t="shared" ref="I16:I41" si="2">SUM(D16:H16)</f>
        <v>8102</v>
      </c>
      <c r="J16" s="328">
        <v>101</v>
      </c>
      <c r="K16" s="328"/>
      <c r="L16" s="285"/>
      <c r="M16" s="285"/>
      <c r="N16" s="284"/>
      <c r="O16" s="243">
        <f t="shared" si="0"/>
        <v>8203</v>
      </c>
    </row>
    <row r="17" spans="1:15" s="234" customFormat="1" ht="12.75" customHeight="1" x14ac:dyDescent="0.25">
      <c r="A17" s="327" t="s">
        <v>350</v>
      </c>
      <c r="B17" s="326" t="s">
        <v>289</v>
      </c>
      <c r="C17" s="287"/>
      <c r="D17" s="343"/>
      <c r="E17" s="344"/>
      <c r="F17" s="328">
        <v>3160</v>
      </c>
      <c r="G17" s="285"/>
      <c r="H17" s="286"/>
      <c r="I17" s="245">
        <f t="shared" si="2"/>
        <v>3160</v>
      </c>
      <c r="J17" s="328"/>
      <c r="K17" s="328"/>
      <c r="L17" s="285"/>
      <c r="M17" s="285"/>
      <c r="N17" s="284"/>
      <c r="O17" s="243">
        <f t="shared" si="0"/>
        <v>3160</v>
      </c>
    </row>
    <row r="18" spans="1:15" s="234" customFormat="1" ht="12.75" customHeight="1" x14ac:dyDescent="0.25">
      <c r="A18" s="248" t="s">
        <v>292</v>
      </c>
      <c r="B18" s="277" t="s">
        <v>291</v>
      </c>
      <c r="C18" s="246"/>
      <c r="D18" s="282"/>
      <c r="E18" s="282"/>
      <c r="F18" s="282">
        <v>4520</v>
      </c>
      <c r="G18" s="282"/>
      <c r="H18" s="282"/>
      <c r="I18" s="245">
        <f t="shared" si="2"/>
        <v>4520</v>
      </c>
      <c r="J18" s="245"/>
      <c r="K18" s="245"/>
      <c r="L18" s="245"/>
      <c r="M18" s="245"/>
      <c r="N18" s="245"/>
      <c r="O18" s="243">
        <f t="shared" si="0"/>
        <v>4520</v>
      </c>
    </row>
    <row r="19" spans="1:15" s="234" customFormat="1" ht="22.8" x14ac:dyDescent="0.25">
      <c r="A19" s="248" t="s">
        <v>409</v>
      </c>
      <c r="B19" s="329" t="s">
        <v>408</v>
      </c>
      <c r="C19" s="246"/>
      <c r="D19" s="282"/>
      <c r="E19" s="282"/>
      <c r="F19" s="282"/>
      <c r="G19" s="282"/>
      <c r="H19" s="282"/>
      <c r="I19" s="245">
        <f t="shared" si="2"/>
        <v>0</v>
      </c>
      <c r="J19" s="245"/>
      <c r="K19" s="282">
        <v>7430</v>
      </c>
      <c r="L19" s="245"/>
      <c r="M19" s="245"/>
      <c r="N19" s="404"/>
      <c r="O19" s="243">
        <f t="shared" si="0"/>
        <v>7430</v>
      </c>
    </row>
    <row r="20" spans="1:15" s="249" customFormat="1" x14ac:dyDescent="0.25">
      <c r="A20" s="248" t="s">
        <v>426</v>
      </c>
      <c r="B20" s="374" t="s">
        <v>351</v>
      </c>
      <c r="C20" s="261"/>
      <c r="D20" s="162"/>
      <c r="E20" s="162"/>
      <c r="F20" s="405"/>
      <c r="G20" s="405"/>
      <c r="H20" s="162"/>
      <c r="I20" s="245"/>
      <c r="J20" s="162">
        <v>2579</v>
      </c>
      <c r="K20" s="162"/>
      <c r="L20" s="162"/>
      <c r="M20" s="162"/>
      <c r="N20" s="195"/>
      <c r="O20" s="243">
        <f t="shared" si="0"/>
        <v>2579</v>
      </c>
    </row>
    <row r="21" spans="1:15" s="249" customFormat="1" ht="22.8" x14ac:dyDescent="0.25">
      <c r="A21" s="248" t="s">
        <v>410</v>
      </c>
      <c r="B21" s="374" t="s">
        <v>411</v>
      </c>
      <c r="C21" s="261"/>
      <c r="D21" s="162"/>
      <c r="E21" s="162"/>
      <c r="F21" s="405"/>
      <c r="G21" s="405"/>
      <c r="H21" s="162">
        <v>13725</v>
      </c>
      <c r="I21" s="341">
        <f t="shared" si="2"/>
        <v>13725</v>
      </c>
      <c r="J21" s="162"/>
      <c r="K21" s="162">
        <v>3518</v>
      </c>
      <c r="L21" s="162"/>
      <c r="M21" s="162"/>
      <c r="N21" s="162"/>
      <c r="O21" s="243">
        <f t="shared" si="0"/>
        <v>17243</v>
      </c>
    </row>
    <row r="22" spans="1:15" s="234" customFormat="1" ht="12.75" customHeight="1" x14ac:dyDescent="0.25">
      <c r="A22" s="263" t="s">
        <v>352</v>
      </c>
      <c r="B22" s="281" t="s">
        <v>287</v>
      </c>
      <c r="C22" s="261"/>
      <c r="D22" s="252"/>
      <c r="E22" s="252"/>
      <c r="F22" s="252">
        <v>4929</v>
      </c>
      <c r="G22" s="252"/>
      <c r="H22" s="252"/>
      <c r="I22" s="245">
        <f t="shared" si="2"/>
        <v>4929</v>
      </c>
      <c r="J22" s="252"/>
      <c r="K22" s="252"/>
      <c r="L22" s="252"/>
      <c r="M22" s="273"/>
      <c r="N22" s="273"/>
      <c r="O22" s="243">
        <f t="shared" si="0"/>
        <v>4929</v>
      </c>
    </row>
    <row r="23" spans="1:15" s="234" customFormat="1" ht="12.75" customHeight="1" x14ac:dyDescent="0.25">
      <c r="A23" s="276" t="s">
        <v>353</v>
      </c>
      <c r="B23" s="275" t="s">
        <v>285</v>
      </c>
      <c r="C23" s="274"/>
      <c r="D23" s="164"/>
      <c r="E23" s="158"/>
      <c r="F23" s="158">
        <v>571</v>
      </c>
      <c r="G23" s="158"/>
      <c r="H23" s="158"/>
      <c r="I23" s="245">
        <f t="shared" si="2"/>
        <v>571</v>
      </c>
      <c r="J23" s="162">
        <v>17</v>
      </c>
      <c r="K23" s="158"/>
      <c r="L23" s="158"/>
      <c r="M23" s="162"/>
      <c r="N23" s="195"/>
      <c r="O23" s="243">
        <f t="shared" si="0"/>
        <v>588</v>
      </c>
    </row>
    <row r="24" spans="1:15" s="234" customFormat="1" ht="12.75" customHeight="1" x14ac:dyDescent="0.25">
      <c r="A24" s="263" t="s">
        <v>236</v>
      </c>
      <c r="B24" s="277" t="s">
        <v>237</v>
      </c>
      <c r="C24" s="352">
        <v>1</v>
      </c>
      <c r="D24" s="162">
        <v>4168</v>
      </c>
      <c r="E24" s="162">
        <v>791</v>
      </c>
      <c r="F24" s="162">
        <v>17013</v>
      </c>
      <c r="G24" s="162"/>
      <c r="H24" s="162"/>
      <c r="I24" s="245">
        <f t="shared" si="2"/>
        <v>21972</v>
      </c>
      <c r="J24" s="162">
        <v>140</v>
      </c>
      <c r="K24" s="162"/>
      <c r="L24" s="162"/>
      <c r="M24" s="162"/>
      <c r="N24" s="195"/>
      <c r="O24" s="243">
        <f t="shared" si="0"/>
        <v>22112</v>
      </c>
    </row>
    <row r="25" spans="1:15" s="234" customFormat="1" ht="12.75" customHeight="1" x14ac:dyDescent="0.25">
      <c r="A25" s="248" t="s">
        <v>284</v>
      </c>
      <c r="B25" s="277" t="s">
        <v>235</v>
      </c>
      <c r="C25" s="352">
        <v>1</v>
      </c>
      <c r="D25" s="162">
        <v>5169</v>
      </c>
      <c r="E25" s="162">
        <v>967</v>
      </c>
      <c r="F25" s="162">
        <v>628</v>
      </c>
      <c r="G25" s="162"/>
      <c r="H25" s="162"/>
      <c r="I25" s="245">
        <f t="shared" si="2"/>
        <v>6764</v>
      </c>
      <c r="J25" s="162"/>
      <c r="K25" s="162"/>
      <c r="L25" s="162"/>
      <c r="M25" s="162"/>
      <c r="N25" s="195"/>
      <c r="O25" s="243">
        <f t="shared" si="0"/>
        <v>6764</v>
      </c>
    </row>
    <row r="26" spans="1:15" s="234" customFormat="1" ht="12.75" customHeight="1" x14ac:dyDescent="0.25">
      <c r="A26" s="248" t="s">
        <v>283</v>
      </c>
      <c r="B26" s="277" t="s">
        <v>282</v>
      </c>
      <c r="C26" s="352">
        <v>1</v>
      </c>
      <c r="D26" s="168">
        <v>3957</v>
      </c>
      <c r="E26" s="168">
        <v>759</v>
      </c>
      <c r="F26" s="168">
        <v>44</v>
      </c>
      <c r="G26" s="168"/>
      <c r="H26" s="168"/>
      <c r="I26" s="245">
        <f t="shared" si="2"/>
        <v>4760</v>
      </c>
      <c r="J26" s="168"/>
      <c r="K26" s="168"/>
      <c r="L26" s="168"/>
      <c r="M26" s="168"/>
      <c r="N26" s="280"/>
      <c r="O26" s="243">
        <f t="shared" si="0"/>
        <v>4760</v>
      </c>
    </row>
    <row r="27" spans="1:15" s="249" customFormat="1" ht="26.25" customHeight="1" x14ac:dyDescent="0.25">
      <c r="A27" s="248" t="s">
        <v>427</v>
      </c>
      <c r="B27" s="277" t="s">
        <v>233</v>
      </c>
      <c r="C27" s="352">
        <v>1</v>
      </c>
      <c r="D27" s="168">
        <v>4243</v>
      </c>
      <c r="E27" s="168">
        <v>694</v>
      </c>
      <c r="F27" s="168">
        <v>1664</v>
      </c>
      <c r="G27" s="168"/>
      <c r="H27" s="168"/>
      <c r="I27" s="341">
        <f t="shared" si="2"/>
        <v>6601</v>
      </c>
      <c r="J27" s="168"/>
      <c r="K27" s="168"/>
      <c r="L27" s="168"/>
      <c r="M27" s="168"/>
      <c r="N27" s="280"/>
      <c r="O27" s="342">
        <f t="shared" si="0"/>
        <v>6601</v>
      </c>
    </row>
    <row r="28" spans="1:15" s="249" customFormat="1" ht="12.75" customHeight="1" x14ac:dyDescent="0.25">
      <c r="A28" s="248" t="s">
        <v>428</v>
      </c>
      <c r="B28" s="329" t="s">
        <v>412</v>
      </c>
      <c r="C28" s="352"/>
      <c r="D28" s="168">
        <v>97</v>
      </c>
      <c r="E28" s="168"/>
      <c r="F28" s="168">
        <v>130</v>
      </c>
      <c r="G28" s="168"/>
      <c r="H28" s="168">
        <v>990</v>
      </c>
      <c r="I28" s="341">
        <f t="shared" si="2"/>
        <v>1217</v>
      </c>
      <c r="J28" s="168"/>
      <c r="K28" s="168"/>
      <c r="L28" s="168"/>
      <c r="M28" s="168"/>
      <c r="N28" s="280"/>
      <c r="O28" s="342">
        <f t="shared" si="0"/>
        <v>1217</v>
      </c>
    </row>
    <row r="29" spans="1:15" s="249" customFormat="1" x14ac:dyDescent="0.25">
      <c r="A29" s="248" t="s">
        <v>244</v>
      </c>
      <c r="B29" s="262" t="s">
        <v>245</v>
      </c>
      <c r="C29" s="352">
        <v>14</v>
      </c>
      <c r="D29" s="168">
        <v>56307</v>
      </c>
      <c r="E29" s="168">
        <v>10703</v>
      </c>
      <c r="F29" s="168">
        <v>569</v>
      </c>
      <c r="G29" s="168"/>
      <c r="H29" s="168"/>
      <c r="I29" s="341">
        <f t="shared" si="2"/>
        <v>67579</v>
      </c>
      <c r="J29" s="168"/>
      <c r="K29" s="168"/>
      <c r="L29" s="168"/>
      <c r="M29" s="168"/>
      <c r="N29" s="280"/>
      <c r="O29" s="342">
        <f t="shared" si="0"/>
        <v>67579</v>
      </c>
    </row>
    <row r="30" spans="1:15" s="249" customFormat="1" ht="12.75" customHeight="1" x14ac:dyDescent="0.25">
      <c r="A30" s="248" t="s">
        <v>242</v>
      </c>
      <c r="B30" s="262" t="s">
        <v>243</v>
      </c>
      <c r="C30" s="352"/>
      <c r="D30" s="168"/>
      <c r="E30" s="168"/>
      <c r="F30" s="168">
        <v>7211</v>
      </c>
      <c r="G30" s="168"/>
      <c r="H30" s="168"/>
      <c r="I30" s="341">
        <f t="shared" si="2"/>
        <v>7211</v>
      </c>
      <c r="J30" s="168">
        <v>320</v>
      </c>
      <c r="K30" s="168"/>
      <c r="L30" s="168"/>
      <c r="M30" s="168"/>
      <c r="N30" s="280"/>
      <c r="O30" s="342">
        <f t="shared" si="0"/>
        <v>7531</v>
      </c>
    </row>
    <row r="31" spans="1:15" s="234" customFormat="1" ht="12.75" customHeight="1" x14ac:dyDescent="0.25">
      <c r="A31" s="248" t="s">
        <v>341</v>
      </c>
      <c r="B31" s="329" t="s">
        <v>330</v>
      </c>
      <c r="C31" s="352">
        <v>4</v>
      </c>
      <c r="D31" s="279">
        <v>14821</v>
      </c>
      <c r="E31" s="279">
        <v>2742</v>
      </c>
      <c r="F31" s="279">
        <v>22124</v>
      </c>
      <c r="G31" s="279"/>
      <c r="H31" s="157"/>
      <c r="I31" s="245">
        <f t="shared" si="2"/>
        <v>39687</v>
      </c>
      <c r="J31" s="279">
        <v>392</v>
      </c>
      <c r="K31" s="279"/>
      <c r="L31" s="279"/>
      <c r="M31" s="273"/>
      <c r="N31" s="278"/>
      <c r="O31" s="243">
        <f t="shared" si="0"/>
        <v>40079</v>
      </c>
    </row>
    <row r="32" spans="1:15" s="234" customFormat="1" ht="12.75" customHeight="1" x14ac:dyDescent="0.25">
      <c r="A32" s="248" t="s">
        <v>346</v>
      </c>
      <c r="B32" s="329" t="s">
        <v>337</v>
      </c>
      <c r="C32" s="352">
        <v>1</v>
      </c>
      <c r="D32" s="279">
        <v>3197</v>
      </c>
      <c r="E32" s="279">
        <v>650</v>
      </c>
      <c r="F32" s="279">
        <v>6482</v>
      </c>
      <c r="G32" s="279"/>
      <c r="H32" s="157"/>
      <c r="I32" s="245">
        <f t="shared" si="2"/>
        <v>10329</v>
      </c>
      <c r="J32" s="279"/>
      <c r="K32" s="279"/>
      <c r="L32" s="279"/>
      <c r="M32" s="273"/>
      <c r="N32" s="278"/>
      <c r="O32" s="243">
        <f t="shared" si="0"/>
        <v>10329</v>
      </c>
    </row>
    <row r="33" spans="1:17" s="234" customFormat="1" ht="12.75" customHeight="1" x14ac:dyDescent="0.25">
      <c r="A33" s="248" t="s">
        <v>338</v>
      </c>
      <c r="B33" s="329" t="s">
        <v>332</v>
      </c>
      <c r="C33" s="352">
        <v>1</v>
      </c>
      <c r="D33" s="279">
        <v>1043</v>
      </c>
      <c r="E33" s="279">
        <v>179</v>
      </c>
      <c r="F33" s="279"/>
      <c r="G33" s="279"/>
      <c r="H33" s="157"/>
      <c r="I33" s="245">
        <f t="shared" si="2"/>
        <v>1222</v>
      </c>
      <c r="J33" s="279"/>
      <c r="K33" s="279"/>
      <c r="L33" s="279"/>
      <c r="M33" s="273"/>
      <c r="N33" s="278"/>
      <c r="O33" s="243">
        <f t="shared" si="0"/>
        <v>1222</v>
      </c>
    </row>
    <row r="34" spans="1:17" s="234" customFormat="1" ht="15.75" customHeight="1" x14ac:dyDescent="0.2">
      <c r="A34" s="248" t="s">
        <v>355</v>
      </c>
      <c r="B34" s="329" t="s">
        <v>336</v>
      </c>
      <c r="C34" s="352"/>
      <c r="D34" s="279">
        <v>28</v>
      </c>
      <c r="E34" s="279">
        <v>6</v>
      </c>
      <c r="F34" s="279">
        <v>89</v>
      </c>
      <c r="G34" s="279"/>
      <c r="H34" s="157"/>
      <c r="I34" s="341">
        <f t="shared" si="2"/>
        <v>123</v>
      </c>
      <c r="J34" s="279"/>
      <c r="K34" s="279"/>
      <c r="L34" s="279"/>
      <c r="M34" s="273"/>
      <c r="N34" s="278"/>
      <c r="O34" s="342">
        <f t="shared" si="0"/>
        <v>123</v>
      </c>
    </row>
    <row r="35" spans="1:17" s="234" customFormat="1" ht="12.75" customHeight="1" x14ac:dyDescent="0.25">
      <c r="A35" s="248" t="s">
        <v>278</v>
      </c>
      <c r="B35" s="277" t="s">
        <v>231</v>
      </c>
      <c r="C35" s="352">
        <v>1</v>
      </c>
      <c r="D35" s="162">
        <v>4064</v>
      </c>
      <c r="E35" s="162">
        <v>807</v>
      </c>
      <c r="F35" s="162">
        <v>4538</v>
      </c>
      <c r="G35" s="162"/>
      <c r="H35" s="162"/>
      <c r="I35" s="245">
        <f t="shared" si="2"/>
        <v>9409</v>
      </c>
      <c r="J35" s="162"/>
      <c r="K35" s="162"/>
      <c r="L35" s="162"/>
      <c r="M35" s="162"/>
      <c r="N35" s="195"/>
      <c r="O35" s="243">
        <f t="shared" si="0"/>
        <v>9409</v>
      </c>
    </row>
    <row r="36" spans="1:17" s="234" customFormat="1" ht="12.75" customHeight="1" x14ac:dyDescent="0.2">
      <c r="A36" s="248" t="s">
        <v>277</v>
      </c>
      <c r="B36" s="277" t="s">
        <v>276</v>
      </c>
      <c r="C36" s="355"/>
      <c r="D36" s="164"/>
      <c r="E36" s="164" t="s">
        <v>769</v>
      </c>
      <c r="F36" s="164">
        <v>24</v>
      </c>
      <c r="G36" s="164"/>
      <c r="H36" s="164">
        <v>1635</v>
      </c>
      <c r="I36" s="341">
        <f t="shared" ref="I36" si="3">SUM(D36:H36)</f>
        <v>1659</v>
      </c>
      <c r="J36" s="164"/>
      <c r="K36" s="164"/>
      <c r="L36" s="164"/>
      <c r="M36" s="164"/>
      <c r="N36" s="192"/>
      <c r="O36" s="342">
        <f t="shared" ref="O36" si="4">SUM(I36:N36)</f>
        <v>1659</v>
      </c>
    </row>
    <row r="37" spans="1:17" s="234" customFormat="1" ht="12.75" customHeight="1" x14ac:dyDescent="0.2">
      <c r="A37" s="271" t="s">
        <v>140</v>
      </c>
      <c r="B37" s="262"/>
      <c r="C37" s="353">
        <f>SUM(C12:C36)</f>
        <v>25</v>
      </c>
      <c r="D37" s="345">
        <f>SUM(D12:D36)</f>
        <v>104091</v>
      </c>
      <c r="E37" s="345">
        <f>SUM(E12:E36)</f>
        <v>19038</v>
      </c>
      <c r="F37" s="345">
        <f>SUM(F11:F36)</f>
        <v>76183</v>
      </c>
      <c r="G37" s="345">
        <f>SUM(G16:G36)</f>
        <v>0</v>
      </c>
      <c r="H37" s="272">
        <f>SUM(H11:H36)</f>
        <v>23354</v>
      </c>
      <c r="I37" s="341">
        <f>SUM(I12:I36)</f>
        <v>222666</v>
      </c>
      <c r="J37" s="341">
        <f>SUM(J12:J36)</f>
        <v>3549</v>
      </c>
      <c r="K37" s="341">
        <f>SUM(K12:K36)</f>
        <v>10948</v>
      </c>
      <c r="L37" s="341"/>
      <c r="M37" s="341"/>
      <c r="N37" s="341"/>
      <c r="O37" s="342">
        <f>SUM(O12:O36)</f>
        <v>237163</v>
      </c>
      <c r="P37" s="267"/>
      <c r="Q37" s="267"/>
    </row>
    <row r="38" spans="1:17" s="234" customFormat="1" ht="12.75" customHeight="1" x14ac:dyDescent="0.2">
      <c r="A38" s="271"/>
      <c r="B38" s="262"/>
      <c r="C38" s="270"/>
      <c r="D38" s="269"/>
      <c r="E38" s="268"/>
      <c r="F38" s="253"/>
      <c r="G38" s="256"/>
      <c r="H38" s="256"/>
      <c r="I38" s="341"/>
      <c r="J38" s="256"/>
      <c r="K38" s="256"/>
      <c r="L38" s="256"/>
      <c r="M38" s="256"/>
      <c r="N38" s="256"/>
      <c r="O38" s="342"/>
      <c r="P38" s="267"/>
      <c r="Q38" s="267"/>
    </row>
    <row r="39" spans="1:17" s="234" customFormat="1" ht="12.75" customHeight="1" x14ac:dyDescent="0.2">
      <c r="A39" s="266" t="s">
        <v>307</v>
      </c>
      <c r="B39" s="265"/>
      <c r="C39" s="264"/>
      <c r="D39" s="162"/>
      <c r="E39" s="162"/>
      <c r="F39" s="162"/>
      <c r="G39" s="162"/>
      <c r="H39" s="162"/>
      <c r="I39" s="341"/>
      <c r="J39" s="162"/>
      <c r="K39" s="162"/>
      <c r="L39" s="162"/>
      <c r="M39" s="162"/>
      <c r="N39" s="162"/>
      <c r="O39" s="342"/>
    </row>
    <row r="40" spans="1:17" s="234" customFormat="1" ht="12.75" customHeight="1" x14ac:dyDescent="0.2">
      <c r="A40" s="248" t="s">
        <v>306</v>
      </c>
      <c r="B40" s="247" t="s">
        <v>279</v>
      </c>
      <c r="C40" s="246"/>
      <c r="D40" s="162"/>
      <c r="E40" s="164"/>
      <c r="F40" s="164"/>
      <c r="G40" s="162"/>
      <c r="H40" s="162">
        <v>550</v>
      </c>
      <c r="I40" s="341">
        <f t="shared" si="2"/>
        <v>550</v>
      </c>
      <c r="J40" s="162"/>
      <c r="K40" s="162"/>
      <c r="L40" s="162"/>
      <c r="M40" s="162"/>
      <c r="N40" s="162"/>
      <c r="O40" s="342">
        <f t="shared" ref="O40:O42" si="5">SUM(I40:N40)</f>
        <v>550</v>
      </c>
    </row>
    <row r="41" spans="1:17" s="249" customFormat="1" ht="12.75" customHeight="1" x14ac:dyDescent="0.25">
      <c r="A41" s="263" t="s">
        <v>334</v>
      </c>
      <c r="B41" s="262" t="s">
        <v>333</v>
      </c>
      <c r="C41" s="356">
        <v>6</v>
      </c>
      <c r="D41" s="162">
        <v>14396</v>
      </c>
      <c r="E41" s="162">
        <v>2924</v>
      </c>
      <c r="F41" s="162">
        <v>3140</v>
      </c>
      <c r="G41" s="162"/>
      <c r="H41" s="162"/>
      <c r="I41" s="341">
        <f t="shared" si="2"/>
        <v>20460</v>
      </c>
      <c r="J41" s="162"/>
      <c r="K41" s="162"/>
      <c r="L41" s="162"/>
      <c r="M41" s="162"/>
      <c r="N41" s="162"/>
      <c r="O41" s="342">
        <f t="shared" si="5"/>
        <v>20460</v>
      </c>
    </row>
    <row r="42" spans="1:17" s="249" customFormat="1" ht="12.75" customHeight="1" x14ac:dyDescent="0.25">
      <c r="A42" s="260" t="s">
        <v>140</v>
      </c>
      <c r="B42" s="254"/>
      <c r="C42" s="357">
        <f t="shared" ref="C42:I42" si="6">SUM(C40:C41)</f>
        <v>6</v>
      </c>
      <c r="D42" s="339">
        <f>SUM(D41)</f>
        <v>14396</v>
      </c>
      <c r="E42" s="339">
        <f>SUM(E41)</f>
        <v>2924</v>
      </c>
      <c r="F42" s="339">
        <f>SUM(F41)</f>
        <v>3140</v>
      </c>
      <c r="G42" s="341"/>
      <c r="H42" s="339">
        <f>SUM(H40:H41)</f>
        <v>550</v>
      </c>
      <c r="I42" s="341">
        <f t="shared" si="6"/>
        <v>21010</v>
      </c>
      <c r="J42" s="259">
        <f>SUM(J41)</f>
        <v>0</v>
      </c>
      <c r="K42" s="259"/>
      <c r="L42" s="259"/>
      <c r="M42" s="258"/>
      <c r="N42" s="258"/>
      <c r="O42" s="342">
        <f t="shared" si="5"/>
        <v>21010</v>
      </c>
    </row>
    <row r="43" spans="1:17" s="249" customFormat="1" ht="12.75" customHeight="1" x14ac:dyDescent="0.25">
      <c r="A43" s="257"/>
      <c r="B43" s="254"/>
      <c r="C43" s="358"/>
      <c r="D43" s="256"/>
      <c r="E43" s="256"/>
      <c r="F43" s="256"/>
      <c r="G43" s="256"/>
      <c r="H43" s="256"/>
      <c r="I43" s="341"/>
      <c r="J43" s="256"/>
      <c r="K43" s="256"/>
      <c r="L43" s="256"/>
      <c r="M43" s="256"/>
      <c r="N43" s="256"/>
      <c r="O43" s="342"/>
    </row>
    <row r="44" spans="1:17" s="249" customFormat="1" ht="12.75" customHeight="1" x14ac:dyDescent="0.25">
      <c r="A44" s="255" t="s">
        <v>250</v>
      </c>
      <c r="B44" s="254"/>
      <c r="C44" s="358"/>
      <c r="D44" s="252"/>
      <c r="E44" s="252"/>
      <c r="F44" s="252"/>
      <c r="G44" s="252"/>
      <c r="H44" s="252"/>
      <c r="I44" s="341"/>
      <c r="J44" s="252"/>
      <c r="K44" s="252"/>
      <c r="L44" s="252"/>
      <c r="M44" s="251"/>
      <c r="N44" s="250"/>
      <c r="O44" s="342"/>
    </row>
    <row r="45" spans="1:17" s="234" customFormat="1" ht="12.75" customHeight="1" x14ac:dyDescent="0.2">
      <c r="A45" s="248" t="s">
        <v>305</v>
      </c>
      <c r="B45" s="247" t="s">
        <v>249</v>
      </c>
      <c r="C45" s="352">
        <v>19</v>
      </c>
      <c r="D45" s="162">
        <v>18548</v>
      </c>
      <c r="E45" s="162">
        <v>3239</v>
      </c>
      <c r="F45" s="162">
        <v>9014</v>
      </c>
      <c r="G45" s="162"/>
      <c r="H45" s="162"/>
      <c r="I45" s="341">
        <f>SUM(D45:H45)</f>
        <v>30801</v>
      </c>
      <c r="J45" s="162">
        <v>272</v>
      </c>
      <c r="K45" s="162"/>
      <c r="L45" s="162"/>
      <c r="M45" s="162">
        <v>5431</v>
      </c>
      <c r="N45" s="195">
        <v>2000</v>
      </c>
      <c r="O45" s="342">
        <f>N45+M45+J45+I45+K45</f>
        <v>38504</v>
      </c>
    </row>
    <row r="46" spans="1:17" s="234" customFormat="1" ht="30.6" x14ac:dyDescent="0.2">
      <c r="A46" s="392" t="s">
        <v>781</v>
      </c>
      <c r="B46" s="773" t="s">
        <v>458</v>
      </c>
      <c r="C46" s="352"/>
      <c r="D46" s="162">
        <v>2331</v>
      </c>
      <c r="E46" s="162">
        <v>478</v>
      </c>
      <c r="F46" s="162">
        <v>263</v>
      </c>
      <c r="G46" s="162"/>
      <c r="H46" s="162"/>
      <c r="I46" s="341">
        <f>SUM(D46:H46)</f>
        <v>3072</v>
      </c>
      <c r="J46" s="162"/>
      <c r="K46" s="162"/>
      <c r="L46" s="162"/>
      <c r="M46" s="162"/>
      <c r="N46" s="195"/>
      <c r="O46" s="342">
        <f>N46+M46+J46+I46+K46</f>
        <v>3072</v>
      </c>
    </row>
    <row r="47" spans="1:17" s="234" customFormat="1" ht="12.75" customHeight="1" x14ac:dyDescent="0.2">
      <c r="A47" s="244" t="s">
        <v>140</v>
      </c>
      <c r="B47" s="241"/>
      <c r="C47" s="359">
        <f>SUM(C45)</f>
        <v>19</v>
      </c>
      <c r="D47" s="359">
        <f>SUM(D45:D46)</f>
        <v>20879</v>
      </c>
      <c r="E47" s="359">
        <f t="shared" ref="E47:F47" si="7">SUM(E45:E46)</f>
        <v>3717</v>
      </c>
      <c r="F47" s="359">
        <f t="shared" si="7"/>
        <v>9277</v>
      </c>
      <c r="G47" s="157"/>
      <c r="H47" s="157"/>
      <c r="I47" s="339">
        <f>SUM(I45:I46)</f>
        <v>33873</v>
      </c>
      <c r="J47" s="339">
        <f>J45</f>
        <v>272</v>
      </c>
      <c r="K47" s="339">
        <f>K45</f>
        <v>0</v>
      </c>
      <c r="L47" s="339"/>
      <c r="M47" s="339">
        <f>SUM(M45)</f>
        <v>5431</v>
      </c>
      <c r="N47" s="195">
        <v>2000</v>
      </c>
      <c r="O47" s="342">
        <f>N47+M47+J47+I47+K47</f>
        <v>41576</v>
      </c>
    </row>
    <row r="48" spans="1:17" s="234" customFormat="1" ht="12.75" customHeight="1" thickBot="1" x14ac:dyDescent="0.3">
      <c r="A48" s="242"/>
      <c r="B48" s="241"/>
      <c r="C48" s="240"/>
      <c r="D48" s="193"/>
      <c r="E48" s="193"/>
      <c r="F48" s="193"/>
      <c r="G48" s="193"/>
      <c r="H48" s="193"/>
      <c r="I48" s="346"/>
      <c r="J48" s="193"/>
      <c r="K48" s="193"/>
      <c r="L48" s="193"/>
      <c r="M48" s="193"/>
      <c r="N48" s="193"/>
      <c r="O48" s="239"/>
    </row>
    <row r="49" spans="1:15" s="234" customFormat="1" ht="12.75" customHeight="1" thickBot="1" x14ac:dyDescent="0.3">
      <c r="A49" s="238" t="s">
        <v>304</v>
      </c>
      <c r="B49" s="237"/>
      <c r="C49" s="354">
        <f t="shared" ref="C49:N49" si="8">C37+C42+C47</f>
        <v>50</v>
      </c>
      <c r="D49" s="236">
        <f>D37+D42+D47</f>
        <v>139366</v>
      </c>
      <c r="E49" s="236">
        <f t="shared" si="8"/>
        <v>25679</v>
      </c>
      <c r="F49" s="236">
        <f t="shared" si="8"/>
        <v>88600</v>
      </c>
      <c r="G49" s="236">
        <f t="shared" si="8"/>
        <v>0</v>
      </c>
      <c r="H49" s="236">
        <f t="shared" si="8"/>
        <v>23904</v>
      </c>
      <c r="I49" s="236">
        <f t="shared" si="8"/>
        <v>277549</v>
      </c>
      <c r="J49" s="236">
        <f t="shared" si="8"/>
        <v>3821</v>
      </c>
      <c r="K49" s="236">
        <f t="shared" si="8"/>
        <v>10948</v>
      </c>
      <c r="L49" s="236">
        <f t="shared" si="8"/>
        <v>0</v>
      </c>
      <c r="M49" s="236">
        <f t="shared" si="8"/>
        <v>5431</v>
      </c>
      <c r="N49" s="236">
        <f t="shared" si="8"/>
        <v>2000</v>
      </c>
      <c r="O49" s="235">
        <f>O37+O42+O47</f>
        <v>299749</v>
      </c>
    </row>
    <row r="55" spans="1:15" x14ac:dyDescent="0.25">
      <c r="A55" s="233"/>
    </row>
  </sheetData>
  <mergeCells count="10">
    <mergeCell ref="A4:O4"/>
    <mergeCell ref="A8:A10"/>
    <mergeCell ref="B8:B10"/>
    <mergeCell ref="M6:O6"/>
    <mergeCell ref="D7:I7"/>
    <mergeCell ref="J7:M7"/>
    <mergeCell ref="D8:D10"/>
    <mergeCell ref="E8:E10"/>
    <mergeCell ref="N8:N10"/>
    <mergeCell ref="I2:O2"/>
  </mergeCells>
  <printOptions horizontalCentered="1"/>
  <pageMargins left="0.15748031496062992" right="0.19685039370078741" top="0.39370078740157483" bottom="0.19685039370078741" header="0.51181102362204722" footer="0.51181102362204722"/>
  <pageSetup paperSize="9" scale="83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 tint="0.39997558519241921"/>
    <pageSetUpPr fitToPage="1"/>
  </sheetPr>
  <dimension ref="A2:E53"/>
  <sheetViews>
    <sheetView workbookViewId="0">
      <selection activeCell="D14" sqref="D14"/>
    </sheetView>
  </sheetViews>
  <sheetFormatPr defaultRowHeight="13.2" x14ac:dyDescent="0.25"/>
  <cols>
    <col min="1" max="1" width="33.44140625" customWidth="1"/>
    <col min="2" max="2" width="13.109375" customWidth="1"/>
    <col min="3" max="3" width="13" customWidth="1"/>
    <col min="4" max="4" width="13.33203125" customWidth="1"/>
    <col min="255" max="255" width="33.44140625" customWidth="1"/>
    <col min="256" max="256" width="13.109375" customWidth="1"/>
    <col min="257" max="257" width="13" customWidth="1"/>
    <col min="258" max="258" width="12.109375" customWidth="1"/>
    <col min="259" max="259" width="13" customWidth="1"/>
    <col min="260" max="260" width="13.33203125" customWidth="1"/>
    <col min="511" max="511" width="33.44140625" customWidth="1"/>
    <col min="512" max="512" width="13.109375" customWidth="1"/>
    <col min="513" max="513" width="13" customWidth="1"/>
    <col min="514" max="514" width="12.109375" customWidth="1"/>
    <col min="515" max="515" width="13" customWidth="1"/>
    <col min="516" max="516" width="13.33203125" customWidth="1"/>
    <col min="767" max="767" width="33.44140625" customWidth="1"/>
    <col min="768" max="768" width="13.109375" customWidth="1"/>
    <col min="769" max="769" width="13" customWidth="1"/>
    <col min="770" max="770" width="12.109375" customWidth="1"/>
    <col min="771" max="771" width="13" customWidth="1"/>
    <col min="772" max="772" width="13.33203125" customWidth="1"/>
    <col min="1023" max="1023" width="33.44140625" customWidth="1"/>
    <col min="1024" max="1024" width="13.109375" customWidth="1"/>
    <col min="1025" max="1025" width="13" customWidth="1"/>
    <col min="1026" max="1026" width="12.109375" customWidth="1"/>
    <col min="1027" max="1027" width="13" customWidth="1"/>
    <col min="1028" max="1028" width="13.33203125" customWidth="1"/>
    <col min="1279" max="1279" width="33.44140625" customWidth="1"/>
    <col min="1280" max="1280" width="13.109375" customWidth="1"/>
    <col min="1281" max="1281" width="13" customWidth="1"/>
    <col min="1282" max="1282" width="12.109375" customWidth="1"/>
    <col min="1283" max="1283" width="13" customWidth="1"/>
    <col min="1284" max="1284" width="13.33203125" customWidth="1"/>
    <col min="1535" max="1535" width="33.44140625" customWidth="1"/>
    <col min="1536" max="1536" width="13.109375" customWidth="1"/>
    <col min="1537" max="1537" width="13" customWidth="1"/>
    <col min="1538" max="1538" width="12.109375" customWidth="1"/>
    <col min="1539" max="1539" width="13" customWidth="1"/>
    <col min="1540" max="1540" width="13.33203125" customWidth="1"/>
    <col min="1791" max="1791" width="33.44140625" customWidth="1"/>
    <col min="1792" max="1792" width="13.109375" customWidth="1"/>
    <col min="1793" max="1793" width="13" customWidth="1"/>
    <col min="1794" max="1794" width="12.109375" customWidth="1"/>
    <col min="1795" max="1795" width="13" customWidth="1"/>
    <col min="1796" max="1796" width="13.33203125" customWidth="1"/>
    <col min="2047" max="2047" width="33.44140625" customWidth="1"/>
    <col min="2048" max="2048" width="13.109375" customWidth="1"/>
    <col min="2049" max="2049" width="13" customWidth="1"/>
    <col min="2050" max="2050" width="12.109375" customWidth="1"/>
    <col min="2051" max="2051" width="13" customWidth="1"/>
    <col min="2052" max="2052" width="13.33203125" customWidth="1"/>
    <col min="2303" max="2303" width="33.44140625" customWidth="1"/>
    <col min="2304" max="2304" width="13.109375" customWidth="1"/>
    <col min="2305" max="2305" width="13" customWidth="1"/>
    <col min="2306" max="2306" width="12.109375" customWidth="1"/>
    <col min="2307" max="2307" width="13" customWidth="1"/>
    <col min="2308" max="2308" width="13.33203125" customWidth="1"/>
    <col min="2559" max="2559" width="33.44140625" customWidth="1"/>
    <col min="2560" max="2560" width="13.109375" customWidth="1"/>
    <col min="2561" max="2561" width="13" customWidth="1"/>
    <col min="2562" max="2562" width="12.109375" customWidth="1"/>
    <col min="2563" max="2563" width="13" customWidth="1"/>
    <col min="2564" max="2564" width="13.33203125" customWidth="1"/>
    <col min="2815" max="2815" width="33.44140625" customWidth="1"/>
    <col min="2816" max="2816" width="13.109375" customWidth="1"/>
    <col min="2817" max="2817" width="13" customWidth="1"/>
    <col min="2818" max="2818" width="12.109375" customWidth="1"/>
    <col min="2819" max="2819" width="13" customWidth="1"/>
    <col min="2820" max="2820" width="13.33203125" customWidth="1"/>
    <col min="3071" max="3071" width="33.44140625" customWidth="1"/>
    <col min="3072" max="3072" width="13.109375" customWidth="1"/>
    <col min="3073" max="3073" width="13" customWidth="1"/>
    <col min="3074" max="3074" width="12.109375" customWidth="1"/>
    <col min="3075" max="3075" width="13" customWidth="1"/>
    <col min="3076" max="3076" width="13.33203125" customWidth="1"/>
    <col min="3327" max="3327" width="33.44140625" customWidth="1"/>
    <col min="3328" max="3328" width="13.109375" customWidth="1"/>
    <col min="3329" max="3329" width="13" customWidth="1"/>
    <col min="3330" max="3330" width="12.109375" customWidth="1"/>
    <col min="3331" max="3331" width="13" customWidth="1"/>
    <col min="3332" max="3332" width="13.33203125" customWidth="1"/>
    <col min="3583" max="3583" width="33.44140625" customWidth="1"/>
    <col min="3584" max="3584" width="13.109375" customWidth="1"/>
    <col min="3585" max="3585" width="13" customWidth="1"/>
    <col min="3586" max="3586" width="12.109375" customWidth="1"/>
    <col min="3587" max="3587" width="13" customWidth="1"/>
    <col min="3588" max="3588" width="13.33203125" customWidth="1"/>
    <col min="3839" max="3839" width="33.44140625" customWidth="1"/>
    <col min="3840" max="3840" width="13.109375" customWidth="1"/>
    <col min="3841" max="3841" width="13" customWidth="1"/>
    <col min="3842" max="3842" width="12.109375" customWidth="1"/>
    <col min="3843" max="3843" width="13" customWidth="1"/>
    <col min="3844" max="3844" width="13.33203125" customWidth="1"/>
    <col min="4095" max="4095" width="33.44140625" customWidth="1"/>
    <col min="4096" max="4096" width="13.109375" customWidth="1"/>
    <col min="4097" max="4097" width="13" customWidth="1"/>
    <col min="4098" max="4098" width="12.109375" customWidth="1"/>
    <col min="4099" max="4099" width="13" customWidth="1"/>
    <col min="4100" max="4100" width="13.33203125" customWidth="1"/>
    <col min="4351" max="4351" width="33.44140625" customWidth="1"/>
    <col min="4352" max="4352" width="13.109375" customWidth="1"/>
    <col min="4353" max="4353" width="13" customWidth="1"/>
    <col min="4354" max="4354" width="12.109375" customWidth="1"/>
    <col min="4355" max="4355" width="13" customWidth="1"/>
    <col min="4356" max="4356" width="13.33203125" customWidth="1"/>
    <col min="4607" max="4607" width="33.44140625" customWidth="1"/>
    <col min="4608" max="4608" width="13.109375" customWidth="1"/>
    <col min="4609" max="4609" width="13" customWidth="1"/>
    <col min="4610" max="4610" width="12.109375" customWidth="1"/>
    <col min="4611" max="4611" width="13" customWidth="1"/>
    <col min="4612" max="4612" width="13.33203125" customWidth="1"/>
    <col min="4863" max="4863" width="33.44140625" customWidth="1"/>
    <col min="4864" max="4864" width="13.109375" customWidth="1"/>
    <col min="4865" max="4865" width="13" customWidth="1"/>
    <col min="4866" max="4866" width="12.109375" customWidth="1"/>
    <col min="4867" max="4867" width="13" customWidth="1"/>
    <col min="4868" max="4868" width="13.33203125" customWidth="1"/>
    <col min="5119" max="5119" width="33.44140625" customWidth="1"/>
    <col min="5120" max="5120" width="13.109375" customWidth="1"/>
    <col min="5121" max="5121" width="13" customWidth="1"/>
    <col min="5122" max="5122" width="12.109375" customWidth="1"/>
    <col min="5123" max="5123" width="13" customWidth="1"/>
    <col min="5124" max="5124" width="13.33203125" customWidth="1"/>
    <col min="5375" max="5375" width="33.44140625" customWidth="1"/>
    <col min="5376" max="5376" width="13.109375" customWidth="1"/>
    <col min="5377" max="5377" width="13" customWidth="1"/>
    <col min="5378" max="5378" width="12.109375" customWidth="1"/>
    <col min="5379" max="5379" width="13" customWidth="1"/>
    <col min="5380" max="5380" width="13.33203125" customWidth="1"/>
    <col min="5631" max="5631" width="33.44140625" customWidth="1"/>
    <col min="5632" max="5632" width="13.109375" customWidth="1"/>
    <col min="5633" max="5633" width="13" customWidth="1"/>
    <col min="5634" max="5634" width="12.109375" customWidth="1"/>
    <col min="5635" max="5635" width="13" customWidth="1"/>
    <col min="5636" max="5636" width="13.33203125" customWidth="1"/>
    <col min="5887" max="5887" width="33.44140625" customWidth="1"/>
    <col min="5888" max="5888" width="13.109375" customWidth="1"/>
    <col min="5889" max="5889" width="13" customWidth="1"/>
    <col min="5890" max="5890" width="12.109375" customWidth="1"/>
    <col min="5891" max="5891" width="13" customWidth="1"/>
    <col min="5892" max="5892" width="13.33203125" customWidth="1"/>
    <col min="6143" max="6143" width="33.44140625" customWidth="1"/>
    <col min="6144" max="6144" width="13.109375" customWidth="1"/>
    <col min="6145" max="6145" width="13" customWidth="1"/>
    <col min="6146" max="6146" width="12.109375" customWidth="1"/>
    <col min="6147" max="6147" width="13" customWidth="1"/>
    <col min="6148" max="6148" width="13.33203125" customWidth="1"/>
    <col min="6399" max="6399" width="33.44140625" customWidth="1"/>
    <col min="6400" max="6400" width="13.109375" customWidth="1"/>
    <col min="6401" max="6401" width="13" customWidth="1"/>
    <col min="6402" max="6402" width="12.109375" customWidth="1"/>
    <col min="6403" max="6403" width="13" customWidth="1"/>
    <col min="6404" max="6404" width="13.33203125" customWidth="1"/>
    <col min="6655" max="6655" width="33.44140625" customWidth="1"/>
    <col min="6656" max="6656" width="13.109375" customWidth="1"/>
    <col min="6657" max="6657" width="13" customWidth="1"/>
    <col min="6658" max="6658" width="12.109375" customWidth="1"/>
    <col min="6659" max="6659" width="13" customWidth="1"/>
    <col min="6660" max="6660" width="13.33203125" customWidth="1"/>
    <col min="6911" max="6911" width="33.44140625" customWidth="1"/>
    <col min="6912" max="6912" width="13.109375" customWidth="1"/>
    <col min="6913" max="6913" width="13" customWidth="1"/>
    <col min="6914" max="6914" width="12.109375" customWidth="1"/>
    <col min="6915" max="6915" width="13" customWidth="1"/>
    <col min="6916" max="6916" width="13.33203125" customWidth="1"/>
    <col min="7167" max="7167" width="33.44140625" customWidth="1"/>
    <col min="7168" max="7168" width="13.109375" customWidth="1"/>
    <col min="7169" max="7169" width="13" customWidth="1"/>
    <col min="7170" max="7170" width="12.109375" customWidth="1"/>
    <col min="7171" max="7171" width="13" customWidth="1"/>
    <col min="7172" max="7172" width="13.33203125" customWidth="1"/>
    <col min="7423" max="7423" width="33.44140625" customWidth="1"/>
    <col min="7424" max="7424" width="13.109375" customWidth="1"/>
    <col min="7425" max="7425" width="13" customWidth="1"/>
    <col min="7426" max="7426" width="12.109375" customWidth="1"/>
    <col min="7427" max="7427" width="13" customWidth="1"/>
    <col min="7428" max="7428" width="13.33203125" customWidth="1"/>
    <col min="7679" max="7679" width="33.44140625" customWidth="1"/>
    <col min="7680" max="7680" width="13.109375" customWidth="1"/>
    <col min="7681" max="7681" width="13" customWidth="1"/>
    <col min="7682" max="7682" width="12.109375" customWidth="1"/>
    <col min="7683" max="7683" width="13" customWidth="1"/>
    <col min="7684" max="7684" width="13.33203125" customWidth="1"/>
    <col min="7935" max="7935" width="33.44140625" customWidth="1"/>
    <col min="7936" max="7936" width="13.109375" customWidth="1"/>
    <col min="7937" max="7937" width="13" customWidth="1"/>
    <col min="7938" max="7938" width="12.109375" customWidth="1"/>
    <col min="7939" max="7939" width="13" customWidth="1"/>
    <col min="7940" max="7940" width="13.33203125" customWidth="1"/>
    <col min="8191" max="8191" width="33.44140625" customWidth="1"/>
    <col min="8192" max="8192" width="13.109375" customWidth="1"/>
    <col min="8193" max="8193" width="13" customWidth="1"/>
    <col min="8194" max="8194" width="12.109375" customWidth="1"/>
    <col min="8195" max="8195" width="13" customWidth="1"/>
    <col min="8196" max="8196" width="13.33203125" customWidth="1"/>
    <col min="8447" max="8447" width="33.44140625" customWidth="1"/>
    <col min="8448" max="8448" width="13.109375" customWidth="1"/>
    <col min="8449" max="8449" width="13" customWidth="1"/>
    <col min="8450" max="8450" width="12.109375" customWidth="1"/>
    <col min="8451" max="8451" width="13" customWidth="1"/>
    <col min="8452" max="8452" width="13.33203125" customWidth="1"/>
    <col min="8703" max="8703" width="33.44140625" customWidth="1"/>
    <col min="8704" max="8704" width="13.109375" customWidth="1"/>
    <col min="8705" max="8705" width="13" customWidth="1"/>
    <col min="8706" max="8706" width="12.109375" customWidth="1"/>
    <col min="8707" max="8707" width="13" customWidth="1"/>
    <col min="8708" max="8708" width="13.33203125" customWidth="1"/>
    <col min="8959" max="8959" width="33.44140625" customWidth="1"/>
    <col min="8960" max="8960" width="13.109375" customWidth="1"/>
    <col min="8961" max="8961" width="13" customWidth="1"/>
    <col min="8962" max="8962" width="12.109375" customWidth="1"/>
    <col min="8963" max="8963" width="13" customWidth="1"/>
    <col min="8964" max="8964" width="13.33203125" customWidth="1"/>
    <col min="9215" max="9215" width="33.44140625" customWidth="1"/>
    <col min="9216" max="9216" width="13.109375" customWidth="1"/>
    <col min="9217" max="9217" width="13" customWidth="1"/>
    <col min="9218" max="9218" width="12.109375" customWidth="1"/>
    <col min="9219" max="9219" width="13" customWidth="1"/>
    <col min="9220" max="9220" width="13.33203125" customWidth="1"/>
    <col min="9471" max="9471" width="33.44140625" customWidth="1"/>
    <col min="9472" max="9472" width="13.109375" customWidth="1"/>
    <col min="9473" max="9473" width="13" customWidth="1"/>
    <col min="9474" max="9474" width="12.109375" customWidth="1"/>
    <col min="9475" max="9475" width="13" customWidth="1"/>
    <col min="9476" max="9476" width="13.33203125" customWidth="1"/>
    <col min="9727" max="9727" width="33.44140625" customWidth="1"/>
    <col min="9728" max="9728" width="13.109375" customWidth="1"/>
    <col min="9729" max="9729" width="13" customWidth="1"/>
    <col min="9730" max="9730" width="12.109375" customWidth="1"/>
    <col min="9731" max="9731" width="13" customWidth="1"/>
    <col min="9732" max="9732" width="13.33203125" customWidth="1"/>
    <col min="9983" max="9983" width="33.44140625" customWidth="1"/>
    <col min="9984" max="9984" width="13.109375" customWidth="1"/>
    <col min="9985" max="9985" width="13" customWidth="1"/>
    <col min="9986" max="9986" width="12.109375" customWidth="1"/>
    <col min="9987" max="9987" width="13" customWidth="1"/>
    <col min="9988" max="9988" width="13.33203125" customWidth="1"/>
    <col min="10239" max="10239" width="33.44140625" customWidth="1"/>
    <col min="10240" max="10240" width="13.109375" customWidth="1"/>
    <col min="10241" max="10241" width="13" customWidth="1"/>
    <col min="10242" max="10242" width="12.109375" customWidth="1"/>
    <col min="10243" max="10243" width="13" customWidth="1"/>
    <col min="10244" max="10244" width="13.33203125" customWidth="1"/>
    <col min="10495" max="10495" width="33.44140625" customWidth="1"/>
    <col min="10496" max="10496" width="13.109375" customWidth="1"/>
    <col min="10497" max="10497" width="13" customWidth="1"/>
    <col min="10498" max="10498" width="12.109375" customWidth="1"/>
    <col min="10499" max="10499" width="13" customWidth="1"/>
    <col min="10500" max="10500" width="13.33203125" customWidth="1"/>
    <col min="10751" max="10751" width="33.44140625" customWidth="1"/>
    <col min="10752" max="10752" width="13.109375" customWidth="1"/>
    <col min="10753" max="10753" width="13" customWidth="1"/>
    <col min="10754" max="10754" width="12.109375" customWidth="1"/>
    <col min="10755" max="10755" width="13" customWidth="1"/>
    <col min="10756" max="10756" width="13.33203125" customWidth="1"/>
    <col min="11007" max="11007" width="33.44140625" customWidth="1"/>
    <col min="11008" max="11008" width="13.109375" customWidth="1"/>
    <col min="11009" max="11009" width="13" customWidth="1"/>
    <col min="11010" max="11010" width="12.109375" customWidth="1"/>
    <col min="11011" max="11011" width="13" customWidth="1"/>
    <col min="11012" max="11012" width="13.33203125" customWidth="1"/>
    <col min="11263" max="11263" width="33.44140625" customWidth="1"/>
    <col min="11264" max="11264" width="13.109375" customWidth="1"/>
    <col min="11265" max="11265" width="13" customWidth="1"/>
    <col min="11266" max="11266" width="12.109375" customWidth="1"/>
    <col min="11267" max="11267" width="13" customWidth="1"/>
    <col min="11268" max="11268" width="13.33203125" customWidth="1"/>
    <col min="11519" max="11519" width="33.44140625" customWidth="1"/>
    <col min="11520" max="11520" width="13.109375" customWidth="1"/>
    <col min="11521" max="11521" width="13" customWidth="1"/>
    <col min="11522" max="11522" width="12.109375" customWidth="1"/>
    <col min="11523" max="11523" width="13" customWidth="1"/>
    <col min="11524" max="11524" width="13.33203125" customWidth="1"/>
    <col min="11775" max="11775" width="33.44140625" customWidth="1"/>
    <col min="11776" max="11776" width="13.109375" customWidth="1"/>
    <col min="11777" max="11777" width="13" customWidth="1"/>
    <col min="11778" max="11778" width="12.109375" customWidth="1"/>
    <col min="11779" max="11779" width="13" customWidth="1"/>
    <col min="11780" max="11780" width="13.33203125" customWidth="1"/>
    <col min="12031" max="12031" width="33.44140625" customWidth="1"/>
    <col min="12032" max="12032" width="13.109375" customWidth="1"/>
    <col min="12033" max="12033" width="13" customWidth="1"/>
    <col min="12034" max="12034" width="12.109375" customWidth="1"/>
    <col min="12035" max="12035" width="13" customWidth="1"/>
    <col min="12036" max="12036" width="13.33203125" customWidth="1"/>
    <col min="12287" max="12287" width="33.44140625" customWidth="1"/>
    <col min="12288" max="12288" width="13.109375" customWidth="1"/>
    <col min="12289" max="12289" width="13" customWidth="1"/>
    <col min="12290" max="12290" width="12.109375" customWidth="1"/>
    <col min="12291" max="12291" width="13" customWidth="1"/>
    <col min="12292" max="12292" width="13.33203125" customWidth="1"/>
    <col min="12543" max="12543" width="33.44140625" customWidth="1"/>
    <col min="12544" max="12544" width="13.109375" customWidth="1"/>
    <col min="12545" max="12545" width="13" customWidth="1"/>
    <col min="12546" max="12546" width="12.109375" customWidth="1"/>
    <col min="12547" max="12547" width="13" customWidth="1"/>
    <col min="12548" max="12548" width="13.33203125" customWidth="1"/>
    <col min="12799" max="12799" width="33.44140625" customWidth="1"/>
    <col min="12800" max="12800" width="13.109375" customWidth="1"/>
    <col min="12801" max="12801" width="13" customWidth="1"/>
    <col min="12802" max="12802" width="12.109375" customWidth="1"/>
    <col min="12803" max="12803" width="13" customWidth="1"/>
    <col min="12804" max="12804" width="13.33203125" customWidth="1"/>
    <col min="13055" max="13055" width="33.44140625" customWidth="1"/>
    <col min="13056" max="13056" width="13.109375" customWidth="1"/>
    <col min="13057" max="13057" width="13" customWidth="1"/>
    <col min="13058" max="13058" width="12.109375" customWidth="1"/>
    <col min="13059" max="13059" width="13" customWidth="1"/>
    <col min="13060" max="13060" width="13.33203125" customWidth="1"/>
    <col min="13311" max="13311" width="33.44140625" customWidth="1"/>
    <col min="13312" max="13312" width="13.109375" customWidth="1"/>
    <col min="13313" max="13313" width="13" customWidth="1"/>
    <col min="13314" max="13314" width="12.109375" customWidth="1"/>
    <col min="13315" max="13315" width="13" customWidth="1"/>
    <col min="13316" max="13316" width="13.33203125" customWidth="1"/>
    <col min="13567" max="13567" width="33.44140625" customWidth="1"/>
    <col min="13568" max="13568" width="13.109375" customWidth="1"/>
    <col min="13569" max="13569" width="13" customWidth="1"/>
    <col min="13570" max="13570" width="12.109375" customWidth="1"/>
    <col min="13571" max="13571" width="13" customWidth="1"/>
    <col min="13572" max="13572" width="13.33203125" customWidth="1"/>
    <col min="13823" max="13823" width="33.44140625" customWidth="1"/>
    <col min="13824" max="13824" width="13.109375" customWidth="1"/>
    <col min="13825" max="13825" width="13" customWidth="1"/>
    <col min="13826" max="13826" width="12.109375" customWidth="1"/>
    <col min="13827" max="13827" width="13" customWidth="1"/>
    <col min="13828" max="13828" width="13.33203125" customWidth="1"/>
    <col min="14079" max="14079" width="33.44140625" customWidth="1"/>
    <col min="14080" max="14080" width="13.109375" customWidth="1"/>
    <col min="14081" max="14081" width="13" customWidth="1"/>
    <col min="14082" max="14082" width="12.109375" customWidth="1"/>
    <col min="14083" max="14083" width="13" customWidth="1"/>
    <col min="14084" max="14084" width="13.33203125" customWidth="1"/>
    <col min="14335" max="14335" width="33.44140625" customWidth="1"/>
    <col min="14336" max="14336" width="13.109375" customWidth="1"/>
    <col min="14337" max="14337" width="13" customWidth="1"/>
    <col min="14338" max="14338" width="12.109375" customWidth="1"/>
    <col min="14339" max="14339" width="13" customWidth="1"/>
    <col min="14340" max="14340" width="13.33203125" customWidth="1"/>
    <col min="14591" max="14591" width="33.44140625" customWidth="1"/>
    <col min="14592" max="14592" width="13.109375" customWidth="1"/>
    <col min="14593" max="14593" width="13" customWidth="1"/>
    <col min="14594" max="14594" width="12.109375" customWidth="1"/>
    <col min="14595" max="14595" width="13" customWidth="1"/>
    <col min="14596" max="14596" width="13.33203125" customWidth="1"/>
    <col min="14847" max="14847" width="33.44140625" customWidth="1"/>
    <col min="14848" max="14848" width="13.109375" customWidth="1"/>
    <col min="14849" max="14849" width="13" customWidth="1"/>
    <col min="14850" max="14850" width="12.109375" customWidth="1"/>
    <col min="14851" max="14851" width="13" customWidth="1"/>
    <col min="14852" max="14852" width="13.33203125" customWidth="1"/>
    <col min="15103" max="15103" width="33.44140625" customWidth="1"/>
    <col min="15104" max="15104" width="13.109375" customWidth="1"/>
    <col min="15105" max="15105" width="13" customWidth="1"/>
    <col min="15106" max="15106" width="12.109375" customWidth="1"/>
    <col min="15107" max="15107" width="13" customWidth="1"/>
    <col min="15108" max="15108" width="13.33203125" customWidth="1"/>
    <col min="15359" max="15359" width="33.44140625" customWidth="1"/>
    <col min="15360" max="15360" width="13.109375" customWidth="1"/>
    <col min="15361" max="15361" width="13" customWidth="1"/>
    <col min="15362" max="15362" width="12.109375" customWidth="1"/>
    <col min="15363" max="15363" width="13" customWidth="1"/>
    <col min="15364" max="15364" width="13.33203125" customWidth="1"/>
    <col min="15615" max="15615" width="33.44140625" customWidth="1"/>
    <col min="15616" max="15616" width="13.109375" customWidth="1"/>
    <col min="15617" max="15617" width="13" customWidth="1"/>
    <col min="15618" max="15618" width="12.109375" customWidth="1"/>
    <col min="15619" max="15619" width="13" customWidth="1"/>
    <col min="15620" max="15620" width="13.33203125" customWidth="1"/>
    <col min="15871" max="15871" width="33.44140625" customWidth="1"/>
    <col min="15872" max="15872" width="13.109375" customWidth="1"/>
    <col min="15873" max="15873" width="13" customWidth="1"/>
    <col min="15874" max="15874" width="12.109375" customWidth="1"/>
    <col min="15875" max="15875" width="13" customWidth="1"/>
    <col min="15876" max="15876" width="13.33203125" customWidth="1"/>
    <col min="16127" max="16127" width="33.44140625" customWidth="1"/>
    <col min="16128" max="16128" width="13.109375" customWidth="1"/>
    <col min="16129" max="16129" width="13" customWidth="1"/>
    <col min="16130" max="16130" width="12.109375" customWidth="1"/>
    <col min="16131" max="16131" width="13" customWidth="1"/>
    <col min="16132" max="16132" width="13.33203125" customWidth="1"/>
  </cols>
  <sheetData>
    <row r="2" spans="1:5" x14ac:dyDescent="0.25">
      <c r="A2" s="838" t="s">
        <v>825</v>
      </c>
      <c r="B2" s="838"/>
      <c r="C2" s="838"/>
      <c r="D2" s="838"/>
    </row>
    <row r="3" spans="1:5" x14ac:dyDescent="0.25">
      <c r="A3" s="871" t="s">
        <v>405</v>
      </c>
      <c r="B3" s="871"/>
      <c r="C3" s="871"/>
      <c r="D3" s="871"/>
    </row>
    <row r="4" spans="1:5" x14ac:dyDescent="0.25">
      <c r="A4" s="871" t="s">
        <v>143</v>
      </c>
      <c r="B4" s="871"/>
      <c r="C4" s="871"/>
      <c r="D4" s="871"/>
    </row>
    <row r="5" spans="1:5" x14ac:dyDescent="0.25">
      <c r="A5" s="425"/>
      <c r="B5" s="425"/>
      <c r="C5" s="425"/>
      <c r="D5" s="425"/>
    </row>
    <row r="6" spans="1:5" x14ac:dyDescent="0.25">
      <c r="A6" s="25"/>
      <c r="B6" s="25"/>
      <c r="C6" s="25"/>
      <c r="D6" s="25"/>
    </row>
    <row r="7" spans="1:5" x14ac:dyDescent="0.25">
      <c r="A7" s="992" t="s">
        <v>144</v>
      </c>
      <c r="B7" s="992"/>
      <c r="C7" s="992"/>
      <c r="D7" s="992"/>
    </row>
    <row r="8" spans="1:5" ht="12.75" customHeight="1" x14ac:dyDescent="0.25">
      <c r="A8" s="993" t="s">
        <v>145</v>
      </c>
      <c r="B8" s="996" t="s">
        <v>146</v>
      </c>
      <c r="C8" s="997"/>
      <c r="D8" s="995" t="s">
        <v>438</v>
      </c>
      <c r="E8" s="998"/>
    </row>
    <row r="9" spans="1:5" ht="15" customHeight="1" x14ac:dyDescent="0.25">
      <c r="A9" s="994"/>
      <c r="B9" s="385" t="s">
        <v>755</v>
      </c>
      <c r="C9" s="385" t="s">
        <v>756</v>
      </c>
      <c r="D9" s="995"/>
      <c r="E9" s="998"/>
    </row>
    <row r="10" spans="1:5" ht="15" customHeight="1" x14ac:dyDescent="0.25">
      <c r="A10" s="427" t="s">
        <v>113</v>
      </c>
      <c r="B10" s="385"/>
      <c r="C10" s="385"/>
      <c r="D10" s="428"/>
    </row>
    <row r="11" spans="1:5" ht="15" customHeight="1" x14ac:dyDescent="0.25">
      <c r="A11" s="386" t="s">
        <v>419</v>
      </c>
      <c r="B11" s="305">
        <v>10000</v>
      </c>
      <c r="C11" s="305">
        <v>8300</v>
      </c>
      <c r="D11" s="306">
        <v>0</v>
      </c>
    </row>
    <row r="12" spans="1:5" ht="15" customHeight="1" x14ac:dyDescent="0.25">
      <c r="A12" s="386" t="s">
        <v>420</v>
      </c>
      <c r="B12" s="305">
        <v>1655</v>
      </c>
      <c r="C12" s="305">
        <v>1655</v>
      </c>
      <c r="D12" s="306">
        <v>0</v>
      </c>
    </row>
    <row r="13" spans="1:5" ht="15" customHeight="1" x14ac:dyDescent="0.25">
      <c r="A13" s="386" t="s">
        <v>421</v>
      </c>
      <c r="B13" s="305">
        <v>1000</v>
      </c>
      <c r="C13" s="305"/>
      <c r="D13" s="306">
        <v>0</v>
      </c>
    </row>
    <row r="14" spans="1:5" x14ac:dyDescent="0.25">
      <c r="A14" s="393" t="s">
        <v>390</v>
      </c>
      <c r="B14" s="305">
        <v>515</v>
      </c>
      <c r="C14" s="305">
        <v>1212</v>
      </c>
      <c r="D14" s="306">
        <v>631</v>
      </c>
    </row>
    <row r="15" spans="1:5" ht="23.4" x14ac:dyDescent="0.25">
      <c r="A15" s="393" t="s">
        <v>422</v>
      </c>
      <c r="B15" s="305">
        <v>4000</v>
      </c>
      <c r="C15" s="305">
        <v>2955</v>
      </c>
      <c r="D15" s="306"/>
    </row>
    <row r="16" spans="1:5" x14ac:dyDescent="0.25">
      <c r="A16" s="393" t="s">
        <v>782</v>
      </c>
      <c r="B16" s="305"/>
      <c r="C16" s="305">
        <v>2476</v>
      </c>
      <c r="D16" s="306">
        <v>2478</v>
      </c>
    </row>
    <row r="17" spans="1:4" x14ac:dyDescent="0.25">
      <c r="A17" s="393" t="s">
        <v>785</v>
      </c>
      <c r="B17" s="305"/>
      <c r="C17" s="305">
        <v>1939</v>
      </c>
      <c r="D17" s="306"/>
    </row>
    <row r="18" spans="1:4" ht="15" customHeight="1" x14ac:dyDescent="0.25">
      <c r="A18" s="386"/>
      <c r="B18" s="305"/>
      <c r="C18" s="305"/>
      <c r="D18" s="306"/>
    </row>
    <row r="19" spans="1:4" ht="12.75" customHeight="1" x14ac:dyDescent="0.25">
      <c r="A19" s="387" t="s">
        <v>757</v>
      </c>
      <c r="B19" s="388">
        <f>SUM(B11:B18)</f>
        <v>17170</v>
      </c>
      <c r="C19" s="388">
        <f>SUM(C11:C18)</f>
        <v>18537</v>
      </c>
      <c r="D19" s="388">
        <f>SUM(D11:D18)</f>
        <v>3109</v>
      </c>
    </row>
    <row r="20" spans="1:4" ht="12.75" customHeight="1" x14ac:dyDescent="0.25">
      <c r="A20" s="387"/>
      <c r="B20" s="388"/>
      <c r="C20" s="388"/>
      <c r="D20" s="388"/>
    </row>
    <row r="21" spans="1:4" ht="12.75" customHeight="1" x14ac:dyDescent="0.25">
      <c r="A21" s="387" t="s">
        <v>362</v>
      </c>
      <c r="B21" s="388"/>
      <c r="C21" s="388"/>
      <c r="D21" s="388"/>
    </row>
    <row r="22" spans="1:4" ht="12.75" customHeight="1" x14ac:dyDescent="0.25">
      <c r="A22" s="393" t="s">
        <v>390</v>
      </c>
      <c r="B22" s="388">
        <v>1250</v>
      </c>
      <c r="C22" s="388">
        <v>1250</v>
      </c>
      <c r="D22" s="388">
        <v>712</v>
      </c>
    </row>
    <row r="23" spans="1:4" ht="12.75" customHeight="1" x14ac:dyDescent="0.25">
      <c r="A23" s="387"/>
      <c r="B23" s="388"/>
      <c r="C23" s="388"/>
      <c r="D23" s="388"/>
    </row>
    <row r="24" spans="1:4" ht="12.75" customHeight="1" x14ac:dyDescent="0.25">
      <c r="A24" s="387" t="s">
        <v>758</v>
      </c>
      <c r="B24" s="388">
        <f>SUM(B22:B23)</f>
        <v>1250</v>
      </c>
      <c r="C24" s="388">
        <f t="shared" ref="C24:D24" si="0">SUM(C22:C23)</f>
        <v>1250</v>
      </c>
      <c r="D24" s="388">
        <f t="shared" si="0"/>
        <v>712</v>
      </c>
    </row>
    <row r="25" spans="1:4" ht="12.75" customHeight="1" x14ac:dyDescent="0.25">
      <c r="A25" s="387"/>
      <c r="B25" s="388"/>
      <c r="C25" s="388"/>
      <c r="D25" s="388"/>
    </row>
    <row r="26" spans="1:4" ht="12.75" customHeight="1" x14ac:dyDescent="0.25">
      <c r="A26" s="387" t="s">
        <v>114</v>
      </c>
      <c r="B26" s="388">
        <f>B19+B24</f>
        <v>18420</v>
      </c>
      <c r="C26" s="388">
        <f t="shared" ref="C26:D26" si="1">C19+C24</f>
        <v>19787</v>
      </c>
      <c r="D26" s="388">
        <f t="shared" si="1"/>
        <v>3821</v>
      </c>
    </row>
    <row r="27" spans="1:4" ht="12.75" customHeight="1" x14ac:dyDescent="0.25">
      <c r="A27" s="417"/>
      <c r="B27" s="418"/>
      <c r="C27" s="418"/>
      <c r="D27" s="418"/>
    </row>
    <row r="29" spans="1:4" ht="69" customHeight="1" x14ac:dyDescent="0.25">
      <c r="A29" s="999" t="s">
        <v>787</v>
      </c>
      <c r="B29" s="999"/>
      <c r="C29" s="999"/>
      <c r="D29" s="999"/>
    </row>
    <row r="30" spans="1:4" x14ac:dyDescent="0.25">
      <c r="A30" s="775"/>
      <c r="B30" s="775"/>
      <c r="C30" s="775"/>
      <c r="D30" s="775"/>
    </row>
    <row r="31" spans="1:4" ht="12.75" customHeight="1" x14ac:dyDescent="0.25">
      <c r="A31" s="838" t="s">
        <v>826</v>
      </c>
      <c r="B31" s="838"/>
      <c r="C31" s="838"/>
      <c r="D31" s="838"/>
    </row>
    <row r="32" spans="1:4" x14ac:dyDescent="0.25">
      <c r="A32" s="871" t="s">
        <v>406</v>
      </c>
      <c r="B32" s="871"/>
      <c r="C32" s="871"/>
      <c r="D32" s="871"/>
    </row>
    <row r="33" spans="1:4" x14ac:dyDescent="0.25">
      <c r="A33" s="871" t="s">
        <v>147</v>
      </c>
      <c r="B33" s="871"/>
      <c r="C33" s="871"/>
      <c r="D33" s="871"/>
    </row>
    <row r="34" spans="1:4" x14ac:dyDescent="0.25">
      <c r="A34" s="25"/>
      <c r="B34" s="25"/>
      <c r="C34" s="25"/>
      <c r="D34" s="25"/>
    </row>
    <row r="35" spans="1:4" x14ac:dyDescent="0.25">
      <c r="A35" s="992" t="s">
        <v>144</v>
      </c>
      <c r="B35" s="992"/>
      <c r="C35" s="992"/>
      <c r="D35" s="992"/>
    </row>
    <row r="36" spans="1:4" x14ac:dyDescent="0.25">
      <c r="A36" s="993" t="s">
        <v>148</v>
      </c>
      <c r="B36" s="996" t="s">
        <v>146</v>
      </c>
      <c r="C36" s="997"/>
      <c r="D36" s="995" t="s">
        <v>438</v>
      </c>
    </row>
    <row r="37" spans="1:4" x14ac:dyDescent="0.25">
      <c r="A37" s="994"/>
      <c r="B37" s="389" t="s">
        <v>760</v>
      </c>
      <c r="C37" s="389" t="s">
        <v>756</v>
      </c>
      <c r="D37" s="995"/>
    </row>
    <row r="38" spans="1:4" x14ac:dyDescent="0.25">
      <c r="A38" s="427" t="s">
        <v>113</v>
      </c>
      <c r="B38" s="389"/>
      <c r="C38" s="389"/>
      <c r="D38" s="428"/>
    </row>
    <row r="39" spans="1:4" x14ac:dyDescent="0.25">
      <c r="A39" s="427"/>
      <c r="B39" s="389"/>
      <c r="C39" s="389"/>
      <c r="D39" s="428"/>
    </row>
    <row r="40" spans="1:4" x14ac:dyDescent="0.25">
      <c r="A40" s="386" t="s">
        <v>364</v>
      </c>
      <c r="B40" s="305">
        <v>89000</v>
      </c>
      <c r="C40" s="305">
        <v>78052</v>
      </c>
      <c r="D40" s="306"/>
    </row>
    <row r="41" spans="1:4" x14ac:dyDescent="0.25">
      <c r="A41" s="386" t="s">
        <v>377</v>
      </c>
      <c r="B41" s="305">
        <v>1270</v>
      </c>
      <c r="C41" s="305">
        <v>0</v>
      </c>
      <c r="D41" s="306">
        <v>0</v>
      </c>
    </row>
    <row r="42" spans="1:4" x14ac:dyDescent="0.25">
      <c r="A42" s="386" t="s">
        <v>783</v>
      </c>
      <c r="B42" s="305"/>
      <c r="C42" s="305">
        <v>7630</v>
      </c>
      <c r="D42" s="306">
        <v>7430</v>
      </c>
    </row>
    <row r="43" spans="1:4" x14ac:dyDescent="0.25">
      <c r="A43" s="386" t="s">
        <v>784</v>
      </c>
      <c r="B43" s="305"/>
      <c r="C43" s="305">
        <v>3518</v>
      </c>
      <c r="D43" s="306">
        <v>3518</v>
      </c>
    </row>
    <row r="44" spans="1:4" x14ac:dyDescent="0.25">
      <c r="A44" s="386"/>
      <c r="B44" s="305"/>
      <c r="C44" s="305"/>
      <c r="D44" s="306"/>
    </row>
    <row r="45" spans="1:4" s="429" customFormat="1" x14ac:dyDescent="0.25">
      <c r="A45" s="606" t="s">
        <v>759</v>
      </c>
      <c r="B45" s="306">
        <f>SUM(B40:B44)</f>
        <v>90270</v>
      </c>
      <c r="C45" s="306">
        <f t="shared" ref="C45:D45" si="2">SUM(C40:C44)</f>
        <v>89200</v>
      </c>
      <c r="D45" s="306">
        <f t="shared" si="2"/>
        <v>10948</v>
      </c>
    </row>
    <row r="46" spans="1:4" x14ac:dyDescent="0.25">
      <c r="A46" s="386"/>
      <c r="B46" s="305"/>
      <c r="C46" s="305"/>
      <c r="D46" s="306"/>
    </row>
    <row r="47" spans="1:4" s="429" customFormat="1" x14ac:dyDescent="0.25">
      <c r="A47" s="606" t="s">
        <v>362</v>
      </c>
      <c r="B47" s="306"/>
      <c r="C47" s="306"/>
      <c r="D47" s="306"/>
    </row>
    <row r="48" spans="1:4" x14ac:dyDescent="0.25">
      <c r="A48" s="386" t="s">
        <v>418</v>
      </c>
      <c r="B48" s="305">
        <v>200</v>
      </c>
      <c r="C48" s="305"/>
      <c r="D48" s="306">
        <v>0</v>
      </c>
    </row>
    <row r="49" spans="1:4" s="429" customFormat="1" x14ac:dyDescent="0.25">
      <c r="A49" s="606" t="s">
        <v>761</v>
      </c>
      <c r="B49" s="306">
        <f>SUM(B48)</f>
        <v>200</v>
      </c>
      <c r="C49" s="306">
        <f t="shared" ref="C49:D49" si="3">SUM(C48)</f>
        <v>0</v>
      </c>
      <c r="D49" s="306">
        <f t="shared" si="3"/>
        <v>0</v>
      </c>
    </row>
    <row r="50" spans="1:4" x14ac:dyDescent="0.25">
      <c r="A50" s="386"/>
      <c r="B50" s="305"/>
      <c r="C50" s="305"/>
      <c r="D50" s="306">
        <f>SUM(B50:C50)</f>
        <v>0</v>
      </c>
    </row>
    <row r="51" spans="1:4" x14ac:dyDescent="0.25">
      <c r="A51" s="390" t="s">
        <v>149</v>
      </c>
      <c r="B51" s="330">
        <f>B45+B49</f>
        <v>90470</v>
      </c>
      <c r="C51" s="330">
        <f t="shared" ref="C51:D51" si="4">C45+C49</f>
        <v>89200</v>
      </c>
      <c r="D51" s="330">
        <f t="shared" si="4"/>
        <v>10948</v>
      </c>
    </row>
    <row r="52" spans="1:4" x14ac:dyDescent="0.25">
      <c r="A52" s="16"/>
      <c r="B52" s="16"/>
    </row>
    <row r="53" spans="1:4" ht="87" customHeight="1" x14ac:dyDescent="0.25">
      <c r="A53" s="999" t="s">
        <v>786</v>
      </c>
      <c r="B53" s="999"/>
      <c r="C53" s="999"/>
      <c r="D53" s="999"/>
    </row>
  </sheetData>
  <mergeCells count="17">
    <mergeCell ref="D36:D37"/>
    <mergeCell ref="B36:C36"/>
    <mergeCell ref="E8:E9"/>
    <mergeCell ref="A29:D29"/>
    <mergeCell ref="A53:D53"/>
    <mergeCell ref="A31:D31"/>
    <mergeCell ref="A32:D32"/>
    <mergeCell ref="A33:D33"/>
    <mergeCell ref="A35:D35"/>
    <mergeCell ref="A36:A37"/>
    <mergeCell ref="A2:D2"/>
    <mergeCell ref="A3:D3"/>
    <mergeCell ref="A4:D4"/>
    <mergeCell ref="A7:D7"/>
    <mergeCell ref="A8:A9"/>
    <mergeCell ref="D8:D9"/>
    <mergeCell ref="B8:C8"/>
  </mergeCells>
  <printOptions horizontalCentered="1"/>
  <pageMargins left="0.39370078740157483" right="0.23622047244094491" top="0.43307086614173229" bottom="0.51181102362204722" header="0.27559055118110237" footer="0.27559055118110237"/>
  <pageSetup paperSize="9" scale="9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3" tint="0.39997558519241921"/>
  </sheetPr>
  <dimension ref="A1:D45"/>
  <sheetViews>
    <sheetView workbookViewId="0">
      <selection activeCell="A16" sqref="A16"/>
    </sheetView>
  </sheetViews>
  <sheetFormatPr defaultRowHeight="13.2" x14ac:dyDescent="0.25"/>
  <cols>
    <col min="1" max="1" width="53.6640625" customWidth="1"/>
    <col min="2" max="2" width="15.6640625" customWidth="1"/>
    <col min="256" max="256" width="67.109375" customWidth="1"/>
    <col min="257" max="257" width="15.6640625" customWidth="1"/>
    <col min="258" max="258" width="15.5546875" customWidth="1"/>
    <col min="512" max="512" width="67.109375" customWidth="1"/>
    <col min="513" max="513" width="15.6640625" customWidth="1"/>
    <col min="514" max="514" width="15.5546875" customWidth="1"/>
    <col min="768" max="768" width="67.109375" customWidth="1"/>
    <col min="769" max="769" width="15.6640625" customWidth="1"/>
    <col min="770" max="770" width="15.5546875" customWidth="1"/>
    <col min="1024" max="1024" width="67.109375" customWidth="1"/>
    <col min="1025" max="1025" width="15.6640625" customWidth="1"/>
    <col min="1026" max="1026" width="15.5546875" customWidth="1"/>
    <col min="1280" max="1280" width="67.109375" customWidth="1"/>
    <col min="1281" max="1281" width="15.6640625" customWidth="1"/>
    <col min="1282" max="1282" width="15.5546875" customWidth="1"/>
    <col min="1536" max="1536" width="67.109375" customWidth="1"/>
    <col min="1537" max="1537" width="15.6640625" customWidth="1"/>
    <col min="1538" max="1538" width="15.5546875" customWidth="1"/>
    <col min="1792" max="1792" width="67.109375" customWidth="1"/>
    <col min="1793" max="1793" width="15.6640625" customWidth="1"/>
    <col min="1794" max="1794" width="15.5546875" customWidth="1"/>
    <col min="2048" max="2048" width="67.109375" customWidth="1"/>
    <col min="2049" max="2049" width="15.6640625" customWidth="1"/>
    <col min="2050" max="2050" width="15.5546875" customWidth="1"/>
    <col min="2304" max="2304" width="67.109375" customWidth="1"/>
    <col min="2305" max="2305" width="15.6640625" customWidth="1"/>
    <col min="2306" max="2306" width="15.5546875" customWidth="1"/>
    <col min="2560" max="2560" width="67.109375" customWidth="1"/>
    <col min="2561" max="2561" width="15.6640625" customWidth="1"/>
    <col min="2562" max="2562" width="15.5546875" customWidth="1"/>
    <col min="2816" max="2816" width="67.109375" customWidth="1"/>
    <col min="2817" max="2817" width="15.6640625" customWidth="1"/>
    <col min="2818" max="2818" width="15.5546875" customWidth="1"/>
    <col min="3072" max="3072" width="67.109375" customWidth="1"/>
    <col min="3073" max="3073" width="15.6640625" customWidth="1"/>
    <col min="3074" max="3074" width="15.5546875" customWidth="1"/>
    <col min="3328" max="3328" width="67.109375" customWidth="1"/>
    <col min="3329" max="3329" width="15.6640625" customWidth="1"/>
    <col min="3330" max="3330" width="15.5546875" customWidth="1"/>
    <col min="3584" max="3584" width="67.109375" customWidth="1"/>
    <col min="3585" max="3585" width="15.6640625" customWidth="1"/>
    <col min="3586" max="3586" width="15.5546875" customWidth="1"/>
    <col min="3840" max="3840" width="67.109375" customWidth="1"/>
    <col min="3841" max="3841" width="15.6640625" customWidth="1"/>
    <col min="3842" max="3842" width="15.5546875" customWidth="1"/>
    <col min="4096" max="4096" width="67.109375" customWidth="1"/>
    <col min="4097" max="4097" width="15.6640625" customWidth="1"/>
    <col min="4098" max="4098" width="15.5546875" customWidth="1"/>
    <col min="4352" max="4352" width="67.109375" customWidth="1"/>
    <col min="4353" max="4353" width="15.6640625" customWidth="1"/>
    <col min="4354" max="4354" width="15.5546875" customWidth="1"/>
    <col min="4608" max="4608" width="67.109375" customWidth="1"/>
    <col min="4609" max="4609" width="15.6640625" customWidth="1"/>
    <col min="4610" max="4610" width="15.5546875" customWidth="1"/>
    <col min="4864" max="4864" width="67.109375" customWidth="1"/>
    <col min="4865" max="4865" width="15.6640625" customWidth="1"/>
    <col min="4866" max="4866" width="15.5546875" customWidth="1"/>
    <col min="5120" max="5120" width="67.109375" customWidth="1"/>
    <col min="5121" max="5121" width="15.6640625" customWidth="1"/>
    <col min="5122" max="5122" width="15.5546875" customWidth="1"/>
    <col min="5376" max="5376" width="67.109375" customWidth="1"/>
    <col min="5377" max="5377" width="15.6640625" customWidth="1"/>
    <col min="5378" max="5378" width="15.5546875" customWidth="1"/>
    <col min="5632" max="5632" width="67.109375" customWidth="1"/>
    <col min="5633" max="5633" width="15.6640625" customWidth="1"/>
    <col min="5634" max="5634" width="15.5546875" customWidth="1"/>
    <col min="5888" max="5888" width="67.109375" customWidth="1"/>
    <col min="5889" max="5889" width="15.6640625" customWidth="1"/>
    <col min="5890" max="5890" width="15.5546875" customWidth="1"/>
    <col min="6144" max="6144" width="67.109375" customWidth="1"/>
    <col min="6145" max="6145" width="15.6640625" customWidth="1"/>
    <col min="6146" max="6146" width="15.5546875" customWidth="1"/>
    <col min="6400" max="6400" width="67.109375" customWidth="1"/>
    <col min="6401" max="6401" width="15.6640625" customWidth="1"/>
    <col min="6402" max="6402" width="15.5546875" customWidth="1"/>
    <col min="6656" max="6656" width="67.109375" customWidth="1"/>
    <col min="6657" max="6657" width="15.6640625" customWidth="1"/>
    <col min="6658" max="6658" width="15.5546875" customWidth="1"/>
    <col min="6912" max="6912" width="67.109375" customWidth="1"/>
    <col min="6913" max="6913" width="15.6640625" customWidth="1"/>
    <col min="6914" max="6914" width="15.5546875" customWidth="1"/>
    <col min="7168" max="7168" width="67.109375" customWidth="1"/>
    <col min="7169" max="7169" width="15.6640625" customWidth="1"/>
    <col min="7170" max="7170" width="15.5546875" customWidth="1"/>
    <col min="7424" max="7424" width="67.109375" customWidth="1"/>
    <col min="7425" max="7425" width="15.6640625" customWidth="1"/>
    <col min="7426" max="7426" width="15.5546875" customWidth="1"/>
    <col min="7680" max="7680" width="67.109375" customWidth="1"/>
    <col min="7681" max="7681" width="15.6640625" customWidth="1"/>
    <col min="7682" max="7682" width="15.5546875" customWidth="1"/>
    <col min="7936" max="7936" width="67.109375" customWidth="1"/>
    <col min="7937" max="7937" width="15.6640625" customWidth="1"/>
    <col min="7938" max="7938" width="15.5546875" customWidth="1"/>
    <col min="8192" max="8192" width="67.109375" customWidth="1"/>
    <col min="8193" max="8193" width="15.6640625" customWidth="1"/>
    <col min="8194" max="8194" width="15.5546875" customWidth="1"/>
    <col min="8448" max="8448" width="67.109375" customWidth="1"/>
    <col min="8449" max="8449" width="15.6640625" customWidth="1"/>
    <col min="8450" max="8450" width="15.5546875" customWidth="1"/>
    <col min="8704" max="8704" width="67.109375" customWidth="1"/>
    <col min="8705" max="8705" width="15.6640625" customWidth="1"/>
    <col min="8706" max="8706" width="15.5546875" customWidth="1"/>
    <col min="8960" max="8960" width="67.109375" customWidth="1"/>
    <col min="8961" max="8961" width="15.6640625" customWidth="1"/>
    <col min="8962" max="8962" width="15.5546875" customWidth="1"/>
    <col min="9216" max="9216" width="67.109375" customWidth="1"/>
    <col min="9217" max="9217" width="15.6640625" customWidth="1"/>
    <col min="9218" max="9218" width="15.5546875" customWidth="1"/>
    <col min="9472" max="9472" width="67.109375" customWidth="1"/>
    <col min="9473" max="9473" width="15.6640625" customWidth="1"/>
    <col min="9474" max="9474" width="15.5546875" customWidth="1"/>
    <col min="9728" max="9728" width="67.109375" customWidth="1"/>
    <col min="9729" max="9729" width="15.6640625" customWidth="1"/>
    <col min="9730" max="9730" width="15.5546875" customWidth="1"/>
    <col min="9984" max="9984" width="67.109375" customWidth="1"/>
    <col min="9985" max="9985" width="15.6640625" customWidth="1"/>
    <col min="9986" max="9986" width="15.5546875" customWidth="1"/>
    <col min="10240" max="10240" width="67.109375" customWidth="1"/>
    <col min="10241" max="10241" width="15.6640625" customWidth="1"/>
    <col min="10242" max="10242" width="15.5546875" customWidth="1"/>
    <col min="10496" max="10496" width="67.109375" customWidth="1"/>
    <col min="10497" max="10497" width="15.6640625" customWidth="1"/>
    <col min="10498" max="10498" width="15.5546875" customWidth="1"/>
    <col min="10752" max="10752" width="67.109375" customWidth="1"/>
    <col min="10753" max="10753" width="15.6640625" customWidth="1"/>
    <col min="10754" max="10754" width="15.5546875" customWidth="1"/>
    <col min="11008" max="11008" width="67.109375" customWidth="1"/>
    <col min="11009" max="11009" width="15.6640625" customWidth="1"/>
    <col min="11010" max="11010" width="15.5546875" customWidth="1"/>
    <col min="11264" max="11264" width="67.109375" customWidth="1"/>
    <col min="11265" max="11265" width="15.6640625" customWidth="1"/>
    <col min="11266" max="11266" width="15.5546875" customWidth="1"/>
    <col min="11520" max="11520" width="67.109375" customWidth="1"/>
    <col min="11521" max="11521" width="15.6640625" customWidth="1"/>
    <col min="11522" max="11522" width="15.5546875" customWidth="1"/>
    <col min="11776" max="11776" width="67.109375" customWidth="1"/>
    <col min="11777" max="11777" width="15.6640625" customWidth="1"/>
    <col min="11778" max="11778" width="15.5546875" customWidth="1"/>
    <col min="12032" max="12032" width="67.109375" customWidth="1"/>
    <col min="12033" max="12033" width="15.6640625" customWidth="1"/>
    <col min="12034" max="12034" width="15.5546875" customWidth="1"/>
    <col min="12288" max="12288" width="67.109375" customWidth="1"/>
    <col min="12289" max="12289" width="15.6640625" customWidth="1"/>
    <col min="12290" max="12290" width="15.5546875" customWidth="1"/>
    <col min="12544" max="12544" width="67.109375" customWidth="1"/>
    <col min="12545" max="12545" width="15.6640625" customWidth="1"/>
    <col min="12546" max="12546" width="15.5546875" customWidth="1"/>
    <col min="12800" max="12800" width="67.109375" customWidth="1"/>
    <col min="12801" max="12801" width="15.6640625" customWidth="1"/>
    <col min="12802" max="12802" width="15.5546875" customWidth="1"/>
    <col min="13056" max="13056" width="67.109375" customWidth="1"/>
    <col min="13057" max="13057" width="15.6640625" customWidth="1"/>
    <col min="13058" max="13058" width="15.5546875" customWidth="1"/>
    <col min="13312" max="13312" width="67.109375" customWidth="1"/>
    <col min="13313" max="13313" width="15.6640625" customWidth="1"/>
    <col min="13314" max="13314" width="15.5546875" customWidth="1"/>
    <col min="13568" max="13568" width="67.109375" customWidth="1"/>
    <col min="13569" max="13569" width="15.6640625" customWidth="1"/>
    <col min="13570" max="13570" width="15.5546875" customWidth="1"/>
    <col min="13824" max="13824" width="67.109375" customWidth="1"/>
    <col min="13825" max="13825" width="15.6640625" customWidth="1"/>
    <col min="13826" max="13826" width="15.5546875" customWidth="1"/>
    <col min="14080" max="14080" width="67.109375" customWidth="1"/>
    <col min="14081" max="14081" width="15.6640625" customWidth="1"/>
    <col min="14082" max="14082" width="15.5546875" customWidth="1"/>
    <col min="14336" max="14336" width="67.109375" customWidth="1"/>
    <col min="14337" max="14337" width="15.6640625" customWidth="1"/>
    <col min="14338" max="14338" width="15.5546875" customWidth="1"/>
    <col min="14592" max="14592" width="67.109375" customWidth="1"/>
    <col min="14593" max="14593" width="15.6640625" customWidth="1"/>
    <col min="14594" max="14594" width="15.5546875" customWidth="1"/>
    <col min="14848" max="14848" width="67.109375" customWidth="1"/>
    <col min="14849" max="14849" width="15.6640625" customWidth="1"/>
    <col min="14850" max="14850" width="15.5546875" customWidth="1"/>
    <col min="15104" max="15104" width="67.109375" customWidth="1"/>
    <col min="15105" max="15105" width="15.6640625" customWidth="1"/>
    <col min="15106" max="15106" width="15.5546875" customWidth="1"/>
    <col min="15360" max="15360" width="67.109375" customWidth="1"/>
    <col min="15361" max="15361" width="15.6640625" customWidth="1"/>
    <col min="15362" max="15362" width="15.5546875" customWidth="1"/>
    <col min="15616" max="15616" width="67.109375" customWidth="1"/>
    <col min="15617" max="15617" width="15.6640625" customWidth="1"/>
    <col min="15618" max="15618" width="15.5546875" customWidth="1"/>
    <col min="15872" max="15872" width="67.109375" customWidth="1"/>
    <col min="15873" max="15873" width="15.6640625" customWidth="1"/>
    <col min="15874" max="15874" width="15.5546875" customWidth="1"/>
    <col min="16128" max="16128" width="67.109375" customWidth="1"/>
    <col min="16129" max="16129" width="15.6640625" customWidth="1"/>
    <col min="16130" max="16130" width="15.5546875" customWidth="1"/>
  </cols>
  <sheetData>
    <row r="1" spans="1:4" x14ac:dyDescent="0.25">
      <c r="A1" s="838" t="s">
        <v>827</v>
      </c>
      <c r="B1" s="838"/>
      <c r="C1" s="1039"/>
      <c r="D1" s="1039"/>
    </row>
    <row r="2" spans="1:4" x14ac:dyDescent="0.25">
      <c r="C2" s="41"/>
    </row>
    <row r="3" spans="1:4" x14ac:dyDescent="0.25">
      <c r="C3" s="41"/>
    </row>
    <row r="4" spans="1:4" x14ac:dyDescent="0.25">
      <c r="A4" s="1001" t="s">
        <v>150</v>
      </c>
      <c r="B4" s="1001"/>
    </row>
    <row r="5" spans="1:4" x14ac:dyDescent="0.25">
      <c r="A5" s="1001" t="s">
        <v>151</v>
      </c>
      <c r="B5" s="1001"/>
    </row>
    <row r="6" spans="1:4" x14ac:dyDescent="0.25">
      <c r="A6" s="414"/>
      <c r="B6" s="414"/>
    </row>
    <row r="7" spans="1:4" x14ac:dyDescent="0.25">
      <c r="A7" s="41"/>
    </row>
    <row r="8" spans="1:4" x14ac:dyDescent="0.25">
      <c r="A8" s="42" t="s">
        <v>152</v>
      </c>
      <c r="B8" s="43">
        <v>2019</v>
      </c>
    </row>
    <row r="9" spans="1:4" x14ac:dyDescent="0.25">
      <c r="A9" s="44" t="s">
        <v>153</v>
      </c>
      <c r="B9" s="45">
        <v>112212</v>
      </c>
    </row>
    <row r="10" spans="1:4" ht="21.75" customHeight="1" x14ac:dyDescent="0.25">
      <c r="A10" s="46" t="s">
        <v>154</v>
      </c>
      <c r="B10" s="45"/>
    </row>
    <row r="11" spans="1:4" x14ac:dyDescent="0.25">
      <c r="A11" s="44" t="s">
        <v>155</v>
      </c>
      <c r="B11" s="45"/>
    </row>
    <row r="12" spans="1:4" x14ac:dyDescent="0.25">
      <c r="A12" s="44" t="s">
        <v>156</v>
      </c>
      <c r="B12" s="45"/>
    </row>
    <row r="13" spans="1:4" x14ac:dyDescent="0.25">
      <c r="A13" s="44" t="s">
        <v>157</v>
      </c>
      <c r="B13" s="45"/>
    </row>
    <row r="14" spans="1:4" x14ac:dyDescent="0.25">
      <c r="A14" s="44" t="s">
        <v>158</v>
      </c>
      <c r="B14" s="45"/>
    </row>
    <row r="15" spans="1:4" x14ac:dyDescent="0.25">
      <c r="A15" s="44" t="s">
        <v>159</v>
      </c>
      <c r="B15" s="45"/>
    </row>
    <row r="16" spans="1:4" x14ac:dyDescent="0.25">
      <c r="A16" s="44" t="s">
        <v>160</v>
      </c>
      <c r="B16" s="45"/>
    </row>
    <row r="17" spans="1:2" x14ac:dyDescent="0.25">
      <c r="A17" s="44" t="s">
        <v>161</v>
      </c>
      <c r="B17" s="45"/>
    </row>
    <row r="18" spans="1:2" x14ac:dyDescent="0.25">
      <c r="A18" s="44" t="s">
        <v>162</v>
      </c>
      <c r="B18" s="45"/>
    </row>
    <row r="19" spans="1:2" x14ac:dyDescent="0.25">
      <c r="A19" s="47" t="s">
        <v>163</v>
      </c>
      <c r="B19" s="48">
        <f>SUM(B9:B18)</f>
        <v>112212</v>
      </c>
    </row>
    <row r="20" spans="1:2" x14ac:dyDescent="0.25">
      <c r="A20" s="49"/>
      <c r="B20" s="49"/>
    </row>
    <row r="21" spans="1:2" ht="15.75" customHeight="1" x14ac:dyDescent="0.25">
      <c r="A21" s="1000" t="s">
        <v>164</v>
      </c>
      <c r="B21" s="1000"/>
    </row>
    <row r="22" spans="1:2" ht="15.75" customHeight="1" x14ac:dyDescent="0.25">
      <c r="A22" s="50"/>
      <c r="B22" s="50"/>
    </row>
    <row r="23" spans="1:2" x14ac:dyDescent="0.25">
      <c r="A23" s="1002"/>
      <c r="B23" s="1002"/>
    </row>
    <row r="24" spans="1:2" x14ac:dyDescent="0.25">
      <c r="A24" s="838" t="s">
        <v>828</v>
      </c>
      <c r="B24" s="838"/>
    </row>
    <row r="25" spans="1:2" x14ac:dyDescent="0.25">
      <c r="A25" s="51"/>
      <c r="B25" s="51"/>
    </row>
    <row r="26" spans="1:2" x14ac:dyDescent="0.25">
      <c r="A26" s="1001" t="s">
        <v>150</v>
      </c>
      <c r="B26" s="1001"/>
    </row>
    <row r="27" spans="1:2" x14ac:dyDescent="0.25">
      <c r="A27" s="1003" t="s">
        <v>165</v>
      </c>
      <c r="B27" s="1003"/>
    </row>
    <row r="28" spans="1:2" ht="14.25" customHeight="1" x14ac:dyDescent="0.25">
      <c r="A28" s="415"/>
      <c r="B28" s="415"/>
    </row>
    <row r="29" spans="1:2" x14ac:dyDescent="0.25">
      <c r="A29" s="41"/>
    </row>
    <row r="30" spans="1:2" x14ac:dyDescent="0.25">
      <c r="A30" s="52" t="s">
        <v>166</v>
      </c>
      <c r="B30" s="43" t="s">
        <v>459</v>
      </c>
    </row>
    <row r="31" spans="1:2" x14ac:dyDescent="0.25">
      <c r="A31" s="44" t="s">
        <v>167</v>
      </c>
      <c r="B31" s="53"/>
    </row>
    <row r="32" spans="1:2" x14ac:dyDescent="0.25">
      <c r="A32" s="44" t="s">
        <v>168</v>
      </c>
      <c r="B32" s="53"/>
    </row>
    <row r="33" spans="1:2" x14ac:dyDescent="0.25">
      <c r="A33" s="44" t="s">
        <v>169</v>
      </c>
      <c r="B33" s="53"/>
    </row>
    <row r="34" spans="1:2" x14ac:dyDescent="0.25">
      <c r="A34" s="44" t="s">
        <v>170</v>
      </c>
      <c r="B34" s="53"/>
    </row>
    <row r="35" spans="1:2" ht="36.75" customHeight="1" x14ac:dyDescent="0.25">
      <c r="A35" s="46" t="s">
        <v>171</v>
      </c>
      <c r="B35" s="53"/>
    </row>
    <row r="36" spans="1:2" x14ac:dyDescent="0.25">
      <c r="A36" s="44" t="s">
        <v>172</v>
      </c>
      <c r="B36" s="53"/>
    </row>
    <row r="37" spans="1:2" ht="33" customHeight="1" x14ac:dyDescent="0.25">
      <c r="A37" s="46" t="s">
        <v>173</v>
      </c>
      <c r="B37" s="53"/>
    </row>
    <row r="38" spans="1:2" ht="21.75" customHeight="1" x14ac:dyDescent="0.25">
      <c r="A38" s="46" t="s">
        <v>174</v>
      </c>
      <c r="B38" s="53"/>
    </row>
    <row r="39" spans="1:2" ht="47.25" customHeight="1" x14ac:dyDescent="0.25">
      <c r="A39" s="46" t="s">
        <v>175</v>
      </c>
      <c r="B39" s="53"/>
    </row>
    <row r="40" spans="1:2" ht="27" customHeight="1" x14ac:dyDescent="0.25">
      <c r="A40" s="46" t="s">
        <v>176</v>
      </c>
      <c r="B40" s="53"/>
    </row>
    <row r="41" spans="1:2" ht="33" customHeight="1" x14ac:dyDescent="0.25">
      <c r="A41" s="46" t="s">
        <v>177</v>
      </c>
      <c r="B41" s="53"/>
    </row>
    <row r="42" spans="1:2" ht="25.5" customHeight="1" x14ac:dyDescent="0.25">
      <c r="A42" s="54" t="s">
        <v>178</v>
      </c>
      <c r="B42" s="55">
        <v>0</v>
      </c>
    </row>
    <row r="43" spans="1:2" ht="10.5" customHeight="1" x14ac:dyDescent="0.25">
      <c r="A43" s="56"/>
      <c r="B43" s="41"/>
    </row>
    <row r="44" spans="1:2" ht="12.75" customHeight="1" x14ac:dyDescent="0.25">
      <c r="A44" s="1000" t="s">
        <v>179</v>
      </c>
      <c r="B44" s="1000"/>
    </row>
    <row r="45" spans="1:2" x14ac:dyDescent="0.25">
      <c r="A45" s="57"/>
      <c r="B45" s="57"/>
    </row>
  </sheetData>
  <mergeCells count="9">
    <mergeCell ref="A1:B1"/>
    <mergeCell ref="A24:B24"/>
    <mergeCell ref="A44:B44"/>
    <mergeCell ref="A4:B4"/>
    <mergeCell ref="A5:B5"/>
    <mergeCell ref="A21:B21"/>
    <mergeCell ref="A23:B23"/>
    <mergeCell ref="A26:B26"/>
    <mergeCell ref="A27:B27"/>
  </mergeCells>
  <pageMargins left="0.43307086614173229" right="0.23622047244094491" top="0.19685039370078741" bottom="0.19685039370078741" header="0.35433070866141736" footer="0.39370078740157483"/>
  <pageSetup paperSize="9" scale="9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3" tint="0.39997558519241921"/>
    <pageSetUpPr fitToPage="1"/>
  </sheetPr>
  <dimension ref="A2:D57"/>
  <sheetViews>
    <sheetView zoomScaleNormal="100" workbookViewId="0">
      <selection activeCell="A15" sqref="A15"/>
    </sheetView>
  </sheetViews>
  <sheetFormatPr defaultRowHeight="13.2" x14ac:dyDescent="0.25"/>
  <cols>
    <col min="1" max="1" width="69.6640625" customWidth="1"/>
    <col min="2" max="2" width="20.109375" customWidth="1"/>
    <col min="3" max="3" width="15.44140625" customWidth="1"/>
    <col min="257" max="257" width="69.6640625" customWidth="1"/>
    <col min="258" max="258" width="20.109375" customWidth="1"/>
    <col min="513" max="513" width="69.6640625" customWidth="1"/>
    <col min="514" max="514" width="20.109375" customWidth="1"/>
    <col min="769" max="769" width="69.6640625" customWidth="1"/>
    <col min="770" max="770" width="20.109375" customWidth="1"/>
    <col min="1025" max="1025" width="69.6640625" customWidth="1"/>
    <col min="1026" max="1026" width="20.109375" customWidth="1"/>
    <col min="1281" max="1281" width="69.6640625" customWidth="1"/>
    <col min="1282" max="1282" width="20.109375" customWidth="1"/>
    <col min="1537" max="1537" width="69.6640625" customWidth="1"/>
    <col min="1538" max="1538" width="20.109375" customWidth="1"/>
    <col min="1793" max="1793" width="69.6640625" customWidth="1"/>
    <col min="1794" max="1794" width="20.109375" customWidth="1"/>
    <col min="2049" max="2049" width="69.6640625" customWidth="1"/>
    <col min="2050" max="2050" width="20.109375" customWidth="1"/>
    <col min="2305" max="2305" width="69.6640625" customWidth="1"/>
    <col min="2306" max="2306" width="20.109375" customWidth="1"/>
    <col min="2561" max="2561" width="69.6640625" customWidth="1"/>
    <col min="2562" max="2562" width="20.109375" customWidth="1"/>
    <col min="2817" max="2817" width="69.6640625" customWidth="1"/>
    <col min="2818" max="2818" width="20.109375" customWidth="1"/>
    <col min="3073" max="3073" width="69.6640625" customWidth="1"/>
    <col min="3074" max="3074" width="20.109375" customWidth="1"/>
    <col min="3329" max="3329" width="69.6640625" customWidth="1"/>
    <col min="3330" max="3330" width="20.109375" customWidth="1"/>
    <col min="3585" max="3585" width="69.6640625" customWidth="1"/>
    <col min="3586" max="3586" width="20.109375" customWidth="1"/>
    <col min="3841" max="3841" width="69.6640625" customWidth="1"/>
    <col min="3842" max="3842" width="20.109375" customWidth="1"/>
    <col min="4097" max="4097" width="69.6640625" customWidth="1"/>
    <col min="4098" max="4098" width="20.109375" customWidth="1"/>
    <col min="4353" max="4353" width="69.6640625" customWidth="1"/>
    <col min="4354" max="4354" width="20.109375" customWidth="1"/>
    <col min="4609" max="4609" width="69.6640625" customWidth="1"/>
    <col min="4610" max="4610" width="20.109375" customWidth="1"/>
    <col min="4865" max="4865" width="69.6640625" customWidth="1"/>
    <col min="4866" max="4866" width="20.109375" customWidth="1"/>
    <col min="5121" max="5121" width="69.6640625" customWidth="1"/>
    <col min="5122" max="5122" width="20.109375" customWidth="1"/>
    <col min="5377" max="5377" width="69.6640625" customWidth="1"/>
    <col min="5378" max="5378" width="20.109375" customWidth="1"/>
    <col min="5633" max="5633" width="69.6640625" customWidth="1"/>
    <col min="5634" max="5634" width="20.109375" customWidth="1"/>
    <col min="5889" max="5889" width="69.6640625" customWidth="1"/>
    <col min="5890" max="5890" width="20.109375" customWidth="1"/>
    <col min="6145" max="6145" width="69.6640625" customWidth="1"/>
    <col min="6146" max="6146" width="20.109375" customWidth="1"/>
    <col min="6401" max="6401" width="69.6640625" customWidth="1"/>
    <col min="6402" max="6402" width="20.109375" customWidth="1"/>
    <col min="6657" max="6657" width="69.6640625" customWidth="1"/>
    <col min="6658" max="6658" width="20.109375" customWidth="1"/>
    <col min="6913" max="6913" width="69.6640625" customWidth="1"/>
    <col min="6914" max="6914" width="20.109375" customWidth="1"/>
    <col min="7169" max="7169" width="69.6640625" customWidth="1"/>
    <col min="7170" max="7170" width="20.109375" customWidth="1"/>
    <col min="7425" max="7425" width="69.6640625" customWidth="1"/>
    <col min="7426" max="7426" width="20.109375" customWidth="1"/>
    <col min="7681" max="7681" width="69.6640625" customWidth="1"/>
    <col min="7682" max="7682" width="20.109375" customWidth="1"/>
    <col min="7937" max="7937" width="69.6640625" customWidth="1"/>
    <col min="7938" max="7938" width="20.109375" customWidth="1"/>
    <col min="8193" max="8193" width="69.6640625" customWidth="1"/>
    <col min="8194" max="8194" width="20.109375" customWidth="1"/>
    <col min="8449" max="8449" width="69.6640625" customWidth="1"/>
    <col min="8450" max="8450" width="20.109375" customWidth="1"/>
    <col min="8705" max="8705" width="69.6640625" customWidth="1"/>
    <col min="8706" max="8706" width="20.109375" customWidth="1"/>
    <col min="8961" max="8961" width="69.6640625" customWidth="1"/>
    <col min="8962" max="8962" width="20.109375" customWidth="1"/>
    <col min="9217" max="9217" width="69.6640625" customWidth="1"/>
    <col min="9218" max="9218" width="20.109375" customWidth="1"/>
    <col min="9473" max="9473" width="69.6640625" customWidth="1"/>
    <col min="9474" max="9474" width="20.109375" customWidth="1"/>
    <col min="9729" max="9729" width="69.6640625" customWidth="1"/>
    <col min="9730" max="9730" width="20.109375" customWidth="1"/>
    <col min="9985" max="9985" width="69.6640625" customWidth="1"/>
    <col min="9986" max="9986" width="20.109375" customWidth="1"/>
    <col min="10241" max="10241" width="69.6640625" customWidth="1"/>
    <col min="10242" max="10242" width="20.109375" customWidth="1"/>
    <col min="10497" max="10497" width="69.6640625" customWidth="1"/>
    <col min="10498" max="10498" width="20.109375" customWidth="1"/>
    <col min="10753" max="10753" width="69.6640625" customWidth="1"/>
    <col min="10754" max="10754" width="20.109375" customWidth="1"/>
    <col min="11009" max="11009" width="69.6640625" customWidth="1"/>
    <col min="11010" max="11010" width="20.109375" customWidth="1"/>
    <col min="11265" max="11265" width="69.6640625" customWidth="1"/>
    <col min="11266" max="11266" width="20.109375" customWidth="1"/>
    <col min="11521" max="11521" width="69.6640625" customWidth="1"/>
    <col min="11522" max="11522" width="20.109375" customWidth="1"/>
    <col min="11777" max="11777" width="69.6640625" customWidth="1"/>
    <col min="11778" max="11778" width="20.109375" customWidth="1"/>
    <col min="12033" max="12033" width="69.6640625" customWidth="1"/>
    <col min="12034" max="12034" width="20.109375" customWidth="1"/>
    <col min="12289" max="12289" width="69.6640625" customWidth="1"/>
    <col min="12290" max="12290" width="20.109375" customWidth="1"/>
    <col min="12545" max="12545" width="69.6640625" customWidth="1"/>
    <col min="12546" max="12546" width="20.109375" customWidth="1"/>
    <col min="12801" max="12801" width="69.6640625" customWidth="1"/>
    <col min="12802" max="12802" width="20.109375" customWidth="1"/>
    <col min="13057" max="13057" width="69.6640625" customWidth="1"/>
    <col min="13058" max="13058" width="20.109375" customWidth="1"/>
    <col min="13313" max="13313" width="69.6640625" customWidth="1"/>
    <col min="13314" max="13314" width="20.109375" customWidth="1"/>
    <col min="13569" max="13569" width="69.6640625" customWidth="1"/>
    <col min="13570" max="13570" width="20.109375" customWidth="1"/>
    <col min="13825" max="13825" width="69.6640625" customWidth="1"/>
    <col min="13826" max="13826" width="20.109375" customWidth="1"/>
    <col min="14081" max="14081" width="69.6640625" customWidth="1"/>
    <col min="14082" max="14082" width="20.109375" customWidth="1"/>
    <col min="14337" max="14337" width="69.6640625" customWidth="1"/>
    <col min="14338" max="14338" width="20.109375" customWidth="1"/>
    <col min="14593" max="14593" width="69.6640625" customWidth="1"/>
    <col min="14594" max="14594" width="20.109375" customWidth="1"/>
    <col min="14849" max="14849" width="69.6640625" customWidth="1"/>
    <col min="14850" max="14850" width="20.109375" customWidth="1"/>
    <col min="15105" max="15105" width="69.6640625" customWidth="1"/>
    <col min="15106" max="15106" width="20.109375" customWidth="1"/>
    <col min="15361" max="15361" width="69.6640625" customWidth="1"/>
    <col min="15362" max="15362" width="20.109375" customWidth="1"/>
    <col min="15617" max="15617" width="69.6640625" customWidth="1"/>
    <col min="15618" max="15618" width="20.109375" customWidth="1"/>
    <col min="15873" max="15873" width="69.6640625" customWidth="1"/>
    <col min="15874" max="15874" width="20.109375" customWidth="1"/>
    <col min="16129" max="16129" width="69.6640625" customWidth="1"/>
    <col min="16130" max="16130" width="20.109375" customWidth="1"/>
  </cols>
  <sheetData>
    <row r="2" spans="1:4" x14ac:dyDescent="0.25">
      <c r="A2" s="838" t="s">
        <v>829</v>
      </c>
      <c r="B2" s="838"/>
      <c r="C2" s="838"/>
    </row>
    <row r="3" spans="1:4" x14ac:dyDescent="0.25">
      <c r="D3" t="s">
        <v>329</v>
      </c>
    </row>
    <row r="4" spans="1:4" x14ac:dyDescent="0.25">
      <c r="A4" s="1004" t="s">
        <v>150</v>
      </c>
      <c r="B4" s="1004"/>
    </row>
    <row r="5" spans="1:4" x14ac:dyDescent="0.25">
      <c r="A5" s="871" t="s">
        <v>460</v>
      </c>
      <c r="B5" s="1005"/>
    </row>
    <row r="6" spans="1:4" x14ac:dyDescent="0.25">
      <c r="A6" s="25"/>
      <c r="B6" s="58"/>
    </row>
    <row r="7" spans="1:4" x14ac:dyDescent="0.25">
      <c r="B7" s="24" t="s">
        <v>180</v>
      </c>
    </row>
    <row r="8" spans="1:4" ht="24.75" customHeight="1" x14ac:dyDescent="0.25">
      <c r="A8" s="59" t="s">
        <v>181</v>
      </c>
      <c r="B8" s="60" t="s">
        <v>182</v>
      </c>
      <c r="C8" s="453" t="s">
        <v>461</v>
      </c>
    </row>
    <row r="9" spans="1:4" ht="13.5" customHeight="1" x14ac:dyDescent="0.25">
      <c r="A9" s="1006" t="s">
        <v>183</v>
      </c>
      <c r="B9" s="898"/>
      <c r="C9" s="452"/>
    </row>
    <row r="10" spans="1:4" ht="13.5" customHeight="1" x14ac:dyDescent="0.25">
      <c r="A10" s="1007"/>
      <c r="B10" s="898"/>
      <c r="C10" s="452"/>
    </row>
    <row r="11" spans="1:4" ht="13.5" customHeight="1" x14ac:dyDescent="0.25">
      <c r="A11" s="1006" t="s">
        <v>184</v>
      </c>
      <c r="B11" s="898"/>
      <c r="C11" s="452"/>
    </row>
    <row r="12" spans="1:4" ht="13.5" customHeight="1" x14ac:dyDescent="0.25">
      <c r="A12" s="1008"/>
      <c r="B12" s="898"/>
      <c r="C12" s="452"/>
    </row>
    <row r="13" spans="1:4" ht="13.5" customHeight="1" x14ac:dyDescent="0.25">
      <c r="A13" s="3" t="s">
        <v>185</v>
      </c>
      <c r="B13" s="3">
        <f>SUM(B15:B22)</f>
        <v>186</v>
      </c>
      <c r="C13" s="452"/>
    </row>
    <row r="14" spans="1:4" ht="13.5" customHeight="1" x14ac:dyDescent="0.25">
      <c r="A14" s="61" t="s">
        <v>121</v>
      </c>
      <c r="B14" s="3"/>
      <c r="C14" s="452"/>
    </row>
    <row r="15" spans="1:4" ht="13.5" customHeight="1" x14ac:dyDescent="0.25">
      <c r="A15" s="61" t="s">
        <v>186</v>
      </c>
      <c r="B15" s="3"/>
      <c r="C15" s="452"/>
    </row>
    <row r="16" spans="1:4" ht="13.5" customHeight="1" x14ac:dyDescent="0.25">
      <c r="A16" s="61" t="s">
        <v>187</v>
      </c>
      <c r="B16" s="3"/>
      <c r="C16" s="452"/>
    </row>
    <row r="17" spans="1:3" ht="13.5" customHeight="1" x14ac:dyDescent="0.25">
      <c r="A17" s="61" t="s">
        <v>188</v>
      </c>
      <c r="B17" s="3"/>
      <c r="C17" s="452"/>
    </row>
    <row r="18" spans="1:3" ht="13.5" customHeight="1" x14ac:dyDescent="0.25">
      <c r="A18" s="61" t="s">
        <v>189</v>
      </c>
      <c r="B18" s="3"/>
      <c r="C18" s="452"/>
    </row>
    <row r="19" spans="1:3" ht="13.5" customHeight="1" x14ac:dyDescent="0.25">
      <c r="A19" s="61" t="s">
        <v>190</v>
      </c>
      <c r="B19" s="3"/>
      <c r="C19" s="452"/>
    </row>
    <row r="20" spans="1:3" ht="13.5" customHeight="1" x14ac:dyDescent="0.25">
      <c r="A20" s="61" t="s">
        <v>191</v>
      </c>
      <c r="B20" s="3"/>
      <c r="C20" s="452"/>
    </row>
    <row r="21" spans="1:3" ht="13.5" customHeight="1" x14ac:dyDescent="0.25">
      <c r="A21" s="62" t="s">
        <v>192</v>
      </c>
      <c r="B21" s="61">
        <v>186</v>
      </c>
      <c r="C21" s="452"/>
    </row>
    <row r="22" spans="1:3" ht="13.5" customHeight="1" x14ac:dyDescent="0.25">
      <c r="A22" s="62" t="s">
        <v>193</v>
      </c>
      <c r="B22" s="3"/>
      <c r="C22" s="452"/>
    </row>
    <row r="23" spans="1:3" ht="13.5" customHeight="1" x14ac:dyDescent="0.25">
      <c r="A23" s="63" t="s">
        <v>194</v>
      </c>
      <c r="B23" s="3"/>
      <c r="C23" s="452"/>
    </row>
    <row r="24" spans="1:3" ht="13.5" customHeight="1" x14ac:dyDescent="0.25">
      <c r="A24" s="3" t="s">
        <v>195</v>
      </c>
      <c r="B24" s="3">
        <f>SUM(B26:B33)</f>
        <v>155</v>
      </c>
      <c r="C24" s="452"/>
    </row>
    <row r="25" spans="1:3" ht="13.5" customHeight="1" x14ac:dyDescent="0.25">
      <c r="A25" s="61" t="s">
        <v>121</v>
      </c>
      <c r="B25" s="3"/>
      <c r="C25" s="452"/>
    </row>
    <row r="26" spans="1:3" ht="13.5" customHeight="1" x14ac:dyDescent="0.25">
      <c r="A26" s="61" t="s">
        <v>186</v>
      </c>
      <c r="B26" s="61">
        <v>155</v>
      </c>
      <c r="C26" s="452"/>
    </row>
    <row r="27" spans="1:3" ht="13.5" customHeight="1" x14ac:dyDescent="0.25">
      <c r="A27" s="61" t="s">
        <v>187</v>
      </c>
      <c r="B27" s="3"/>
      <c r="C27" s="452"/>
    </row>
    <row r="28" spans="1:3" ht="13.5" customHeight="1" x14ac:dyDescent="0.25">
      <c r="A28" s="61" t="s">
        <v>188</v>
      </c>
      <c r="B28" s="3"/>
      <c r="C28" s="452"/>
    </row>
    <row r="29" spans="1:3" ht="13.5" customHeight="1" x14ac:dyDescent="0.25">
      <c r="A29" s="61" t="s">
        <v>189</v>
      </c>
      <c r="B29" s="3"/>
      <c r="C29" s="452"/>
    </row>
    <row r="30" spans="1:3" ht="13.5" customHeight="1" x14ac:dyDescent="0.25">
      <c r="A30" s="61" t="s">
        <v>190</v>
      </c>
      <c r="B30" s="3"/>
      <c r="C30" s="452"/>
    </row>
    <row r="31" spans="1:3" ht="13.5" customHeight="1" x14ac:dyDescent="0.25">
      <c r="A31" s="61" t="s">
        <v>191</v>
      </c>
      <c r="B31" s="3"/>
      <c r="C31" s="452"/>
    </row>
    <row r="32" spans="1:3" ht="13.5" customHeight="1" x14ac:dyDescent="0.25">
      <c r="A32" s="62" t="s">
        <v>192</v>
      </c>
      <c r="B32" s="3"/>
      <c r="C32" s="452"/>
    </row>
    <row r="33" spans="1:3" ht="13.5" customHeight="1" x14ac:dyDescent="0.25">
      <c r="A33" s="62" t="s">
        <v>193</v>
      </c>
      <c r="B33" s="3"/>
      <c r="C33" s="452"/>
    </row>
    <row r="34" spans="1:3" ht="13.5" customHeight="1" x14ac:dyDescent="0.25">
      <c r="A34" s="63" t="s">
        <v>196</v>
      </c>
      <c r="B34" s="3">
        <v>200</v>
      </c>
      <c r="C34" s="452"/>
    </row>
    <row r="35" spans="1:3" ht="13.5" customHeight="1" x14ac:dyDescent="0.25">
      <c r="A35" s="64" t="s">
        <v>197</v>
      </c>
      <c r="B35" s="3"/>
      <c r="C35" s="452"/>
    </row>
    <row r="36" spans="1:3" ht="13.5" customHeight="1" x14ac:dyDescent="0.25">
      <c r="A36" s="64" t="s">
        <v>198</v>
      </c>
      <c r="B36" s="3">
        <v>346</v>
      </c>
      <c r="C36" s="452"/>
    </row>
    <row r="37" spans="1:3" ht="13.5" customHeight="1" x14ac:dyDescent="0.25">
      <c r="A37" s="64" t="s">
        <v>199</v>
      </c>
      <c r="B37" s="3"/>
      <c r="C37" s="452"/>
    </row>
    <row r="38" spans="1:3" ht="15" customHeight="1" x14ac:dyDescent="0.25">
      <c r="A38" s="4" t="s">
        <v>200</v>
      </c>
      <c r="B38" s="29">
        <f>B9+B11+B13+B23+B24+B34+B35+B36+B37</f>
        <v>887</v>
      </c>
      <c r="C38" s="452"/>
    </row>
    <row r="40" spans="1:3" x14ac:dyDescent="0.25">
      <c r="A40" s="65" t="s">
        <v>201</v>
      </c>
    </row>
    <row r="41" spans="1:3" x14ac:dyDescent="0.25">
      <c r="A41" s="399" t="s">
        <v>382</v>
      </c>
    </row>
    <row r="42" spans="1:3" x14ac:dyDescent="0.25">
      <c r="A42" s="65" t="s">
        <v>430</v>
      </c>
      <c r="B42" s="320">
        <v>185981</v>
      </c>
    </row>
    <row r="43" spans="1:3" x14ac:dyDescent="0.25">
      <c r="A43" s="78" t="s">
        <v>217</v>
      </c>
      <c r="B43" s="398">
        <f>SUM(B42)</f>
        <v>185981</v>
      </c>
    </row>
    <row r="44" spans="1:3" x14ac:dyDescent="0.25">
      <c r="A44" s="399" t="s">
        <v>216</v>
      </c>
    </row>
    <row r="45" spans="1:3" ht="15.6" x14ac:dyDescent="0.25">
      <c r="A45" s="65" t="s">
        <v>363</v>
      </c>
      <c r="B45" s="77">
        <v>97680</v>
      </c>
    </row>
    <row r="46" spans="1:3" ht="15.6" x14ac:dyDescent="0.25">
      <c r="A46" s="65" t="s">
        <v>342</v>
      </c>
      <c r="B46" s="77">
        <f>94*220*12</f>
        <v>248160</v>
      </c>
    </row>
    <row r="47" spans="1:3" x14ac:dyDescent="0.25">
      <c r="A47" s="78" t="s">
        <v>217</v>
      </c>
      <c r="B47" s="79">
        <f>SUM(B45:B46)</f>
        <v>345840</v>
      </c>
    </row>
    <row r="48" spans="1:3" x14ac:dyDescent="0.25">
      <c r="A48" s="402" t="s">
        <v>196</v>
      </c>
      <c r="B48" s="79"/>
    </row>
    <row r="49" spans="1:2" x14ac:dyDescent="0.25">
      <c r="A49" s="65" t="s">
        <v>429</v>
      </c>
      <c r="B49" s="77">
        <v>91860</v>
      </c>
    </row>
    <row r="50" spans="1:2" x14ac:dyDescent="0.25">
      <c r="A50" s="65" t="s">
        <v>391</v>
      </c>
      <c r="B50" s="77">
        <v>30360</v>
      </c>
    </row>
    <row r="51" spans="1:2" x14ac:dyDescent="0.25">
      <c r="A51" s="65" t="s">
        <v>392</v>
      </c>
      <c r="B51" s="77">
        <v>78295</v>
      </c>
    </row>
    <row r="52" spans="1:2" x14ac:dyDescent="0.25">
      <c r="A52" s="78" t="s">
        <v>217</v>
      </c>
      <c r="B52" s="79">
        <f>SUM(B49:B51)</f>
        <v>200515</v>
      </c>
    </row>
    <row r="53" spans="1:2" x14ac:dyDescent="0.25">
      <c r="A53" s="399" t="s">
        <v>383</v>
      </c>
      <c r="B53" s="79"/>
    </row>
    <row r="54" spans="1:2" x14ac:dyDescent="0.25">
      <c r="A54" s="65" t="s">
        <v>431</v>
      </c>
      <c r="B54" s="347">
        <f>1224*110</f>
        <v>134640</v>
      </c>
    </row>
    <row r="55" spans="1:2" x14ac:dyDescent="0.25">
      <c r="A55" s="78" t="s">
        <v>217</v>
      </c>
      <c r="B55" s="348">
        <v>154600</v>
      </c>
    </row>
    <row r="57" spans="1:2" x14ac:dyDescent="0.25">
      <c r="A57" s="58" t="s">
        <v>343</v>
      </c>
      <c r="B57" s="79">
        <f>B47+B55+B43+B52</f>
        <v>886936</v>
      </c>
    </row>
  </sheetData>
  <mergeCells count="7">
    <mergeCell ref="A2:C2"/>
    <mergeCell ref="A4:B4"/>
    <mergeCell ref="A5:B5"/>
    <mergeCell ref="A9:A10"/>
    <mergeCell ref="B9:B10"/>
    <mergeCell ref="A11:A12"/>
    <mergeCell ref="B11:B12"/>
  </mergeCells>
  <pageMargins left="0.70866141732283472" right="0.43307086614173229" top="0.98425196850393704" bottom="0.98425196850393704" header="0.51181102362204722" footer="0.51181102362204722"/>
  <pageSetup paperSize="9" scale="81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3" tint="0.39997558519241921"/>
  </sheetPr>
  <dimension ref="A1:F49"/>
  <sheetViews>
    <sheetView workbookViewId="0">
      <selection activeCell="B11" sqref="B11"/>
    </sheetView>
  </sheetViews>
  <sheetFormatPr defaultRowHeight="13.2" x14ac:dyDescent="0.25"/>
  <cols>
    <col min="1" max="1" width="50" style="551" customWidth="1"/>
    <col min="2" max="2" width="14.33203125" style="551" bestFit="1" customWidth="1"/>
    <col min="3" max="3" width="11.33203125" style="551" customWidth="1"/>
    <col min="4" max="4" width="15" style="551" customWidth="1"/>
    <col min="5" max="254" width="9.109375" style="551"/>
    <col min="255" max="255" width="5.88671875" style="551" customWidth="1"/>
    <col min="256" max="256" width="54.88671875" style="551" customWidth="1"/>
    <col min="257" max="510" width="9.109375" style="551"/>
    <col min="511" max="511" width="5.88671875" style="551" customWidth="1"/>
    <col min="512" max="512" width="54.88671875" style="551" customWidth="1"/>
    <col min="513" max="766" width="9.109375" style="551"/>
    <col min="767" max="767" width="5.88671875" style="551" customWidth="1"/>
    <col min="768" max="768" width="54.88671875" style="551" customWidth="1"/>
    <col min="769" max="1022" width="9.109375" style="551"/>
    <col min="1023" max="1023" width="5.88671875" style="551" customWidth="1"/>
    <col min="1024" max="1024" width="54.88671875" style="551" customWidth="1"/>
    <col min="1025" max="1278" width="9.109375" style="551"/>
    <col min="1279" max="1279" width="5.88671875" style="551" customWidth="1"/>
    <col min="1280" max="1280" width="54.88671875" style="551" customWidth="1"/>
    <col min="1281" max="1534" width="9.109375" style="551"/>
    <col min="1535" max="1535" width="5.88671875" style="551" customWidth="1"/>
    <col min="1536" max="1536" width="54.88671875" style="551" customWidth="1"/>
    <col min="1537" max="1790" width="9.109375" style="551"/>
    <col min="1791" max="1791" width="5.88671875" style="551" customWidth="1"/>
    <col min="1792" max="1792" width="54.88671875" style="551" customWidth="1"/>
    <col min="1793" max="2046" width="9.109375" style="551"/>
    <col min="2047" max="2047" width="5.88671875" style="551" customWidth="1"/>
    <col min="2048" max="2048" width="54.88671875" style="551" customWidth="1"/>
    <col min="2049" max="2302" width="9.109375" style="551"/>
    <col min="2303" max="2303" width="5.88671875" style="551" customWidth="1"/>
    <col min="2304" max="2304" width="54.88671875" style="551" customWidth="1"/>
    <col min="2305" max="2558" width="9.109375" style="551"/>
    <col min="2559" max="2559" width="5.88671875" style="551" customWidth="1"/>
    <col min="2560" max="2560" width="54.88671875" style="551" customWidth="1"/>
    <col min="2561" max="2814" width="9.109375" style="551"/>
    <col min="2815" max="2815" width="5.88671875" style="551" customWidth="1"/>
    <col min="2816" max="2816" width="54.88671875" style="551" customWidth="1"/>
    <col min="2817" max="3070" width="9.109375" style="551"/>
    <col min="3071" max="3071" width="5.88671875" style="551" customWidth="1"/>
    <col min="3072" max="3072" width="54.88671875" style="551" customWidth="1"/>
    <col min="3073" max="3326" width="9.109375" style="551"/>
    <col min="3327" max="3327" width="5.88671875" style="551" customWidth="1"/>
    <col min="3328" max="3328" width="54.88671875" style="551" customWidth="1"/>
    <col min="3329" max="3582" width="9.109375" style="551"/>
    <col min="3583" max="3583" width="5.88671875" style="551" customWidth="1"/>
    <col min="3584" max="3584" width="54.88671875" style="551" customWidth="1"/>
    <col min="3585" max="3838" width="9.109375" style="551"/>
    <col min="3839" max="3839" width="5.88671875" style="551" customWidth="1"/>
    <col min="3840" max="3840" width="54.88671875" style="551" customWidth="1"/>
    <col min="3841" max="4094" width="9.109375" style="551"/>
    <col min="4095" max="4095" width="5.88671875" style="551" customWidth="1"/>
    <col min="4096" max="4096" width="54.88671875" style="551" customWidth="1"/>
    <col min="4097" max="4350" width="9.109375" style="551"/>
    <col min="4351" max="4351" width="5.88671875" style="551" customWidth="1"/>
    <col min="4352" max="4352" width="54.88671875" style="551" customWidth="1"/>
    <col min="4353" max="4606" width="9.109375" style="551"/>
    <col min="4607" max="4607" width="5.88671875" style="551" customWidth="1"/>
    <col min="4608" max="4608" width="54.88671875" style="551" customWidth="1"/>
    <col min="4609" max="4862" width="9.109375" style="551"/>
    <col min="4863" max="4863" width="5.88671875" style="551" customWidth="1"/>
    <col min="4864" max="4864" width="54.88671875" style="551" customWidth="1"/>
    <col min="4865" max="5118" width="9.109375" style="551"/>
    <col min="5119" max="5119" width="5.88671875" style="551" customWidth="1"/>
    <col min="5120" max="5120" width="54.88671875" style="551" customWidth="1"/>
    <col min="5121" max="5374" width="9.109375" style="551"/>
    <col min="5375" max="5375" width="5.88671875" style="551" customWidth="1"/>
    <col min="5376" max="5376" width="54.88671875" style="551" customWidth="1"/>
    <col min="5377" max="5630" width="9.109375" style="551"/>
    <col min="5631" max="5631" width="5.88671875" style="551" customWidth="1"/>
    <col min="5632" max="5632" width="54.88671875" style="551" customWidth="1"/>
    <col min="5633" max="5886" width="9.109375" style="551"/>
    <col min="5887" max="5887" width="5.88671875" style="551" customWidth="1"/>
    <col min="5888" max="5888" width="54.88671875" style="551" customWidth="1"/>
    <col min="5889" max="6142" width="9.109375" style="551"/>
    <col min="6143" max="6143" width="5.88671875" style="551" customWidth="1"/>
    <col min="6144" max="6144" width="54.88671875" style="551" customWidth="1"/>
    <col min="6145" max="6398" width="9.109375" style="551"/>
    <col min="6399" max="6399" width="5.88671875" style="551" customWidth="1"/>
    <col min="6400" max="6400" width="54.88671875" style="551" customWidth="1"/>
    <col min="6401" max="6654" width="9.109375" style="551"/>
    <col min="6655" max="6655" width="5.88671875" style="551" customWidth="1"/>
    <col min="6656" max="6656" width="54.88671875" style="551" customWidth="1"/>
    <col min="6657" max="6910" width="9.109375" style="551"/>
    <col min="6911" max="6911" width="5.88671875" style="551" customWidth="1"/>
    <col min="6912" max="6912" width="54.88671875" style="551" customWidth="1"/>
    <col min="6913" max="7166" width="9.109375" style="551"/>
    <col min="7167" max="7167" width="5.88671875" style="551" customWidth="1"/>
    <col min="7168" max="7168" width="54.88671875" style="551" customWidth="1"/>
    <col min="7169" max="7422" width="9.109375" style="551"/>
    <col min="7423" max="7423" width="5.88671875" style="551" customWidth="1"/>
    <col min="7424" max="7424" width="54.88671875" style="551" customWidth="1"/>
    <col min="7425" max="7678" width="9.109375" style="551"/>
    <col min="7679" max="7679" width="5.88671875" style="551" customWidth="1"/>
    <col min="7680" max="7680" width="54.88671875" style="551" customWidth="1"/>
    <col min="7681" max="7934" width="9.109375" style="551"/>
    <col min="7935" max="7935" width="5.88671875" style="551" customWidth="1"/>
    <col min="7936" max="7936" width="54.88671875" style="551" customWidth="1"/>
    <col min="7937" max="8190" width="9.109375" style="551"/>
    <col min="8191" max="8191" width="5.88671875" style="551" customWidth="1"/>
    <col min="8192" max="8192" width="54.88671875" style="551" customWidth="1"/>
    <col min="8193" max="8446" width="9.109375" style="551"/>
    <col min="8447" max="8447" width="5.88671875" style="551" customWidth="1"/>
    <col min="8448" max="8448" width="54.88671875" style="551" customWidth="1"/>
    <col min="8449" max="8702" width="9.109375" style="551"/>
    <col min="8703" max="8703" width="5.88671875" style="551" customWidth="1"/>
    <col min="8704" max="8704" width="54.88671875" style="551" customWidth="1"/>
    <col min="8705" max="8958" width="9.109375" style="551"/>
    <col min="8959" max="8959" width="5.88671875" style="551" customWidth="1"/>
    <col min="8960" max="8960" width="54.88671875" style="551" customWidth="1"/>
    <col min="8961" max="9214" width="9.109375" style="551"/>
    <col min="9215" max="9215" width="5.88671875" style="551" customWidth="1"/>
    <col min="9216" max="9216" width="54.88671875" style="551" customWidth="1"/>
    <col min="9217" max="9470" width="9.109375" style="551"/>
    <col min="9471" max="9471" width="5.88671875" style="551" customWidth="1"/>
    <col min="9472" max="9472" width="54.88671875" style="551" customWidth="1"/>
    <col min="9473" max="9726" width="9.109375" style="551"/>
    <col min="9727" max="9727" width="5.88671875" style="551" customWidth="1"/>
    <col min="9728" max="9728" width="54.88671875" style="551" customWidth="1"/>
    <col min="9729" max="9982" width="9.109375" style="551"/>
    <col min="9983" max="9983" width="5.88671875" style="551" customWidth="1"/>
    <col min="9984" max="9984" width="54.88671875" style="551" customWidth="1"/>
    <col min="9985" max="10238" width="9.109375" style="551"/>
    <col min="10239" max="10239" width="5.88671875" style="551" customWidth="1"/>
    <col min="10240" max="10240" width="54.88671875" style="551" customWidth="1"/>
    <col min="10241" max="10494" width="9.109375" style="551"/>
    <col min="10495" max="10495" width="5.88671875" style="551" customWidth="1"/>
    <col min="10496" max="10496" width="54.88671875" style="551" customWidth="1"/>
    <col min="10497" max="10750" width="9.109375" style="551"/>
    <col min="10751" max="10751" width="5.88671875" style="551" customWidth="1"/>
    <col min="10752" max="10752" width="54.88671875" style="551" customWidth="1"/>
    <col min="10753" max="11006" width="9.109375" style="551"/>
    <col min="11007" max="11007" width="5.88671875" style="551" customWidth="1"/>
    <col min="11008" max="11008" width="54.88671875" style="551" customWidth="1"/>
    <col min="11009" max="11262" width="9.109375" style="551"/>
    <col min="11263" max="11263" width="5.88671875" style="551" customWidth="1"/>
    <col min="11264" max="11264" width="54.88671875" style="551" customWidth="1"/>
    <col min="11265" max="11518" width="9.109375" style="551"/>
    <col min="11519" max="11519" width="5.88671875" style="551" customWidth="1"/>
    <col min="11520" max="11520" width="54.88671875" style="551" customWidth="1"/>
    <col min="11521" max="11774" width="9.109375" style="551"/>
    <col min="11775" max="11775" width="5.88671875" style="551" customWidth="1"/>
    <col min="11776" max="11776" width="54.88671875" style="551" customWidth="1"/>
    <col min="11777" max="12030" width="9.109375" style="551"/>
    <col min="12031" max="12031" width="5.88671875" style="551" customWidth="1"/>
    <col min="12032" max="12032" width="54.88671875" style="551" customWidth="1"/>
    <col min="12033" max="12286" width="9.109375" style="551"/>
    <col min="12287" max="12287" width="5.88671875" style="551" customWidth="1"/>
    <col min="12288" max="12288" width="54.88671875" style="551" customWidth="1"/>
    <col min="12289" max="12542" width="9.109375" style="551"/>
    <col min="12543" max="12543" width="5.88671875" style="551" customWidth="1"/>
    <col min="12544" max="12544" width="54.88671875" style="551" customWidth="1"/>
    <col min="12545" max="12798" width="9.109375" style="551"/>
    <col min="12799" max="12799" width="5.88671875" style="551" customWidth="1"/>
    <col min="12800" max="12800" width="54.88671875" style="551" customWidth="1"/>
    <col min="12801" max="13054" width="9.109375" style="551"/>
    <col min="13055" max="13055" width="5.88671875" style="551" customWidth="1"/>
    <col min="13056" max="13056" width="54.88671875" style="551" customWidth="1"/>
    <col min="13057" max="13310" width="9.109375" style="551"/>
    <col min="13311" max="13311" width="5.88671875" style="551" customWidth="1"/>
    <col min="13312" max="13312" width="54.88671875" style="551" customWidth="1"/>
    <col min="13313" max="13566" width="9.109375" style="551"/>
    <col min="13567" max="13567" width="5.88671875" style="551" customWidth="1"/>
    <col min="13568" max="13568" width="54.88671875" style="551" customWidth="1"/>
    <col min="13569" max="13822" width="9.109375" style="551"/>
    <col min="13823" max="13823" width="5.88671875" style="551" customWidth="1"/>
    <col min="13824" max="13824" width="54.88671875" style="551" customWidth="1"/>
    <col min="13825" max="14078" width="9.109375" style="551"/>
    <col min="14079" max="14079" width="5.88671875" style="551" customWidth="1"/>
    <col min="14080" max="14080" width="54.88671875" style="551" customWidth="1"/>
    <col min="14081" max="14334" width="9.109375" style="551"/>
    <col min="14335" max="14335" width="5.88671875" style="551" customWidth="1"/>
    <col min="14336" max="14336" width="54.88671875" style="551" customWidth="1"/>
    <col min="14337" max="14590" width="9.109375" style="551"/>
    <col min="14591" max="14591" width="5.88671875" style="551" customWidth="1"/>
    <col min="14592" max="14592" width="54.88671875" style="551" customWidth="1"/>
    <col min="14593" max="14846" width="9.109375" style="551"/>
    <col min="14847" max="14847" width="5.88671875" style="551" customWidth="1"/>
    <col min="14848" max="14848" width="54.88671875" style="551" customWidth="1"/>
    <col min="14849" max="15102" width="9.109375" style="551"/>
    <col min="15103" max="15103" width="5.88671875" style="551" customWidth="1"/>
    <col min="15104" max="15104" width="54.88671875" style="551" customWidth="1"/>
    <col min="15105" max="15358" width="9.109375" style="551"/>
    <col min="15359" max="15359" width="5.88671875" style="551" customWidth="1"/>
    <col min="15360" max="15360" width="54.88671875" style="551" customWidth="1"/>
    <col min="15361" max="15614" width="9.109375" style="551"/>
    <col min="15615" max="15615" width="5.88671875" style="551" customWidth="1"/>
    <col min="15616" max="15616" width="54.88671875" style="551" customWidth="1"/>
    <col min="15617" max="15870" width="9.109375" style="551"/>
    <col min="15871" max="15871" width="5.88671875" style="551" customWidth="1"/>
    <col min="15872" max="15872" width="54.88671875" style="551" customWidth="1"/>
    <col min="15873" max="16126" width="9.109375" style="551"/>
    <col min="16127" max="16127" width="5.88671875" style="551" customWidth="1"/>
    <col min="16128" max="16128" width="54.88671875" style="551" customWidth="1"/>
    <col min="16129" max="16384" width="9.109375" style="551"/>
  </cols>
  <sheetData>
    <row r="1" spans="1:6" x14ac:dyDescent="0.25">
      <c r="A1" s="1009" t="s">
        <v>830</v>
      </c>
      <c r="B1" s="1036"/>
      <c r="C1" s="1036"/>
      <c r="D1" s="1036"/>
      <c r="E1" s="1036"/>
      <c r="F1" s="550"/>
    </row>
    <row r="2" spans="1:6" x14ac:dyDescent="0.25">
      <c r="A2" s="1009"/>
      <c r="B2" s="1009"/>
      <c r="C2" s="550"/>
      <c r="D2" s="550"/>
      <c r="E2" s="550"/>
      <c r="F2" s="550"/>
    </row>
    <row r="3" spans="1:6" ht="13.8" x14ac:dyDescent="0.25">
      <c r="A3" s="1010" t="s">
        <v>735</v>
      </c>
      <c r="B3" s="1010"/>
      <c r="C3" s="1010"/>
      <c r="D3" s="1010"/>
      <c r="E3" s="1010"/>
      <c r="F3" s="550"/>
    </row>
    <row r="4" spans="1:6" x14ac:dyDescent="0.25">
      <c r="A4" s="552"/>
      <c r="B4" s="552"/>
      <c r="C4" s="550"/>
      <c r="D4" s="550"/>
      <c r="E4" s="550"/>
      <c r="F4" s="550"/>
    </row>
    <row r="5" spans="1:6" x14ac:dyDescent="0.25">
      <c r="A5" s="552"/>
      <c r="B5" s="553"/>
      <c r="C5" s="550"/>
      <c r="D5" s="1011" t="s">
        <v>180</v>
      </c>
      <c r="E5" s="1011"/>
      <c r="F5" s="550"/>
    </row>
    <row r="6" spans="1:6" ht="44.25" customHeight="1" x14ac:dyDescent="0.25">
      <c r="A6" s="554" t="s">
        <v>464</v>
      </c>
      <c r="B6" s="555" t="s">
        <v>113</v>
      </c>
      <c r="C6" s="555" t="s">
        <v>718</v>
      </c>
      <c r="D6" s="59" t="s">
        <v>719</v>
      </c>
      <c r="E6" s="556" t="s">
        <v>140</v>
      </c>
    </row>
    <row r="7" spans="1:6" s="560" customFormat="1" x14ac:dyDescent="0.25">
      <c r="A7" s="557" t="s">
        <v>720</v>
      </c>
      <c r="B7" s="558">
        <v>332271</v>
      </c>
      <c r="C7" s="558">
        <v>22533</v>
      </c>
      <c r="D7" s="558">
        <v>3066</v>
      </c>
      <c r="E7" s="559">
        <f>SUM(B7:D7)</f>
        <v>357870</v>
      </c>
    </row>
    <row r="8" spans="1:6" x14ac:dyDescent="0.25">
      <c r="A8" s="561" t="s">
        <v>721</v>
      </c>
      <c r="B8" s="562">
        <v>144134</v>
      </c>
      <c r="C8" s="563">
        <v>145112</v>
      </c>
      <c r="D8" s="558">
        <v>64117</v>
      </c>
      <c r="E8" s="559">
        <f t="shared" ref="E8:E20" si="0">SUM(B8:D8)</f>
        <v>353363</v>
      </c>
    </row>
    <row r="9" spans="1:6" x14ac:dyDescent="0.25">
      <c r="A9" s="564" t="s">
        <v>722</v>
      </c>
      <c r="B9" s="559">
        <f>B7-B8</f>
        <v>188137</v>
      </c>
      <c r="C9" s="559">
        <f>C7-C8</f>
        <v>-122579</v>
      </c>
      <c r="D9" s="559">
        <f>D7-D8</f>
        <v>-61051</v>
      </c>
      <c r="E9" s="559">
        <f>SUM(B9:D9)</f>
        <v>4507</v>
      </c>
    </row>
    <row r="10" spans="1:6" x14ac:dyDescent="0.25">
      <c r="A10" s="561" t="s">
        <v>723</v>
      </c>
      <c r="B10" s="562">
        <v>167368</v>
      </c>
      <c r="C10" s="563">
        <v>122990</v>
      </c>
      <c r="D10" s="563">
        <v>62532</v>
      </c>
      <c r="E10" s="559">
        <f t="shared" si="0"/>
        <v>352890</v>
      </c>
    </row>
    <row r="11" spans="1:6" x14ac:dyDescent="0.25">
      <c r="A11" s="561" t="s">
        <v>724</v>
      </c>
      <c r="B11" s="562">
        <v>188717</v>
      </c>
      <c r="C11" s="563"/>
      <c r="D11" s="563"/>
      <c r="E11" s="559">
        <f t="shared" si="0"/>
        <v>188717</v>
      </c>
    </row>
    <row r="12" spans="1:6" x14ac:dyDescent="0.25">
      <c r="A12" s="564" t="s">
        <v>725</v>
      </c>
      <c r="B12" s="559">
        <f>B10-B11</f>
        <v>-21349</v>
      </c>
      <c r="C12" s="559">
        <f>C10+C11</f>
        <v>122990</v>
      </c>
      <c r="D12" s="559">
        <f>D10+D11</f>
        <v>62532</v>
      </c>
      <c r="E12" s="559">
        <f t="shared" si="0"/>
        <v>164173</v>
      </c>
    </row>
    <row r="13" spans="1:6" x14ac:dyDescent="0.25">
      <c r="A13" s="564" t="s">
        <v>726</v>
      </c>
      <c r="B13" s="559">
        <f>B9+B12</f>
        <v>166788</v>
      </c>
      <c r="C13" s="559">
        <f>C9+C12</f>
        <v>411</v>
      </c>
      <c r="D13" s="559">
        <f>D9+D12</f>
        <v>1481</v>
      </c>
      <c r="E13" s="559">
        <f t="shared" si="0"/>
        <v>168680</v>
      </c>
    </row>
    <row r="14" spans="1:6" x14ac:dyDescent="0.25">
      <c r="A14" s="557" t="s">
        <v>727</v>
      </c>
      <c r="B14" s="562">
        <v>0</v>
      </c>
      <c r="C14" s="563">
        <v>0</v>
      </c>
      <c r="D14" s="563">
        <v>0</v>
      </c>
      <c r="E14" s="559">
        <f t="shared" si="0"/>
        <v>0</v>
      </c>
    </row>
    <row r="15" spans="1:6" s="560" customFormat="1" x14ac:dyDescent="0.25">
      <c r="A15" s="561" t="s">
        <v>728</v>
      </c>
      <c r="B15" s="558">
        <v>0</v>
      </c>
      <c r="C15" s="558">
        <v>0</v>
      </c>
      <c r="D15" s="558">
        <v>0</v>
      </c>
      <c r="E15" s="559">
        <f t="shared" si="0"/>
        <v>0</v>
      </c>
    </row>
    <row r="16" spans="1:6" x14ac:dyDescent="0.25">
      <c r="A16" s="564" t="s">
        <v>729</v>
      </c>
      <c r="B16" s="559">
        <f>B14-B15</f>
        <v>0</v>
      </c>
      <c r="C16" s="559">
        <f>C14-C15</f>
        <v>0</v>
      </c>
      <c r="D16" s="559">
        <f>D14+D15</f>
        <v>0</v>
      </c>
      <c r="E16" s="559">
        <f t="shared" si="0"/>
        <v>0</v>
      </c>
    </row>
    <row r="17" spans="1:5" x14ac:dyDescent="0.25">
      <c r="A17" s="557" t="s">
        <v>730</v>
      </c>
      <c r="B17" s="562">
        <v>0</v>
      </c>
      <c r="C17" s="563">
        <v>0</v>
      </c>
      <c r="D17" s="563">
        <v>0</v>
      </c>
      <c r="E17" s="559">
        <f t="shared" si="0"/>
        <v>0</v>
      </c>
    </row>
    <row r="18" spans="1:5" s="560" customFormat="1" x14ac:dyDescent="0.25">
      <c r="A18" s="561" t="s">
        <v>731</v>
      </c>
      <c r="B18" s="558">
        <v>0</v>
      </c>
      <c r="C18" s="558">
        <v>0</v>
      </c>
      <c r="D18" s="558">
        <v>0</v>
      </c>
      <c r="E18" s="559">
        <f t="shared" si="0"/>
        <v>0</v>
      </c>
    </row>
    <row r="19" spans="1:5" x14ac:dyDescent="0.25">
      <c r="A19" s="564" t="s">
        <v>732</v>
      </c>
      <c r="B19" s="559">
        <v>0</v>
      </c>
      <c r="C19" s="559">
        <f>C17-C18</f>
        <v>0</v>
      </c>
      <c r="D19" s="559">
        <f>D17+D18</f>
        <v>0</v>
      </c>
      <c r="E19" s="559">
        <f t="shared" si="0"/>
        <v>0</v>
      </c>
    </row>
    <row r="20" spans="1:5" ht="13.8" thickBot="1" x14ac:dyDescent="0.3">
      <c r="A20" s="565" t="s">
        <v>733</v>
      </c>
      <c r="B20" s="566">
        <f>B16+B19</f>
        <v>0</v>
      </c>
      <c r="C20" s="567">
        <f>C16+C19</f>
        <v>0</v>
      </c>
      <c r="D20" s="567">
        <v>0</v>
      </c>
      <c r="E20" s="568">
        <f t="shared" si="0"/>
        <v>0</v>
      </c>
    </row>
    <row r="21" spans="1:5" ht="13.8" thickBot="1" x14ac:dyDescent="0.3">
      <c r="A21" s="569" t="s">
        <v>734</v>
      </c>
      <c r="B21" s="570">
        <f>B13+B20</f>
        <v>166788</v>
      </c>
      <c r="C21" s="570">
        <f>C13+C20</f>
        <v>411</v>
      </c>
      <c r="D21" s="570">
        <f>D13+D20</f>
        <v>1481</v>
      </c>
      <c r="E21" s="571">
        <f>SUM(B21:D21)</f>
        <v>168680</v>
      </c>
    </row>
    <row r="22" spans="1:5" x14ac:dyDescent="0.25">
      <c r="A22" s="572"/>
      <c r="B22" s="573"/>
      <c r="C22" s="574"/>
      <c r="D22" s="572"/>
      <c r="E22" s="572"/>
    </row>
    <row r="23" spans="1:5" s="560" customFormat="1" x14ac:dyDescent="0.25">
      <c r="A23" s="572"/>
      <c r="B23" s="575"/>
      <c r="C23" s="575"/>
      <c r="D23" s="575"/>
      <c r="E23" s="576"/>
    </row>
    <row r="24" spans="1:5" x14ac:dyDescent="0.25">
      <c r="A24" s="572"/>
      <c r="B24" s="573"/>
      <c r="C24" s="574"/>
      <c r="D24" s="572"/>
      <c r="E24" s="572"/>
    </row>
    <row r="25" spans="1:5" x14ac:dyDescent="0.25">
      <c r="A25" s="577"/>
      <c r="B25" s="578"/>
      <c r="C25" s="579"/>
      <c r="D25" s="580"/>
      <c r="E25" s="580"/>
    </row>
    <row r="26" spans="1:5" x14ac:dyDescent="0.25">
      <c r="A26" s="577"/>
      <c r="B26" s="578"/>
      <c r="C26" s="579"/>
      <c r="D26" s="580"/>
      <c r="E26" s="580"/>
    </row>
    <row r="27" spans="1:5" x14ac:dyDescent="0.25">
      <c r="A27" s="577"/>
      <c r="B27" s="580"/>
      <c r="C27" s="579"/>
      <c r="D27" s="580"/>
      <c r="E27" s="580"/>
    </row>
    <row r="28" spans="1:5" x14ac:dyDescent="0.25">
      <c r="A28" s="572"/>
      <c r="B28" s="581"/>
      <c r="C28" s="582"/>
      <c r="D28" s="582"/>
      <c r="E28" s="582"/>
    </row>
    <row r="29" spans="1:5" x14ac:dyDescent="0.25">
      <c r="A29" s="572"/>
      <c r="B29" s="581"/>
      <c r="C29" s="552"/>
      <c r="D29" s="552"/>
      <c r="E29" s="552"/>
    </row>
    <row r="30" spans="1:5" x14ac:dyDescent="0.25">
      <c r="A30" s="572"/>
      <c r="B30" s="583"/>
      <c r="D30" s="584"/>
      <c r="E30" s="580"/>
    </row>
    <row r="31" spans="1:5" x14ac:dyDescent="0.25">
      <c r="A31" s="581"/>
      <c r="B31" s="574"/>
      <c r="D31" s="560"/>
      <c r="E31" s="580"/>
    </row>
    <row r="32" spans="1:5" x14ac:dyDescent="0.25">
      <c r="A32" s="581"/>
      <c r="B32" s="583"/>
      <c r="D32" s="560"/>
      <c r="E32" s="580"/>
    </row>
    <row r="33" spans="1:5" x14ac:dyDescent="0.25">
      <c r="A33" s="576"/>
      <c r="B33" s="583"/>
      <c r="D33" s="560"/>
      <c r="E33" s="580"/>
    </row>
    <row r="34" spans="1:5" x14ac:dyDescent="0.25">
      <c r="A34" s="585"/>
      <c r="B34" s="574"/>
      <c r="D34" s="560"/>
      <c r="E34" s="580"/>
    </row>
    <row r="35" spans="1:5" x14ac:dyDescent="0.25">
      <c r="A35" s="576"/>
      <c r="B35" s="572"/>
      <c r="D35" s="560"/>
      <c r="E35" s="580"/>
    </row>
    <row r="36" spans="1:5" x14ac:dyDescent="0.25">
      <c r="A36" s="576"/>
      <c r="B36" s="572"/>
      <c r="D36" s="560"/>
      <c r="E36" s="580"/>
    </row>
    <row r="37" spans="1:5" x14ac:dyDescent="0.25">
      <c r="A37" s="585"/>
      <c r="B37" s="583"/>
      <c r="D37" s="560"/>
      <c r="E37" s="580"/>
    </row>
    <row r="38" spans="1:5" x14ac:dyDescent="0.25">
      <c r="A38" s="585"/>
      <c r="B38" s="574"/>
      <c r="D38" s="560"/>
      <c r="E38" s="580"/>
    </row>
    <row r="39" spans="1:5" x14ac:dyDescent="0.25">
      <c r="A39" s="572"/>
      <c r="B39" s="572"/>
      <c r="D39" s="560"/>
      <c r="E39" s="580"/>
    </row>
    <row r="40" spans="1:5" x14ac:dyDescent="0.25">
      <c r="A40" s="586"/>
      <c r="B40" s="583"/>
      <c r="D40" s="560"/>
      <c r="E40" s="580"/>
    </row>
    <row r="41" spans="1:5" x14ac:dyDescent="0.25">
      <c r="A41" s="587"/>
      <c r="B41" s="583"/>
      <c r="D41" s="584"/>
      <c r="E41" s="580"/>
    </row>
    <row r="42" spans="1:5" x14ac:dyDescent="0.25">
      <c r="A42" s="586"/>
      <c r="B42" s="574"/>
      <c r="D42" s="560"/>
      <c r="E42" s="580"/>
    </row>
    <row r="43" spans="1:5" x14ac:dyDescent="0.25">
      <c r="A43" s="576"/>
      <c r="B43" s="588"/>
      <c r="D43" s="584"/>
      <c r="E43" s="580"/>
    </row>
    <row r="44" spans="1:5" x14ac:dyDescent="0.25">
      <c r="A44" s="576"/>
      <c r="B44" s="589"/>
      <c r="D44" s="560"/>
      <c r="E44" s="580"/>
    </row>
    <row r="45" spans="1:5" x14ac:dyDescent="0.25">
      <c r="A45" s="585"/>
      <c r="B45" s="583"/>
      <c r="D45" s="584"/>
      <c r="E45" s="580"/>
    </row>
    <row r="46" spans="1:5" x14ac:dyDescent="0.25">
      <c r="A46" s="585"/>
      <c r="B46" s="572"/>
      <c r="C46" s="580"/>
      <c r="D46" s="580"/>
      <c r="E46" s="580"/>
    </row>
    <row r="47" spans="1:5" x14ac:dyDescent="0.25">
      <c r="A47" s="576"/>
      <c r="B47" s="578"/>
    </row>
    <row r="48" spans="1:5" x14ac:dyDescent="0.25">
      <c r="A48" s="576"/>
      <c r="B48" s="578"/>
    </row>
    <row r="49" spans="1:2" x14ac:dyDescent="0.25">
      <c r="A49" s="572"/>
      <c r="B49" s="578"/>
    </row>
  </sheetData>
  <mergeCells count="4">
    <mergeCell ref="A2:B2"/>
    <mergeCell ref="A3:E3"/>
    <mergeCell ref="D5:E5"/>
    <mergeCell ref="A1:E1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3" tint="0.39997558519241921"/>
    <pageSetUpPr fitToPage="1"/>
  </sheetPr>
  <dimension ref="A1:O117"/>
  <sheetViews>
    <sheetView workbookViewId="0">
      <selection activeCell="G25" sqref="G25"/>
    </sheetView>
  </sheetViews>
  <sheetFormatPr defaultRowHeight="13.2" x14ac:dyDescent="0.25"/>
  <cols>
    <col min="5" max="5" width="9.6640625" customWidth="1"/>
    <col min="6" max="7" width="9" customWidth="1"/>
    <col min="8" max="8" width="7.6640625" customWidth="1"/>
    <col min="9" max="10" width="9.44140625" customWidth="1"/>
    <col min="259" max="259" width="12" customWidth="1"/>
    <col min="260" max="260" width="11.88671875" customWidth="1"/>
    <col min="261" max="261" width="11.6640625" customWidth="1"/>
    <col min="262" max="262" width="11.5546875" customWidth="1"/>
    <col min="263" max="264" width="9.88671875" customWidth="1"/>
    <col min="265" max="265" width="12.44140625" customWidth="1"/>
    <col min="266" max="266" width="13.33203125" customWidth="1"/>
    <col min="515" max="515" width="12" customWidth="1"/>
    <col min="516" max="516" width="11.88671875" customWidth="1"/>
    <col min="517" max="517" width="11.6640625" customWidth="1"/>
    <col min="518" max="518" width="11.5546875" customWidth="1"/>
    <col min="519" max="520" width="9.88671875" customWidth="1"/>
    <col min="521" max="521" width="12.44140625" customWidth="1"/>
    <col min="522" max="522" width="13.33203125" customWidth="1"/>
    <col min="771" max="771" width="12" customWidth="1"/>
    <col min="772" max="772" width="11.88671875" customWidth="1"/>
    <col min="773" max="773" width="11.6640625" customWidth="1"/>
    <col min="774" max="774" width="11.5546875" customWidth="1"/>
    <col min="775" max="776" width="9.88671875" customWidth="1"/>
    <col min="777" max="777" width="12.44140625" customWidth="1"/>
    <col min="778" max="778" width="13.33203125" customWidth="1"/>
    <col min="1027" max="1027" width="12" customWidth="1"/>
    <col min="1028" max="1028" width="11.88671875" customWidth="1"/>
    <col min="1029" max="1029" width="11.6640625" customWidth="1"/>
    <col min="1030" max="1030" width="11.5546875" customWidth="1"/>
    <col min="1031" max="1032" width="9.88671875" customWidth="1"/>
    <col min="1033" max="1033" width="12.44140625" customWidth="1"/>
    <col min="1034" max="1034" width="13.33203125" customWidth="1"/>
    <col min="1283" max="1283" width="12" customWidth="1"/>
    <col min="1284" max="1284" width="11.88671875" customWidth="1"/>
    <col min="1285" max="1285" width="11.6640625" customWidth="1"/>
    <col min="1286" max="1286" width="11.5546875" customWidth="1"/>
    <col min="1287" max="1288" width="9.88671875" customWidth="1"/>
    <col min="1289" max="1289" width="12.44140625" customWidth="1"/>
    <col min="1290" max="1290" width="13.33203125" customWidth="1"/>
    <col min="1539" max="1539" width="12" customWidth="1"/>
    <col min="1540" max="1540" width="11.88671875" customWidth="1"/>
    <col min="1541" max="1541" width="11.6640625" customWidth="1"/>
    <col min="1542" max="1542" width="11.5546875" customWidth="1"/>
    <col min="1543" max="1544" width="9.88671875" customWidth="1"/>
    <col min="1545" max="1545" width="12.44140625" customWidth="1"/>
    <col min="1546" max="1546" width="13.33203125" customWidth="1"/>
    <col min="1795" max="1795" width="12" customWidth="1"/>
    <col min="1796" max="1796" width="11.88671875" customWidth="1"/>
    <col min="1797" max="1797" width="11.6640625" customWidth="1"/>
    <col min="1798" max="1798" width="11.5546875" customWidth="1"/>
    <col min="1799" max="1800" width="9.88671875" customWidth="1"/>
    <col min="1801" max="1801" width="12.44140625" customWidth="1"/>
    <col min="1802" max="1802" width="13.33203125" customWidth="1"/>
    <col min="2051" max="2051" width="12" customWidth="1"/>
    <col min="2052" max="2052" width="11.88671875" customWidth="1"/>
    <col min="2053" max="2053" width="11.6640625" customWidth="1"/>
    <col min="2054" max="2054" width="11.5546875" customWidth="1"/>
    <col min="2055" max="2056" width="9.88671875" customWidth="1"/>
    <col min="2057" max="2057" width="12.44140625" customWidth="1"/>
    <col min="2058" max="2058" width="13.33203125" customWidth="1"/>
    <col min="2307" max="2307" width="12" customWidth="1"/>
    <col min="2308" max="2308" width="11.88671875" customWidth="1"/>
    <col min="2309" max="2309" width="11.6640625" customWidth="1"/>
    <col min="2310" max="2310" width="11.5546875" customWidth="1"/>
    <col min="2311" max="2312" width="9.88671875" customWidth="1"/>
    <col min="2313" max="2313" width="12.44140625" customWidth="1"/>
    <col min="2314" max="2314" width="13.33203125" customWidth="1"/>
    <col min="2563" max="2563" width="12" customWidth="1"/>
    <col min="2564" max="2564" width="11.88671875" customWidth="1"/>
    <col min="2565" max="2565" width="11.6640625" customWidth="1"/>
    <col min="2566" max="2566" width="11.5546875" customWidth="1"/>
    <col min="2567" max="2568" width="9.88671875" customWidth="1"/>
    <col min="2569" max="2569" width="12.44140625" customWidth="1"/>
    <col min="2570" max="2570" width="13.33203125" customWidth="1"/>
    <col min="2819" max="2819" width="12" customWidth="1"/>
    <col min="2820" max="2820" width="11.88671875" customWidth="1"/>
    <col min="2821" max="2821" width="11.6640625" customWidth="1"/>
    <col min="2822" max="2822" width="11.5546875" customWidth="1"/>
    <col min="2823" max="2824" width="9.88671875" customWidth="1"/>
    <col min="2825" max="2825" width="12.44140625" customWidth="1"/>
    <col min="2826" max="2826" width="13.33203125" customWidth="1"/>
    <col min="3075" max="3075" width="12" customWidth="1"/>
    <col min="3076" max="3076" width="11.88671875" customWidth="1"/>
    <col min="3077" max="3077" width="11.6640625" customWidth="1"/>
    <col min="3078" max="3078" width="11.5546875" customWidth="1"/>
    <col min="3079" max="3080" width="9.88671875" customWidth="1"/>
    <col min="3081" max="3081" width="12.44140625" customWidth="1"/>
    <col min="3082" max="3082" width="13.33203125" customWidth="1"/>
    <col min="3331" max="3331" width="12" customWidth="1"/>
    <col min="3332" max="3332" width="11.88671875" customWidth="1"/>
    <col min="3333" max="3333" width="11.6640625" customWidth="1"/>
    <col min="3334" max="3334" width="11.5546875" customWidth="1"/>
    <col min="3335" max="3336" width="9.88671875" customWidth="1"/>
    <col min="3337" max="3337" width="12.44140625" customWidth="1"/>
    <col min="3338" max="3338" width="13.33203125" customWidth="1"/>
    <col min="3587" max="3587" width="12" customWidth="1"/>
    <col min="3588" max="3588" width="11.88671875" customWidth="1"/>
    <col min="3589" max="3589" width="11.6640625" customWidth="1"/>
    <col min="3590" max="3590" width="11.5546875" customWidth="1"/>
    <col min="3591" max="3592" width="9.88671875" customWidth="1"/>
    <col min="3593" max="3593" width="12.44140625" customWidth="1"/>
    <col min="3594" max="3594" width="13.33203125" customWidth="1"/>
    <col min="3843" max="3843" width="12" customWidth="1"/>
    <col min="3844" max="3844" width="11.88671875" customWidth="1"/>
    <col min="3845" max="3845" width="11.6640625" customWidth="1"/>
    <col min="3846" max="3846" width="11.5546875" customWidth="1"/>
    <col min="3847" max="3848" width="9.88671875" customWidth="1"/>
    <col min="3849" max="3849" width="12.44140625" customWidth="1"/>
    <col min="3850" max="3850" width="13.33203125" customWidth="1"/>
    <col min="4099" max="4099" width="12" customWidth="1"/>
    <col min="4100" max="4100" width="11.88671875" customWidth="1"/>
    <col min="4101" max="4101" width="11.6640625" customWidth="1"/>
    <col min="4102" max="4102" width="11.5546875" customWidth="1"/>
    <col min="4103" max="4104" width="9.88671875" customWidth="1"/>
    <col min="4105" max="4105" width="12.44140625" customWidth="1"/>
    <col min="4106" max="4106" width="13.33203125" customWidth="1"/>
    <col min="4355" max="4355" width="12" customWidth="1"/>
    <col min="4356" max="4356" width="11.88671875" customWidth="1"/>
    <col min="4357" max="4357" width="11.6640625" customWidth="1"/>
    <col min="4358" max="4358" width="11.5546875" customWidth="1"/>
    <col min="4359" max="4360" width="9.88671875" customWidth="1"/>
    <col min="4361" max="4361" width="12.44140625" customWidth="1"/>
    <col min="4362" max="4362" width="13.33203125" customWidth="1"/>
    <col min="4611" max="4611" width="12" customWidth="1"/>
    <col min="4612" max="4612" width="11.88671875" customWidth="1"/>
    <col min="4613" max="4613" width="11.6640625" customWidth="1"/>
    <col min="4614" max="4614" width="11.5546875" customWidth="1"/>
    <col min="4615" max="4616" width="9.88671875" customWidth="1"/>
    <col min="4617" max="4617" width="12.44140625" customWidth="1"/>
    <col min="4618" max="4618" width="13.33203125" customWidth="1"/>
    <col min="4867" max="4867" width="12" customWidth="1"/>
    <col min="4868" max="4868" width="11.88671875" customWidth="1"/>
    <col min="4869" max="4869" width="11.6640625" customWidth="1"/>
    <col min="4870" max="4870" width="11.5546875" customWidth="1"/>
    <col min="4871" max="4872" width="9.88671875" customWidth="1"/>
    <col min="4873" max="4873" width="12.44140625" customWidth="1"/>
    <col min="4874" max="4874" width="13.33203125" customWidth="1"/>
    <col min="5123" max="5123" width="12" customWidth="1"/>
    <col min="5124" max="5124" width="11.88671875" customWidth="1"/>
    <col min="5125" max="5125" width="11.6640625" customWidth="1"/>
    <col min="5126" max="5126" width="11.5546875" customWidth="1"/>
    <col min="5127" max="5128" width="9.88671875" customWidth="1"/>
    <col min="5129" max="5129" width="12.44140625" customWidth="1"/>
    <col min="5130" max="5130" width="13.33203125" customWidth="1"/>
    <col min="5379" max="5379" width="12" customWidth="1"/>
    <col min="5380" max="5380" width="11.88671875" customWidth="1"/>
    <col min="5381" max="5381" width="11.6640625" customWidth="1"/>
    <col min="5382" max="5382" width="11.5546875" customWidth="1"/>
    <col min="5383" max="5384" width="9.88671875" customWidth="1"/>
    <col min="5385" max="5385" width="12.44140625" customWidth="1"/>
    <col min="5386" max="5386" width="13.33203125" customWidth="1"/>
    <col min="5635" max="5635" width="12" customWidth="1"/>
    <col min="5636" max="5636" width="11.88671875" customWidth="1"/>
    <col min="5637" max="5637" width="11.6640625" customWidth="1"/>
    <col min="5638" max="5638" width="11.5546875" customWidth="1"/>
    <col min="5639" max="5640" width="9.88671875" customWidth="1"/>
    <col min="5641" max="5641" width="12.44140625" customWidth="1"/>
    <col min="5642" max="5642" width="13.33203125" customWidth="1"/>
    <col min="5891" max="5891" width="12" customWidth="1"/>
    <col min="5892" max="5892" width="11.88671875" customWidth="1"/>
    <col min="5893" max="5893" width="11.6640625" customWidth="1"/>
    <col min="5894" max="5894" width="11.5546875" customWidth="1"/>
    <col min="5895" max="5896" width="9.88671875" customWidth="1"/>
    <col min="5897" max="5897" width="12.44140625" customWidth="1"/>
    <col min="5898" max="5898" width="13.33203125" customWidth="1"/>
    <col min="6147" max="6147" width="12" customWidth="1"/>
    <col min="6148" max="6148" width="11.88671875" customWidth="1"/>
    <col min="6149" max="6149" width="11.6640625" customWidth="1"/>
    <col min="6150" max="6150" width="11.5546875" customWidth="1"/>
    <col min="6151" max="6152" width="9.88671875" customWidth="1"/>
    <col min="6153" max="6153" width="12.44140625" customWidth="1"/>
    <col min="6154" max="6154" width="13.33203125" customWidth="1"/>
    <col min="6403" max="6403" width="12" customWidth="1"/>
    <col min="6404" max="6404" width="11.88671875" customWidth="1"/>
    <col min="6405" max="6405" width="11.6640625" customWidth="1"/>
    <col min="6406" max="6406" width="11.5546875" customWidth="1"/>
    <col min="6407" max="6408" width="9.88671875" customWidth="1"/>
    <col min="6409" max="6409" width="12.44140625" customWidth="1"/>
    <col min="6410" max="6410" width="13.33203125" customWidth="1"/>
    <col min="6659" max="6659" width="12" customWidth="1"/>
    <col min="6660" max="6660" width="11.88671875" customWidth="1"/>
    <col min="6661" max="6661" width="11.6640625" customWidth="1"/>
    <col min="6662" max="6662" width="11.5546875" customWidth="1"/>
    <col min="6663" max="6664" width="9.88671875" customWidth="1"/>
    <col min="6665" max="6665" width="12.44140625" customWidth="1"/>
    <col min="6666" max="6666" width="13.33203125" customWidth="1"/>
    <col min="6915" max="6915" width="12" customWidth="1"/>
    <col min="6916" max="6916" width="11.88671875" customWidth="1"/>
    <col min="6917" max="6917" width="11.6640625" customWidth="1"/>
    <col min="6918" max="6918" width="11.5546875" customWidth="1"/>
    <col min="6919" max="6920" width="9.88671875" customWidth="1"/>
    <col min="6921" max="6921" width="12.44140625" customWidth="1"/>
    <col min="6922" max="6922" width="13.33203125" customWidth="1"/>
    <col min="7171" max="7171" width="12" customWidth="1"/>
    <col min="7172" max="7172" width="11.88671875" customWidth="1"/>
    <col min="7173" max="7173" width="11.6640625" customWidth="1"/>
    <col min="7174" max="7174" width="11.5546875" customWidth="1"/>
    <col min="7175" max="7176" width="9.88671875" customWidth="1"/>
    <col min="7177" max="7177" width="12.44140625" customWidth="1"/>
    <col min="7178" max="7178" width="13.33203125" customWidth="1"/>
    <col min="7427" max="7427" width="12" customWidth="1"/>
    <col min="7428" max="7428" width="11.88671875" customWidth="1"/>
    <col min="7429" max="7429" width="11.6640625" customWidth="1"/>
    <col min="7430" max="7430" width="11.5546875" customWidth="1"/>
    <col min="7431" max="7432" width="9.88671875" customWidth="1"/>
    <col min="7433" max="7433" width="12.44140625" customWidth="1"/>
    <col min="7434" max="7434" width="13.33203125" customWidth="1"/>
    <col min="7683" max="7683" width="12" customWidth="1"/>
    <col min="7684" max="7684" width="11.88671875" customWidth="1"/>
    <col min="7685" max="7685" width="11.6640625" customWidth="1"/>
    <col min="7686" max="7686" width="11.5546875" customWidth="1"/>
    <col min="7687" max="7688" width="9.88671875" customWidth="1"/>
    <col min="7689" max="7689" width="12.44140625" customWidth="1"/>
    <col min="7690" max="7690" width="13.33203125" customWidth="1"/>
    <col min="7939" max="7939" width="12" customWidth="1"/>
    <col min="7940" max="7940" width="11.88671875" customWidth="1"/>
    <col min="7941" max="7941" width="11.6640625" customWidth="1"/>
    <col min="7942" max="7942" width="11.5546875" customWidth="1"/>
    <col min="7943" max="7944" width="9.88671875" customWidth="1"/>
    <col min="7945" max="7945" width="12.44140625" customWidth="1"/>
    <col min="7946" max="7946" width="13.33203125" customWidth="1"/>
    <col min="8195" max="8195" width="12" customWidth="1"/>
    <col min="8196" max="8196" width="11.88671875" customWidth="1"/>
    <col min="8197" max="8197" width="11.6640625" customWidth="1"/>
    <col min="8198" max="8198" width="11.5546875" customWidth="1"/>
    <col min="8199" max="8200" width="9.88671875" customWidth="1"/>
    <col min="8201" max="8201" width="12.44140625" customWidth="1"/>
    <col min="8202" max="8202" width="13.33203125" customWidth="1"/>
    <col min="8451" max="8451" width="12" customWidth="1"/>
    <col min="8452" max="8452" width="11.88671875" customWidth="1"/>
    <col min="8453" max="8453" width="11.6640625" customWidth="1"/>
    <col min="8454" max="8454" width="11.5546875" customWidth="1"/>
    <col min="8455" max="8456" width="9.88671875" customWidth="1"/>
    <col min="8457" max="8457" width="12.44140625" customWidth="1"/>
    <col min="8458" max="8458" width="13.33203125" customWidth="1"/>
    <col min="8707" max="8707" width="12" customWidth="1"/>
    <col min="8708" max="8708" width="11.88671875" customWidth="1"/>
    <col min="8709" max="8709" width="11.6640625" customWidth="1"/>
    <col min="8710" max="8710" width="11.5546875" customWidth="1"/>
    <col min="8711" max="8712" width="9.88671875" customWidth="1"/>
    <col min="8713" max="8713" width="12.44140625" customWidth="1"/>
    <col min="8714" max="8714" width="13.33203125" customWidth="1"/>
    <col min="8963" max="8963" width="12" customWidth="1"/>
    <col min="8964" max="8964" width="11.88671875" customWidth="1"/>
    <col min="8965" max="8965" width="11.6640625" customWidth="1"/>
    <col min="8966" max="8966" width="11.5546875" customWidth="1"/>
    <col min="8967" max="8968" width="9.88671875" customWidth="1"/>
    <col min="8969" max="8969" width="12.44140625" customWidth="1"/>
    <col min="8970" max="8970" width="13.33203125" customWidth="1"/>
    <col min="9219" max="9219" width="12" customWidth="1"/>
    <col min="9220" max="9220" width="11.88671875" customWidth="1"/>
    <col min="9221" max="9221" width="11.6640625" customWidth="1"/>
    <col min="9222" max="9222" width="11.5546875" customWidth="1"/>
    <col min="9223" max="9224" width="9.88671875" customWidth="1"/>
    <col min="9225" max="9225" width="12.44140625" customWidth="1"/>
    <col min="9226" max="9226" width="13.33203125" customWidth="1"/>
    <col min="9475" max="9475" width="12" customWidth="1"/>
    <col min="9476" max="9476" width="11.88671875" customWidth="1"/>
    <col min="9477" max="9477" width="11.6640625" customWidth="1"/>
    <col min="9478" max="9478" width="11.5546875" customWidth="1"/>
    <col min="9479" max="9480" width="9.88671875" customWidth="1"/>
    <col min="9481" max="9481" width="12.44140625" customWidth="1"/>
    <col min="9482" max="9482" width="13.33203125" customWidth="1"/>
    <col min="9731" max="9731" width="12" customWidth="1"/>
    <col min="9732" max="9732" width="11.88671875" customWidth="1"/>
    <col min="9733" max="9733" width="11.6640625" customWidth="1"/>
    <col min="9734" max="9734" width="11.5546875" customWidth="1"/>
    <col min="9735" max="9736" width="9.88671875" customWidth="1"/>
    <col min="9737" max="9737" width="12.44140625" customWidth="1"/>
    <col min="9738" max="9738" width="13.33203125" customWidth="1"/>
    <col min="9987" max="9987" width="12" customWidth="1"/>
    <col min="9988" max="9988" width="11.88671875" customWidth="1"/>
    <col min="9989" max="9989" width="11.6640625" customWidth="1"/>
    <col min="9990" max="9990" width="11.5546875" customWidth="1"/>
    <col min="9991" max="9992" width="9.88671875" customWidth="1"/>
    <col min="9993" max="9993" width="12.44140625" customWidth="1"/>
    <col min="9994" max="9994" width="13.33203125" customWidth="1"/>
    <col min="10243" max="10243" width="12" customWidth="1"/>
    <col min="10244" max="10244" width="11.88671875" customWidth="1"/>
    <col min="10245" max="10245" width="11.6640625" customWidth="1"/>
    <col min="10246" max="10246" width="11.5546875" customWidth="1"/>
    <col min="10247" max="10248" width="9.88671875" customWidth="1"/>
    <col min="10249" max="10249" width="12.44140625" customWidth="1"/>
    <col min="10250" max="10250" width="13.33203125" customWidth="1"/>
    <col min="10499" max="10499" width="12" customWidth="1"/>
    <col min="10500" max="10500" width="11.88671875" customWidth="1"/>
    <col min="10501" max="10501" width="11.6640625" customWidth="1"/>
    <col min="10502" max="10502" width="11.5546875" customWidth="1"/>
    <col min="10503" max="10504" width="9.88671875" customWidth="1"/>
    <col min="10505" max="10505" width="12.44140625" customWidth="1"/>
    <col min="10506" max="10506" width="13.33203125" customWidth="1"/>
    <col min="10755" max="10755" width="12" customWidth="1"/>
    <col min="10756" max="10756" width="11.88671875" customWidth="1"/>
    <col min="10757" max="10757" width="11.6640625" customWidth="1"/>
    <col min="10758" max="10758" width="11.5546875" customWidth="1"/>
    <col min="10759" max="10760" width="9.88671875" customWidth="1"/>
    <col min="10761" max="10761" width="12.44140625" customWidth="1"/>
    <col min="10762" max="10762" width="13.33203125" customWidth="1"/>
    <col min="11011" max="11011" width="12" customWidth="1"/>
    <col min="11012" max="11012" width="11.88671875" customWidth="1"/>
    <col min="11013" max="11013" width="11.6640625" customWidth="1"/>
    <col min="11014" max="11014" width="11.5546875" customWidth="1"/>
    <col min="11015" max="11016" width="9.88671875" customWidth="1"/>
    <col min="11017" max="11017" width="12.44140625" customWidth="1"/>
    <col min="11018" max="11018" width="13.33203125" customWidth="1"/>
    <col min="11267" max="11267" width="12" customWidth="1"/>
    <col min="11268" max="11268" width="11.88671875" customWidth="1"/>
    <col min="11269" max="11269" width="11.6640625" customWidth="1"/>
    <col min="11270" max="11270" width="11.5546875" customWidth="1"/>
    <col min="11271" max="11272" width="9.88671875" customWidth="1"/>
    <col min="11273" max="11273" width="12.44140625" customWidth="1"/>
    <col min="11274" max="11274" width="13.33203125" customWidth="1"/>
    <col min="11523" max="11523" width="12" customWidth="1"/>
    <col min="11524" max="11524" width="11.88671875" customWidth="1"/>
    <col min="11525" max="11525" width="11.6640625" customWidth="1"/>
    <col min="11526" max="11526" width="11.5546875" customWidth="1"/>
    <col min="11527" max="11528" width="9.88671875" customWidth="1"/>
    <col min="11529" max="11529" width="12.44140625" customWidth="1"/>
    <col min="11530" max="11530" width="13.33203125" customWidth="1"/>
    <col min="11779" max="11779" width="12" customWidth="1"/>
    <col min="11780" max="11780" width="11.88671875" customWidth="1"/>
    <col min="11781" max="11781" width="11.6640625" customWidth="1"/>
    <col min="11782" max="11782" width="11.5546875" customWidth="1"/>
    <col min="11783" max="11784" width="9.88671875" customWidth="1"/>
    <col min="11785" max="11785" width="12.44140625" customWidth="1"/>
    <col min="11786" max="11786" width="13.33203125" customWidth="1"/>
    <col min="12035" max="12035" width="12" customWidth="1"/>
    <col min="12036" max="12036" width="11.88671875" customWidth="1"/>
    <col min="12037" max="12037" width="11.6640625" customWidth="1"/>
    <col min="12038" max="12038" width="11.5546875" customWidth="1"/>
    <col min="12039" max="12040" width="9.88671875" customWidth="1"/>
    <col min="12041" max="12041" width="12.44140625" customWidth="1"/>
    <col min="12042" max="12042" width="13.33203125" customWidth="1"/>
    <col min="12291" max="12291" width="12" customWidth="1"/>
    <col min="12292" max="12292" width="11.88671875" customWidth="1"/>
    <col min="12293" max="12293" width="11.6640625" customWidth="1"/>
    <col min="12294" max="12294" width="11.5546875" customWidth="1"/>
    <col min="12295" max="12296" width="9.88671875" customWidth="1"/>
    <col min="12297" max="12297" width="12.44140625" customWidth="1"/>
    <col min="12298" max="12298" width="13.33203125" customWidth="1"/>
    <col min="12547" max="12547" width="12" customWidth="1"/>
    <col min="12548" max="12548" width="11.88671875" customWidth="1"/>
    <col min="12549" max="12549" width="11.6640625" customWidth="1"/>
    <col min="12550" max="12550" width="11.5546875" customWidth="1"/>
    <col min="12551" max="12552" width="9.88671875" customWidth="1"/>
    <col min="12553" max="12553" width="12.44140625" customWidth="1"/>
    <col min="12554" max="12554" width="13.33203125" customWidth="1"/>
    <col min="12803" max="12803" width="12" customWidth="1"/>
    <col min="12804" max="12804" width="11.88671875" customWidth="1"/>
    <col min="12805" max="12805" width="11.6640625" customWidth="1"/>
    <col min="12806" max="12806" width="11.5546875" customWidth="1"/>
    <col min="12807" max="12808" width="9.88671875" customWidth="1"/>
    <col min="12809" max="12809" width="12.44140625" customWidth="1"/>
    <col min="12810" max="12810" width="13.33203125" customWidth="1"/>
    <col min="13059" max="13059" width="12" customWidth="1"/>
    <col min="13060" max="13060" width="11.88671875" customWidth="1"/>
    <col min="13061" max="13061" width="11.6640625" customWidth="1"/>
    <col min="13062" max="13062" width="11.5546875" customWidth="1"/>
    <col min="13063" max="13064" width="9.88671875" customWidth="1"/>
    <col min="13065" max="13065" width="12.44140625" customWidth="1"/>
    <col min="13066" max="13066" width="13.33203125" customWidth="1"/>
    <col min="13315" max="13315" width="12" customWidth="1"/>
    <col min="13316" max="13316" width="11.88671875" customWidth="1"/>
    <col min="13317" max="13317" width="11.6640625" customWidth="1"/>
    <col min="13318" max="13318" width="11.5546875" customWidth="1"/>
    <col min="13319" max="13320" width="9.88671875" customWidth="1"/>
    <col min="13321" max="13321" width="12.44140625" customWidth="1"/>
    <col min="13322" max="13322" width="13.33203125" customWidth="1"/>
    <col min="13571" max="13571" width="12" customWidth="1"/>
    <col min="13572" max="13572" width="11.88671875" customWidth="1"/>
    <col min="13573" max="13573" width="11.6640625" customWidth="1"/>
    <col min="13574" max="13574" width="11.5546875" customWidth="1"/>
    <col min="13575" max="13576" width="9.88671875" customWidth="1"/>
    <col min="13577" max="13577" width="12.44140625" customWidth="1"/>
    <col min="13578" max="13578" width="13.33203125" customWidth="1"/>
    <col min="13827" max="13827" width="12" customWidth="1"/>
    <col min="13828" max="13828" width="11.88671875" customWidth="1"/>
    <col min="13829" max="13829" width="11.6640625" customWidth="1"/>
    <col min="13830" max="13830" width="11.5546875" customWidth="1"/>
    <col min="13831" max="13832" width="9.88671875" customWidth="1"/>
    <col min="13833" max="13833" width="12.44140625" customWidth="1"/>
    <col min="13834" max="13834" width="13.33203125" customWidth="1"/>
    <col min="14083" max="14083" width="12" customWidth="1"/>
    <col min="14084" max="14084" width="11.88671875" customWidth="1"/>
    <col min="14085" max="14085" width="11.6640625" customWidth="1"/>
    <col min="14086" max="14086" width="11.5546875" customWidth="1"/>
    <col min="14087" max="14088" width="9.88671875" customWidth="1"/>
    <col min="14089" max="14089" width="12.44140625" customWidth="1"/>
    <col min="14090" max="14090" width="13.33203125" customWidth="1"/>
    <col min="14339" max="14339" width="12" customWidth="1"/>
    <col min="14340" max="14340" width="11.88671875" customWidth="1"/>
    <col min="14341" max="14341" width="11.6640625" customWidth="1"/>
    <col min="14342" max="14342" width="11.5546875" customWidth="1"/>
    <col min="14343" max="14344" width="9.88671875" customWidth="1"/>
    <col min="14345" max="14345" width="12.44140625" customWidth="1"/>
    <col min="14346" max="14346" width="13.33203125" customWidth="1"/>
    <col min="14595" max="14595" width="12" customWidth="1"/>
    <col min="14596" max="14596" width="11.88671875" customWidth="1"/>
    <col min="14597" max="14597" width="11.6640625" customWidth="1"/>
    <col min="14598" max="14598" width="11.5546875" customWidth="1"/>
    <col min="14599" max="14600" width="9.88671875" customWidth="1"/>
    <col min="14601" max="14601" width="12.44140625" customWidth="1"/>
    <col min="14602" max="14602" width="13.33203125" customWidth="1"/>
    <col min="14851" max="14851" width="12" customWidth="1"/>
    <col min="14852" max="14852" width="11.88671875" customWidth="1"/>
    <col min="14853" max="14853" width="11.6640625" customWidth="1"/>
    <col min="14854" max="14854" width="11.5546875" customWidth="1"/>
    <col min="14855" max="14856" width="9.88671875" customWidth="1"/>
    <col min="14857" max="14857" width="12.44140625" customWidth="1"/>
    <col min="14858" max="14858" width="13.33203125" customWidth="1"/>
    <col min="15107" max="15107" width="12" customWidth="1"/>
    <col min="15108" max="15108" width="11.88671875" customWidth="1"/>
    <col min="15109" max="15109" width="11.6640625" customWidth="1"/>
    <col min="15110" max="15110" width="11.5546875" customWidth="1"/>
    <col min="15111" max="15112" width="9.88671875" customWidth="1"/>
    <col min="15113" max="15113" width="12.44140625" customWidth="1"/>
    <col min="15114" max="15114" width="13.33203125" customWidth="1"/>
    <col min="15363" max="15363" width="12" customWidth="1"/>
    <col min="15364" max="15364" width="11.88671875" customWidth="1"/>
    <col min="15365" max="15365" width="11.6640625" customWidth="1"/>
    <col min="15366" max="15366" width="11.5546875" customWidth="1"/>
    <col min="15367" max="15368" width="9.88671875" customWidth="1"/>
    <col min="15369" max="15369" width="12.44140625" customWidth="1"/>
    <col min="15370" max="15370" width="13.33203125" customWidth="1"/>
    <col min="15619" max="15619" width="12" customWidth="1"/>
    <col min="15620" max="15620" width="11.88671875" customWidth="1"/>
    <col min="15621" max="15621" width="11.6640625" customWidth="1"/>
    <col min="15622" max="15622" width="11.5546875" customWidth="1"/>
    <col min="15623" max="15624" width="9.88671875" customWidth="1"/>
    <col min="15625" max="15625" width="12.44140625" customWidth="1"/>
    <col min="15626" max="15626" width="13.33203125" customWidth="1"/>
    <col min="15875" max="15875" width="12" customWidth="1"/>
    <col min="15876" max="15876" width="11.88671875" customWidth="1"/>
    <col min="15877" max="15877" width="11.6640625" customWidth="1"/>
    <col min="15878" max="15878" width="11.5546875" customWidth="1"/>
    <col min="15879" max="15880" width="9.88671875" customWidth="1"/>
    <col min="15881" max="15881" width="12.44140625" customWidth="1"/>
    <col min="15882" max="15882" width="13.33203125" customWidth="1"/>
    <col min="16131" max="16131" width="12" customWidth="1"/>
    <col min="16132" max="16132" width="11.88671875" customWidth="1"/>
    <col min="16133" max="16133" width="11.6640625" customWidth="1"/>
    <col min="16134" max="16134" width="11.5546875" customWidth="1"/>
    <col min="16135" max="16136" width="9.88671875" customWidth="1"/>
    <col min="16137" max="16137" width="12.44140625" customWidth="1"/>
    <col min="16138" max="16138" width="13.33203125" customWidth="1"/>
  </cols>
  <sheetData>
    <row r="1" spans="1:15" x14ac:dyDescent="0.25">
      <c r="L1" s="391" t="s">
        <v>831</v>
      </c>
      <c r="M1" s="391"/>
    </row>
    <row r="2" spans="1:15" x14ac:dyDescent="0.25">
      <c r="J2" s="391"/>
    </row>
    <row r="3" spans="1:15" ht="15.75" customHeight="1" x14ac:dyDescent="0.25">
      <c r="A3" s="871" t="s">
        <v>386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  <c r="O3" s="58"/>
    </row>
    <row r="4" spans="1:15" x14ac:dyDescent="0.25">
      <c r="J4" s="391"/>
    </row>
    <row r="5" spans="1:15" x14ac:dyDescent="0.25"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91" t="s">
        <v>0</v>
      </c>
      <c r="M5" s="391"/>
    </row>
    <row r="6" spans="1:15" x14ac:dyDescent="0.25">
      <c r="B6" s="367"/>
      <c r="C6" s="370" t="s">
        <v>202</v>
      </c>
      <c r="D6" s="370"/>
      <c r="E6" s="1017" t="s">
        <v>366</v>
      </c>
      <c r="F6" s="1017"/>
      <c r="G6" s="1017"/>
      <c r="H6" s="1017"/>
      <c r="I6" s="1017"/>
      <c r="J6" s="1017"/>
      <c r="K6" s="1017"/>
      <c r="L6" s="1017"/>
      <c r="M6" s="367"/>
    </row>
    <row r="7" spans="1:15" x14ac:dyDescent="0.25">
      <c r="B7" s="367"/>
      <c r="C7" s="1017" t="s">
        <v>203</v>
      </c>
      <c r="D7" s="1017"/>
      <c r="E7" s="1017" t="s">
        <v>367</v>
      </c>
      <c r="F7" s="1017"/>
      <c r="G7" s="1017"/>
      <c r="H7" s="1017"/>
      <c r="I7" s="1017"/>
      <c r="J7" s="1017"/>
      <c r="K7" s="1017"/>
      <c r="L7" s="1017"/>
      <c r="M7" s="367"/>
    </row>
    <row r="8" spans="1:15" ht="16.5" customHeight="1" x14ac:dyDescent="0.25">
      <c r="B8" s="367"/>
      <c r="C8" s="367"/>
      <c r="D8" s="367"/>
      <c r="E8" s="367"/>
      <c r="F8" s="367"/>
      <c r="G8" s="367"/>
      <c r="H8" s="367"/>
      <c r="I8" s="367"/>
      <c r="J8" s="367"/>
      <c r="L8" s="391"/>
      <c r="M8" s="367"/>
    </row>
    <row r="9" spans="1:15" x14ac:dyDescent="0.25">
      <c r="B9" s="367"/>
      <c r="C9" s="1018" t="s">
        <v>204</v>
      </c>
      <c r="D9" s="1019"/>
      <c r="E9" s="1020"/>
      <c r="F9" s="400">
        <v>2017</v>
      </c>
      <c r="G9" s="400">
        <v>2018</v>
      </c>
      <c r="H9" s="400">
        <v>2019</v>
      </c>
      <c r="I9" s="400">
        <v>2020</v>
      </c>
      <c r="J9" s="400">
        <v>2021</v>
      </c>
      <c r="K9" s="400">
        <v>2022</v>
      </c>
      <c r="L9" s="400" t="s">
        <v>2</v>
      </c>
      <c r="M9" s="367"/>
    </row>
    <row r="10" spans="1:15" x14ac:dyDescent="0.25">
      <c r="B10" s="367"/>
      <c r="C10" s="1021" t="s">
        <v>205</v>
      </c>
      <c r="D10" s="1021"/>
      <c r="E10" s="1021"/>
      <c r="F10" s="368"/>
      <c r="G10" s="368"/>
      <c r="H10" s="368"/>
      <c r="I10" s="368"/>
      <c r="J10" s="368"/>
      <c r="K10" s="368"/>
      <c r="L10" s="80">
        <f>SUM(F10:K10)</f>
        <v>0</v>
      </c>
      <c r="M10" s="367"/>
    </row>
    <row r="11" spans="1:15" x14ac:dyDescent="0.25">
      <c r="B11" s="367"/>
      <c r="C11" s="1032" t="s">
        <v>324</v>
      </c>
      <c r="D11" s="1021"/>
      <c r="E11" s="1021"/>
      <c r="F11" s="370"/>
      <c r="G11" s="368"/>
      <c r="H11" s="368"/>
      <c r="I11" s="401"/>
      <c r="J11" s="368"/>
      <c r="K11" s="368"/>
      <c r="L11" s="80">
        <f t="shared" ref="L11:L16" si="0">SUM(G11:K11)</f>
        <v>0</v>
      </c>
      <c r="M11" s="367"/>
    </row>
    <row r="12" spans="1:15" x14ac:dyDescent="0.25">
      <c r="B12" s="367"/>
      <c r="C12" s="1021" t="s">
        <v>206</v>
      </c>
      <c r="D12" s="1021"/>
      <c r="E12" s="1021"/>
      <c r="F12" s="368"/>
      <c r="G12" s="368"/>
      <c r="H12" s="368"/>
      <c r="I12" s="368"/>
      <c r="J12" s="368"/>
      <c r="K12" s="368"/>
      <c r="L12" s="80">
        <f>SUM(F12:K12)</f>
        <v>0</v>
      </c>
      <c r="M12" s="367"/>
    </row>
    <row r="13" spans="1:15" x14ac:dyDescent="0.25">
      <c r="B13" s="367"/>
      <c r="C13" s="1021" t="s">
        <v>207</v>
      </c>
      <c r="D13" s="1021"/>
      <c r="E13" s="1021"/>
      <c r="F13" s="368">
        <v>7000</v>
      </c>
      <c r="G13" s="368"/>
      <c r="H13" s="368"/>
      <c r="I13" s="368"/>
      <c r="J13" s="368"/>
      <c r="K13" s="368"/>
      <c r="L13" s="80">
        <f>SUM(F13:K13)</f>
        <v>7000</v>
      </c>
      <c r="M13" s="367"/>
    </row>
    <row r="14" spans="1:15" x14ac:dyDescent="0.25">
      <c r="B14" s="367"/>
      <c r="C14" s="1021" t="s">
        <v>208</v>
      </c>
      <c r="D14" s="1021"/>
      <c r="E14" s="1021"/>
      <c r="F14" s="370"/>
      <c r="G14" s="368"/>
      <c r="H14" s="368"/>
      <c r="I14" s="369"/>
      <c r="J14" s="368"/>
      <c r="K14" s="368"/>
      <c r="L14" s="80">
        <f t="shared" si="0"/>
        <v>0</v>
      </c>
      <c r="M14" s="367"/>
    </row>
    <row r="15" spans="1:15" x14ac:dyDescent="0.25">
      <c r="B15" s="367"/>
      <c r="C15" s="1021" t="s">
        <v>209</v>
      </c>
      <c r="D15" s="1021"/>
      <c r="E15" s="1021"/>
      <c r="F15" s="370"/>
      <c r="G15" s="368"/>
      <c r="H15" s="368"/>
      <c r="I15" s="368"/>
      <c r="J15" s="368"/>
      <c r="K15" s="368"/>
      <c r="L15" s="80">
        <f t="shared" si="0"/>
        <v>0</v>
      </c>
      <c r="M15" s="367"/>
    </row>
    <row r="16" spans="1:15" ht="13.8" thickBot="1" x14ac:dyDescent="0.3">
      <c r="B16" s="367"/>
      <c r="C16" s="1022"/>
      <c r="D16" s="1022"/>
      <c r="E16" s="1022"/>
      <c r="F16" s="717"/>
      <c r="G16" s="718"/>
      <c r="H16" s="718"/>
      <c r="I16" s="718"/>
      <c r="J16" s="718"/>
      <c r="K16" s="718"/>
      <c r="L16" s="719">
        <f t="shared" si="0"/>
        <v>0</v>
      </c>
      <c r="M16" s="367"/>
    </row>
    <row r="17" spans="1:15" ht="13.8" thickBot="1" x14ac:dyDescent="0.3">
      <c r="B17" s="367"/>
      <c r="C17" s="721" t="s">
        <v>210</v>
      </c>
      <c r="D17" s="722"/>
      <c r="E17" s="722"/>
      <c r="F17" s="723">
        <f>SUM(F10:F16)</f>
        <v>7000</v>
      </c>
      <c r="G17" s="723">
        <f>SUM(G10:G16)</f>
        <v>0</v>
      </c>
      <c r="H17" s="723">
        <f t="shared" ref="H17:K17" si="1">SUM(H10:H16)</f>
        <v>0</v>
      </c>
      <c r="I17" s="723">
        <f t="shared" si="1"/>
        <v>0</v>
      </c>
      <c r="J17" s="723">
        <f t="shared" si="1"/>
        <v>0</v>
      </c>
      <c r="K17" s="723">
        <f t="shared" si="1"/>
        <v>0</v>
      </c>
      <c r="L17" s="724">
        <f>SUM(F17:K17)</f>
        <v>7000</v>
      </c>
      <c r="M17" s="367"/>
    </row>
    <row r="18" spans="1:15" x14ac:dyDescent="0.25">
      <c r="B18" s="367"/>
      <c r="C18" s="1023" t="s">
        <v>211</v>
      </c>
      <c r="D18" s="1024"/>
      <c r="E18" s="1025"/>
      <c r="F18" s="720">
        <v>2017</v>
      </c>
      <c r="G18" s="720">
        <v>2018</v>
      </c>
      <c r="H18" s="720">
        <v>2019</v>
      </c>
      <c r="I18" s="720">
        <v>2020</v>
      </c>
      <c r="J18" s="720">
        <v>2021</v>
      </c>
      <c r="K18" s="720">
        <v>2022</v>
      </c>
      <c r="L18" s="720" t="s">
        <v>2</v>
      </c>
      <c r="M18" s="367"/>
    </row>
    <row r="19" spans="1:15" x14ac:dyDescent="0.25">
      <c r="B19" s="367"/>
      <c r="C19" s="1026" t="s">
        <v>368</v>
      </c>
      <c r="D19" s="1027"/>
      <c r="E19" s="1028"/>
      <c r="F19" s="368">
        <v>3150</v>
      </c>
      <c r="G19" s="368"/>
      <c r="H19" s="368"/>
      <c r="I19" s="368"/>
      <c r="J19" s="368"/>
      <c r="K19" s="368"/>
      <c r="L19" s="80">
        <f>SUM(F19:K19)</f>
        <v>3150</v>
      </c>
      <c r="M19" s="367"/>
    </row>
    <row r="20" spans="1:15" x14ac:dyDescent="0.25">
      <c r="B20" s="367"/>
      <c r="C20" s="1029" t="s">
        <v>369</v>
      </c>
      <c r="D20" s="1030"/>
      <c r="E20" s="1031"/>
      <c r="F20" s="370">
        <v>833</v>
      </c>
      <c r="G20" s="368">
        <v>777</v>
      </c>
      <c r="H20" s="368"/>
      <c r="I20" s="368"/>
      <c r="J20" s="368"/>
      <c r="K20" s="368"/>
      <c r="L20" s="80">
        <f>SUM(F20:K20)</f>
        <v>1610</v>
      </c>
      <c r="M20" s="367"/>
    </row>
    <row r="21" spans="1:15" x14ac:dyDescent="0.25">
      <c r="B21" s="367"/>
      <c r="C21" s="1021" t="s">
        <v>370</v>
      </c>
      <c r="D21" s="1033"/>
      <c r="E21" s="1033"/>
      <c r="F21" s="370">
        <v>770</v>
      </c>
      <c r="G21" s="368">
        <v>1050</v>
      </c>
      <c r="H21" s="368"/>
      <c r="I21" s="368"/>
      <c r="J21" s="368"/>
      <c r="K21" s="368"/>
      <c r="L21" s="80">
        <f>SUM(F21:K21)</f>
        <v>1820</v>
      </c>
      <c r="M21" s="367"/>
    </row>
    <row r="22" spans="1:15" x14ac:dyDescent="0.25">
      <c r="B22" s="367"/>
      <c r="C22" s="1021" t="s">
        <v>388</v>
      </c>
      <c r="D22" s="1033"/>
      <c r="E22" s="1033"/>
      <c r="F22" s="370">
        <v>42</v>
      </c>
      <c r="G22" s="368">
        <v>34</v>
      </c>
      <c r="H22" s="368">
        <v>134</v>
      </c>
      <c r="I22" s="368"/>
      <c r="J22" s="368"/>
      <c r="K22" s="368"/>
      <c r="L22" s="80">
        <f>SUM(F22:K22)</f>
        <v>210</v>
      </c>
      <c r="M22" s="367"/>
    </row>
    <row r="23" spans="1:15" ht="13.8" thickBot="1" x14ac:dyDescent="0.3">
      <c r="B23" s="367"/>
      <c r="C23" s="1012" t="s">
        <v>384</v>
      </c>
      <c r="D23" s="1013"/>
      <c r="E23" s="1014"/>
      <c r="F23" s="717"/>
      <c r="G23" s="718">
        <v>206</v>
      </c>
      <c r="H23" s="718">
        <v>4</v>
      </c>
      <c r="I23" s="718"/>
      <c r="J23" s="718"/>
      <c r="K23" s="718"/>
      <c r="L23" s="719">
        <f t="shared" ref="L23" si="2">SUM(G23:K23)</f>
        <v>210</v>
      </c>
      <c r="M23" s="367"/>
    </row>
    <row r="24" spans="1:15" ht="13.8" thickBot="1" x14ac:dyDescent="0.3">
      <c r="B24" s="367"/>
      <c r="C24" s="1015" t="s">
        <v>387</v>
      </c>
      <c r="D24" s="1016"/>
      <c r="E24" s="1016"/>
      <c r="F24" s="723">
        <f>SUM(F19:F23)</f>
        <v>4795</v>
      </c>
      <c r="G24" s="723">
        <f>SUM(G19:G23)</f>
        <v>2067</v>
      </c>
      <c r="H24" s="723">
        <f t="shared" ref="H24:K24" si="3">SUM(H19:H23)</f>
        <v>138</v>
      </c>
      <c r="I24" s="723">
        <f t="shared" si="3"/>
        <v>0</v>
      </c>
      <c r="J24" s="723">
        <f t="shared" si="3"/>
        <v>0</v>
      </c>
      <c r="K24" s="723">
        <f t="shared" si="3"/>
        <v>0</v>
      </c>
      <c r="L24" s="724">
        <f>SUM(F24:K24)</f>
        <v>7000</v>
      </c>
      <c r="M24" s="367"/>
    </row>
    <row r="25" spans="1:15" x14ac:dyDescent="0.25">
      <c r="B25" s="367"/>
      <c r="C25" s="302"/>
      <c r="D25" s="367"/>
      <c r="E25" s="367"/>
      <c r="F25" s="303"/>
      <c r="G25" s="303"/>
      <c r="H25" s="303"/>
      <c r="I25" s="303"/>
      <c r="J25" s="303"/>
      <c r="K25" s="303"/>
      <c r="L25" s="303"/>
      <c r="M25" s="367"/>
    </row>
    <row r="26" spans="1:15" x14ac:dyDescent="0.25">
      <c r="J26" s="391"/>
    </row>
    <row r="27" spans="1:15" x14ac:dyDescent="0.25">
      <c r="L27" s="391" t="s">
        <v>831</v>
      </c>
      <c r="M27" s="391"/>
    </row>
    <row r="28" spans="1:15" x14ac:dyDescent="0.25">
      <c r="J28" s="391"/>
    </row>
    <row r="29" spans="1:15" ht="15.75" customHeight="1" x14ac:dyDescent="0.25">
      <c r="A29" s="871" t="s">
        <v>386</v>
      </c>
      <c r="B29" s="871"/>
      <c r="C29" s="871"/>
      <c r="D29" s="871"/>
      <c r="E29" s="871"/>
      <c r="F29" s="871"/>
      <c r="G29" s="871"/>
      <c r="H29" s="871"/>
      <c r="I29" s="871"/>
      <c r="J29" s="871"/>
      <c r="K29" s="871"/>
      <c r="L29" s="871"/>
      <c r="M29" s="871"/>
      <c r="N29" s="871"/>
      <c r="O29" s="58"/>
    </row>
    <row r="30" spans="1:15" x14ac:dyDescent="0.25">
      <c r="J30" s="391"/>
    </row>
    <row r="31" spans="1:15" x14ac:dyDescent="0.25">
      <c r="B31" s="367"/>
      <c r="C31" s="367"/>
      <c r="D31" s="367"/>
      <c r="E31" s="367"/>
      <c r="F31" s="367"/>
      <c r="G31" s="367"/>
      <c r="H31" s="367"/>
      <c r="I31" s="367"/>
      <c r="J31" s="367"/>
      <c r="K31" s="367"/>
      <c r="L31" s="391" t="s">
        <v>0</v>
      </c>
      <c r="M31" s="391"/>
    </row>
    <row r="32" spans="1:15" x14ac:dyDescent="0.25">
      <c r="B32" s="367"/>
      <c r="C32" s="370" t="s">
        <v>202</v>
      </c>
      <c r="D32" s="370"/>
      <c r="E32" s="1017" t="s">
        <v>389</v>
      </c>
      <c r="F32" s="1017"/>
      <c r="G32" s="1017"/>
      <c r="H32" s="1017"/>
      <c r="I32" s="1017"/>
      <c r="J32" s="1017"/>
      <c r="K32" s="1017"/>
      <c r="L32" s="1017"/>
      <c r="M32" s="367"/>
    </row>
    <row r="33" spans="2:13" x14ac:dyDescent="0.25">
      <c r="B33" s="367"/>
      <c r="C33" s="1017" t="s">
        <v>203</v>
      </c>
      <c r="D33" s="1017"/>
      <c r="E33" s="1017" t="s">
        <v>794</v>
      </c>
      <c r="F33" s="1017"/>
      <c r="G33" s="1017"/>
      <c r="H33" s="1017"/>
      <c r="I33" s="1017"/>
      <c r="J33" s="1017"/>
      <c r="K33" s="1017"/>
      <c r="L33" s="1017"/>
      <c r="M33" s="367"/>
    </row>
    <row r="34" spans="2:13" ht="16.5" customHeight="1" x14ac:dyDescent="0.25">
      <c r="B34" s="367"/>
      <c r="C34" s="367"/>
      <c r="D34" s="367"/>
      <c r="E34" s="367"/>
      <c r="F34" s="367"/>
      <c r="G34" s="367"/>
      <c r="H34" s="367"/>
      <c r="I34" s="367"/>
      <c r="J34" s="367"/>
      <c r="L34" s="391"/>
      <c r="M34" s="367"/>
    </row>
    <row r="35" spans="2:13" x14ac:dyDescent="0.25">
      <c r="B35" s="367"/>
      <c r="C35" s="1018" t="s">
        <v>204</v>
      </c>
      <c r="D35" s="1019"/>
      <c r="E35" s="1020"/>
      <c r="F35" s="400">
        <v>2017</v>
      </c>
      <c r="G35" s="400">
        <v>2018</v>
      </c>
      <c r="H35" s="400">
        <v>2019</v>
      </c>
      <c r="I35" s="400">
        <v>2020</v>
      </c>
      <c r="J35" s="400">
        <v>2021</v>
      </c>
      <c r="K35" s="400">
        <v>2022</v>
      </c>
      <c r="L35" s="400" t="s">
        <v>2</v>
      </c>
      <c r="M35" s="367"/>
    </row>
    <row r="36" spans="2:13" x14ac:dyDescent="0.25">
      <c r="B36" s="367"/>
      <c r="C36" s="1021" t="s">
        <v>205</v>
      </c>
      <c r="D36" s="1021"/>
      <c r="E36" s="1021"/>
      <c r="F36" s="368"/>
      <c r="G36" s="368"/>
      <c r="H36" s="368">
        <v>10338</v>
      </c>
      <c r="I36" s="368"/>
      <c r="J36" s="368"/>
      <c r="K36" s="368"/>
      <c r="L36" s="80">
        <f>SUM(F36:K36)</f>
        <v>10338</v>
      </c>
      <c r="M36" s="367"/>
    </row>
    <row r="37" spans="2:13" x14ac:dyDescent="0.25">
      <c r="B37" s="367"/>
      <c r="C37" s="1032" t="s">
        <v>324</v>
      </c>
      <c r="D37" s="1021"/>
      <c r="E37" s="1021"/>
      <c r="F37" s="370"/>
      <c r="G37" s="368"/>
      <c r="H37" s="368"/>
      <c r="I37" s="401"/>
      <c r="J37" s="368"/>
      <c r="K37" s="368"/>
      <c r="L37" s="80">
        <f t="shared" ref="L37" si="4">SUM(G37:K37)</f>
        <v>0</v>
      </c>
      <c r="M37" s="367"/>
    </row>
    <row r="38" spans="2:13" x14ac:dyDescent="0.25">
      <c r="B38" s="367"/>
      <c r="C38" s="1021" t="s">
        <v>206</v>
      </c>
      <c r="D38" s="1021"/>
      <c r="E38" s="1021"/>
      <c r="F38" s="368"/>
      <c r="G38" s="368"/>
      <c r="H38" s="368"/>
      <c r="I38" s="368"/>
      <c r="J38" s="368"/>
      <c r="K38" s="368"/>
      <c r="L38" s="80">
        <f>SUM(F38:K38)</f>
        <v>0</v>
      </c>
      <c r="M38" s="367"/>
    </row>
    <row r="39" spans="2:13" x14ac:dyDescent="0.25">
      <c r="B39" s="367"/>
      <c r="C39" s="1021" t="s">
        <v>207</v>
      </c>
      <c r="D39" s="1021"/>
      <c r="E39" s="1021"/>
      <c r="F39" s="368">
        <v>78662</v>
      </c>
      <c r="G39" s="368"/>
      <c r="H39" s="368"/>
      <c r="I39" s="368"/>
      <c r="J39" s="368"/>
      <c r="K39" s="368"/>
      <c r="L39" s="80">
        <f>SUM(F39:K39)</f>
        <v>78662</v>
      </c>
      <c r="M39" s="367"/>
    </row>
    <row r="40" spans="2:13" x14ac:dyDescent="0.25">
      <c r="B40" s="367"/>
      <c r="C40" s="1021" t="s">
        <v>208</v>
      </c>
      <c r="D40" s="1021"/>
      <c r="E40" s="1021"/>
      <c r="F40" s="370"/>
      <c r="G40" s="368"/>
      <c r="H40" s="368"/>
      <c r="I40" s="369"/>
      <c r="J40" s="368"/>
      <c r="K40" s="368"/>
      <c r="L40" s="80">
        <f t="shared" ref="L40:L42" si="5">SUM(G40:K40)</f>
        <v>0</v>
      </c>
      <c r="M40" s="367"/>
    </row>
    <row r="41" spans="2:13" x14ac:dyDescent="0.25">
      <c r="B41" s="367"/>
      <c r="C41" s="1021" t="s">
        <v>209</v>
      </c>
      <c r="D41" s="1021"/>
      <c r="E41" s="1021"/>
      <c r="F41" s="370"/>
      <c r="G41" s="368"/>
      <c r="H41" s="368"/>
      <c r="I41" s="368"/>
      <c r="J41" s="368"/>
      <c r="K41" s="368"/>
      <c r="L41" s="80">
        <f t="shared" si="5"/>
        <v>0</v>
      </c>
      <c r="M41" s="367"/>
    </row>
    <row r="42" spans="2:13" ht="13.8" thickBot="1" x14ac:dyDescent="0.3">
      <c r="B42" s="367"/>
      <c r="C42" s="1022"/>
      <c r="D42" s="1022"/>
      <c r="E42" s="1022"/>
      <c r="F42" s="717"/>
      <c r="G42" s="718"/>
      <c r="H42" s="718"/>
      <c r="I42" s="718"/>
      <c r="J42" s="718"/>
      <c r="K42" s="718"/>
      <c r="L42" s="719">
        <f t="shared" si="5"/>
        <v>0</v>
      </c>
      <c r="M42" s="367"/>
    </row>
    <row r="43" spans="2:13" ht="13.8" thickBot="1" x14ac:dyDescent="0.3">
      <c r="B43" s="367"/>
      <c r="C43" s="721" t="s">
        <v>210</v>
      </c>
      <c r="D43" s="722"/>
      <c r="E43" s="722"/>
      <c r="F43" s="723">
        <f>SUM(F36:F42)</f>
        <v>78662</v>
      </c>
      <c r="G43" s="723">
        <f>SUM(G36:G42)</f>
        <v>0</v>
      </c>
      <c r="H43" s="723">
        <f t="shared" ref="H43:K43" si="6">SUM(H36:H42)</f>
        <v>10338</v>
      </c>
      <c r="I43" s="723">
        <f t="shared" si="6"/>
        <v>0</v>
      </c>
      <c r="J43" s="723">
        <f t="shared" si="6"/>
        <v>0</v>
      </c>
      <c r="K43" s="723">
        <f t="shared" si="6"/>
        <v>0</v>
      </c>
      <c r="L43" s="724">
        <f>SUM(F43:K43)</f>
        <v>89000</v>
      </c>
      <c r="M43" s="367"/>
    </row>
    <row r="44" spans="2:13" x14ac:dyDescent="0.25">
      <c r="B44" s="367"/>
      <c r="C44" s="1023" t="s">
        <v>211</v>
      </c>
      <c r="D44" s="1024"/>
      <c r="E44" s="1025"/>
      <c r="F44" s="720">
        <v>2017</v>
      </c>
      <c r="G44" s="720">
        <v>2018</v>
      </c>
      <c r="H44" s="720">
        <v>2019</v>
      </c>
      <c r="I44" s="720">
        <v>2020</v>
      </c>
      <c r="J44" s="720">
        <v>2021</v>
      </c>
      <c r="K44" s="720">
        <v>2022</v>
      </c>
      <c r="L44" s="720" t="s">
        <v>2</v>
      </c>
      <c r="M44" s="367"/>
    </row>
    <row r="45" spans="2:13" x14ac:dyDescent="0.25">
      <c r="B45" s="367"/>
      <c r="C45" s="1026" t="s">
        <v>365</v>
      </c>
      <c r="D45" s="1027"/>
      <c r="E45" s="1028"/>
      <c r="F45" s="368"/>
      <c r="G45" s="368"/>
      <c r="H45" s="368"/>
      <c r="I45" s="368"/>
      <c r="J45" s="368"/>
      <c r="K45" s="368"/>
      <c r="L45" s="80">
        <f>SUM(F45:K45)</f>
        <v>0</v>
      </c>
      <c r="M45" s="367"/>
    </row>
    <row r="46" spans="2:13" ht="14.25" customHeight="1" x14ac:dyDescent="0.25">
      <c r="B46" s="367"/>
      <c r="C46" s="1029" t="s">
        <v>803</v>
      </c>
      <c r="D46" s="1034"/>
      <c r="E46" s="1035"/>
      <c r="F46" s="370"/>
      <c r="G46" s="368">
        <v>2513</v>
      </c>
      <c r="H46" s="368">
        <v>1624</v>
      </c>
      <c r="I46" s="368"/>
      <c r="J46" s="368"/>
      <c r="K46" s="368"/>
      <c r="L46" s="80">
        <f t="shared" ref="L46:L47" si="7">SUM(G46:K46)</f>
        <v>4137</v>
      </c>
      <c r="M46" s="367"/>
    </row>
    <row r="47" spans="2:13" ht="13.8" thickBot="1" x14ac:dyDescent="0.3">
      <c r="B47" s="367"/>
      <c r="C47" s="1012"/>
      <c r="D47" s="1013"/>
      <c r="E47" s="1014"/>
      <c r="F47" s="717"/>
      <c r="G47" s="718"/>
      <c r="H47" s="718"/>
      <c r="I47" s="718"/>
      <c r="J47" s="718"/>
      <c r="K47" s="718"/>
      <c r="L47" s="719">
        <f t="shared" si="7"/>
        <v>0</v>
      </c>
      <c r="M47" s="367"/>
    </row>
    <row r="48" spans="2:13" ht="13.8" thickBot="1" x14ac:dyDescent="0.3">
      <c r="B48" s="367"/>
      <c r="C48" s="1015" t="s">
        <v>387</v>
      </c>
      <c r="D48" s="1016"/>
      <c r="E48" s="1016"/>
      <c r="F48" s="723">
        <f t="shared" ref="F48:K48" si="8">SUM(F45:F47)</f>
        <v>0</v>
      </c>
      <c r="G48" s="723">
        <f t="shared" si="8"/>
        <v>2513</v>
      </c>
      <c r="H48" s="723">
        <f t="shared" si="8"/>
        <v>1624</v>
      </c>
      <c r="I48" s="723">
        <f t="shared" si="8"/>
        <v>0</v>
      </c>
      <c r="J48" s="723">
        <f t="shared" si="8"/>
        <v>0</v>
      </c>
      <c r="K48" s="723">
        <f t="shared" si="8"/>
        <v>0</v>
      </c>
      <c r="L48" s="724">
        <f>SUM(F48:K48)</f>
        <v>4137</v>
      </c>
      <c r="M48" s="367"/>
    </row>
    <row r="49" spans="1:15" x14ac:dyDescent="0.25">
      <c r="B49" s="367"/>
      <c r="C49" s="302"/>
      <c r="D49" s="367"/>
      <c r="E49" s="367"/>
      <c r="F49" s="303"/>
      <c r="G49" s="303"/>
      <c r="H49" s="303"/>
      <c r="I49" s="303"/>
      <c r="J49" s="303"/>
      <c r="K49" s="303"/>
      <c r="L49" s="303"/>
      <c r="M49" s="367"/>
    </row>
    <row r="50" spans="1:15" x14ac:dyDescent="0.25">
      <c r="J50" s="391"/>
    </row>
    <row r="51" spans="1:15" x14ac:dyDescent="0.25">
      <c r="L51" s="391" t="s">
        <v>371</v>
      </c>
      <c r="M51" s="391"/>
    </row>
    <row r="53" spans="1:15" ht="15.75" customHeight="1" x14ac:dyDescent="0.25">
      <c r="A53" s="871" t="s">
        <v>386</v>
      </c>
      <c r="B53" s="871"/>
      <c r="C53" s="871"/>
      <c r="D53" s="871"/>
      <c r="E53" s="871"/>
      <c r="F53" s="871"/>
      <c r="G53" s="871"/>
      <c r="H53" s="871"/>
      <c r="I53" s="871"/>
      <c r="J53" s="871"/>
      <c r="K53" s="871"/>
      <c r="L53" s="871"/>
      <c r="M53" s="871"/>
      <c r="N53" s="871"/>
      <c r="O53" s="58"/>
    </row>
    <row r="54" spans="1:15" x14ac:dyDescent="0.25">
      <c r="J54" s="391"/>
    </row>
    <row r="55" spans="1:15" x14ac:dyDescent="0.25">
      <c r="B55" s="367"/>
      <c r="C55" s="367"/>
      <c r="D55" s="367"/>
      <c r="E55" s="367"/>
      <c r="F55" s="367"/>
      <c r="G55" s="367"/>
      <c r="H55" s="367"/>
      <c r="I55" s="367"/>
      <c r="J55" s="367"/>
      <c r="K55" s="367"/>
      <c r="L55" s="391" t="s">
        <v>0</v>
      </c>
      <c r="M55" s="391"/>
    </row>
    <row r="56" spans="1:15" x14ac:dyDescent="0.25">
      <c r="B56" s="367"/>
      <c r="C56" s="370" t="s">
        <v>202</v>
      </c>
      <c r="D56" s="370"/>
      <c r="E56" s="1017" t="s">
        <v>423</v>
      </c>
      <c r="F56" s="1017"/>
      <c r="G56" s="1017"/>
      <c r="H56" s="1017"/>
      <c r="I56" s="1017"/>
      <c r="J56" s="1017"/>
      <c r="K56" s="1017"/>
      <c r="L56" s="1017"/>
      <c r="M56" s="367"/>
    </row>
    <row r="57" spans="1:15" x14ac:dyDescent="0.25">
      <c r="B57" s="367"/>
      <c r="C57" s="1017" t="s">
        <v>203</v>
      </c>
      <c r="D57" s="1017"/>
      <c r="E57" s="1017" t="s">
        <v>425</v>
      </c>
      <c r="F57" s="1017"/>
      <c r="G57" s="1017"/>
      <c r="H57" s="1017"/>
      <c r="I57" s="1017"/>
      <c r="J57" s="1017"/>
      <c r="K57" s="1017"/>
      <c r="L57" s="1017"/>
      <c r="M57" s="367"/>
    </row>
    <row r="58" spans="1:15" ht="16.5" customHeight="1" x14ac:dyDescent="0.25">
      <c r="B58" s="367"/>
      <c r="C58" s="367"/>
      <c r="D58" s="367"/>
      <c r="E58" s="367"/>
      <c r="F58" s="367"/>
      <c r="G58" s="367"/>
      <c r="H58" s="367"/>
      <c r="I58" s="367"/>
      <c r="J58" s="367"/>
      <c r="L58" s="391"/>
      <c r="M58" s="367"/>
    </row>
    <row r="59" spans="1:15" x14ac:dyDescent="0.25">
      <c r="B59" s="367"/>
      <c r="C59" s="1018" t="s">
        <v>204</v>
      </c>
      <c r="D59" s="1019"/>
      <c r="E59" s="1020"/>
      <c r="F59" s="400">
        <v>2019</v>
      </c>
      <c r="G59" s="400">
        <v>2020</v>
      </c>
      <c r="H59" s="400">
        <v>2021</v>
      </c>
      <c r="I59" s="400">
        <v>2022</v>
      </c>
      <c r="J59" s="400">
        <v>2023</v>
      </c>
      <c r="K59" s="400">
        <v>2024</v>
      </c>
      <c r="L59" s="400" t="s">
        <v>2</v>
      </c>
      <c r="M59" s="367"/>
    </row>
    <row r="60" spans="1:15" x14ac:dyDescent="0.25">
      <c r="B60" s="367"/>
      <c r="C60" s="1021" t="s">
        <v>205</v>
      </c>
      <c r="D60" s="1021"/>
      <c r="E60" s="1021"/>
      <c r="F60" s="368">
        <v>3000</v>
      </c>
      <c r="G60" s="368">
        <v>0</v>
      </c>
      <c r="H60" s="368">
        <v>0</v>
      </c>
      <c r="I60" s="368">
        <v>0</v>
      </c>
      <c r="J60" s="368">
        <v>0</v>
      </c>
      <c r="K60" s="368">
        <v>0</v>
      </c>
      <c r="L60" s="80">
        <f>SUM(F60:K60)</f>
        <v>3000</v>
      </c>
      <c r="M60" s="367"/>
    </row>
    <row r="61" spans="1:15" x14ac:dyDescent="0.25">
      <c r="B61" s="367"/>
      <c r="C61" s="1032" t="s">
        <v>324</v>
      </c>
      <c r="D61" s="1021"/>
      <c r="E61" s="1021"/>
      <c r="F61" s="713"/>
      <c r="G61" s="368"/>
      <c r="H61" s="368"/>
      <c r="I61" s="401"/>
      <c r="J61" s="368"/>
      <c r="K61" s="368"/>
      <c r="L61" s="80">
        <f t="shared" ref="L61" si="9">SUM(G61:K61)</f>
        <v>0</v>
      </c>
      <c r="M61" s="367"/>
    </row>
    <row r="62" spans="1:15" x14ac:dyDescent="0.25">
      <c r="B62" s="367"/>
      <c r="C62" s="1021" t="s">
        <v>206</v>
      </c>
      <c r="D62" s="1021"/>
      <c r="E62" s="1021"/>
      <c r="F62" s="368">
        <v>7000</v>
      </c>
      <c r="G62" s="368">
        <v>0</v>
      </c>
      <c r="H62" s="368">
        <v>0</v>
      </c>
      <c r="I62" s="368">
        <v>0</v>
      </c>
      <c r="J62" s="368">
        <v>0</v>
      </c>
      <c r="K62" s="368">
        <v>0</v>
      </c>
      <c r="L62" s="80">
        <f>SUM(F62:K62)</f>
        <v>7000</v>
      </c>
      <c r="M62" s="367"/>
    </row>
    <row r="63" spans="1:15" x14ac:dyDescent="0.25">
      <c r="B63" s="367"/>
      <c r="C63" s="1021" t="s">
        <v>207</v>
      </c>
      <c r="D63" s="1021"/>
      <c r="E63" s="1021"/>
      <c r="F63" s="368"/>
      <c r="G63" s="368"/>
      <c r="H63" s="368"/>
      <c r="I63" s="368"/>
      <c r="J63" s="368"/>
      <c r="K63" s="368"/>
      <c r="L63" s="80">
        <f>SUM(F63:K63)</f>
        <v>0</v>
      </c>
      <c r="M63" s="367"/>
    </row>
    <row r="64" spans="1:15" x14ac:dyDescent="0.25">
      <c r="B64" s="367"/>
      <c r="C64" s="1021" t="s">
        <v>208</v>
      </c>
      <c r="D64" s="1021"/>
      <c r="E64" s="1021"/>
      <c r="F64" s="370"/>
      <c r="G64" s="368"/>
      <c r="H64" s="368"/>
      <c r="I64" s="369"/>
      <c r="J64" s="368"/>
      <c r="K64" s="368"/>
      <c r="L64" s="80">
        <f t="shared" ref="L64:L66" si="10">SUM(G64:K64)</f>
        <v>0</v>
      </c>
      <c r="M64" s="367"/>
    </row>
    <row r="65" spans="1:14" x14ac:dyDescent="0.25">
      <c r="B65" s="367"/>
      <c r="C65" s="1021" t="s">
        <v>209</v>
      </c>
      <c r="D65" s="1021"/>
      <c r="E65" s="1021"/>
      <c r="F65" s="370"/>
      <c r="G65" s="368"/>
      <c r="H65" s="368"/>
      <c r="I65" s="368"/>
      <c r="J65" s="368"/>
      <c r="K65" s="368"/>
      <c r="L65" s="80">
        <f t="shared" si="10"/>
        <v>0</v>
      </c>
      <c r="M65" s="367"/>
    </row>
    <row r="66" spans="1:14" ht="13.8" thickBot="1" x14ac:dyDescent="0.3">
      <c r="B66" s="367"/>
      <c r="C66" s="1022"/>
      <c r="D66" s="1022"/>
      <c r="E66" s="1022"/>
      <c r="F66" s="717"/>
      <c r="G66" s="718"/>
      <c r="H66" s="718"/>
      <c r="I66" s="718"/>
      <c r="J66" s="718"/>
      <c r="K66" s="718"/>
      <c r="L66" s="719">
        <f t="shared" si="10"/>
        <v>0</v>
      </c>
      <c r="M66" s="367"/>
    </row>
    <row r="67" spans="1:14" ht="13.8" thickBot="1" x14ac:dyDescent="0.3">
      <c r="B67" s="367"/>
      <c r="C67" s="721" t="s">
        <v>210</v>
      </c>
      <c r="D67" s="722"/>
      <c r="E67" s="722"/>
      <c r="F67" s="723">
        <f>SUM(F60:F66)</f>
        <v>10000</v>
      </c>
      <c r="G67" s="723">
        <f>SUM(G60:G66)</f>
        <v>0</v>
      </c>
      <c r="H67" s="723">
        <f t="shared" ref="H67:K67" si="11">SUM(H60:H66)</f>
        <v>0</v>
      </c>
      <c r="I67" s="723">
        <f t="shared" si="11"/>
        <v>0</v>
      </c>
      <c r="J67" s="723">
        <f t="shared" si="11"/>
        <v>0</v>
      </c>
      <c r="K67" s="723">
        <f t="shared" si="11"/>
        <v>0</v>
      </c>
      <c r="L67" s="724">
        <f>SUM(F67:K67)</f>
        <v>10000</v>
      </c>
      <c r="M67" s="367"/>
    </row>
    <row r="68" spans="1:14" x14ac:dyDescent="0.25">
      <c r="B68" s="367"/>
      <c r="C68" s="1023" t="s">
        <v>211</v>
      </c>
      <c r="D68" s="1024"/>
      <c r="E68" s="1025"/>
      <c r="F68" s="720">
        <v>2019</v>
      </c>
      <c r="G68" s="720">
        <v>2020</v>
      </c>
      <c r="H68" s="720">
        <v>2021</v>
      </c>
      <c r="I68" s="720">
        <v>2022</v>
      </c>
      <c r="J68" s="720">
        <v>2023</v>
      </c>
      <c r="K68" s="720">
        <v>2024</v>
      </c>
      <c r="L68" s="720" t="s">
        <v>2</v>
      </c>
      <c r="M68" s="367"/>
    </row>
    <row r="69" spans="1:14" x14ac:dyDescent="0.25">
      <c r="B69" s="367"/>
      <c r="C69" s="1026" t="s">
        <v>424</v>
      </c>
      <c r="D69" s="1027"/>
      <c r="E69" s="1028"/>
      <c r="F69" s="368">
        <v>10000</v>
      </c>
      <c r="G69" s="368">
        <v>0</v>
      </c>
      <c r="H69" s="368"/>
      <c r="I69" s="368"/>
      <c r="J69" s="368"/>
      <c r="K69" s="368"/>
      <c r="L69" s="80">
        <f>SUM(F69:K69)</f>
        <v>10000</v>
      </c>
      <c r="M69" s="367"/>
    </row>
    <row r="70" spans="1:14" x14ac:dyDescent="0.25">
      <c r="B70" s="367"/>
      <c r="C70" s="1029"/>
      <c r="D70" s="1030"/>
      <c r="E70" s="1031"/>
      <c r="F70" s="370"/>
      <c r="G70" s="368"/>
      <c r="H70" s="368"/>
      <c r="I70" s="368"/>
      <c r="J70" s="368"/>
      <c r="K70" s="368"/>
      <c r="L70" s="80">
        <f t="shared" ref="L70:L71" si="12">SUM(G70:K70)</f>
        <v>0</v>
      </c>
      <c r="M70" s="367"/>
    </row>
    <row r="71" spans="1:14" ht="13.8" thickBot="1" x14ac:dyDescent="0.3">
      <c r="B71" s="367"/>
      <c r="C71" s="1012"/>
      <c r="D71" s="1013"/>
      <c r="E71" s="1014"/>
      <c r="F71" s="717"/>
      <c r="G71" s="718"/>
      <c r="H71" s="718"/>
      <c r="I71" s="718"/>
      <c r="J71" s="718"/>
      <c r="K71" s="718"/>
      <c r="L71" s="719">
        <f t="shared" si="12"/>
        <v>0</v>
      </c>
      <c r="M71" s="367"/>
    </row>
    <row r="72" spans="1:14" ht="13.8" thickBot="1" x14ac:dyDescent="0.3">
      <c r="B72" s="367"/>
      <c r="C72" s="1015" t="s">
        <v>387</v>
      </c>
      <c r="D72" s="1016"/>
      <c r="E72" s="1016"/>
      <c r="F72" s="723">
        <f t="shared" ref="F72:K72" si="13">SUM(F69:F71)</f>
        <v>10000</v>
      </c>
      <c r="G72" s="723">
        <f t="shared" si="13"/>
        <v>0</v>
      </c>
      <c r="H72" s="723">
        <f t="shared" si="13"/>
        <v>0</v>
      </c>
      <c r="I72" s="723">
        <f t="shared" si="13"/>
        <v>0</v>
      </c>
      <c r="J72" s="723">
        <f t="shared" si="13"/>
        <v>0</v>
      </c>
      <c r="K72" s="723">
        <f t="shared" si="13"/>
        <v>0</v>
      </c>
      <c r="L72" s="724">
        <f>SUM(F72:K72)</f>
        <v>10000</v>
      </c>
      <c r="M72" s="367"/>
    </row>
    <row r="73" spans="1:14" x14ac:dyDescent="0.25">
      <c r="B73" s="367"/>
      <c r="C73" s="727"/>
      <c r="D73" s="728"/>
      <c r="E73" s="728"/>
      <c r="F73" s="729"/>
      <c r="G73" s="729"/>
      <c r="H73" s="729"/>
      <c r="I73" s="729"/>
      <c r="J73" s="729"/>
      <c r="K73" s="729"/>
      <c r="L73" s="729"/>
      <c r="M73" s="367"/>
    </row>
    <row r="74" spans="1:14" x14ac:dyDescent="0.25">
      <c r="B74" s="367"/>
      <c r="C74" s="727" t="s">
        <v>788</v>
      </c>
      <c r="D74" s="728"/>
      <c r="E74" s="728"/>
      <c r="F74" s="729"/>
      <c r="G74" s="729"/>
      <c r="H74" s="729"/>
      <c r="I74" s="729"/>
      <c r="J74" s="729"/>
      <c r="K74" s="729"/>
      <c r="L74" s="729"/>
      <c r="M74" s="367"/>
    </row>
    <row r="76" spans="1:14" x14ac:dyDescent="0.25">
      <c r="A76" s="871" t="s">
        <v>790</v>
      </c>
      <c r="B76" s="871"/>
      <c r="C76" s="871"/>
      <c r="D76" s="871"/>
      <c r="E76" s="871"/>
      <c r="F76" s="871"/>
      <c r="G76" s="871"/>
      <c r="H76" s="871"/>
      <c r="I76" s="871"/>
      <c r="J76" s="871"/>
      <c r="K76" s="871"/>
      <c r="L76" s="871"/>
      <c r="M76" s="871"/>
      <c r="N76" s="871"/>
    </row>
    <row r="77" spans="1:14" x14ac:dyDescent="0.25">
      <c r="J77" s="391"/>
    </row>
    <row r="78" spans="1:14" x14ac:dyDescent="0.25">
      <c r="B78" s="367"/>
      <c r="C78" s="367"/>
      <c r="D78" s="367"/>
      <c r="E78" s="367"/>
      <c r="F78" s="367"/>
      <c r="G78" s="367"/>
      <c r="H78" s="367"/>
      <c r="I78" s="367"/>
      <c r="J78" s="367"/>
      <c r="K78" s="367"/>
      <c r="L78" s="391" t="s">
        <v>0</v>
      </c>
      <c r="M78" s="391"/>
    </row>
    <row r="79" spans="1:14" x14ac:dyDescent="0.25">
      <c r="B79" s="367"/>
      <c r="C79" s="710" t="s">
        <v>202</v>
      </c>
      <c r="D79" s="710"/>
      <c r="E79" s="1017" t="s">
        <v>789</v>
      </c>
      <c r="F79" s="1017"/>
      <c r="G79" s="1017"/>
      <c r="H79" s="1017"/>
      <c r="I79" s="1017"/>
      <c r="J79" s="1017"/>
      <c r="K79" s="1017"/>
      <c r="L79" s="1017"/>
      <c r="M79" s="367"/>
    </row>
    <row r="80" spans="1:14" x14ac:dyDescent="0.25">
      <c r="B80" s="367"/>
      <c r="C80" s="1017" t="s">
        <v>203</v>
      </c>
      <c r="D80" s="1017"/>
      <c r="E80" s="1017" t="s">
        <v>792</v>
      </c>
      <c r="F80" s="1017"/>
      <c r="G80" s="1017"/>
      <c r="H80" s="1017"/>
      <c r="I80" s="1017"/>
      <c r="J80" s="1017"/>
      <c r="K80" s="1017"/>
      <c r="L80" s="1017"/>
      <c r="M80" s="367"/>
    </row>
    <row r="81" spans="2:13" x14ac:dyDescent="0.25">
      <c r="B81" s="367"/>
      <c r="C81" s="367"/>
      <c r="D81" s="367"/>
      <c r="E81" s="367"/>
      <c r="F81" s="367"/>
      <c r="G81" s="367"/>
      <c r="H81" s="367"/>
      <c r="I81" s="367"/>
      <c r="J81" s="367"/>
      <c r="L81" s="391"/>
      <c r="M81" s="367"/>
    </row>
    <row r="82" spans="2:13" x14ac:dyDescent="0.25">
      <c r="B82" s="367"/>
      <c r="C82" s="1018" t="s">
        <v>204</v>
      </c>
      <c r="D82" s="1019"/>
      <c r="E82" s="1020"/>
      <c r="F82" s="709">
        <v>2019</v>
      </c>
      <c r="G82" s="709">
        <v>2020</v>
      </c>
      <c r="H82" s="709">
        <v>2021</v>
      </c>
      <c r="I82" s="709">
        <v>2022</v>
      </c>
      <c r="J82" s="709">
        <v>2023</v>
      </c>
      <c r="K82" s="709">
        <v>2024</v>
      </c>
      <c r="L82" s="709" t="s">
        <v>2</v>
      </c>
      <c r="M82" s="367"/>
    </row>
    <row r="83" spans="2:13" x14ac:dyDescent="0.25">
      <c r="B83" s="367"/>
      <c r="C83" s="1021" t="s">
        <v>205</v>
      </c>
      <c r="D83" s="1021"/>
      <c r="E83" s="1021"/>
      <c r="F83" s="451"/>
      <c r="G83" s="368">
        <v>0</v>
      </c>
      <c r="H83" s="368">
        <v>0</v>
      </c>
      <c r="I83" s="368">
        <v>0</v>
      </c>
      <c r="J83" s="368">
        <v>0</v>
      </c>
      <c r="K83" s="368">
        <v>0</v>
      </c>
      <c r="L83" s="80">
        <f>SUM(F83:K83)</f>
        <v>0</v>
      </c>
      <c r="M83" s="367"/>
    </row>
    <row r="84" spans="2:13" x14ac:dyDescent="0.25">
      <c r="B84" s="367"/>
      <c r="C84" s="1032" t="s">
        <v>324</v>
      </c>
      <c r="D84" s="1021"/>
      <c r="E84" s="1021"/>
      <c r="F84" s="713">
        <v>2552</v>
      </c>
      <c r="G84" s="368"/>
      <c r="H84" s="368"/>
      <c r="I84" s="401"/>
      <c r="J84" s="368"/>
      <c r="K84" s="368"/>
      <c r="L84" s="80">
        <f>SUM(F84:K84)</f>
        <v>2552</v>
      </c>
      <c r="M84" s="367"/>
    </row>
    <row r="85" spans="2:13" x14ac:dyDescent="0.25">
      <c r="B85" s="367"/>
      <c r="C85" s="1021" t="s">
        <v>206</v>
      </c>
      <c r="D85" s="1021"/>
      <c r="E85" s="1021"/>
      <c r="F85" s="451"/>
      <c r="G85" s="368">
        <v>0</v>
      </c>
      <c r="H85" s="368">
        <v>0</v>
      </c>
      <c r="I85" s="368">
        <v>0</v>
      </c>
      <c r="J85" s="368">
        <v>0</v>
      </c>
      <c r="K85" s="368">
        <v>0</v>
      </c>
      <c r="L85" s="80">
        <f>SUM(F85:K85)</f>
        <v>0</v>
      </c>
      <c r="M85" s="367"/>
    </row>
    <row r="86" spans="2:13" x14ac:dyDescent="0.25">
      <c r="B86" s="367"/>
      <c r="C86" s="1021" t="s">
        <v>207</v>
      </c>
      <c r="D86" s="1021"/>
      <c r="E86" s="1021"/>
      <c r="F86" s="368"/>
      <c r="G86" s="368"/>
      <c r="H86" s="368"/>
      <c r="I86" s="368"/>
      <c r="J86" s="368"/>
      <c r="K86" s="368"/>
      <c r="L86" s="80">
        <f>SUM(F86:K86)</f>
        <v>0</v>
      </c>
      <c r="M86" s="367"/>
    </row>
    <row r="87" spans="2:13" x14ac:dyDescent="0.25">
      <c r="B87" s="367"/>
      <c r="C87" s="1021" t="s">
        <v>208</v>
      </c>
      <c r="D87" s="1021"/>
      <c r="E87" s="1021"/>
      <c r="F87" s="710"/>
      <c r="G87" s="368"/>
      <c r="H87" s="368"/>
      <c r="I87" s="369"/>
      <c r="J87" s="368"/>
      <c r="K87" s="368"/>
      <c r="L87" s="80">
        <f t="shared" ref="L87:L89" si="14">SUM(G87:K87)</f>
        <v>0</v>
      </c>
      <c r="M87" s="367"/>
    </row>
    <row r="88" spans="2:13" x14ac:dyDescent="0.25">
      <c r="B88" s="367"/>
      <c r="C88" s="1021" t="s">
        <v>209</v>
      </c>
      <c r="D88" s="1021"/>
      <c r="E88" s="1021"/>
      <c r="F88" s="710"/>
      <c r="G88" s="368"/>
      <c r="H88" s="368"/>
      <c r="I88" s="368"/>
      <c r="J88" s="368"/>
      <c r="K88" s="368"/>
      <c r="L88" s="80">
        <f t="shared" si="14"/>
        <v>0</v>
      </c>
      <c r="M88" s="367"/>
    </row>
    <row r="89" spans="2:13" ht="13.8" thickBot="1" x14ac:dyDescent="0.3">
      <c r="B89" s="367"/>
      <c r="C89" s="1022"/>
      <c r="D89" s="1022"/>
      <c r="E89" s="1022"/>
      <c r="F89" s="717"/>
      <c r="G89" s="718"/>
      <c r="H89" s="718"/>
      <c r="I89" s="718"/>
      <c r="J89" s="718"/>
      <c r="K89" s="718"/>
      <c r="L89" s="719">
        <f t="shared" si="14"/>
        <v>0</v>
      </c>
      <c r="M89" s="367"/>
    </row>
    <row r="90" spans="2:13" ht="13.8" thickBot="1" x14ac:dyDescent="0.3">
      <c r="B90" s="367"/>
      <c r="C90" s="721" t="s">
        <v>210</v>
      </c>
      <c r="D90" s="722"/>
      <c r="E90" s="722"/>
      <c r="F90" s="723">
        <f>SUM(F83:F89)</f>
        <v>2552</v>
      </c>
      <c r="G90" s="723">
        <f>SUM(G83:G89)</f>
        <v>0</v>
      </c>
      <c r="H90" s="723">
        <f t="shared" ref="H90:K90" si="15">SUM(H83:H89)</f>
        <v>0</v>
      </c>
      <c r="I90" s="723">
        <f t="shared" si="15"/>
        <v>0</v>
      </c>
      <c r="J90" s="723">
        <f t="shared" si="15"/>
        <v>0</v>
      </c>
      <c r="K90" s="723">
        <f t="shared" si="15"/>
        <v>0</v>
      </c>
      <c r="L90" s="724">
        <f>SUM(F90:K90)</f>
        <v>2552</v>
      </c>
      <c r="M90" s="367"/>
    </row>
    <row r="91" spans="2:13" ht="23.25" customHeight="1" x14ac:dyDescent="0.25">
      <c r="B91" s="367"/>
      <c r="C91" s="1023" t="s">
        <v>211</v>
      </c>
      <c r="D91" s="1024"/>
      <c r="E91" s="1025"/>
      <c r="F91" s="720">
        <v>2019</v>
      </c>
      <c r="G91" s="720">
        <v>2020</v>
      </c>
      <c r="H91" s="720">
        <v>2021</v>
      </c>
      <c r="I91" s="720">
        <v>2022</v>
      </c>
      <c r="J91" s="720">
        <v>2023</v>
      </c>
      <c r="K91" s="720">
        <v>2024</v>
      </c>
      <c r="L91" s="720" t="s">
        <v>2</v>
      </c>
      <c r="M91" s="367"/>
    </row>
    <row r="92" spans="2:13" x14ac:dyDescent="0.25">
      <c r="B92" s="367"/>
      <c r="C92" s="1026" t="s">
        <v>791</v>
      </c>
      <c r="D92" s="1027"/>
      <c r="E92" s="1028"/>
      <c r="F92" s="368">
        <v>2478</v>
      </c>
      <c r="G92" s="368">
        <v>0</v>
      </c>
      <c r="H92" s="368"/>
      <c r="I92" s="368"/>
      <c r="J92" s="368"/>
      <c r="K92" s="368"/>
      <c r="L92" s="80">
        <f>SUM(F92:K92)</f>
        <v>2478</v>
      </c>
      <c r="M92" s="367"/>
    </row>
    <row r="93" spans="2:13" x14ac:dyDescent="0.25">
      <c r="B93" s="367"/>
      <c r="C93" s="1029"/>
      <c r="D93" s="1030"/>
      <c r="E93" s="1031"/>
      <c r="F93" s="710"/>
      <c r="G93" s="368"/>
      <c r="H93" s="368"/>
      <c r="I93" s="368"/>
      <c r="J93" s="368"/>
      <c r="K93" s="368"/>
      <c r="L93" s="80">
        <f t="shared" ref="L93:L94" si="16">SUM(G93:K93)</f>
        <v>0</v>
      </c>
      <c r="M93" s="367"/>
    </row>
    <row r="94" spans="2:13" ht="13.8" thickBot="1" x14ac:dyDescent="0.3">
      <c r="B94" s="367"/>
      <c r="C94" s="1012"/>
      <c r="D94" s="1013"/>
      <c r="E94" s="1014"/>
      <c r="F94" s="717"/>
      <c r="G94" s="718"/>
      <c r="H94" s="718"/>
      <c r="I94" s="718"/>
      <c r="J94" s="718"/>
      <c r="K94" s="718"/>
      <c r="L94" s="719">
        <f t="shared" si="16"/>
        <v>0</v>
      </c>
      <c r="M94" s="367"/>
    </row>
    <row r="95" spans="2:13" ht="13.8" thickBot="1" x14ac:dyDescent="0.3">
      <c r="B95" s="367"/>
      <c r="C95" s="1015" t="s">
        <v>387</v>
      </c>
      <c r="D95" s="1016"/>
      <c r="E95" s="1016"/>
      <c r="F95" s="723">
        <f t="shared" ref="F95:K95" si="17">SUM(F92:F94)</f>
        <v>2478</v>
      </c>
      <c r="G95" s="723">
        <f t="shared" si="17"/>
        <v>0</v>
      </c>
      <c r="H95" s="723">
        <f t="shared" si="17"/>
        <v>0</v>
      </c>
      <c r="I95" s="723">
        <f t="shared" si="17"/>
        <v>0</v>
      </c>
      <c r="J95" s="723">
        <f t="shared" si="17"/>
        <v>0</v>
      </c>
      <c r="K95" s="723">
        <f t="shared" si="17"/>
        <v>0</v>
      </c>
      <c r="L95" s="724">
        <f>SUM(F95:K95)</f>
        <v>2478</v>
      </c>
      <c r="M95" s="367"/>
    </row>
    <row r="96" spans="2:13" x14ac:dyDescent="0.25">
      <c r="B96" s="367"/>
      <c r="C96" s="727"/>
      <c r="D96" s="728"/>
      <c r="E96" s="728"/>
      <c r="F96" s="729"/>
      <c r="G96" s="729"/>
      <c r="H96" s="729"/>
      <c r="I96" s="729"/>
      <c r="J96" s="729"/>
      <c r="K96" s="729"/>
      <c r="L96" s="729"/>
      <c r="M96" s="367"/>
    </row>
    <row r="97" spans="1:14" x14ac:dyDescent="0.25">
      <c r="A97" s="871"/>
      <c r="B97" s="871"/>
      <c r="C97" s="871"/>
      <c r="D97" s="871"/>
      <c r="E97" s="871"/>
      <c r="F97" s="871"/>
      <c r="G97" s="871"/>
      <c r="H97" s="871"/>
      <c r="I97" s="871"/>
      <c r="J97" s="871"/>
      <c r="K97" s="871"/>
      <c r="L97" s="871"/>
      <c r="M97" s="871"/>
      <c r="N97" s="871"/>
    </row>
    <row r="98" spans="1:14" x14ac:dyDescent="0.25">
      <c r="A98" s="871" t="s">
        <v>790</v>
      </c>
      <c r="B98" s="871"/>
      <c r="C98" s="871"/>
      <c r="D98" s="871"/>
      <c r="E98" s="871"/>
      <c r="F98" s="871"/>
      <c r="G98" s="871"/>
      <c r="H98" s="871"/>
      <c r="I98" s="871"/>
      <c r="J98" s="871"/>
      <c r="K98" s="871"/>
      <c r="L98" s="871"/>
      <c r="M98" s="871"/>
      <c r="N98" s="871"/>
    </row>
    <row r="99" spans="1:14" x14ac:dyDescent="0.25">
      <c r="J99" s="391"/>
    </row>
    <row r="100" spans="1:14" x14ac:dyDescent="0.25">
      <c r="B100" s="367"/>
      <c r="C100" s="367"/>
      <c r="D100" s="367"/>
      <c r="E100" s="367"/>
      <c r="F100" s="367"/>
      <c r="G100" s="367"/>
      <c r="H100" s="367"/>
      <c r="I100" s="367"/>
      <c r="J100" s="367"/>
      <c r="K100" s="367"/>
      <c r="L100" s="391" t="s">
        <v>0</v>
      </c>
      <c r="M100" s="391"/>
    </row>
    <row r="101" spans="1:14" x14ac:dyDescent="0.25">
      <c r="B101" s="367"/>
      <c r="C101" s="713" t="s">
        <v>202</v>
      </c>
      <c r="D101" s="713"/>
      <c r="E101" s="1017" t="s">
        <v>789</v>
      </c>
      <c r="F101" s="1017"/>
      <c r="G101" s="1017"/>
      <c r="H101" s="1017"/>
      <c r="I101" s="1017"/>
      <c r="J101" s="1017"/>
      <c r="K101" s="1017"/>
      <c r="L101" s="1017"/>
      <c r="M101" s="367"/>
    </row>
    <row r="102" spans="1:14" x14ac:dyDescent="0.25">
      <c r="B102" s="367"/>
      <c r="C102" s="1017" t="s">
        <v>203</v>
      </c>
      <c r="D102" s="1017"/>
      <c r="E102" s="1017" t="s">
        <v>793</v>
      </c>
      <c r="F102" s="1017"/>
      <c r="G102" s="1017"/>
      <c r="H102" s="1017"/>
      <c r="I102" s="1017"/>
      <c r="J102" s="1017"/>
      <c r="K102" s="1017"/>
      <c r="L102" s="1017"/>
      <c r="M102" s="367"/>
    </row>
    <row r="103" spans="1:14" x14ac:dyDescent="0.25">
      <c r="B103" s="367"/>
      <c r="C103" s="367"/>
      <c r="D103" s="367"/>
      <c r="E103" s="367"/>
      <c r="F103" s="367"/>
      <c r="G103" s="367"/>
      <c r="H103" s="367"/>
      <c r="I103" s="367"/>
      <c r="J103" s="367"/>
      <c r="L103" s="391"/>
      <c r="M103" s="367"/>
    </row>
    <row r="104" spans="1:14" x14ac:dyDescent="0.25">
      <c r="B104" s="367"/>
      <c r="C104" s="1018" t="s">
        <v>204</v>
      </c>
      <c r="D104" s="1019"/>
      <c r="E104" s="1020"/>
      <c r="F104" s="714">
        <v>2019</v>
      </c>
      <c r="G104" s="714">
        <v>2020</v>
      </c>
      <c r="H104" s="714">
        <v>2021</v>
      </c>
      <c r="I104" s="714">
        <v>2022</v>
      </c>
      <c r="J104" s="714">
        <v>2023</v>
      </c>
      <c r="K104" s="714">
        <v>2024</v>
      </c>
      <c r="L104" s="714" t="s">
        <v>2</v>
      </c>
      <c r="M104" s="367"/>
    </row>
    <row r="105" spans="1:14" x14ac:dyDescent="0.25">
      <c r="B105" s="367"/>
      <c r="C105" s="1021" t="s">
        <v>205</v>
      </c>
      <c r="D105" s="1021"/>
      <c r="E105" s="1021"/>
      <c r="F105" s="451"/>
      <c r="G105" s="368">
        <v>0</v>
      </c>
      <c r="H105" s="368">
        <v>0</v>
      </c>
      <c r="I105" s="368">
        <v>0</v>
      </c>
      <c r="J105" s="368">
        <v>0</v>
      </c>
      <c r="K105" s="368">
        <v>0</v>
      </c>
      <c r="L105" s="80">
        <f>SUM(F105:K105)</f>
        <v>0</v>
      </c>
      <c r="M105" s="367"/>
    </row>
    <row r="106" spans="1:14" x14ac:dyDescent="0.25">
      <c r="B106" s="367"/>
      <c r="C106" s="1032" t="s">
        <v>324</v>
      </c>
      <c r="D106" s="1021"/>
      <c r="E106" s="1021"/>
      <c r="F106" s="713">
        <v>1999</v>
      </c>
      <c r="G106" s="368"/>
      <c r="H106" s="368"/>
      <c r="I106" s="401"/>
      <c r="J106" s="368"/>
      <c r="K106" s="368"/>
      <c r="L106" s="80">
        <f>SUM(F106:K106)</f>
        <v>1999</v>
      </c>
      <c r="M106" s="367"/>
    </row>
    <row r="107" spans="1:14" x14ac:dyDescent="0.25">
      <c r="B107" s="367"/>
      <c r="C107" s="1021" t="s">
        <v>206</v>
      </c>
      <c r="D107" s="1021"/>
      <c r="E107" s="1021"/>
      <c r="F107" s="451"/>
      <c r="G107" s="368">
        <v>0</v>
      </c>
      <c r="H107" s="368">
        <v>0</v>
      </c>
      <c r="I107" s="368">
        <v>0</v>
      </c>
      <c r="J107" s="368">
        <v>0</v>
      </c>
      <c r="K107" s="368">
        <v>0</v>
      </c>
      <c r="L107" s="80">
        <f>SUM(F107:K107)</f>
        <v>0</v>
      </c>
      <c r="M107" s="367"/>
    </row>
    <row r="108" spans="1:14" x14ac:dyDescent="0.25">
      <c r="B108" s="367"/>
      <c r="C108" s="1021" t="s">
        <v>207</v>
      </c>
      <c r="D108" s="1021"/>
      <c r="E108" s="1021"/>
      <c r="F108" s="368"/>
      <c r="G108" s="368"/>
      <c r="H108" s="368"/>
      <c r="I108" s="368"/>
      <c r="J108" s="368"/>
      <c r="K108" s="368"/>
      <c r="L108" s="80">
        <f>SUM(F108:K108)</f>
        <v>0</v>
      </c>
      <c r="M108" s="367"/>
    </row>
    <row r="109" spans="1:14" x14ac:dyDescent="0.25">
      <c r="B109" s="367"/>
      <c r="C109" s="1021" t="s">
        <v>208</v>
      </c>
      <c r="D109" s="1021"/>
      <c r="E109" s="1021"/>
      <c r="F109" s="713"/>
      <c r="G109" s="368"/>
      <c r="H109" s="368"/>
      <c r="I109" s="369"/>
      <c r="J109" s="368"/>
      <c r="K109" s="368"/>
      <c r="L109" s="80">
        <f t="shared" ref="L109:L111" si="18">SUM(G109:K109)</f>
        <v>0</v>
      </c>
      <c r="M109" s="367"/>
    </row>
    <row r="110" spans="1:14" x14ac:dyDescent="0.25">
      <c r="B110" s="367"/>
      <c r="C110" s="1021" t="s">
        <v>209</v>
      </c>
      <c r="D110" s="1021"/>
      <c r="E110" s="1021"/>
      <c r="F110" s="713"/>
      <c r="G110" s="368"/>
      <c r="H110" s="368"/>
      <c r="I110" s="368"/>
      <c r="J110" s="368"/>
      <c r="K110" s="368"/>
      <c r="L110" s="80">
        <f t="shared" si="18"/>
        <v>0</v>
      </c>
      <c r="M110" s="367"/>
    </row>
    <row r="111" spans="1:14" ht="13.8" thickBot="1" x14ac:dyDescent="0.3">
      <c r="B111" s="367"/>
      <c r="C111" s="1022"/>
      <c r="D111" s="1022"/>
      <c r="E111" s="1022"/>
      <c r="F111" s="717"/>
      <c r="G111" s="718"/>
      <c r="H111" s="718"/>
      <c r="I111" s="718"/>
      <c r="J111" s="718"/>
      <c r="K111" s="718"/>
      <c r="L111" s="719">
        <f t="shared" si="18"/>
        <v>0</v>
      </c>
      <c r="M111" s="367"/>
    </row>
    <row r="112" spans="1:14" ht="13.8" thickBot="1" x14ac:dyDescent="0.3">
      <c r="B112" s="367"/>
      <c r="C112" s="725" t="s">
        <v>210</v>
      </c>
      <c r="D112" s="726"/>
      <c r="E112" s="726"/>
      <c r="F112" s="723">
        <f>SUM(F105:F111)</f>
        <v>1999</v>
      </c>
      <c r="G112" s="723">
        <f>SUM(G105:G111)</f>
        <v>0</v>
      </c>
      <c r="H112" s="723">
        <f t="shared" ref="H112:K112" si="19">SUM(H105:H111)</f>
        <v>0</v>
      </c>
      <c r="I112" s="723">
        <f t="shared" si="19"/>
        <v>0</v>
      </c>
      <c r="J112" s="723">
        <f t="shared" si="19"/>
        <v>0</v>
      </c>
      <c r="K112" s="723">
        <f t="shared" si="19"/>
        <v>0</v>
      </c>
      <c r="L112" s="724">
        <f>SUM(F112:K112)</f>
        <v>1999</v>
      </c>
      <c r="M112" s="367"/>
    </row>
    <row r="113" spans="2:13" ht="20.25" customHeight="1" x14ac:dyDescent="0.25">
      <c r="B113" s="367"/>
      <c r="C113" s="1023" t="s">
        <v>211</v>
      </c>
      <c r="D113" s="1024"/>
      <c r="E113" s="1025"/>
      <c r="F113" s="720">
        <v>2019</v>
      </c>
      <c r="G113" s="720">
        <v>2020</v>
      </c>
      <c r="H113" s="720">
        <v>2021</v>
      </c>
      <c r="I113" s="720">
        <v>2022</v>
      </c>
      <c r="J113" s="720">
        <v>2023</v>
      </c>
      <c r="K113" s="720">
        <v>2024</v>
      </c>
      <c r="L113" s="720" t="s">
        <v>2</v>
      </c>
      <c r="M113" s="367"/>
    </row>
    <row r="114" spans="2:13" x14ac:dyDescent="0.25">
      <c r="B114" s="367"/>
      <c r="C114" s="1026" t="s">
        <v>791</v>
      </c>
      <c r="D114" s="1027"/>
      <c r="E114" s="1028"/>
      <c r="F114" s="368">
        <v>193</v>
      </c>
      <c r="G114" s="368">
        <v>0</v>
      </c>
      <c r="H114" s="368"/>
      <c r="I114" s="368"/>
      <c r="J114" s="368"/>
      <c r="K114" s="368"/>
      <c r="L114" s="80">
        <f>SUM(F114:K114)</f>
        <v>193</v>
      </c>
      <c r="M114" s="367"/>
    </row>
    <row r="115" spans="2:13" x14ac:dyDescent="0.25">
      <c r="B115" s="367"/>
      <c r="C115" s="1021"/>
      <c r="D115" s="1033"/>
      <c r="E115" s="1033"/>
      <c r="F115" s="713"/>
      <c r="G115" s="368"/>
      <c r="H115" s="368"/>
      <c r="I115" s="368"/>
      <c r="J115" s="368"/>
      <c r="K115" s="368"/>
      <c r="L115" s="80">
        <f t="shared" ref="L115:L116" si="20">SUM(G115:K115)</f>
        <v>0</v>
      </c>
      <c r="M115" s="367"/>
    </row>
    <row r="116" spans="2:13" ht="13.8" thickBot="1" x14ac:dyDescent="0.3">
      <c r="B116" s="367"/>
      <c r="C116" s="1012"/>
      <c r="D116" s="1013"/>
      <c r="E116" s="1014"/>
      <c r="F116" s="717"/>
      <c r="G116" s="718"/>
      <c r="H116" s="718"/>
      <c r="I116" s="718"/>
      <c r="J116" s="718"/>
      <c r="K116" s="718"/>
      <c r="L116" s="719">
        <f t="shared" si="20"/>
        <v>0</v>
      </c>
      <c r="M116" s="367"/>
    </row>
    <row r="117" spans="2:13" ht="13.8" thickBot="1" x14ac:dyDescent="0.3">
      <c r="B117" s="367"/>
      <c r="C117" s="1015" t="s">
        <v>387</v>
      </c>
      <c r="D117" s="1016"/>
      <c r="E117" s="1016"/>
      <c r="F117" s="723">
        <f>SUM(F114:F116)</f>
        <v>193</v>
      </c>
      <c r="G117" s="723">
        <f>SUM(G114:G116)</f>
        <v>0</v>
      </c>
      <c r="H117" s="723">
        <f t="shared" ref="H117:K117" si="21">SUM(H114:H116)</f>
        <v>0</v>
      </c>
      <c r="I117" s="723">
        <f t="shared" si="21"/>
        <v>0</v>
      </c>
      <c r="J117" s="723">
        <f t="shared" si="21"/>
        <v>0</v>
      </c>
      <c r="K117" s="723">
        <f t="shared" si="21"/>
        <v>0</v>
      </c>
      <c r="L117" s="724">
        <f>SUM(F117:K117)</f>
        <v>193</v>
      </c>
      <c r="M117" s="367"/>
    </row>
  </sheetData>
  <mergeCells count="88">
    <mergeCell ref="C111:E111"/>
    <mergeCell ref="C117:E117"/>
    <mergeCell ref="C105:E105"/>
    <mergeCell ref="C106:E106"/>
    <mergeCell ref="C107:E107"/>
    <mergeCell ref="C108:E108"/>
    <mergeCell ref="C109:E109"/>
    <mergeCell ref="C115:E115"/>
    <mergeCell ref="C116:E116"/>
    <mergeCell ref="C110:E110"/>
    <mergeCell ref="C113:E113"/>
    <mergeCell ref="C114:E114"/>
    <mergeCell ref="C70:E70"/>
    <mergeCell ref="C61:E61"/>
    <mergeCell ref="C62:E62"/>
    <mergeCell ref="C63:E63"/>
    <mergeCell ref="C64:E64"/>
    <mergeCell ref="C65:E65"/>
    <mergeCell ref="C40:E40"/>
    <mergeCell ref="C41:E41"/>
    <mergeCell ref="C71:E71"/>
    <mergeCell ref="C72:E72"/>
    <mergeCell ref="C46:E46"/>
    <mergeCell ref="C47:E47"/>
    <mergeCell ref="C48:E48"/>
    <mergeCell ref="A53:N53"/>
    <mergeCell ref="E56:L56"/>
    <mergeCell ref="C57:D57"/>
    <mergeCell ref="E57:L57"/>
    <mergeCell ref="C59:E59"/>
    <mergeCell ref="C60:E60"/>
    <mergeCell ref="C66:E66"/>
    <mergeCell ref="C68:E68"/>
    <mergeCell ref="C69:E69"/>
    <mergeCell ref="C44:E44"/>
    <mergeCell ref="C45:E45"/>
    <mergeCell ref="C21:E21"/>
    <mergeCell ref="C22:E22"/>
    <mergeCell ref="C23:E23"/>
    <mergeCell ref="C24:E24"/>
    <mergeCell ref="E32:L32"/>
    <mergeCell ref="A29:N29"/>
    <mergeCell ref="C42:E42"/>
    <mergeCell ref="C33:D33"/>
    <mergeCell ref="E33:L33"/>
    <mergeCell ref="C35:E35"/>
    <mergeCell ref="C36:E36"/>
    <mergeCell ref="C37:E37"/>
    <mergeCell ref="C38:E38"/>
    <mergeCell ref="C39:E39"/>
    <mergeCell ref="C15:E15"/>
    <mergeCell ref="C16:E16"/>
    <mergeCell ref="C18:E18"/>
    <mergeCell ref="C19:E19"/>
    <mergeCell ref="C20:E20"/>
    <mergeCell ref="C10:E10"/>
    <mergeCell ref="C11:E11"/>
    <mergeCell ref="C12:E12"/>
    <mergeCell ref="C13:E13"/>
    <mergeCell ref="C14:E14"/>
    <mergeCell ref="A3:N3"/>
    <mergeCell ref="E6:L6"/>
    <mergeCell ref="C7:D7"/>
    <mergeCell ref="E7:L7"/>
    <mergeCell ref="C9:E9"/>
    <mergeCell ref="A76:N76"/>
    <mergeCell ref="E79:L79"/>
    <mergeCell ref="C80:D80"/>
    <mergeCell ref="E80:L80"/>
    <mergeCell ref="C82:E82"/>
    <mergeCell ref="C83:E83"/>
    <mergeCell ref="C84:E84"/>
    <mergeCell ref="C85:E85"/>
    <mergeCell ref="C86:E86"/>
    <mergeCell ref="C87:E87"/>
    <mergeCell ref="C88:E88"/>
    <mergeCell ref="C89:E89"/>
    <mergeCell ref="C91:E91"/>
    <mergeCell ref="C92:E92"/>
    <mergeCell ref="C93:E93"/>
    <mergeCell ref="C94:E94"/>
    <mergeCell ref="C95:E95"/>
    <mergeCell ref="A97:N97"/>
    <mergeCell ref="E101:L101"/>
    <mergeCell ref="C104:E104"/>
    <mergeCell ref="A98:N98"/>
    <mergeCell ref="C102:D102"/>
    <mergeCell ref="E102:L102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4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 tint="0.39997558519241921"/>
  </sheetPr>
  <dimension ref="A1:K29"/>
  <sheetViews>
    <sheetView tabSelected="1" workbookViewId="0">
      <selection activeCell="B15" sqref="B15"/>
    </sheetView>
  </sheetViews>
  <sheetFormatPr defaultRowHeight="13.2" x14ac:dyDescent="0.25"/>
  <cols>
    <col min="1" max="1" width="52" style="456" customWidth="1"/>
    <col min="2" max="2" width="15.109375" style="456" customWidth="1"/>
    <col min="3" max="3" width="13.109375" style="456" customWidth="1"/>
    <col min="4" max="4" width="11.6640625" style="456" bestFit="1" customWidth="1"/>
    <col min="5" max="5" width="9.33203125" style="456" bestFit="1" customWidth="1"/>
    <col min="6" max="7" width="10.6640625" style="456" bestFit="1" customWidth="1"/>
    <col min="8" max="8" width="16.109375" style="456" customWidth="1"/>
    <col min="9" max="9" width="9.109375" style="456"/>
    <col min="10" max="10" width="13" style="456" customWidth="1"/>
    <col min="11" max="11" width="10" style="456" bestFit="1" customWidth="1"/>
    <col min="12" max="256" width="9.109375" style="456"/>
    <col min="257" max="257" width="52" style="456" customWidth="1"/>
    <col min="258" max="258" width="15.109375" style="456" customWidth="1"/>
    <col min="259" max="259" width="19.6640625" style="456" customWidth="1"/>
    <col min="260" max="512" width="9.109375" style="456"/>
    <col min="513" max="513" width="52" style="456" customWidth="1"/>
    <col min="514" max="514" width="15.109375" style="456" customWidth="1"/>
    <col min="515" max="515" width="19.6640625" style="456" customWidth="1"/>
    <col min="516" max="768" width="9.109375" style="456"/>
    <col min="769" max="769" width="52" style="456" customWidth="1"/>
    <col min="770" max="770" width="15.109375" style="456" customWidth="1"/>
    <col min="771" max="771" width="19.6640625" style="456" customWidth="1"/>
    <col min="772" max="1024" width="9.109375" style="456"/>
    <col min="1025" max="1025" width="52" style="456" customWidth="1"/>
    <col min="1026" max="1026" width="15.109375" style="456" customWidth="1"/>
    <col min="1027" max="1027" width="19.6640625" style="456" customWidth="1"/>
    <col min="1028" max="1280" width="9.109375" style="456"/>
    <col min="1281" max="1281" width="52" style="456" customWidth="1"/>
    <col min="1282" max="1282" width="15.109375" style="456" customWidth="1"/>
    <col min="1283" max="1283" width="19.6640625" style="456" customWidth="1"/>
    <col min="1284" max="1536" width="9.109375" style="456"/>
    <col min="1537" max="1537" width="52" style="456" customWidth="1"/>
    <col min="1538" max="1538" width="15.109375" style="456" customWidth="1"/>
    <col min="1539" max="1539" width="19.6640625" style="456" customWidth="1"/>
    <col min="1540" max="1792" width="9.109375" style="456"/>
    <col min="1793" max="1793" width="52" style="456" customWidth="1"/>
    <col min="1794" max="1794" width="15.109375" style="456" customWidth="1"/>
    <col min="1795" max="1795" width="19.6640625" style="456" customWidth="1"/>
    <col min="1796" max="2048" width="9.109375" style="456"/>
    <col min="2049" max="2049" width="52" style="456" customWidth="1"/>
    <col min="2050" max="2050" width="15.109375" style="456" customWidth="1"/>
    <col min="2051" max="2051" width="19.6640625" style="456" customWidth="1"/>
    <col min="2052" max="2304" width="9.109375" style="456"/>
    <col min="2305" max="2305" width="52" style="456" customWidth="1"/>
    <col min="2306" max="2306" width="15.109375" style="456" customWidth="1"/>
    <col min="2307" max="2307" width="19.6640625" style="456" customWidth="1"/>
    <col min="2308" max="2560" width="9.109375" style="456"/>
    <col min="2561" max="2561" width="52" style="456" customWidth="1"/>
    <col min="2562" max="2562" width="15.109375" style="456" customWidth="1"/>
    <col min="2563" max="2563" width="19.6640625" style="456" customWidth="1"/>
    <col min="2564" max="2816" width="9.109375" style="456"/>
    <col min="2817" max="2817" width="52" style="456" customWidth="1"/>
    <col min="2818" max="2818" width="15.109375" style="456" customWidth="1"/>
    <col min="2819" max="2819" width="19.6640625" style="456" customWidth="1"/>
    <col min="2820" max="3072" width="9.109375" style="456"/>
    <col min="3073" max="3073" width="52" style="456" customWidth="1"/>
    <col min="3074" max="3074" width="15.109375" style="456" customWidth="1"/>
    <col min="3075" max="3075" width="19.6640625" style="456" customWidth="1"/>
    <col min="3076" max="3328" width="9.109375" style="456"/>
    <col min="3329" max="3329" width="52" style="456" customWidth="1"/>
    <col min="3330" max="3330" width="15.109375" style="456" customWidth="1"/>
    <col min="3331" max="3331" width="19.6640625" style="456" customWidth="1"/>
    <col min="3332" max="3584" width="9.109375" style="456"/>
    <col min="3585" max="3585" width="52" style="456" customWidth="1"/>
    <col min="3586" max="3586" width="15.109375" style="456" customWidth="1"/>
    <col min="3587" max="3587" width="19.6640625" style="456" customWidth="1"/>
    <col min="3588" max="3840" width="9.109375" style="456"/>
    <col min="3841" max="3841" width="52" style="456" customWidth="1"/>
    <col min="3842" max="3842" width="15.109375" style="456" customWidth="1"/>
    <col min="3843" max="3843" width="19.6640625" style="456" customWidth="1"/>
    <col min="3844" max="4096" width="9.109375" style="456"/>
    <col min="4097" max="4097" width="52" style="456" customWidth="1"/>
    <col min="4098" max="4098" width="15.109375" style="456" customWidth="1"/>
    <col min="4099" max="4099" width="19.6640625" style="456" customWidth="1"/>
    <col min="4100" max="4352" width="9.109375" style="456"/>
    <col min="4353" max="4353" width="52" style="456" customWidth="1"/>
    <col min="4354" max="4354" width="15.109375" style="456" customWidth="1"/>
    <col min="4355" max="4355" width="19.6640625" style="456" customWidth="1"/>
    <col min="4356" max="4608" width="9.109375" style="456"/>
    <col min="4609" max="4609" width="52" style="456" customWidth="1"/>
    <col min="4610" max="4610" width="15.109375" style="456" customWidth="1"/>
    <col min="4611" max="4611" width="19.6640625" style="456" customWidth="1"/>
    <col min="4612" max="4864" width="9.109375" style="456"/>
    <col min="4865" max="4865" width="52" style="456" customWidth="1"/>
    <col min="4866" max="4866" width="15.109375" style="456" customWidth="1"/>
    <col min="4867" max="4867" width="19.6640625" style="456" customWidth="1"/>
    <col min="4868" max="5120" width="9.109375" style="456"/>
    <col min="5121" max="5121" width="52" style="456" customWidth="1"/>
    <col min="5122" max="5122" width="15.109375" style="456" customWidth="1"/>
    <col min="5123" max="5123" width="19.6640625" style="456" customWidth="1"/>
    <col min="5124" max="5376" width="9.109375" style="456"/>
    <col min="5377" max="5377" width="52" style="456" customWidth="1"/>
    <col min="5378" max="5378" width="15.109375" style="456" customWidth="1"/>
    <col min="5379" max="5379" width="19.6640625" style="456" customWidth="1"/>
    <col min="5380" max="5632" width="9.109375" style="456"/>
    <col min="5633" max="5633" width="52" style="456" customWidth="1"/>
    <col min="5634" max="5634" width="15.109375" style="456" customWidth="1"/>
    <col min="5635" max="5635" width="19.6640625" style="456" customWidth="1"/>
    <col min="5636" max="5888" width="9.109375" style="456"/>
    <col min="5889" max="5889" width="52" style="456" customWidth="1"/>
    <col min="5890" max="5890" width="15.109375" style="456" customWidth="1"/>
    <col min="5891" max="5891" width="19.6640625" style="456" customWidth="1"/>
    <col min="5892" max="6144" width="9.109375" style="456"/>
    <col min="6145" max="6145" width="52" style="456" customWidth="1"/>
    <col min="6146" max="6146" width="15.109375" style="456" customWidth="1"/>
    <col min="6147" max="6147" width="19.6640625" style="456" customWidth="1"/>
    <col min="6148" max="6400" width="9.109375" style="456"/>
    <col min="6401" max="6401" width="52" style="456" customWidth="1"/>
    <col min="6402" max="6402" width="15.109375" style="456" customWidth="1"/>
    <col min="6403" max="6403" width="19.6640625" style="456" customWidth="1"/>
    <col min="6404" max="6656" width="9.109375" style="456"/>
    <col min="6657" max="6657" width="52" style="456" customWidth="1"/>
    <col min="6658" max="6658" width="15.109375" style="456" customWidth="1"/>
    <col min="6659" max="6659" width="19.6640625" style="456" customWidth="1"/>
    <col min="6660" max="6912" width="9.109375" style="456"/>
    <col min="6913" max="6913" width="52" style="456" customWidth="1"/>
    <col min="6914" max="6914" width="15.109375" style="456" customWidth="1"/>
    <col min="6915" max="6915" width="19.6640625" style="456" customWidth="1"/>
    <col min="6916" max="7168" width="9.109375" style="456"/>
    <col min="7169" max="7169" width="52" style="456" customWidth="1"/>
    <col min="7170" max="7170" width="15.109375" style="456" customWidth="1"/>
    <col min="7171" max="7171" width="19.6640625" style="456" customWidth="1"/>
    <col min="7172" max="7424" width="9.109375" style="456"/>
    <col min="7425" max="7425" width="52" style="456" customWidth="1"/>
    <col min="7426" max="7426" width="15.109375" style="456" customWidth="1"/>
    <col min="7427" max="7427" width="19.6640625" style="456" customWidth="1"/>
    <col min="7428" max="7680" width="9.109375" style="456"/>
    <col min="7681" max="7681" width="52" style="456" customWidth="1"/>
    <col min="7682" max="7682" width="15.109375" style="456" customWidth="1"/>
    <col min="7683" max="7683" width="19.6640625" style="456" customWidth="1"/>
    <col min="7684" max="7936" width="9.109375" style="456"/>
    <col min="7937" max="7937" width="52" style="456" customWidth="1"/>
    <col min="7938" max="7938" width="15.109375" style="456" customWidth="1"/>
    <col min="7939" max="7939" width="19.6640625" style="456" customWidth="1"/>
    <col min="7940" max="8192" width="9.109375" style="456"/>
    <col min="8193" max="8193" width="52" style="456" customWidth="1"/>
    <col min="8194" max="8194" width="15.109375" style="456" customWidth="1"/>
    <col min="8195" max="8195" width="19.6640625" style="456" customWidth="1"/>
    <col min="8196" max="8448" width="9.109375" style="456"/>
    <col min="8449" max="8449" width="52" style="456" customWidth="1"/>
    <col min="8450" max="8450" width="15.109375" style="456" customWidth="1"/>
    <col min="8451" max="8451" width="19.6640625" style="456" customWidth="1"/>
    <col min="8452" max="8704" width="9.109375" style="456"/>
    <col min="8705" max="8705" width="52" style="456" customWidth="1"/>
    <col min="8706" max="8706" width="15.109375" style="456" customWidth="1"/>
    <col min="8707" max="8707" width="19.6640625" style="456" customWidth="1"/>
    <col min="8708" max="8960" width="9.109375" style="456"/>
    <col min="8961" max="8961" width="52" style="456" customWidth="1"/>
    <col min="8962" max="8962" width="15.109375" style="456" customWidth="1"/>
    <col min="8963" max="8963" width="19.6640625" style="456" customWidth="1"/>
    <col min="8964" max="9216" width="9.109375" style="456"/>
    <col min="9217" max="9217" width="52" style="456" customWidth="1"/>
    <col min="9218" max="9218" width="15.109375" style="456" customWidth="1"/>
    <col min="9219" max="9219" width="19.6640625" style="456" customWidth="1"/>
    <col min="9220" max="9472" width="9.109375" style="456"/>
    <col min="9473" max="9473" width="52" style="456" customWidth="1"/>
    <col min="9474" max="9474" width="15.109375" style="456" customWidth="1"/>
    <col min="9475" max="9475" width="19.6640625" style="456" customWidth="1"/>
    <col min="9476" max="9728" width="9.109375" style="456"/>
    <col min="9729" max="9729" width="52" style="456" customWidth="1"/>
    <col min="9730" max="9730" width="15.109375" style="456" customWidth="1"/>
    <col min="9731" max="9731" width="19.6640625" style="456" customWidth="1"/>
    <col min="9732" max="9984" width="9.109375" style="456"/>
    <col min="9985" max="9985" width="52" style="456" customWidth="1"/>
    <col min="9986" max="9986" width="15.109375" style="456" customWidth="1"/>
    <col min="9987" max="9987" width="19.6640625" style="456" customWidth="1"/>
    <col min="9988" max="10240" width="9.109375" style="456"/>
    <col min="10241" max="10241" width="52" style="456" customWidth="1"/>
    <col min="10242" max="10242" width="15.109375" style="456" customWidth="1"/>
    <col min="10243" max="10243" width="19.6640625" style="456" customWidth="1"/>
    <col min="10244" max="10496" width="9.109375" style="456"/>
    <col min="10497" max="10497" width="52" style="456" customWidth="1"/>
    <col min="10498" max="10498" width="15.109375" style="456" customWidth="1"/>
    <col min="10499" max="10499" width="19.6640625" style="456" customWidth="1"/>
    <col min="10500" max="10752" width="9.109375" style="456"/>
    <col min="10753" max="10753" width="52" style="456" customWidth="1"/>
    <col min="10754" max="10754" width="15.109375" style="456" customWidth="1"/>
    <col min="10755" max="10755" width="19.6640625" style="456" customWidth="1"/>
    <col min="10756" max="11008" width="9.109375" style="456"/>
    <col min="11009" max="11009" width="52" style="456" customWidth="1"/>
    <col min="11010" max="11010" width="15.109375" style="456" customWidth="1"/>
    <col min="11011" max="11011" width="19.6640625" style="456" customWidth="1"/>
    <col min="11012" max="11264" width="9.109375" style="456"/>
    <col min="11265" max="11265" width="52" style="456" customWidth="1"/>
    <col min="11266" max="11266" width="15.109375" style="456" customWidth="1"/>
    <col min="11267" max="11267" width="19.6640625" style="456" customWidth="1"/>
    <col min="11268" max="11520" width="9.109375" style="456"/>
    <col min="11521" max="11521" width="52" style="456" customWidth="1"/>
    <col min="11522" max="11522" width="15.109375" style="456" customWidth="1"/>
    <col min="11523" max="11523" width="19.6640625" style="456" customWidth="1"/>
    <col min="11524" max="11776" width="9.109375" style="456"/>
    <col min="11777" max="11777" width="52" style="456" customWidth="1"/>
    <col min="11778" max="11778" width="15.109375" style="456" customWidth="1"/>
    <col min="11779" max="11779" width="19.6640625" style="456" customWidth="1"/>
    <col min="11780" max="12032" width="9.109375" style="456"/>
    <col min="12033" max="12033" width="52" style="456" customWidth="1"/>
    <col min="12034" max="12034" width="15.109375" style="456" customWidth="1"/>
    <col min="12035" max="12035" width="19.6640625" style="456" customWidth="1"/>
    <col min="12036" max="12288" width="9.109375" style="456"/>
    <col min="12289" max="12289" width="52" style="456" customWidth="1"/>
    <col min="12290" max="12290" width="15.109375" style="456" customWidth="1"/>
    <col min="12291" max="12291" width="19.6640625" style="456" customWidth="1"/>
    <col min="12292" max="12544" width="9.109375" style="456"/>
    <col min="12545" max="12545" width="52" style="456" customWidth="1"/>
    <col min="12546" max="12546" width="15.109375" style="456" customWidth="1"/>
    <col min="12547" max="12547" width="19.6640625" style="456" customWidth="1"/>
    <col min="12548" max="12800" width="9.109375" style="456"/>
    <col min="12801" max="12801" width="52" style="456" customWidth="1"/>
    <col min="12802" max="12802" width="15.109375" style="456" customWidth="1"/>
    <col min="12803" max="12803" width="19.6640625" style="456" customWidth="1"/>
    <col min="12804" max="13056" width="9.109375" style="456"/>
    <col min="13057" max="13057" width="52" style="456" customWidth="1"/>
    <col min="13058" max="13058" width="15.109375" style="456" customWidth="1"/>
    <col min="13059" max="13059" width="19.6640625" style="456" customWidth="1"/>
    <col min="13060" max="13312" width="9.109375" style="456"/>
    <col min="13313" max="13313" width="52" style="456" customWidth="1"/>
    <col min="13314" max="13314" width="15.109375" style="456" customWidth="1"/>
    <col min="13315" max="13315" width="19.6640625" style="456" customWidth="1"/>
    <col min="13316" max="13568" width="9.109375" style="456"/>
    <col min="13569" max="13569" width="52" style="456" customWidth="1"/>
    <col min="13570" max="13570" width="15.109375" style="456" customWidth="1"/>
    <col min="13571" max="13571" width="19.6640625" style="456" customWidth="1"/>
    <col min="13572" max="13824" width="9.109375" style="456"/>
    <col min="13825" max="13825" width="52" style="456" customWidth="1"/>
    <col min="13826" max="13826" width="15.109375" style="456" customWidth="1"/>
    <col min="13827" max="13827" width="19.6640625" style="456" customWidth="1"/>
    <col min="13828" max="14080" width="9.109375" style="456"/>
    <col min="14081" max="14081" width="52" style="456" customWidth="1"/>
    <col min="14082" max="14082" width="15.109375" style="456" customWidth="1"/>
    <col min="14083" max="14083" width="19.6640625" style="456" customWidth="1"/>
    <col min="14084" max="14336" width="9.109375" style="456"/>
    <col min="14337" max="14337" width="52" style="456" customWidth="1"/>
    <col min="14338" max="14338" width="15.109375" style="456" customWidth="1"/>
    <col min="14339" max="14339" width="19.6640625" style="456" customWidth="1"/>
    <col min="14340" max="14592" width="9.109375" style="456"/>
    <col min="14593" max="14593" width="52" style="456" customWidth="1"/>
    <col min="14594" max="14594" width="15.109375" style="456" customWidth="1"/>
    <col min="14595" max="14595" width="19.6640625" style="456" customWidth="1"/>
    <col min="14596" max="14848" width="9.109375" style="456"/>
    <col min="14849" max="14849" width="52" style="456" customWidth="1"/>
    <col min="14850" max="14850" width="15.109375" style="456" customWidth="1"/>
    <col min="14851" max="14851" width="19.6640625" style="456" customWidth="1"/>
    <col min="14852" max="15104" width="9.109375" style="456"/>
    <col min="15105" max="15105" width="52" style="456" customWidth="1"/>
    <col min="15106" max="15106" width="15.109375" style="456" customWidth="1"/>
    <col min="15107" max="15107" width="19.6640625" style="456" customWidth="1"/>
    <col min="15108" max="15360" width="9.109375" style="456"/>
    <col min="15361" max="15361" width="52" style="456" customWidth="1"/>
    <col min="15362" max="15362" width="15.109375" style="456" customWidth="1"/>
    <col min="15363" max="15363" width="19.6640625" style="456" customWidth="1"/>
    <col min="15364" max="15616" width="9.109375" style="456"/>
    <col min="15617" max="15617" width="52" style="456" customWidth="1"/>
    <col min="15618" max="15618" width="15.109375" style="456" customWidth="1"/>
    <col min="15619" max="15619" width="19.6640625" style="456" customWidth="1"/>
    <col min="15620" max="15872" width="9.109375" style="456"/>
    <col min="15873" max="15873" width="52" style="456" customWidth="1"/>
    <col min="15874" max="15874" width="15.109375" style="456" customWidth="1"/>
    <col min="15875" max="15875" width="19.6640625" style="456" customWidth="1"/>
    <col min="15876" max="16128" width="9.109375" style="456"/>
    <col min="16129" max="16129" width="52" style="456" customWidth="1"/>
    <col min="16130" max="16130" width="15.109375" style="456" customWidth="1"/>
    <col min="16131" max="16131" width="19.6640625" style="456" customWidth="1"/>
    <col min="16132" max="16384" width="9.109375" style="456"/>
  </cols>
  <sheetData>
    <row r="1" spans="1:8" s="591" customFormat="1" x14ac:dyDescent="0.25">
      <c r="A1" s="590"/>
      <c r="B1" s="605" t="s">
        <v>832</v>
      </c>
    </row>
    <row r="2" spans="1:8" s="591" customFormat="1" x14ac:dyDescent="0.25"/>
    <row r="3" spans="1:8" s="591" customFormat="1" x14ac:dyDescent="0.25"/>
    <row r="4" spans="1:8" s="592" customFormat="1" ht="26.4" x14ac:dyDescent="0.25">
      <c r="A4" s="604" t="s">
        <v>753</v>
      </c>
      <c r="B4" s="604"/>
    </row>
    <row r="5" spans="1:8" s="591" customFormat="1" x14ac:dyDescent="0.25"/>
    <row r="6" spans="1:8" s="591" customFormat="1" x14ac:dyDescent="0.25">
      <c r="B6" s="593" t="s">
        <v>754</v>
      </c>
    </row>
    <row r="7" spans="1:8" s="591" customFormat="1" x14ac:dyDescent="0.25"/>
    <row r="8" spans="1:8" s="592" customFormat="1" x14ac:dyDescent="0.25">
      <c r="A8" s="594" t="s">
        <v>736</v>
      </c>
      <c r="B8" s="595">
        <v>155829</v>
      </c>
      <c r="D8" s="596"/>
      <c r="E8" s="596"/>
      <c r="F8" s="596"/>
      <c r="G8" s="596"/>
      <c r="H8" s="596"/>
    </row>
    <row r="9" spans="1:8" s="591" customFormat="1" x14ac:dyDescent="0.25">
      <c r="A9" s="597" t="s">
        <v>737</v>
      </c>
      <c r="B9" s="598">
        <v>527475</v>
      </c>
      <c r="D9" s="599"/>
      <c r="E9" s="599"/>
      <c r="F9" s="599"/>
      <c r="G9" s="599"/>
      <c r="H9" s="596"/>
    </row>
    <row r="10" spans="1:8" s="591" customFormat="1" x14ac:dyDescent="0.25">
      <c r="A10" s="597" t="s">
        <v>738</v>
      </c>
      <c r="B10" s="598">
        <v>358795</v>
      </c>
      <c r="D10" s="599"/>
      <c r="E10" s="599"/>
      <c r="F10" s="599"/>
      <c r="G10" s="599"/>
      <c r="H10" s="596"/>
    </row>
    <row r="11" spans="1:8" s="591" customFormat="1" x14ac:dyDescent="0.25">
      <c r="A11" s="597" t="s">
        <v>739</v>
      </c>
      <c r="B11" s="598">
        <v>162938</v>
      </c>
      <c r="D11" s="599"/>
      <c r="E11" s="599"/>
      <c r="F11" s="599"/>
      <c r="G11" s="599"/>
      <c r="H11" s="596"/>
    </row>
    <row r="12" spans="1:8" s="591" customFormat="1" x14ac:dyDescent="0.25">
      <c r="A12" s="597" t="s">
        <v>740</v>
      </c>
      <c r="B12" s="598">
        <v>-25585</v>
      </c>
      <c r="D12" s="599"/>
      <c r="E12" s="599"/>
      <c r="F12" s="599"/>
      <c r="G12" s="599"/>
      <c r="H12" s="596"/>
    </row>
    <row r="13" spans="1:8" s="592" customFormat="1" x14ac:dyDescent="0.25">
      <c r="A13" s="594" t="s">
        <v>741</v>
      </c>
      <c r="B13" s="595">
        <f>B8+B9-B10-B11+B12</f>
        <v>135986</v>
      </c>
      <c r="D13" s="596"/>
      <c r="E13" s="596"/>
      <c r="F13" s="596"/>
      <c r="G13" s="596"/>
      <c r="H13" s="596"/>
    </row>
    <row r="14" spans="1:8" s="591" customFormat="1" x14ac:dyDescent="0.25">
      <c r="B14" s="600"/>
      <c r="D14" s="599"/>
      <c r="E14" s="599"/>
      <c r="F14" s="599"/>
      <c r="G14" s="599"/>
      <c r="H14" s="596"/>
    </row>
    <row r="15" spans="1:8" s="591" customFormat="1" x14ac:dyDescent="0.25">
      <c r="B15" s="600"/>
      <c r="D15" s="599"/>
      <c r="E15" s="599"/>
      <c r="F15" s="599"/>
      <c r="G15" s="599"/>
      <c r="H15" s="596"/>
    </row>
    <row r="16" spans="1:8" s="592" customFormat="1" x14ac:dyDescent="0.25">
      <c r="A16" s="594" t="s">
        <v>742</v>
      </c>
      <c r="B16" s="595">
        <v>0</v>
      </c>
    </row>
    <row r="17" spans="1:11" s="591" customFormat="1" x14ac:dyDescent="0.25">
      <c r="A17" s="597" t="s">
        <v>743</v>
      </c>
      <c r="B17" s="598"/>
      <c r="H17" s="592"/>
    </row>
    <row r="18" spans="1:11" s="592" customFormat="1" x14ac:dyDescent="0.25">
      <c r="A18" s="594" t="s">
        <v>744</v>
      </c>
      <c r="B18" s="595">
        <f>SUM(B16:B17)</f>
        <v>0</v>
      </c>
    </row>
    <row r="19" spans="1:11" s="591" customFormat="1" x14ac:dyDescent="0.25">
      <c r="B19" s="600"/>
      <c r="H19" s="592"/>
    </row>
    <row r="20" spans="1:11" s="591" customFormat="1" x14ac:dyDescent="0.25">
      <c r="B20" s="600"/>
      <c r="H20" s="592"/>
      <c r="K20" s="592"/>
    </row>
    <row r="21" spans="1:11" s="592" customFormat="1" x14ac:dyDescent="0.25">
      <c r="A21" s="594" t="s">
        <v>745</v>
      </c>
      <c r="B21" s="595">
        <f>B8+B16</f>
        <v>155829</v>
      </c>
    </row>
    <row r="22" spans="1:11" s="592" customFormat="1" x14ac:dyDescent="0.25">
      <c r="A22" s="594" t="s">
        <v>746</v>
      </c>
      <c r="B22" s="595">
        <f>B13+B18</f>
        <v>135986</v>
      </c>
    </row>
    <row r="23" spans="1:11" s="591" customFormat="1" x14ac:dyDescent="0.25">
      <c r="B23" s="599"/>
    </row>
    <row r="24" spans="1:11" s="591" customFormat="1" x14ac:dyDescent="0.25">
      <c r="A24" s="592" t="s">
        <v>747</v>
      </c>
      <c r="B24" s="599"/>
    </row>
    <row r="25" spans="1:11" s="591" customFormat="1" ht="39.6" x14ac:dyDescent="0.25">
      <c r="A25" s="601" t="s">
        <v>748</v>
      </c>
      <c r="B25" s="598">
        <v>-19469</v>
      </c>
    </row>
    <row r="26" spans="1:11" s="591" customFormat="1" x14ac:dyDescent="0.25">
      <c r="A26" s="597" t="s">
        <v>749</v>
      </c>
      <c r="B26" s="598">
        <v>-5278</v>
      </c>
    </row>
    <row r="27" spans="1:11" s="591" customFormat="1" ht="26.4" x14ac:dyDescent="0.25">
      <c r="A27" s="601" t="s">
        <v>750</v>
      </c>
      <c r="B27" s="598">
        <v>-838</v>
      </c>
    </row>
    <row r="28" spans="1:11" s="591" customFormat="1" x14ac:dyDescent="0.25">
      <c r="A28" s="597" t="s">
        <v>751</v>
      </c>
      <c r="B28" s="598"/>
    </row>
    <row r="29" spans="1:11" s="592" customFormat="1" x14ac:dyDescent="0.25">
      <c r="A29" s="602" t="s">
        <v>752</v>
      </c>
      <c r="B29" s="603">
        <f>SUM(B25:B28)</f>
        <v>-25585</v>
      </c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7"/>
  <sheetViews>
    <sheetView workbookViewId="0">
      <selection activeCell="A18" sqref="A18"/>
    </sheetView>
  </sheetViews>
  <sheetFormatPr defaultRowHeight="13.2" x14ac:dyDescent="0.25"/>
  <cols>
    <col min="1" max="1" width="55.6640625" customWidth="1"/>
    <col min="4" max="4" width="13.88671875" customWidth="1"/>
    <col min="5" max="5" width="10.6640625" customWidth="1"/>
  </cols>
  <sheetData>
    <row r="1" spans="1:5" x14ac:dyDescent="0.25">
      <c r="A1" s="838" t="s">
        <v>806</v>
      </c>
      <c r="B1" s="838"/>
      <c r="C1" s="838"/>
      <c r="D1" s="838"/>
      <c r="E1" s="838"/>
    </row>
    <row r="2" spans="1:5" x14ac:dyDescent="0.25">
      <c r="A2" s="839" t="s">
        <v>536</v>
      </c>
      <c r="B2" s="839"/>
      <c r="C2" s="839"/>
      <c r="D2" s="839"/>
      <c r="E2" s="839"/>
    </row>
    <row r="3" spans="1:5" ht="15.6" x14ac:dyDescent="0.25">
      <c r="A3" s="840" t="s">
        <v>537</v>
      </c>
      <c r="B3" s="841"/>
      <c r="C3" s="841"/>
      <c r="D3" s="841"/>
      <c r="E3" s="841"/>
    </row>
    <row r="4" spans="1:5" ht="15.6" x14ac:dyDescent="0.25">
      <c r="A4" s="840" t="s">
        <v>672</v>
      </c>
      <c r="B4" s="840"/>
      <c r="C4" s="840"/>
      <c r="D4" s="840"/>
      <c r="E4" s="840"/>
    </row>
    <row r="5" spans="1:5" ht="15.6" x14ac:dyDescent="0.25">
      <c r="A5" s="776"/>
      <c r="B5" s="776"/>
      <c r="C5" s="776"/>
      <c r="D5" s="842"/>
      <c r="E5" s="842"/>
    </row>
    <row r="6" spans="1:5" ht="16.2" thickBot="1" x14ac:dyDescent="0.35">
      <c r="A6" s="486"/>
      <c r="B6" s="487"/>
      <c r="C6" s="837" t="s">
        <v>538</v>
      </c>
      <c r="D6" s="837"/>
      <c r="E6" s="837"/>
    </row>
    <row r="7" spans="1:5" ht="12.75" customHeight="1" x14ac:dyDescent="0.25">
      <c r="A7" s="843" t="s">
        <v>539</v>
      </c>
      <c r="B7" s="846" t="s">
        <v>463</v>
      </c>
      <c r="C7" s="849" t="s">
        <v>540</v>
      </c>
      <c r="D7" s="849" t="s">
        <v>795</v>
      </c>
      <c r="E7" s="851" t="s">
        <v>796</v>
      </c>
    </row>
    <row r="8" spans="1:5" ht="12.75" customHeight="1" x14ac:dyDescent="0.25">
      <c r="A8" s="844"/>
      <c r="B8" s="847"/>
      <c r="C8" s="850"/>
      <c r="D8" s="850"/>
      <c r="E8" s="852"/>
    </row>
    <row r="9" spans="1:5" ht="12.75" customHeight="1" x14ac:dyDescent="0.25">
      <c r="A9" s="845"/>
      <c r="B9" s="848"/>
      <c r="C9" s="853" t="s">
        <v>541</v>
      </c>
      <c r="D9" s="853"/>
      <c r="E9" s="854"/>
    </row>
    <row r="10" spans="1:5" ht="13.8" thickBot="1" x14ac:dyDescent="0.3">
      <c r="A10" s="488" t="s">
        <v>542</v>
      </c>
      <c r="B10" s="489" t="s">
        <v>543</v>
      </c>
      <c r="C10" s="489" t="s">
        <v>544</v>
      </c>
      <c r="D10" s="489" t="s">
        <v>545</v>
      </c>
      <c r="E10" s="490" t="s">
        <v>546</v>
      </c>
    </row>
    <row r="11" spans="1:5" x14ac:dyDescent="0.25">
      <c r="A11" s="491" t="s">
        <v>547</v>
      </c>
      <c r="B11" s="492" t="s">
        <v>548</v>
      </c>
      <c r="C11" s="493">
        <v>2300</v>
      </c>
      <c r="D11" s="494">
        <v>1965</v>
      </c>
      <c r="E11" s="495">
        <f>C11-D11</f>
        <v>335</v>
      </c>
    </row>
    <row r="12" spans="1:5" x14ac:dyDescent="0.25">
      <c r="A12" s="778" t="s">
        <v>797</v>
      </c>
      <c r="B12" s="492"/>
      <c r="C12" s="503">
        <v>1300</v>
      </c>
      <c r="D12" s="503">
        <v>1300</v>
      </c>
      <c r="E12" s="503">
        <v>0</v>
      </c>
    </row>
    <row r="13" spans="1:5" x14ac:dyDescent="0.25">
      <c r="A13" s="496" t="s">
        <v>549</v>
      </c>
      <c r="B13" s="497" t="s">
        <v>550</v>
      </c>
      <c r="C13" s="498">
        <f>+C14+C19+C25+C30+C35</f>
        <v>1696446</v>
      </c>
      <c r="D13" s="499">
        <f>+D14+D19+D25+D30+D35</f>
        <v>496102</v>
      </c>
      <c r="E13" s="495">
        <f t="shared" ref="E13:E74" si="0">C13-D13</f>
        <v>1200344</v>
      </c>
    </row>
    <row r="14" spans="1:5" x14ac:dyDescent="0.25">
      <c r="A14" s="496" t="s">
        <v>551</v>
      </c>
      <c r="B14" s="497" t="s">
        <v>552</v>
      </c>
      <c r="C14" s="498">
        <f>+C15+C16+C17+C18</f>
        <v>1609051</v>
      </c>
      <c r="D14" s="499">
        <f>+D15+D16+D17+D18</f>
        <v>422401</v>
      </c>
      <c r="E14" s="495">
        <f t="shared" si="0"/>
        <v>1186650</v>
      </c>
    </row>
    <row r="15" spans="1:5" x14ac:dyDescent="0.25">
      <c r="A15" s="500" t="s">
        <v>553</v>
      </c>
      <c r="B15" s="497" t="s">
        <v>554</v>
      </c>
      <c r="C15" s="501">
        <v>1169154</v>
      </c>
      <c r="D15" s="502">
        <v>282679</v>
      </c>
      <c r="E15" s="495">
        <f t="shared" si="0"/>
        <v>886475</v>
      </c>
    </row>
    <row r="16" spans="1:5" ht="20.399999999999999" x14ac:dyDescent="0.25">
      <c r="A16" s="500" t="s">
        <v>555</v>
      </c>
      <c r="B16" s="497" t="s">
        <v>556</v>
      </c>
      <c r="C16" s="503"/>
      <c r="D16" s="504"/>
      <c r="E16" s="495">
        <f t="shared" si="0"/>
        <v>0</v>
      </c>
    </row>
    <row r="17" spans="1:5" x14ac:dyDescent="0.25">
      <c r="A17" s="500" t="s">
        <v>557</v>
      </c>
      <c r="B17" s="497" t="s">
        <v>558</v>
      </c>
      <c r="C17" s="503">
        <f>396755+43142</f>
        <v>439897</v>
      </c>
      <c r="D17" s="504">
        <f>66933+72789</f>
        <v>139722</v>
      </c>
      <c r="E17" s="495">
        <f t="shared" si="0"/>
        <v>300175</v>
      </c>
    </row>
    <row r="18" spans="1:5" x14ac:dyDescent="0.25">
      <c r="A18" s="500" t="s">
        <v>559</v>
      </c>
      <c r="B18" s="497" t="s">
        <v>560</v>
      </c>
      <c r="C18" s="503"/>
      <c r="D18" s="504"/>
      <c r="E18" s="495">
        <f t="shared" si="0"/>
        <v>0</v>
      </c>
    </row>
    <row r="19" spans="1:5" x14ac:dyDescent="0.25">
      <c r="A19" s="496" t="s">
        <v>561</v>
      </c>
      <c r="B19" s="497" t="s">
        <v>562</v>
      </c>
      <c r="C19" s="508">
        <f>+C20+C21+C22+C24</f>
        <v>85053</v>
      </c>
      <c r="D19" s="506">
        <f>+D20+D21+D22+D24</f>
        <v>73701</v>
      </c>
      <c r="E19" s="495">
        <f t="shared" si="0"/>
        <v>11352</v>
      </c>
    </row>
    <row r="20" spans="1:5" x14ac:dyDescent="0.25">
      <c r="A20" s="500" t="s">
        <v>563</v>
      </c>
      <c r="B20" s="497" t="s">
        <v>564</v>
      </c>
      <c r="C20" s="503">
        <v>1677</v>
      </c>
      <c r="D20" s="504">
        <v>754</v>
      </c>
      <c r="E20" s="779">
        <f t="shared" si="0"/>
        <v>923</v>
      </c>
    </row>
    <row r="21" spans="1:5" ht="20.399999999999999" x14ac:dyDescent="0.25">
      <c r="A21" s="500" t="s">
        <v>565</v>
      </c>
      <c r="B21" s="497" t="s">
        <v>566</v>
      </c>
      <c r="C21" s="503"/>
      <c r="D21" s="504"/>
      <c r="E21" s="779">
        <f t="shared" si="0"/>
        <v>0</v>
      </c>
    </row>
    <row r="22" spans="1:5" x14ac:dyDescent="0.25">
      <c r="A22" s="500" t="s">
        <v>567</v>
      </c>
      <c r="B22" s="497" t="s">
        <v>568</v>
      </c>
      <c r="C22" s="503">
        <f>ROUND(270536+65221847+17308945,-3)/1000</f>
        <v>82801</v>
      </c>
      <c r="D22" s="505">
        <f>ROUND(270536+49267737+5558953+17308945,-3)/1000</f>
        <v>72406</v>
      </c>
      <c r="E22" s="779">
        <f t="shared" si="0"/>
        <v>10395</v>
      </c>
    </row>
    <row r="23" spans="1:5" x14ac:dyDescent="0.25">
      <c r="A23" s="778" t="s">
        <v>797</v>
      </c>
      <c r="B23" s="497"/>
      <c r="C23" s="503">
        <v>59059</v>
      </c>
      <c r="D23" s="504">
        <v>59059</v>
      </c>
      <c r="E23" s="495"/>
    </row>
    <row r="24" spans="1:5" x14ac:dyDescent="0.25">
      <c r="A24" s="500" t="s">
        <v>569</v>
      </c>
      <c r="B24" s="497" t="s">
        <v>570</v>
      </c>
      <c r="C24" s="503">
        <v>575</v>
      </c>
      <c r="D24" s="504">
        <v>541</v>
      </c>
      <c r="E24" s="495">
        <f t="shared" si="0"/>
        <v>34</v>
      </c>
    </row>
    <row r="25" spans="1:5" x14ac:dyDescent="0.25">
      <c r="A25" s="496" t="s">
        <v>571</v>
      </c>
      <c r="B25" s="497" t="s">
        <v>572</v>
      </c>
      <c r="C25" s="505">
        <f>+C26+C27+C28+C29</f>
        <v>0</v>
      </c>
      <c r="D25" s="507">
        <f>+D26+D27+D28+D29</f>
        <v>0</v>
      </c>
      <c r="E25" s="495">
        <f t="shared" si="0"/>
        <v>0</v>
      </c>
    </row>
    <row r="26" spans="1:5" x14ac:dyDescent="0.25">
      <c r="A26" s="500" t="s">
        <v>573</v>
      </c>
      <c r="B26" s="497" t="s">
        <v>574</v>
      </c>
      <c r="C26" s="503"/>
      <c r="D26" s="504"/>
      <c r="E26" s="495">
        <f t="shared" si="0"/>
        <v>0</v>
      </c>
    </row>
    <row r="27" spans="1:5" x14ac:dyDescent="0.25">
      <c r="A27" s="500" t="s">
        <v>575</v>
      </c>
      <c r="B27" s="497" t="s">
        <v>576</v>
      </c>
      <c r="C27" s="503"/>
      <c r="D27" s="504"/>
      <c r="E27" s="495">
        <f t="shared" si="0"/>
        <v>0</v>
      </c>
    </row>
    <row r="28" spans="1:5" x14ac:dyDescent="0.25">
      <c r="A28" s="500" t="s">
        <v>577</v>
      </c>
      <c r="B28" s="497" t="s">
        <v>578</v>
      </c>
      <c r="C28" s="503"/>
      <c r="D28" s="504"/>
      <c r="E28" s="495">
        <f t="shared" si="0"/>
        <v>0</v>
      </c>
    </row>
    <row r="29" spans="1:5" x14ac:dyDescent="0.25">
      <c r="A29" s="500" t="s">
        <v>579</v>
      </c>
      <c r="B29" s="497" t="s">
        <v>580</v>
      </c>
      <c r="C29" s="503"/>
      <c r="D29" s="504"/>
      <c r="E29" s="495">
        <f t="shared" si="0"/>
        <v>0</v>
      </c>
    </row>
    <row r="30" spans="1:5" x14ac:dyDescent="0.25">
      <c r="A30" s="496" t="s">
        <v>581</v>
      </c>
      <c r="B30" s="497" t="s">
        <v>582</v>
      </c>
      <c r="C30" s="508">
        <f>+C31+C32+C33+C34</f>
        <v>2342</v>
      </c>
      <c r="D30" s="507">
        <f>+D31+D32+D33+D34</f>
        <v>0</v>
      </c>
      <c r="E30" s="495">
        <f t="shared" si="0"/>
        <v>2342</v>
      </c>
    </row>
    <row r="31" spans="1:5" x14ac:dyDescent="0.25">
      <c r="A31" s="500" t="s">
        <v>583</v>
      </c>
      <c r="B31" s="497" t="s">
        <v>584</v>
      </c>
      <c r="C31" s="503"/>
      <c r="D31" s="504"/>
      <c r="E31" s="495">
        <f t="shared" si="0"/>
        <v>0</v>
      </c>
    </row>
    <row r="32" spans="1:5" x14ac:dyDescent="0.25">
      <c r="A32" s="500" t="s">
        <v>585</v>
      </c>
      <c r="B32" s="497" t="s">
        <v>586</v>
      </c>
      <c r="C32" s="503"/>
      <c r="D32" s="504"/>
      <c r="E32" s="495">
        <f t="shared" si="0"/>
        <v>0</v>
      </c>
    </row>
    <row r="33" spans="1:5" x14ac:dyDescent="0.25">
      <c r="A33" s="500" t="s">
        <v>587</v>
      </c>
      <c r="B33" s="497" t="s">
        <v>588</v>
      </c>
      <c r="C33" s="503">
        <v>2342</v>
      </c>
      <c r="D33" s="504"/>
      <c r="E33" s="495">
        <f t="shared" si="0"/>
        <v>2342</v>
      </c>
    </row>
    <row r="34" spans="1:5" x14ac:dyDescent="0.25">
      <c r="A34" s="500" t="s">
        <v>589</v>
      </c>
      <c r="B34" s="497" t="s">
        <v>590</v>
      </c>
      <c r="C34" s="503"/>
      <c r="D34" s="504"/>
      <c r="E34" s="495">
        <f t="shared" si="0"/>
        <v>0</v>
      </c>
    </row>
    <row r="35" spans="1:5" x14ac:dyDescent="0.25">
      <c r="A35" s="496" t="s">
        <v>591</v>
      </c>
      <c r="B35" s="497" t="s">
        <v>592</v>
      </c>
      <c r="C35" s="505">
        <f>+C36+C37+C38+C39</f>
        <v>0</v>
      </c>
      <c r="D35" s="507">
        <f>+D36+D37+D38+D39</f>
        <v>0</v>
      </c>
      <c r="E35" s="495">
        <f t="shared" si="0"/>
        <v>0</v>
      </c>
    </row>
    <row r="36" spans="1:5" x14ac:dyDescent="0.25">
      <c r="A36" s="500" t="s">
        <v>593</v>
      </c>
      <c r="B36" s="497" t="s">
        <v>594</v>
      </c>
      <c r="C36" s="503"/>
      <c r="D36" s="504"/>
      <c r="E36" s="495">
        <f t="shared" si="0"/>
        <v>0</v>
      </c>
    </row>
    <row r="37" spans="1:5" ht="20.399999999999999" x14ac:dyDescent="0.25">
      <c r="A37" s="500" t="s">
        <v>595</v>
      </c>
      <c r="B37" s="497" t="s">
        <v>596</v>
      </c>
      <c r="C37" s="503"/>
      <c r="D37" s="504"/>
      <c r="E37" s="495">
        <f t="shared" si="0"/>
        <v>0</v>
      </c>
    </row>
    <row r="38" spans="1:5" x14ac:dyDescent="0.25">
      <c r="A38" s="500" t="s">
        <v>597</v>
      </c>
      <c r="B38" s="497" t="s">
        <v>598</v>
      </c>
      <c r="C38" s="503"/>
      <c r="D38" s="504"/>
      <c r="E38" s="495">
        <f t="shared" si="0"/>
        <v>0</v>
      </c>
    </row>
    <row r="39" spans="1:5" x14ac:dyDescent="0.25">
      <c r="A39" s="500" t="s">
        <v>599</v>
      </c>
      <c r="B39" s="497" t="s">
        <v>600</v>
      </c>
      <c r="C39" s="503"/>
      <c r="D39" s="504"/>
      <c r="E39" s="495">
        <f t="shared" si="0"/>
        <v>0</v>
      </c>
    </row>
    <row r="40" spans="1:5" x14ac:dyDescent="0.25">
      <c r="A40" s="496" t="s">
        <v>601</v>
      </c>
      <c r="B40" s="497" t="s">
        <v>602</v>
      </c>
      <c r="C40" s="508">
        <f>+C41+C46+C51</f>
        <v>7905</v>
      </c>
      <c r="D40" s="507">
        <f>+D41+D46+D51</f>
        <v>0</v>
      </c>
      <c r="E40" s="495">
        <f t="shared" si="0"/>
        <v>7905</v>
      </c>
    </row>
    <row r="41" spans="1:5" x14ac:dyDescent="0.25">
      <c r="A41" s="496" t="s">
        <v>603</v>
      </c>
      <c r="B41" s="497" t="s">
        <v>604</v>
      </c>
      <c r="C41" s="508">
        <f>+C42+C43+C44+C45</f>
        <v>7905</v>
      </c>
      <c r="D41" s="507">
        <f>+D42+D43+D44+D45</f>
        <v>0</v>
      </c>
      <c r="E41" s="780">
        <f t="shared" si="0"/>
        <v>7905</v>
      </c>
    </row>
    <row r="42" spans="1:5" x14ac:dyDescent="0.25">
      <c r="A42" s="500" t="s">
        <v>605</v>
      </c>
      <c r="B42" s="497" t="s">
        <v>606</v>
      </c>
      <c r="C42" s="503"/>
      <c r="D42" s="504"/>
      <c r="E42" s="495">
        <f t="shared" si="0"/>
        <v>0</v>
      </c>
    </row>
    <row r="43" spans="1:5" x14ac:dyDescent="0.25">
      <c r="A43" s="500" t="s">
        <v>607</v>
      </c>
      <c r="B43" s="497" t="s">
        <v>608</v>
      </c>
      <c r="C43" s="503"/>
      <c r="D43" s="504"/>
      <c r="E43" s="495">
        <f t="shared" si="0"/>
        <v>0</v>
      </c>
    </row>
    <row r="44" spans="1:5" x14ac:dyDescent="0.25">
      <c r="A44" s="500" t="s">
        <v>609</v>
      </c>
      <c r="B44" s="497" t="s">
        <v>610</v>
      </c>
      <c r="C44" s="503">
        <v>7905</v>
      </c>
      <c r="D44" s="504"/>
      <c r="E44" s="495">
        <f t="shared" si="0"/>
        <v>7905</v>
      </c>
    </row>
    <row r="45" spans="1:5" x14ac:dyDescent="0.25">
      <c r="A45" s="500" t="s">
        <v>611</v>
      </c>
      <c r="B45" s="497" t="s">
        <v>612</v>
      </c>
      <c r="C45" s="503"/>
      <c r="D45" s="504"/>
      <c r="E45" s="495">
        <f t="shared" si="0"/>
        <v>0</v>
      </c>
    </row>
    <row r="46" spans="1:5" x14ac:dyDescent="0.25">
      <c r="A46" s="496" t="s">
        <v>613</v>
      </c>
      <c r="B46" s="497" t="s">
        <v>614</v>
      </c>
      <c r="C46" s="505">
        <f>+C47+C48+C49+C50</f>
        <v>0</v>
      </c>
      <c r="D46" s="507">
        <f>+D47+D48+D49+D50</f>
        <v>0</v>
      </c>
      <c r="E46" s="495">
        <f t="shared" si="0"/>
        <v>0</v>
      </c>
    </row>
    <row r="47" spans="1:5" x14ac:dyDescent="0.25">
      <c r="A47" s="500" t="s">
        <v>615</v>
      </c>
      <c r="B47" s="497" t="s">
        <v>616</v>
      </c>
      <c r="C47" s="503"/>
      <c r="D47" s="504"/>
      <c r="E47" s="495">
        <f t="shared" si="0"/>
        <v>0</v>
      </c>
    </row>
    <row r="48" spans="1:5" ht="20.399999999999999" x14ac:dyDescent="0.25">
      <c r="A48" s="500" t="s">
        <v>617</v>
      </c>
      <c r="B48" s="497" t="s">
        <v>618</v>
      </c>
      <c r="C48" s="503"/>
      <c r="D48" s="504"/>
      <c r="E48" s="495">
        <f t="shared" si="0"/>
        <v>0</v>
      </c>
    </row>
    <row r="49" spans="1:5" x14ac:dyDescent="0.25">
      <c r="A49" s="500" t="s">
        <v>619</v>
      </c>
      <c r="B49" s="497" t="s">
        <v>620</v>
      </c>
      <c r="C49" s="503"/>
      <c r="D49" s="504"/>
      <c r="E49" s="495">
        <f t="shared" si="0"/>
        <v>0</v>
      </c>
    </row>
    <row r="50" spans="1:5" x14ac:dyDescent="0.25">
      <c r="A50" s="500" t="s">
        <v>621</v>
      </c>
      <c r="B50" s="497" t="s">
        <v>622</v>
      </c>
      <c r="C50" s="503"/>
      <c r="D50" s="504"/>
      <c r="E50" s="495">
        <f t="shared" si="0"/>
        <v>0</v>
      </c>
    </row>
    <row r="51" spans="1:5" ht="22.5" customHeight="1" x14ac:dyDescent="0.25">
      <c r="A51" s="496" t="s">
        <v>623</v>
      </c>
      <c r="B51" s="497" t="s">
        <v>624</v>
      </c>
      <c r="C51" s="505">
        <f>+C52+C53+C54+C55</f>
        <v>0</v>
      </c>
      <c r="D51" s="507">
        <f>+D52+D53+D54+D55</f>
        <v>0</v>
      </c>
      <c r="E51" s="495">
        <f t="shared" si="0"/>
        <v>0</v>
      </c>
    </row>
    <row r="52" spans="1:5" x14ac:dyDescent="0.25">
      <c r="A52" s="500" t="s">
        <v>625</v>
      </c>
      <c r="B52" s="497" t="s">
        <v>626</v>
      </c>
      <c r="C52" s="503"/>
      <c r="D52" s="504"/>
      <c r="E52" s="495">
        <f t="shared" si="0"/>
        <v>0</v>
      </c>
    </row>
    <row r="53" spans="1:5" ht="20.399999999999999" x14ac:dyDescent="0.25">
      <c r="A53" s="500" t="s">
        <v>627</v>
      </c>
      <c r="B53" s="497" t="s">
        <v>628</v>
      </c>
      <c r="C53" s="503"/>
      <c r="D53" s="504"/>
      <c r="E53" s="495">
        <f t="shared" si="0"/>
        <v>0</v>
      </c>
    </row>
    <row r="54" spans="1:5" x14ac:dyDescent="0.25">
      <c r="A54" s="500" t="s">
        <v>629</v>
      </c>
      <c r="B54" s="497" t="s">
        <v>630</v>
      </c>
      <c r="C54" s="503"/>
      <c r="D54" s="504"/>
      <c r="E54" s="495">
        <f t="shared" si="0"/>
        <v>0</v>
      </c>
    </row>
    <row r="55" spans="1:5" x14ac:dyDescent="0.25">
      <c r="A55" s="500" t="s">
        <v>631</v>
      </c>
      <c r="B55" s="497" t="s">
        <v>632</v>
      </c>
      <c r="C55" s="503"/>
      <c r="D55" s="504"/>
      <c r="E55" s="495">
        <f t="shared" si="0"/>
        <v>0</v>
      </c>
    </row>
    <row r="56" spans="1:5" x14ac:dyDescent="0.25">
      <c r="A56" s="496" t="s">
        <v>633</v>
      </c>
      <c r="B56" s="497" t="s">
        <v>634</v>
      </c>
      <c r="C56" s="503"/>
      <c r="D56" s="509"/>
      <c r="E56" s="495">
        <f t="shared" si="0"/>
        <v>0</v>
      </c>
    </row>
    <row r="57" spans="1:5" ht="20.399999999999999" x14ac:dyDescent="0.25">
      <c r="A57" s="496" t="s">
        <v>635</v>
      </c>
      <c r="B57" s="497" t="s">
        <v>636</v>
      </c>
      <c r="C57" s="508">
        <f>+C11+C13+C40+C56</f>
        <v>1706651</v>
      </c>
      <c r="D57" s="506">
        <f>+D11+D13+D40+D56</f>
        <v>498067</v>
      </c>
      <c r="E57" s="495">
        <f t="shared" si="0"/>
        <v>1208584</v>
      </c>
    </row>
    <row r="58" spans="1:5" x14ac:dyDescent="0.25">
      <c r="A58" s="496" t="s">
        <v>637</v>
      </c>
      <c r="B58" s="497" t="s">
        <v>638</v>
      </c>
      <c r="C58" s="503">
        <v>44</v>
      </c>
      <c r="D58" s="504"/>
      <c r="E58" s="495">
        <f t="shared" si="0"/>
        <v>44</v>
      </c>
    </row>
    <row r="59" spans="1:5" x14ac:dyDescent="0.25">
      <c r="A59" s="496" t="s">
        <v>639</v>
      </c>
      <c r="B59" s="497" t="s">
        <v>640</v>
      </c>
      <c r="C59" s="503"/>
      <c r="D59" s="504"/>
      <c r="E59" s="495">
        <f t="shared" si="0"/>
        <v>0</v>
      </c>
    </row>
    <row r="60" spans="1:5" x14ac:dyDescent="0.25">
      <c r="A60" s="496" t="s">
        <v>641</v>
      </c>
      <c r="B60" s="497" t="s">
        <v>642</v>
      </c>
      <c r="C60" s="508">
        <f>+C58+C59</f>
        <v>44</v>
      </c>
      <c r="D60" s="506">
        <f>+D58+D59</f>
        <v>0</v>
      </c>
      <c r="E60" s="495">
        <f t="shared" si="0"/>
        <v>44</v>
      </c>
    </row>
    <row r="61" spans="1:5" x14ac:dyDescent="0.25">
      <c r="A61" s="496" t="s">
        <v>643</v>
      </c>
      <c r="B61" s="497" t="s">
        <v>644</v>
      </c>
      <c r="C61" s="503"/>
      <c r="D61" s="504"/>
      <c r="E61" s="495">
        <f t="shared" si="0"/>
        <v>0</v>
      </c>
    </row>
    <row r="62" spans="1:5" x14ac:dyDescent="0.25">
      <c r="A62" s="496" t="s">
        <v>645</v>
      </c>
      <c r="B62" s="497" t="s">
        <v>646</v>
      </c>
      <c r="C62" s="503">
        <v>864</v>
      </c>
      <c r="D62" s="504"/>
      <c r="E62" s="495">
        <f t="shared" si="0"/>
        <v>864</v>
      </c>
    </row>
    <row r="63" spans="1:5" x14ac:dyDescent="0.25">
      <c r="A63" s="496" t="s">
        <v>647</v>
      </c>
      <c r="B63" s="497" t="s">
        <v>648</v>
      </c>
      <c r="C63" s="503">
        <v>135123</v>
      </c>
      <c r="D63" s="504"/>
      <c r="E63" s="495">
        <f t="shared" si="0"/>
        <v>135123</v>
      </c>
    </row>
    <row r="64" spans="1:5" x14ac:dyDescent="0.25">
      <c r="A64" s="496" t="s">
        <v>649</v>
      </c>
      <c r="B64" s="497" t="s">
        <v>650</v>
      </c>
      <c r="C64" s="503"/>
      <c r="D64" s="504"/>
      <c r="E64" s="495">
        <f t="shared" si="0"/>
        <v>0</v>
      </c>
    </row>
    <row r="65" spans="1:5" x14ac:dyDescent="0.25">
      <c r="A65" s="496" t="s">
        <v>651</v>
      </c>
      <c r="B65" s="497" t="s">
        <v>652</v>
      </c>
      <c r="C65" s="508">
        <f>+C61+C62+C63+C64</f>
        <v>135987</v>
      </c>
      <c r="D65" s="506">
        <f>+D61+D62+D63+D64</f>
        <v>0</v>
      </c>
      <c r="E65" s="495">
        <f t="shared" si="0"/>
        <v>135987</v>
      </c>
    </row>
    <row r="66" spans="1:5" x14ac:dyDescent="0.25">
      <c r="A66" s="496" t="s">
        <v>653</v>
      </c>
      <c r="B66" s="497" t="s">
        <v>654</v>
      </c>
      <c r="C66" s="510">
        <f>42671+182</f>
        <v>42853</v>
      </c>
      <c r="D66" s="504">
        <v>19698</v>
      </c>
      <c r="E66" s="495">
        <f t="shared" si="0"/>
        <v>23155</v>
      </c>
    </row>
    <row r="67" spans="1:5" x14ac:dyDescent="0.25">
      <c r="A67" s="496" t="s">
        <v>655</v>
      </c>
      <c r="B67" s="497" t="s">
        <v>656</v>
      </c>
      <c r="C67" s="503">
        <f>46491+2073</f>
        <v>48564</v>
      </c>
      <c r="D67" s="504"/>
      <c r="E67" s="495">
        <f t="shared" si="0"/>
        <v>48564</v>
      </c>
    </row>
    <row r="68" spans="1:5" x14ac:dyDescent="0.25">
      <c r="A68" s="496" t="s">
        <v>657</v>
      </c>
      <c r="B68" s="497" t="s">
        <v>658</v>
      </c>
      <c r="C68" s="510">
        <f>19599+40</f>
        <v>19639</v>
      </c>
      <c r="D68" s="504"/>
      <c r="E68" s="495">
        <f t="shared" si="0"/>
        <v>19639</v>
      </c>
    </row>
    <row r="69" spans="1:5" ht="27" customHeight="1" x14ac:dyDescent="0.25">
      <c r="A69" s="496" t="s">
        <v>659</v>
      </c>
      <c r="B69" s="497" t="s">
        <v>660</v>
      </c>
      <c r="C69" s="508">
        <f>+C66+C67+C68</f>
        <v>111056</v>
      </c>
      <c r="D69" s="506">
        <f>+D66+D67+D68</f>
        <v>19698</v>
      </c>
      <c r="E69" s="495">
        <f t="shared" si="0"/>
        <v>91358</v>
      </c>
    </row>
    <row r="70" spans="1:5" x14ac:dyDescent="0.25">
      <c r="A70" s="496" t="s">
        <v>661</v>
      </c>
      <c r="B70" s="497" t="s">
        <v>662</v>
      </c>
      <c r="C70" s="503"/>
      <c r="D70" s="504"/>
      <c r="E70" s="495">
        <f t="shared" si="0"/>
        <v>0</v>
      </c>
    </row>
    <row r="71" spans="1:5" ht="20.399999999999999" x14ac:dyDescent="0.25">
      <c r="A71" s="496" t="s">
        <v>663</v>
      </c>
      <c r="B71" s="497" t="s">
        <v>664</v>
      </c>
      <c r="C71" s="503"/>
      <c r="D71" s="504"/>
      <c r="E71" s="495">
        <f t="shared" si="0"/>
        <v>0</v>
      </c>
    </row>
    <row r="72" spans="1:5" x14ac:dyDescent="0.25">
      <c r="A72" s="496" t="s">
        <v>665</v>
      </c>
      <c r="B72" s="497" t="s">
        <v>666</v>
      </c>
      <c r="C72" s="508">
        <v>6519</v>
      </c>
      <c r="D72" s="506">
        <f>+D70+D71</f>
        <v>0</v>
      </c>
      <c r="E72" s="495">
        <v>6519</v>
      </c>
    </row>
    <row r="73" spans="1:5" x14ac:dyDescent="0.25">
      <c r="A73" s="496" t="s">
        <v>667</v>
      </c>
      <c r="B73" s="497" t="s">
        <v>668</v>
      </c>
      <c r="C73" s="503"/>
      <c r="D73" s="504"/>
      <c r="E73" s="495"/>
    </row>
    <row r="74" spans="1:5" ht="13.8" thickBot="1" x14ac:dyDescent="0.3">
      <c r="A74" s="511" t="s">
        <v>669</v>
      </c>
      <c r="B74" s="512" t="s">
        <v>670</v>
      </c>
      <c r="C74" s="513">
        <f>+C57+C60+C65+C69+C72+C73</f>
        <v>1960257</v>
      </c>
      <c r="D74" s="514">
        <f>+D57+D60+D65+D69+D72+D73</f>
        <v>517765</v>
      </c>
      <c r="E74" s="495">
        <f t="shared" si="0"/>
        <v>1442492</v>
      </c>
    </row>
    <row r="117" spans="5:5" x14ac:dyDescent="0.25">
      <c r="E117" s="426" t="s">
        <v>671</v>
      </c>
    </row>
  </sheetData>
  <mergeCells count="12">
    <mergeCell ref="A1:E1"/>
    <mergeCell ref="A7:A9"/>
    <mergeCell ref="B7:B9"/>
    <mergeCell ref="C7:C8"/>
    <mergeCell ref="D7:D8"/>
    <mergeCell ref="E7:E8"/>
    <mergeCell ref="C9:E9"/>
    <mergeCell ref="C6:E6"/>
    <mergeCell ref="A2:E2"/>
    <mergeCell ref="A3:E3"/>
    <mergeCell ref="A4:E4"/>
    <mergeCell ref="D5:E5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2"/>
  <sheetViews>
    <sheetView workbookViewId="0">
      <selection activeCell="A2" sqref="A2"/>
    </sheetView>
  </sheetViews>
  <sheetFormatPr defaultRowHeight="13.2" x14ac:dyDescent="0.25"/>
  <cols>
    <col min="1" max="1" width="48.5546875" customWidth="1"/>
    <col min="2" max="2" width="17.44140625" customWidth="1"/>
    <col min="3" max="3" width="16.33203125" customWidth="1"/>
  </cols>
  <sheetData>
    <row r="1" spans="1:3" x14ac:dyDescent="0.25">
      <c r="A1" s="838" t="s">
        <v>807</v>
      </c>
      <c r="B1" s="838"/>
      <c r="C1" s="838"/>
    </row>
    <row r="2" spans="1:3" ht="13.8" thickBot="1" x14ac:dyDescent="0.3"/>
    <row r="3" spans="1:3" ht="12.75" customHeight="1" x14ac:dyDescent="0.25">
      <c r="A3" s="855" t="s">
        <v>673</v>
      </c>
      <c r="B3" s="857" t="s">
        <v>463</v>
      </c>
      <c r="C3" s="859" t="s">
        <v>674</v>
      </c>
    </row>
    <row r="4" spans="1:3" ht="12.75" customHeight="1" x14ac:dyDescent="0.25">
      <c r="A4" s="856"/>
      <c r="B4" s="858"/>
      <c r="C4" s="860"/>
    </row>
    <row r="5" spans="1:3" ht="12.75" customHeight="1" thickBot="1" x14ac:dyDescent="0.3">
      <c r="A5" s="515" t="s">
        <v>675</v>
      </c>
      <c r="B5" s="516" t="s">
        <v>543</v>
      </c>
      <c r="C5" s="517" t="s">
        <v>544</v>
      </c>
    </row>
    <row r="6" spans="1:3" x14ac:dyDescent="0.25">
      <c r="A6" s="496" t="s">
        <v>676</v>
      </c>
      <c r="B6" s="492" t="s">
        <v>548</v>
      </c>
      <c r="C6" s="518">
        <v>1326292</v>
      </c>
    </row>
    <row r="7" spans="1:3" x14ac:dyDescent="0.25">
      <c r="A7" s="496" t="s">
        <v>677</v>
      </c>
      <c r="B7" s="497" t="s">
        <v>550</v>
      </c>
      <c r="C7" s="518"/>
    </row>
    <row r="8" spans="1:3" x14ac:dyDescent="0.25">
      <c r="A8" s="496" t="s">
        <v>678</v>
      </c>
      <c r="B8" s="497" t="s">
        <v>552</v>
      </c>
      <c r="C8" s="518"/>
    </row>
    <row r="9" spans="1:3" ht="12.75" customHeight="1" x14ac:dyDescent="0.25">
      <c r="A9" s="496" t="s">
        <v>679</v>
      </c>
      <c r="B9" s="497" t="s">
        <v>554</v>
      </c>
      <c r="C9" s="519">
        <v>-340715</v>
      </c>
    </row>
    <row r="10" spans="1:3" x14ac:dyDescent="0.25">
      <c r="A10" s="496" t="s">
        <v>680</v>
      </c>
      <c r="B10" s="497" t="s">
        <v>556</v>
      </c>
      <c r="C10" s="519"/>
    </row>
    <row r="11" spans="1:3" x14ac:dyDescent="0.25">
      <c r="A11" s="496" t="s">
        <v>681</v>
      </c>
      <c r="B11" s="497" t="s">
        <v>558</v>
      </c>
      <c r="C11" s="519">
        <v>-5964</v>
      </c>
    </row>
    <row r="12" spans="1:3" x14ac:dyDescent="0.25">
      <c r="A12" s="496" t="s">
        <v>682</v>
      </c>
      <c r="B12" s="497" t="s">
        <v>560</v>
      </c>
      <c r="C12" s="520">
        <f>+C6+C7+C8+C9+C10+C11</f>
        <v>979613</v>
      </c>
    </row>
    <row r="13" spans="1:3" x14ac:dyDescent="0.25">
      <c r="A13" s="496" t="s">
        <v>683</v>
      </c>
      <c r="B13" s="497" t="s">
        <v>562</v>
      </c>
      <c r="C13" s="521">
        <v>1250</v>
      </c>
    </row>
    <row r="14" spans="1:3" x14ac:dyDescent="0.25">
      <c r="A14" s="496" t="s">
        <v>684</v>
      </c>
      <c r="B14" s="497" t="s">
        <v>564</v>
      </c>
      <c r="C14" s="521">
        <v>7214</v>
      </c>
    </row>
    <row r="15" spans="1:3" x14ac:dyDescent="0.25">
      <c r="A15" s="496" t="s">
        <v>685</v>
      </c>
      <c r="B15" s="497" t="s">
        <v>566</v>
      </c>
      <c r="C15" s="521">
        <v>5667</v>
      </c>
    </row>
    <row r="16" spans="1:3" x14ac:dyDescent="0.25">
      <c r="A16" s="496" t="s">
        <v>686</v>
      </c>
      <c r="B16" s="497" t="s">
        <v>568</v>
      </c>
      <c r="C16" s="520">
        <f>+C13+C14+C15</f>
        <v>14131</v>
      </c>
    </row>
    <row r="17" spans="1:3" x14ac:dyDescent="0.25">
      <c r="A17" s="496" t="s">
        <v>687</v>
      </c>
      <c r="B17" s="497" t="s">
        <v>570</v>
      </c>
      <c r="C17" s="519"/>
    </row>
    <row r="18" spans="1:3" x14ac:dyDescent="0.25">
      <c r="A18" s="496" t="s">
        <v>688</v>
      </c>
      <c r="B18" s="497" t="s">
        <v>572</v>
      </c>
      <c r="C18" s="519">
        <v>448748</v>
      </c>
    </row>
    <row r="19" spans="1:3" ht="13.8" thickBot="1" x14ac:dyDescent="0.3">
      <c r="A19" s="522" t="s">
        <v>689</v>
      </c>
      <c r="B19" s="512" t="s">
        <v>574</v>
      </c>
      <c r="C19" s="523">
        <f>+C12+C16+C17+C18</f>
        <v>1442492</v>
      </c>
    </row>
    <row r="52" spans="3:3" x14ac:dyDescent="0.25">
      <c r="C52" s="426" t="s">
        <v>690</v>
      </c>
    </row>
  </sheetData>
  <mergeCells count="4">
    <mergeCell ref="A3:A4"/>
    <mergeCell ref="B3:B4"/>
    <mergeCell ref="C3:C4"/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5"/>
  <sheetViews>
    <sheetView workbookViewId="0">
      <selection activeCell="A11" sqref="A11"/>
    </sheetView>
  </sheetViews>
  <sheetFormatPr defaultRowHeight="13.2" x14ac:dyDescent="0.25"/>
  <cols>
    <col min="1" max="1" width="53.6640625" customWidth="1"/>
  </cols>
  <sheetData>
    <row r="1" spans="1:4" x14ac:dyDescent="0.25">
      <c r="A1" s="838" t="s">
        <v>806</v>
      </c>
      <c r="B1" s="838"/>
      <c r="C1" s="838"/>
      <c r="D1" s="838"/>
    </row>
    <row r="2" spans="1:4" x14ac:dyDescent="0.25">
      <c r="A2" s="839" t="s">
        <v>536</v>
      </c>
      <c r="B2" s="839"/>
      <c r="C2" s="839"/>
      <c r="D2" s="839"/>
    </row>
    <row r="3" spans="1:4" ht="15.6" x14ac:dyDescent="0.25">
      <c r="A3" s="861" t="s">
        <v>537</v>
      </c>
      <c r="B3" s="862"/>
      <c r="C3" s="862"/>
      <c r="D3" s="862"/>
    </row>
    <row r="4" spans="1:4" ht="15.6" x14ac:dyDescent="0.25">
      <c r="A4" s="861" t="s">
        <v>672</v>
      </c>
      <c r="B4" s="861"/>
      <c r="C4" s="861"/>
      <c r="D4" s="861"/>
    </row>
    <row r="5" spans="1:4" ht="16.2" thickBot="1" x14ac:dyDescent="0.35">
      <c r="A5" s="524"/>
      <c r="B5" s="524"/>
      <c r="C5" s="524"/>
      <c r="D5" s="524"/>
    </row>
    <row r="6" spans="1:4" ht="38.4" thickBot="1" x14ac:dyDescent="0.3">
      <c r="A6" s="525" t="s">
        <v>464</v>
      </c>
      <c r="B6" s="777" t="s">
        <v>463</v>
      </c>
      <c r="C6" s="526" t="s">
        <v>691</v>
      </c>
      <c r="D6" s="527" t="s">
        <v>798</v>
      </c>
    </row>
    <row r="7" spans="1:4" ht="13.8" thickBot="1" x14ac:dyDescent="0.3">
      <c r="A7" s="528" t="s">
        <v>675</v>
      </c>
      <c r="B7" s="529" t="s">
        <v>543</v>
      </c>
      <c r="C7" s="529" t="s">
        <v>544</v>
      </c>
      <c r="D7" s="530" t="s">
        <v>545</v>
      </c>
    </row>
    <row r="8" spans="1:4" x14ac:dyDescent="0.25">
      <c r="A8" s="531" t="s">
        <v>692</v>
      </c>
      <c r="B8" s="532" t="s">
        <v>693</v>
      </c>
      <c r="C8" s="533"/>
      <c r="D8" s="534"/>
    </row>
    <row r="9" spans="1:4" x14ac:dyDescent="0.25">
      <c r="A9" s="531" t="s">
        <v>694</v>
      </c>
      <c r="B9" s="535" t="s">
        <v>695</v>
      </c>
      <c r="C9" s="536"/>
      <c r="D9" s="537"/>
    </row>
    <row r="10" spans="1:4" x14ac:dyDescent="0.25">
      <c r="A10" s="531" t="s">
        <v>696</v>
      </c>
      <c r="B10" s="535" t="s">
        <v>697</v>
      </c>
      <c r="C10" s="536">
        <v>5031</v>
      </c>
      <c r="D10" s="537">
        <v>35313</v>
      </c>
    </row>
    <row r="11" spans="1:4" ht="13.8" thickBot="1" x14ac:dyDescent="0.3">
      <c r="A11" s="538" t="s">
        <v>698</v>
      </c>
      <c r="B11" s="539" t="s">
        <v>699</v>
      </c>
      <c r="C11" s="540"/>
      <c r="D11" s="541"/>
    </row>
    <row r="12" spans="1:4" ht="13.8" thickBot="1" x14ac:dyDescent="0.3">
      <c r="A12" s="542" t="s">
        <v>700</v>
      </c>
      <c r="B12" s="543" t="s">
        <v>701</v>
      </c>
      <c r="C12" s="544">
        <f>+C13+C14+C15+C16</f>
        <v>9</v>
      </c>
      <c r="D12" s="545">
        <f>+D13+D14+D15+D16</f>
        <v>125727</v>
      </c>
    </row>
    <row r="13" spans="1:4" x14ac:dyDescent="0.25">
      <c r="A13" s="546" t="s">
        <v>799</v>
      </c>
      <c r="B13" s="532" t="s">
        <v>702</v>
      </c>
      <c r="C13" s="533">
        <v>1</v>
      </c>
      <c r="D13" s="534">
        <v>28789</v>
      </c>
    </row>
    <row r="14" spans="1:4" x14ac:dyDescent="0.25">
      <c r="A14" s="531" t="s">
        <v>800</v>
      </c>
      <c r="B14" s="535" t="s">
        <v>703</v>
      </c>
      <c r="C14" s="536">
        <v>1</v>
      </c>
      <c r="D14" s="537">
        <v>5355</v>
      </c>
    </row>
    <row r="15" spans="1:4" x14ac:dyDescent="0.25">
      <c r="A15" s="531" t="s">
        <v>801</v>
      </c>
      <c r="B15" s="535" t="s">
        <v>704</v>
      </c>
      <c r="C15" s="536">
        <v>4</v>
      </c>
      <c r="D15" s="537">
        <v>44146</v>
      </c>
    </row>
    <row r="16" spans="1:4" ht="13.8" thickBot="1" x14ac:dyDescent="0.3">
      <c r="A16" s="538" t="s">
        <v>802</v>
      </c>
      <c r="B16" s="539" t="s">
        <v>705</v>
      </c>
      <c r="C16" s="540">
        <v>3</v>
      </c>
      <c r="D16" s="541">
        <v>47437</v>
      </c>
    </row>
    <row r="17" spans="1:4" ht="13.8" thickBot="1" x14ac:dyDescent="0.3">
      <c r="A17" s="542" t="s">
        <v>706</v>
      </c>
      <c r="B17" s="543" t="s">
        <v>566</v>
      </c>
      <c r="C17" s="547"/>
      <c r="D17" s="544">
        <f>+D18+D19+D20</f>
        <v>0</v>
      </c>
    </row>
    <row r="18" spans="1:4" x14ac:dyDescent="0.25">
      <c r="A18" s="546" t="s">
        <v>707</v>
      </c>
      <c r="B18" s="532" t="s">
        <v>568</v>
      </c>
      <c r="C18" s="533"/>
      <c r="D18" s="534"/>
    </row>
    <row r="19" spans="1:4" x14ac:dyDescent="0.25">
      <c r="A19" s="531" t="s">
        <v>708</v>
      </c>
      <c r="B19" s="535" t="s">
        <v>570</v>
      </c>
      <c r="C19" s="536"/>
      <c r="D19" s="537"/>
    </row>
    <row r="20" spans="1:4" ht="13.8" thickBot="1" x14ac:dyDescent="0.3">
      <c r="A20" s="538" t="s">
        <v>709</v>
      </c>
      <c r="B20" s="539" t="s">
        <v>572</v>
      </c>
      <c r="C20" s="540"/>
      <c r="D20" s="541"/>
    </row>
    <row r="21" spans="1:4" ht="13.8" thickBot="1" x14ac:dyDescent="0.3">
      <c r="A21" s="542" t="s">
        <v>710</v>
      </c>
      <c r="B21" s="543" t="s">
        <v>574</v>
      </c>
      <c r="C21" s="547"/>
      <c r="D21" s="544">
        <f>+D22+D23+D24</f>
        <v>0</v>
      </c>
    </row>
    <row r="22" spans="1:4" x14ac:dyDescent="0.25">
      <c r="A22" s="546" t="s">
        <v>711</v>
      </c>
      <c r="B22" s="532" t="s">
        <v>576</v>
      </c>
      <c r="C22" s="533"/>
      <c r="D22" s="534"/>
    </row>
    <row r="23" spans="1:4" x14ac:dyDescent="0.25">
      <c r="A23" s="531" t="s">
        <v>712</v>
      </c>
      <c r="B23" s="535" t="s">
        <v>578</v>
      </c>
      <c r="C23" s="536"/>
      <c r="D23" s="537"/>
    </row>
    <row r="24" spans="1:4" x14ac:dyDescent="0.25">
      <c r="A24" s="531" t="s">
        <v>713</v>
      </c>
      <c r="B24" s="535" t="s">
        <v>580</v>
      </c>
      <c r="C24" s="536"/>
      <c r="D24" s="537"/>
    </row>
    <row r="25" spans="1:4" x14ac:dyDescent="0.25">
      <c r="A25" s="531" t="s">
        <v>714</v>
      </c>
      <c r="B25" s="535" t="s">
        <v>582</v>
      </c>
      <c r="C25" s="536"/>
      <c r="D25" s="537"/>
    </row>
    <row r="26" spans="1:4" x14ac:dyDescent="0.25">
      <c r="A26" s="531"/>
      <c r="B26" s="535" t="s">
        <v>584</v>
      </c>
      <c r="C26" s="536"/>
      <c r="D26" s="537"/>
    </row>
    <row r="27" spans="1:4" x14ac:dyDescent="0.25">
      <c r="A27" s="531"/>
      <c r="B27" s="535" t="s">
        <v>586</v>
      </c>
      <c r="C27" s="536"/>
      <c r="D27" s="537"/>
    </row>
    <row r="28" spans="1:4" x14ac:dyDescent="0.25">
      <c r="A28" s="531"/>
      <c r="B28" s="535" t="s">
        <v>588</v>
      </c>
      <c r="C28" s="536"/>
      <c r="D28" s="537"/>
    </row>
    <row r="29" spans="1:4" x14ac:dyDescent="0.25">
      <c r="A29" s="531"/>
      <c r="B29" s="535" t="s">
        <v>590</v>
      </c>
      <c r="C29" s="536"/>
      <c r="D29" s="537"/>
    </row>
    <row r="30" spans="1:4" x14ac:dyDescent="0.25">
      <c r="A30" s="531"/>
      <c r="B30" s="535" t="s">
        <v>592</v>
      </c>
      <c r="C30" s="536"/>
      <c r="D30" s="537"/>
    </row>
    <row r="31" spans="1:4" x14ac:dyDescent="0.25">
      <c r="A31" s="531"/>
      <c r="B31" s="535" t="s">
        <v>594</v>
      </c>
      <c r="C31" s="536"/>
      <c r="D31" s="537"/>
    </row>
    <row r="32" spans="1:4" x14ac:dyDescent="0.25">
      <c r="A32" s="531"/>
      <c r="B32" s="535" t="s">
        <v>596</v>
      </c>
      <c r="C32" s="536"/>
      <c r="D32" s="537"/>
    </row>
    <row r="33" spans="1:4" x14ac:dyDescent="0.25">
      <c r="A33" s="531"/>
      <c r="B33" s="535" t="s">
        <v>598</v>
      </c>
      <c r="C33" s="536"/>
      <c r="D33" s="537"/>
    </row>
    <row r="34" spans="1:4" x14ac:dyDescent="0.25">
      <c r="A34" s="531"/>
      <c r="B34" s="535" t="s">
        <v>600</v>
      </c>
      <c r="C34" s="536"/>
      <c r="D34" s="537"/>
    </row>
    <row r="35" spans="1:4" x14ac:dyDescent="0.25">
      <c r="A35" s="531"/>
      <c r="B35" s="535" t="s">
        <v>602</v>
      </c>
      <c r="C35" s="536"/>
      <c r="D35" s="537"/>
    </row>
    <row r="36" spans="1:4" x14ac:dyDescent="0.25">
      <c r="A36" s="531"/>
      <c r="B36" s="535" t="s">
        <v>604</v>
      </c>
      <c r="C36" s="536"/>
      <c r="D36" s="537"/>
    </row>
    <row r="37" spans="1:4" x14ac:dyDescent="0.25">
      <c r="A37" s="531"/>
      <c r="B37" s="535" t="s">
        <v>606</v>
      </c>
      <c r="C37" s="536"/>
      <c r="D37" s="537"/>
    </row>
    <row r="38" spans="1:4" x14ac:dyDescent="0.25">
      <c r="A38" s="531"/>
      <c r="B38" s="535" t="s">
        <v>608</v>
      </c>
      <c r="C38" s="536"/>
      <c r="D38" s="537"/>
    </row>
    <row r="39" spans="1:4" x14ac:dyDescent="0.25">
      <c r="A39" s="531"/>
      <c r="B39" s="535" t="s">
        <v>610</v>
      </c>
      <c r="C39" s="536"/>
      <c r="D39" s="537"/>
    </row>
    <row r="40" spans="1:4" ht="13.8" thickBot="1" x14ac:dyDescent="0.3">
      <c r="A40" s="538"/>
      <c r="B40" s="539" t="s">
        <v>612</v>
      </c>
      <c r="C40" s="540"/>
      <c r="D40" s="541"/>
    </row>
    <row r="41" spans="1:4" ht="13.8" thickBot="1" x14ac:dyDescent="0.3">
      <c r="A41" s="863" t="s">
        <v>715</v>
      </c>
      <c r="B41" s="864"/>
      <c r="C41" s="548"/>
      <c r="D41" s="544">
        <f>+D8+D9+D10+D11+D12+D17+D21+D25+D26+D27+D28+D29+D30+D31+D32+D33+D34+D35+D36+D37+D38+D39+D40</f>
        <v>161040</v>
      </c>
    </row>
    <row r="42" spans="1:4" ht="15.6" x14ac:dyDescent="0.3">
      <c r="A42" s="549" t="s">
        <v>716</v>
      </c>
      <c r="B42" s="524"/>
      <c r="C42" s="524"/>
      <c r="D42" s="524"/>
    </row>
    <row r="55" spans="4:4" x14ac:dyDescent="0.25">
      <c r="D55" s="426" t="s">
        <v>717</v>
      </c>
    </row>
  </sheetData>
  <mergeCells count="5">
    <mergeCell ref="A2:D2"/>
    <mergeCell ref="A3:D3"/>
    <mergeCell ref="A4:D4"/>
    <mergeCell ref="A41:B41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  <pageSetUpPr fitToPage="1"/>
  </sheetPr>
  <dimension ref="A2:P53"/>
  <sheetViews>
    <sheetView workbookViewId="0">
      <selection activeCell="A13" sqref="A13:D13"/>
    </sheetView>
  </sheetViews>
  <sheetFormatPr defaultRowHeight="13.2" x14ac:dyDescent="0.25"/>
  <cols>
    <col min="4" max="4" width="25.109375" customWidth="1"/>
    <col min="5" max="7" width="12.6640625" customWidth="1"/>
    <col min="8" max="10" width="11.88671875" customWidth="1"/>
    <col min="11" max="13" width="12" customWidth="1"/>
    <col min="14" max="14" width="11.5546875" customWidth="1"/>
  </cols>
  <sheetData>
    <row r="2" spans="1:16" x14ac:dyDescent="0.25">
      <c r="A2" s="870" t="s">
        <v>808</v>
      </c>
      <c r="B2" s="870"/>
      <c r="C2" s="870"/>
      <c r="D2" s="870"/>
      <c r="E2" s="870"/>
      <c r="F2" s="870"/>
      <c r="G2" s="870"/>
      <c r="H2" s="870"/>
      <c r="I2" s="870"/>
      <c r="J2" s="870"/>
      <c r="K2" s="870"/>
      <c r="L2" s="870"/>
      <c r="M2" s="870"/>
      <c r="N2" s="870"/>
    </row>
    <row r="3" spans="1:16" x14ac:dyDescent="0.25">
      <c r="A3" s="871" t="s">
        <v>394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</row>
    <row r="4" spans="1:16" x14ac:dyDescent="0.25">
      <c r="A4" s="871" t="s">
        <v>52</v>
      </c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  <c r="N4" s="871"/>
    </row>
    <row r="5" spans="1:16" ht="13.8" thickBot="1" x14ac:dyDescent="0.3">
      <c r="A5" s="872" t="s">
        <v>0</v>
      </c>
      <c r="B5" s="872"/>
      <c r="C5" s="872"/>
      <c r="D5" s="872"/>
      <c r="E5" s="872"/>
      <c r="F5" s="872"/>
      <c r="G5" s="872"/>
      <c r="H5" s="873"/>
      <c r="I5" s="873"/>
      <c r="J5" s="873"/>
      <c r="K5" s="873"/>
      <c r="L5" s="873"/>
      <c r="M5" s="873"/>
      <c r="N5" s="872"/>
    </row>
    <row r="6" spans="1:16" ht="12.75" customHeight="1" x14ac:dyDescent="0.25">
      <c r="A6" s="874" t="s">
        <v>1</v>
      </c>
      <c r="B6" s="875"/>
      <c r="C6" s="875"/>
      <c r="D6" s="876"/>
      <c r="E6" s="865" t="s">
        <v>439</v>
      </c>
      <c r="F6" s="865" t="s">
        <v>440</v>
      </c>
      <c r="G6" s="885" t="s">
        <v>441</v>
      </c>
      <c r="H6" s="880" t="s">
        <v>442</v>
      </c>
      <c r="I6" s="887" t="s">
        <v>443</v>
      </c>
      <c r="J6" s="889" t="s">
        <v>444</v>
      </c>
      <c r="K6" s="880" t="s">
        <v>445</v>
      </c>
      <c r="L6" s="887" t="s">
        <v>446</v>
      </c>
      <c r="M6" s="868" t="s">
        <v>447</v>
      </c>
      <c r="N6" s="883" t="s">
        <v>448</v>
      </c>
      <c r="O6" s="865" t="s">
        <v>449</v>
      </c>
      <c r="P6" s="865" t="s">
        <v>450</v>
      </c>
    </row>
    <row r="7" spans="1:16" ht="18.75" customHeight="1" thickBot="1" x14ac:dyDescent="0.3">
      <c r="A7" s="877"/>
      <c r="B7" s="878"/>
      <c r="C7" s="878"/>
      <c r="D7" s="879"/>
      <c r="E7" s="866"/>
      <c r="F7" s="866"/>
      <c r="G7" s="886"/>
      <c r="H7" s="881"/>
      <c r="I7" s="888"/>
      <c r="J7" s="890"/>
      <c r="K7" s="882"/>
      <c r="L7" s="891"/>
      <c r="M7" s="869"/>
      <c r="N7" s="884"/>
      <c r="O7" s="866"/>
      <c r="P7" s="866"/>
    </row>
    <row r="8" spans="1:16" x14ac:dyDescent="0.25">
      <c r="A8" s="867" t="s">
        <v>54</v>
      </c>
      <c r="B8" s="867"/>
      <c r="C8" s="867"/>
      <c r="D8" s="867"/>
      <c r="E8" s="304">
        <v>50464</v>
      </c>
      <c r="F8" s="304">
        <v>52981</v>
      </c>
      <c r="G8" s="746">
        <v>52981</v>
      </c>
      <c r="H8" s="759"/>
      <c r="I8" s="760"/>
      <c r="J8" s="761"/>
      <c r="K8" s="750"/>
      <c r="L8" s="304"/>
      <c r="M8" s="751"/>
      <c r="N8" s="749">
        <f>E8+H8+K8</f>
        <v>50464</v>
      </c>
      <c r="O8" s="28">
        <f>F8+I8+L8</f>
        <v>52981</v>
      </c>
      <c r="P8" s="28">
        <f>G8+J8+M8</f>
        <v>52981</v>
      </c>
    </row>
    <row r="9" spans="1:16" x14ac:dyDescent="0.25">
      <c r="A9" s="804" t="s">
        <v>55</v>
      </c>
      <c r="B9" s="804"/>
      <c r="C9" s="804"/>
      <c r="D9" s="804"/>
      <c r="E9" s="305">
        <v>62845</v>
      </c>
      <c r="F9" s="305">
        <v>64733</v>
      </c>
      <c r="G9" s="747">
        <v>64733</v>
      </c>
      <c r="H9" s="752"/>
      <c r="I9" s="305"/>
      <c r="J9" s="747"/>
      <c r="K9" s="752"/>
      <c r="L9" s="305"/>
      <c r="M9" s="753"/>
      <c r="N9" s="749">
        <f t="shared" ref="N9:N49" si="0">E9+H9+K9</f>
        <v>62845</v>
      </c>
      <c r="O9" s="28">
        <f t="shared" ref="O9:O49" si="1">F9+I9+L9</f>
        <v>64733</v>
      </c>
      <c r="P9" s="28">
        <f t="shared" ref="P9:P49" si="2">G9+J9+M9</f>
        <v>64733</v>
      </c>
    </row>
    <row r="10" spans="1:16" ht="23.25" customHeight="1" x14ac:dyDescent="0.25">
      <c r="A10" s="814" t="s">
        <v>56</v>
      </c>
      <c r="B10" s="815"/>
      <c r="C10" s="815"/>
      <c r="D10" s="816"/>
      <c r="E10" s="305">
        <v>41283</v>
      </c>
      <c r="F10" s="305">
        <v>41060</v>
      </c>
      <c r="G10" s="747">
        <v>41060</v>
      </c>
      <c r="H10" s="752"/>
      <c r="I10" s="305"/>
      <c r="J10" s="747"/>
      <c r="K10" s="752"/>
      <c r="L10" s="305"/>
      <c r="M10" s="753"/>
      <c r="N10" s="749">
        <f t="shared" si="0"/>
        <v>41283</v>
      </c>
      <c r="O10" s="28">
        <f t="shared" si="1"/>
        <v>41060</v>
      </c>
      <c r="P10" s="28">
        <f t="shared" si="2"/>
        <v>41060</v>
      </c>
    </row>
    <row r="11" spans="1:16" x14ac:dyDescent="0.25">
      <c r="A11" s="805" t="s">
        <v>57</v>
      </c>
      <c r="B11" s="813"/>
      <c r="C11" s="813"/>
      <c r="D11" s="806"/>
      <c r="E11" s="305">
        <v>2663</v>
      </c>
      <c r="F11" s="305">
        <v>3379</v>
      </c>
      <c r="G11" s="747">
        <v>3379</v>
      </c>
      <c r="H11" s="752"/>
      <c r="I11" s="305"/>
      <c r="J11" s="747"/>
      <c r="K11" s="752"/>
      <c r="L11" s="305"/>
      <c r="M11" s="753"/>
      <c r="N11" s="749">
        <f t="shared" si="0"/>
        <v>2663</v>
      </c>
      <c r="O11" s="28">
        <f t="shared" si="1"/>
        <v>3379</v>
      </c>
      <c r="P11" s="28">
        <f t="shared" si="2"/>
        <v>3379</v>
      </c>
    </row>
    <row r="12" spans="1:16" ht="18" customHeight="1" x14ac:dyDescent="0.25">
      <c r="A12" s="814" t="s">
        <v>312</v>
      </c>
      <c r="B12" s="815"/>
      <c r="C12" s="815"/>
      <c r="D12" s="816"/>
      <c r="E12" s="305">
        <v>10269</v>
      </c>
      <c r="F12" s="305">
        <v>21974</v>
      </c>
      <c r="G12" s="747">
        <v>21974</v>
      </c>
      <c r="H12" s="752"/>
      <c r="I12" s="305"/>
      <c r="J12" s="747"/>
      <c r="K12" s="752"/>
      <c r="L12" s="305"/>
      <c r="M12" s="753"/>
      <c r="N12" s="749">
        <f t="shared" si="0"/>
        <v>10269</v>
      </c>
      <c r="O12" s="28">
        <f t="shared" si="1"/>
        <v>21974</v>
      </c>
      <c r="P12" s="28">
        <f t="shared" si="2"/>
        <v>21974</v>
      </c>
    </row>
    <row r="13" spans="1:16" ht="23.25" customHeight="1" x14ac:dyDescent="0.25">
      <c r="A13" s="814" t="s">
        <v>3</v>
      </c>
      <c r="B13" s="815"/>
      <c r="C13" s="815"/>
      <c r="D13" s="816"/>
      <c r="E13" s="305"/>
      <c r="F13" s="305"/>
      <c r="G13" s="747"/>
      <c r="H13" s="752"/>
      <c r="I13" s="305"/>
      <c r="J13" s="747"/>
      <c r="K13" s="752"/>
      <c r="L13" s="305"/>
      <c r="M13" s="753"/>
      <c r="N13" s="749">
        <f t="shared" si="0"/>
        <v>0</v>
      </c>
      <c r="O13" s="28">
        <f t="shared" si="1"/>
        <v>0</v>
      </c>
      <c r="P13" s="28">
        <f t="shared" si="2"/>
        <v>0</v>
      </c>
    </row>
    <row r="14" spans="1:16" ht="23.25" customHeight="1" x14ac:dyDescent="0.25">
      <c r="A14" s="814" t="s">
        <v>4</v>
      </c>
      <c r="B14" s="815"/>
      <c r="C14" s="815"/>
      <c r="D14" s="816"/>
      <c r="E14" s="305"/>
      <c r="F14" s="305"/>
      <c r="G14" s="747"/>
      <c r="H14" s="752"/>
      <c r="I14" s="305"/>
      <c r="J14" s="747"/>
      <c r="K14" s="752"/>
      <c r="L14" s="305"/>
      <c r="M14" s="753"/>
      <c r="N14" s="749">
        <f t="shared" si="0"/>
        <v>0</v>
      </c>
      <c r="O14" s="28">
        <f t="shared" si="1"/>
        <v>0</v>
      </c>
      <c r="P14" s="28">
        <f t="shared" si="2"/>
        <v>0</v>
      </c>
    </row>
    <row r="15" spans="1:16" ht="23.25" customHeight="1" x14ac:dyDescent="0.25">
      <c r="A15" s="814" t="s">
        <v>5</v>
      </c>
      <c r="B15" s="815"/>
      <c r="C15" s="815"/>
      <c r="D15" s="816"/>
      <c r="E15" s="305"/>
      <c r="F15" s="305"/>
      <c r="G15" s="747"/>
      <c r="H15" s="752"/>
      <c r="I15" s="305"/>
      <c r="J15" s="747"/>
      <c r="K15" s="752"/>
      <c r="L15" s="305"/>
      <c r="M15" s="753"/>
      <c r="N15" s="749">
        <f t="shared" si="0"/>
        <v>0</v>
      </c>
      <c r="O15" s="28">
        <f t="shared" si="1"/>
        <v>0</v>
      </c>
      <c r="P15" s="28">
        <f t="shared" si="2"/>
        <v>0</v>
      </c>
    </row>
    <row r="16" spans="1:16" ht="12.75" customHeight="1" x14ac:dyDescent="0.25">
      <c r="A16" s="814" t="s">
        <v>6</v>
      </c>
      <c r="B16" s="815"/>
      <c r="C16" s="815"/>
      <c r="D16" s="816"/>
      <c r="E16" s="305">
        <v>12731</v>
      </c>
      <c r="F16" s="305">
        <v>13586</v>
      </c>
      <c r="G16" s="747">
        <v>14959</v>
      </c>
      <c r="H16" s="752">
        <v>2848</v>
      </c>
      <c r="I16" s="305">
        <v>3066</v>
      </c>
      <c r="J16" s="747">
        <v>3065</v>
      </c>
      <c r="K16" s="752"/>
      <c r="L16" s="305"/>
      <c r="M16" s="753"/>
      <c r="N16" s="749">
        <f t="shared" si="0"/>
        <v>15579</v>
      </c>
      <c r="O16" s="28">
        <f t="shared" si="1"/>
        <v>16652</v>
      </c>
      <c r="P16" s="28">
        <f t="shared" si="2"/>
        <v>18024</v>
      </c>
    </row>
    <row r="17" spans="1:16" ht="12.75" customHeight="1" x14ac:dyDescent="0.25">
      <c r="A17" s="892" t="s">
        <v>7</v>
      </c>
      <c r="B17" s="893"/>
      <c r="C17" s="893"/>
      <c r="D17" s="894"/>
      <c r="E17" s="306">
        <f>SUM(E8:E16)</f>
        <v>180255</v>
      </c>
      <c r="F17" s="306">
        <f t="shared" ref="F17:J17" si="3">SUM(F8:F16)</f>
        <v>197713</v>
      </c>
      <c r="G17" s="748">
        <f t="shared" si="3"/>
        <v>199086</v>
      </c>
      <c r="H17" s="754">
        <f t="shared" si="3"/>
        <v>2848</v>
      </c>
      <c r="I17" s="306">
        <f t="shared" si="3"/>
        <v>3066</v>
      </c>
      <c r="J17" s="748">
        <f t="shared" si="3"/>
        <v>3065</v>
      </c>
      <c r="K17" s="754">
        <f t="shared" ref="K17" si="4">SUM(K8:K16)</f>
        <v>0</v>
      </c>
      <c r="L17" s="306">
        <f t="shared" ref="L17" si="5">SUM(L8:L16)</f>
        <v>0</v>
      </c>
      <c r="M17" s="755">
        <f t="shared" ref="M17" si="6">SUM(M8:M16)</f>
        <v>0</v>
      </c>
      <c r="N17" s="749">
        <f t="shared" si="0"/>
        <v>183103</v>
      </c>
      <c r="O17" s="28">
        <f t="shared" si="1"/>
        <v>200779</v>
      </c>
      <c r="P17" s="28">
        <f t="shared" si="2"/>
        <v>202151</v>
      </c>
    </row>
    <row r="18" spans="1:16" x14ac:dyDescent="0.25">
      <c r="A18" s="804"/>
      <c r="B18" s="804"/>
      <c r="C18" s="804"/>
      <c r="D18" s="804"/>
      <c r="E18" s="305"/>
      <c r="F18" s="305"/>
      <c r="G18" s="747"/>
      <c r="H18" s="752"/>
      <c r="I18" s="305"/>
      <c r="J18" s="747"/>
      <c r="K18" s="752"/>
      <c r="L18" s="305"/>
      <c r="M18" s="753"/>
      <c r="N18" s="749">
        <f t="shared" si="0"/>
        <v>0</v>
      </c>
      <c r="O18" s="28">
        <f t="shared" si="1"/>
        <v>0</v>
      </c>
      <c r="P18" s="28">
        <f t="shared" si="2"/>
        <v>0</v>
      </c>
    </row>
    <row r="19" spans="1:16" x14ac:dyDescent="0.25">
      <c r="A19" s="895" t="s">
        <v>58</v>
      </c>
      <c r="B19" s="896"/>
      <c r="C19" s="896"/>
      <c r="D19" s="897"/>
      <c r="E19" s="306">
        <v>78750</v>
      </c>
      <c r="F19" s="306">
        <v>88885</v>
      </c>
      <c r="G19" s="748">
        <v>112212</v>
      </c>
      <c r="H19" s="754"/>
      <c r="I19" s="306"/>
      <c r="J19" s="748"/>
      <c r="K19" s="754"/>
      <c r="L19" s="306"/>
      <c r="M19" s="755"/>
      <c r="N19" s="749">
        <f t="shared" si="0"/>
        <v>78750</v>
      </c>
      <c r="O19" s="28">
        <f t="shared" si="1"/>
        <v>88885</v>
      </c>
      <c r="P19" s="28">
        <f t="shared" si="2"/>
        <v>112212</v>
      </c>
    </row>
    <row r="20" spans="1:16" x14ac:dyDescent="0.25">
      <c r="A20" s="801"/>
      <c r="B20" s="801"/>
      <c r="C20" s="801"/>
      <c r="D20" s="801"/>
      <c r="E20" s="306"/>
      <c r="F20" s="306"/>
      <c r="G20" s="748"/>
      <c r="H20" s="752"/>
      <c r="I20" s="305"/>
      <c r="J20" s="747"/>
      <c r="K20" s="752"/>
      <c r="L20" s="305"/>
      <c r="M20" s="753"/>
      <c r="N20" s="749">
        <f t="shared" si="0"/>
        <v>0</v>
      </c>
      <c r="O20" s="28">
        <f t="shared" si="1"/>
        <v>0</v>
      </c>
      <c r="P20" s="28">
        <f t="shared" si="2"/>
        <v>0</v>
      </c>
    </row>
    <row r="21" spans="1:16" x14ac:dyDescent="0.25">
      <c r="A21" s="804" t="s">
        <v>8</v>
      </c>
      <c r="B21" s="804"/>
      <c r="C21" s="804"/>
      <c r="D21" s="804"/>
      <c r="E21" s="305"/>
      <c r="F21" s="305"/>
      <c r="G21" s="747">
        <v>133</v>
      </c>
      <c r="H21" s="752"/>
      <c r="I21" s="305"/>
      <c r="J21" s="747"/>
      <c r="K21" s="752"/>
      <c r="L21" s="305"/>
      <c r="M21" s="753"/>
      <c r="N21" s="749">
        <f t="shared" si="0"/>
        <v>0</v>
      </c>
      <c r="O21" s="28">
        <f t="shared" si="1"/>
        <v>0</v>
      </c>
      <c r="P21" s="28">
        <f t="shared" si="2"/>
        <v>133</v>
      </c>
    </row>
    <row r="22" spans="1:16" x14ac:dyDescent="0.25">
      <c r="A22" s="812" t="s">
        <v>9</v>
      </c>
      <c r="B22" s="812"/>
      <c r="C22" s="812"/>
      <c r="D22" s="812"/>
      <c r="E22" s="305">
        <v>500</v>
      </c>
      <c r="F22" s="305">
        <v>500</v>
      </c>
      <c r="G22" s="747">
        <v>1965</v>
      </c>
      <c r="H22" s="752"/>
      <c r="I22" s="305"/>
      <c r="J22" s="747"/>
      <c r="K22" s="752">
        <v>6000</v>
      </c>
      <c r="L22" s="305">
        <v>6000</v>
      </c>
      <c r="M22" s="753">
        <v>6359</v>
      </c>
      <c r="N22" s="749">
        <f t="shared" si="0"/>
        <v>6500</v>
      </c>
      <c r="O22" s="28">
        <f t="shared" si="1"/>
        <v>6500</v>
      </c>
      <c r="P22" s="28">
        <f t="shared" si="2"/>
        <v>8324</v>
      </c>
    </row>
    <row r="23" spans="1:16" x14ac:dyDescent="0.25">
      <c r="A23" s="804" t="s">
        <v>10</v>
      </c>
      <c r="B23" s="804"/>
      <c r="C23" s="804"/>
      <c r="D23" s="804"/>
      <c r="E23" s="305">
        <v>1300</v>
      </c>
      <c r="F23" s="305">
        <v>1300</v>
      </c>
      <c r="G23" s="747">
        <v>786</v>
      </c>
      <c r="H23" s="752"/>
      <c r="I23" s="305"/>
      <c r="J23" s="747"/>
      <c r="K23" s="752"/>
      <c r="L23" s="305"/>
      <c r="M23" s="753"/>
      <c r="N23" s="749">
        <f t="shared" si="0"/>
        <v>1300</v>
      </c>
      <c r="O23" s="28">
        <f t="shared" si="1"/>
        <v>1300</v>
      </c>
      <c r="P23" s="28">
        <f t="shared" si="2"/>
        <v>786</v>
      </c>
    </row>
    <row r="24" spans="1:16" x14ac:dyDescent="0.25">
      <c r="A24" s="805" t="s">
        <v>313</v>
      </c>
      <c r="B24" s="813"/>
      <c r="C24" s="813"/>
      <c r="D24" s="806"/>
      <c r="E24" s="305"/>
      <c r="F24" s="305"/>
      <c r="G24" s="747">
        <v>10246</v>
      </c>
      <c r="H24" s="752"/>
      <c r="I24" s="305"/>
      <c r="J24" s="747"/>
      <c r="K24" s="752"/>
      <c r="L24" s="305"/>
      <c r="M24" s="753"/>
      <c r="N24" s="749">
        <f t="shared" si="0"/>
        <v>0</v>
      </c>
      <c r="O24" s="28">
        <f t="shared" si="1"/>
        <v>0</v>
      </c>
      <c r="P24" s="28">
        <f t="shared" si="2"/>
        <v>10246</v>
      </c>
    </row>
    <row r="25" spans="1:16" x14ac:dyDescent="0.25">
      <c r="A25" s="804" t="s">
        <v>314</v>
      </c>
      <c r="B25" s="804"/>
      <c r="C25" s="804"/>
      <c r="D25" s="804"/>
      <c r="E25" s="305"/>
      <c r="F25" s="305"/>
      <c r="G25" s="747"/>
      <c r="H25" s="752"/>
      <c r="I25" s="305"/>
      <c r="J25" s="747"/>
      <c r="K25" s="752">
        <v>9920</v>
      </c>
      <c r="L25" s="305">
        <v>9920</v>
      </c>
      <c r="M25" s="753">
        <v>11383</v>
      </c>
      <c r="N25" s="749">
        <f t="shared" si="0"/>
        <v>9920</v>
      </c>
      <c r="O25" s="28">
        <f t="shared" si="1"/>
        <v>9920</v>
      </c>
      <c r="P25" s="28">
        <f t="shared" si="2"/>
        <v>11383</v>
      </c>
    </row>
    <row r="26" spans="1:16" x14ac:dyDescent="0.25">
      <c r="A26" s="804" t="s">
        <v>11</v>
      </c>
      <c r="B26" s="804"/>
      <c r="C26" s="804"/>
      <c r="D26" s="804"/>
      <c r="E26" s="305"/>
      <c r="F26" s="305"/>
      <c r="G26" s="747">
        <v>2525</v>
      </c>
      <c r="H26" s="752"/>
      <c r="I26" s="305"/>
      <c r="J26" s="747"/>
      <c r="K26" s="752">
        <v>4160</v>
      </c>
      <c r="L26" s="305">
        <v>4160</v>
      </c>
      <c r="M26" s="753">
        <v>4790</v>
      </c>
      <c r="N26" s="749">
        <f t="shared" si="0"/>
        <v>4160</v>
      </c>
      <c r="O26" s="28">
        <f t="shared" si="1"/>
        <v>4160</v>
      </c>
      <c r="P26" s="28">
        <f t="shared" si="2"/>
        <v>7315</v>
      </c>
    </row>
    <row r="27" spans="1:16" x14ac:dyDescent="0.25">
      <c r="A27" s="805" t="s">
        <v>12</v>
      </c>
      <c r="B27" s="813"/>
      <c r="C27" s="813"/>
      <c r="D27" s="806"/>
      <c r="E27" s="305"/>
      <c r="F27" s="305"/>
      <c r="G27" s="747"/>
      <c r="H27" s="752"/>
      <c r="I27" s="305"/>
      <c r="J27" s="747"/>
      <c r="K27" s="752"/>
      <c r="L27" s="305" t="s">
        <v>764</v>
      </c>
      <c r="M27" s="753"/>
      <c r="N27" s="749">
        <f t="shared" si="0"/>
        <v>0</v>
      </c>
      <c r="O27" s="28">
        <v>0</v>
      </c>
      <c r="P27" s="28">
        <f t="shared" si="2"/>
        <v>0</v>
      </c>
    </row>
    <row r="28" spans="1:16" x14ac:dyDescent="0.25">
      <c r="A28" s="804" t="s">
        <v>13</v>
      </c>
      <c r="B28" s="804"/>
      <c r="C28" s="804"/>
      <c r="D28" s="804"/>
      <c r="E28" s="305"/>
      <c r="F28" s="305"/>
      <c r="G28" s="747"/>
      <c r="H28" s="752"/>
      <c r="I28" s="305"/>
      <c r="J28" s="747"/>
      <c r="K28" s="752"/>
      <c r="L28" s="305"/>
      <c r="M28" s="753"/>
      <c r="N28" s="749">
        <f t="shared" si="0"/>
        <v>0</v>
      </c>
      <c r="O28" s="28">
        <f t="shared" si="1"/>
        <v>0</v>
      </c>
      <c r="P28" s="28">
        <f t="shared" si="2"/>
        <v>0</v>
      </c>
    </row>
    <row r="29" spans="1:16" x14ac:dyDescent="0.25">
      <c r="A29" s="804" t="s">
        <v>14</v>
      </c>
      <c r="B29" s="801"/>
      <c r="C29" s="801"/>
      <c r="D29" s="801"/>
      <c r="E29" s="306"/>
      <c r="F29" s="306"/>
      <c r="G29" s="748"/>
      <c r="H29" s="752"/>
      <c r="I29" s="305"/>
      <c r="J29" s="747"/>
      <c r="K29" s="752"/>
      <c r="L29" s="305"/>
      <c r="M29" s="753"/>
      <c r="N29" s="749">
        <f t="shared" si="0"/>
        <v>0</v>
      </c>
      <c r="O29" s="28">
        <f t="shared" si="1"/>
        <v>0</v>
      </c>
      <c r="P29" s="28">
        <f t="shared" si="2"/>
        <v>0</v>
      </c>
    </row>
    <row r="30" spans="1:16" x14ac:dyDescent="0.25">
      <c r="A30" s="805" t="s">
        <v>15</v>
      </c>
      <c r="B30" s="813"/>
      <c r="C30" s="813"/>
      <c r="D30" s="806"/>
      <c r="E30" s="306"/>
      <c r="F30" s="306"/>
      <c r="G30" s="748">
        <v>241</v>
      </c>
      <c r="H30" s="752"/>
      <c r="I30" s="305"/>
      <c r="J30" s="747">
        <v>1</v>
      </c>
      <c r="K30" s="752"/>
      <c r="L30" s="305"/>
      <c r="M30" s="753">
        <v>1</v>
      </c>
      <c r="N30" s="749">
        <f t="shared" si="0"/>
        <v>0</v>
      </c>
      <c r="O30" s="28">
        <f t="shared" si="1"/>
        <v>0</v>
      </c>
      <c r="P30" s="28">
        <f t="shared" si="2"/>
        <v>243</v>
      </c>
    </row>
    <row r="31" spans="1:16" x14ac:dyDescent="0.25">
      <c r="A31" s="801" t="s">
        <v>16</v>
      </c>
      <c r="B31" s="801"/>
      <c r="C31" s="801"/>
      <c r="D31" s="801"/>
      <c r="E31" s="306">
        <f>SUM(E21:E30)</f>
        <v>1800</v>
      </c>
      <c r="F31" s="306">
        <f t="shared" ref="F31:J31" si="7">SUM(F21:F30)</f>
        <v>1800</v>
      </c>
      <c r="G31" s="748">
        <v>15897</v>
      </c>
      <c r="H31" s="754">
        <f t="shared" si="7"/>
        <v>0</v>
      </c>
      <c r="I31" s="306">
        <f t="shared" si="7"/>
        <v>0</v>
      </c>
      <c r="J31" s="748">
        <f t="shared" si="7"/>
        <v>1</v>
      </c>
      <c r="K31" s="762">
        <f>SUM(K21:K30)</f>
        <v>20080</v>
      </c>
      <c r="L31" s="330">
        <f t="shared" ref="L31:M31" si="8">SUM(L21:L30)</f>
        <v>20080</v>
      </c>
      <c r="M31" s="763">
        <f t="shared" si="8"/>
        <v>22533</v>
      </c>
      <c r="N31" s="749">
        <f t="shared" si="0"/>
        <v>21880</v>
      </c>
      <c r="O31" s="28">
        <f t="shared" si="1"/>
        <v>21880</v>
      </c>
      <c r="P31" s="28">
        <f t="shared" si="2"/>
        <v>38431</v>
      </c>
    </row>
    <row r="32" spans="1:16" x14ac:dyDescent="0.25">
      <c r="A32" s="898"/>
      <c r="B32" s="898"/>
      <c r="C32" s="898"/>
      <c r="D32" s="898"/>
      <c r="E32" s="305"/>
      <c r="F32" s="305"/>
      <c r="G32" s="747"/>
      <c r="H32" s="752"/>
      <c r="I32" s="305"/>
      <c r="J32" s="747"/>
      <c r="K32" s="752"/>
      <c r="L32" s="305"/>
      <c r="M32" s="753"/>
      <c r="N32" s="749">
        <f t="shared" si="0"/>
        <v>0</v>
      </c>
      <c r="O32" s="28">
        <f t="shared" si="1"/>
        <v>0</v>
      </c>
      <c r="P32" s="28">
        <f t="shared" si="2"/>
        <v>0</v>
      </c>
    </row>
    <row r="33" spans="1:16" ht="23.25" customHeight="1" x14ac:dyDescent="0.25">
      <c r="A33" s="812" t="s">
        <v>17</v>
      </c>
      <c r="B33" s="812"/>
      <c r="C33" s="812"/>
      <c r="D33" s="812"/>
      <c r="E33" s="305"/>
      <c r="F33" s="305"/>
      <c r="G33" s="747"/>
      <c r="H33" s="752"/>
      <c r="I33" s="305"/>
      <c r="J33" s="747"/>
      <c r="K33" s="752"/>
      <c r="L33" s="305"/>
      <c r="M33" s="753"/>
      <c r="N33" s="749">
        <f t="shared" si="0"/>
        <v>0</v>
      </c>
      <c r="O33" s="28">
        <f t="shared" si="1"/>
        <v>0</v>
      </c>
      <c r="P33" s="28">
        <f t="shared" si="2"/>
        <v>0</v>
      </c>
    </row>
    <row r="34" spans="1:16" ht="23.25" customHeight="1" x14ac:dyDescent="0.25">
      <c r="A34" s="812" t="s">
        <v>18</v>
      </c>
      <c r="B34" s="812"/>
      <c r="C34" s="812"/>
      <c r="D34" s="812"/>
      <c r="E34" s="305"/>
      <c r="F34" s="305"/>
      <c r="G34" s="747"/>
      <c r="H34" s="752"/>
      <c r="I34" s="305"/>
      <c r="J34" s="747"/>
      <c r="K34" s="752"/>
      <c r="L34" s="305"/>
      <c r="M34" s="753"/>
      <c r="N34" s="749">
        <f t="shared" si="0"/>
        <v>0</v>
      </c>
      <c r="O34" s="28">
        <f t="shared" si="1"/>
        <v>0</v>
      </c>
      <c r="P34" s="28">
        <f t="shared" si="2"/>
        <v>0</v>
      </c>
    </row>
    <row r="35" spans="1:16" x14ac:dyDescent="0.25">
      <c r="A35" s="804" t="s">
        <v>59</v>
      </c>
      <c r="B35" s="804"/>
      <c r="C35" s="804"/>
      <c r="D35" s="804"/>
      <c r="E35" s="305"/>
      <c r="F35" s="305"/>
      <c r="G35" s="747">
        <v>350</v>
      </c>
      <c r="H35" s="752"/>
      <c r="I35" s="305"/>
      <c r="J35" s="747"/>
      <c r="K35" s="752"/>
      <c r="L35" s="305"/>
      <c r="M35" s="753"/>
      <c r="N35" s="749">
        <f t="shared" si="0"/>
        <v>0</v>
      </c>
      <c r="O35" s="28">
        <f t="shared" si="1"/>
        <v>0</v>
      </c>
      <c r="P35" s="28">
        <f t="shared" si="2"/>
        <v>350</v>
      </c>
    </row>
    <row r="36" spans="1:16" x14ac:dyDescent="0.25">
      <c r="A36" s="801" t="s">
        <v>19</v>
      </c>
      <c r="B36" s="801"/>
      <c r="C36" s="801"/>
      <c r="D36" s="801"/>
      <c r="E36" s="305">
        <f>SUM(E33:E35)</f>
        <v>0</v>
      </c>
      <c r="F36" s="305">
        <f t="shared" ref="F36:M36" si="9">SUM(F33:F35)</f>
        <v>0</v>
      </c>
      <c r="G36" s="747">
        <f t="shared" si="9"/>
        <v>350</v>
      </c>
      <c r="H36" s="752">
        <f t="shared" si="9"/>
        <v>0</v>
      </c>
      <c r="I36" s="305">
        <f t="shared" si="9"/>
        <v>0</v>
      </c>
      <c r="J36" s="747">
        <f t="shared" si="9"/>
        <v>0</v>
      </c>
      <c r="K36" s="752">
        <f t="shared" si="9"/>
        <v>0</v>
      </c>
      <c r="L36" s="305">
        <f t="shared" si="9"/>
        <v>0</v>
      </c>
      <c r="M36" s="753">
        <f t="shared" si="9"/>
        <v>0</v>
      </c>
      <c r="N36" s="749">
        <f t="shared" si="0"/>
        <v>0</v>
      </c>
      <c r="O36" s="28">
        <f t="shared" si="1"/>
        <v>0</v>
      </c>
      <c r="P36" s="28">
        <f t="shared" si="2"/>
        <v>350</v>
      </c>
    </row>
    <row r="37" spans="1:16" x14ac:dyDescent="0.25">
      <c r="A37" s="804"/>
      <c r="B37" s="804"/>
      <c r="C37" s="804"/>
      <c r="D37" s="804"/>
      <c r="E37" s="305"/>
      <c r="F37" s="305"/>
      <c r="G37" s="747"/>
      <c r="H37" s="752"/>
      <c r="I37" s="305"/>
      <c r="J37" s="747"/>
      <c r="K37" s="752"/>
      <c r="L37" s="305"/>
      <c r="M37" s="753"/>
      <c r="N37" s="749">
        <f t="shared" si="0"/>
        <v>0</v>
      </c>
      <c r="O37" s="28">
        <f t="shared" si="1"/>
        <v>0</v>
      </c>
      <c r="P37" s="28">
        <f t="shared" si="2"/>
        <v>0</v>
      </c>
    </row>
    <row r="38" spans="1:16" x14ac:dyDescent="0.25">
      <c r="A38" s="801" t="s">
        <v>60</v>
      </c>
      <c r="B38" s="801"/>
      <c r="C38" s="801"/>
      <c r="D38" s="801"/>
      <c r="E38" s="306">
        <f>E17+E19+E31</f>
        <v>260805</v>
      </c>
      <c r="F38" s="306">
        <f t="shared" ref="F38:G38" si="10">F17+F19+F31</f>
        <v>288398</v>
      </c>
      <c r="G38" s="748">
        <f t="shared" si="10"/>
        <v>327195</v>
      </c>
      <c r="H38" s="754">
        <f>H17+H19+H31</f>
        <v>2848</v>
      </c>
      <c r="I38" s="306">
        <f t="shared" ref="I38" si="11">I17+I19+I31</f>
        <v>3066</v>
      </c>
      <c r="J38" s="748">
        <v>3065</v>
      </c>
      <c r="K38" s="754">
        <f>K17+K19+K31</f>
        <v>20080</v>
      </c>
      <c r="L38" s="306">
        <f t="shared" ref="L38:M38" si="12">L17+L19+L31</f>
        <v>20080</v>
      </c>
      <c r="M38" s="755">
        <f t="shared" si="12"/>
        <v>22533</v>
      </c>
      <c r="N38" s="749">
        <f t="shared" si="0"/>
        <v>283733</v>
      </c>
      <c r="O38" s="28">
        <f t="shared" si="1"/>
        <v>311544</v>
      </c>
      <c r="P38" s="28">
        <f t="shared" si="2"/>
        <v>352793</v>
      </c>
    </row>
    <row r="39" spans="1:16" x14ac:dyDescent="0.25">
      <c r="A39" s="804"/>
      <c r="B39" s="804"/>
      <c r="C39" s="804"/>
      <c r="D39" s="804"/>
      <c r="E39" s="305"/>
      <c r="F39" s="305"/>
      <c r="G39" s="747"/>
      <c r="H39" s="752"/>
      <c r="I39" s="305"/>
      <c r="J39" s="747"/>
      <c r="K39" s="752"/>
      <c r="L39" s="305"/>
      <c r="M39" s="753"/>
      <c r="N39" s="749">
        <f t="shared" si="0"/>
        <v>0</v>
      </c>
      <c r="O39" s="28">
        <f t="shared" si="1"/>
        <v>0</v>
      </c>
      <c r="P39" s="28">
        <f t="shared" si="2"/>
        <v>0</v>
      </c>
    </row>
    <row r="40" spans="1:16" x14ac:dyDescent="0.25">
      <c r="A40" s="804" t="s">
        <v>20</v>
      </c>
      <c r="B40" s="804"/>
      <c r="C40" s="804"/>
      <c r="D40" s="804"/>
      <c r="E40" s="305"/>
      <c r="F40" s="305"/>
      <c r="G40" s="747"/>
      <c r="H40" s="752"/>
      <c r="I40" s="305"/>
      <c r="J40" s="747"/>
      <c r="K40" s="752"/>
      <c r="L40" s="305"/>
      <c r="M40" s="753"/>
      <c r="N40" s="749">
        <f t="shared" si="0"/>
        <v>0</v>
      </c>
      <c r="O40" s="28">
        <f t="shared" si="1"/>
        <v>0</v>
      </c>
      <c r="P40" s="28">
        <f t="shared" si="2"/>
        <v>0</v>
      </c>
    </row>
    <row r="41" spans="1:16" x14ac:dyDescent="0.25">
      <c r="A41" s="804" t="s">
        <v>21</v>
      </c>
      <c r="B41" s="804"/>
      <c r="C41" s="804"/>
      <c r="D41" s="804"/>
      <c r="E41" s="305"/>
      <c r="F41" s="305"/>
      <c r="G41" s="747"/>
      <c r="H41" s="752"/>
      <c r="I41" s="305"/>
      <c r="J41" s="747"/>
      <c r="K41" s="752"/>
      <c r="L41" s="305"/>
      <c r="M41" s="753"/>
      <c r="N41" s="749">
        <f t="shared" si="0"/>
        <v>0</v>
      </c>
      <c r="O41" s="28">
        <f t="shared" si="1"/>
        <v>0</v>
      </c>
      <c r="P41" s="28">
        <f t="shared" si="2"/>
        <v>0</v>
      </c>
    </row>
    <row r="42" spans="1:16" x14ac:dyDescent="0.25">
      <c r="A42" s="804" t="s">
        <v>22</v>
      </c>
      <c r="B42" s="804"/>
      <c r="C42" s="804"/>
      <c r="D42" s="804"/>
      <c r="E42" s="305">
        <v>76497</v>
      </c>
      <c r="F42" s="305">
        <v>79939</v>
      </c>
      <c r="G42" s="747">
        <v>86721</v>
      </c>
      <c r="H42" s="752">
        <v>1431</v>
      </c>
      <c r="I42" s="305">
        <v>1431</v>
      </c>
      <c r="J42" s="747">
        <v>1431</v>
      </c>
      <c r="K42" s="752">
        <v>805</v>
      </c>
      <c r="L42" s="305">
        <v>805</v>
      </c>
      <c r="M42" s="753">
        <v>805</v>
      </c>
      <c r="N42" s="749">
        <f t="shared" si="0"/>
        <v>78733</v>
      </c>
      <c r="O42" s="28">
        <f t="shared" si="1"/>
        <v>82175</v>
      </c>
      <c r="P42" s="28">
        <f t="shared" si="2"/>
        <v>88957</v>
      </c>
    </row>
    <row r="43" spans="1:16" x14ac:dyDescent="0.25">
      <c r="A43" s="804" t="s">
        <v>23</v>
      </c>
      <c r="B43" s="804"/>
      <c r="C43" s="804"/>
      <c r="D43" s="804"/>
      <c r="E43" s="305"/>
      <c r="F43" s="305"/>
      <c r="G43" s="747">
        <v>6667</v>
      </c>
      <c r="H43" s="752"/>
      <c r="I43" s="305"/>
      <c r="J43" s="747"/>
      <c r="K43" s="752"/>
      <c r="L43" s="305"/>
      <c r="M43" s="753"/>
      <c r="N43" s="749">
        <f t="shared" si="0"/>
        <v>0</v>
      </c>
      <c r="O43" s="28">
        <f t="shared" si="1"/>
        <v>0</v>
      </c>
      <c r="P43" s="28">
        <f t="shared" si="2"/>
        <v>6667</v>
      </c>
    </row>
    <row r="44" spans="1:16" x14ac:dyDescent="0.25">
      <c r="A44" s="804" t="s">
        <v>24</v>
      </c>
      <c r="B44" s="804"/>
      <c r="C44" s="804"/>
      <c r="D44" s="804"/>
      <c r="E44" s="305"/>
      <c r="F44" s="305"/>
      <c r="G44" s="747">
        <v>5431</v>
      </c>
      <c r="H44" s="752"/>
      <c r="I44" s="305"/>
      <c r="J44" s="747"/>
      <c r="K44" s="752"/>
      <c r="L44" s="305"/>
      <c r="M44" s="753"/>
      <c r="N44" s="749">
        <f t="shared" si="0"/>
        <v>0</v>
      </c>
      <c r="O44" s="28">
        <f t="shared" si="1"/>
        <v>0</v>
      </c>
      <c r="P44" s="28">
        <f t="shared" si="2"/>
        <v>5431</v>
      </c>
    </row>
    <row r="45" spans="1:16" x14ac:dyDescent="0.25">
      <c r="A45" s="805" t="s">
        <v>25</v>
      </c>
      <c r="B45" s="813"/>
      <c r="C45" s="813"/>
      <c r="D45" s="806"/>
      <c r="E45" s="305"/>
      <c r="F45" s="305"/>
      <c r="G45" s="747"/>
      <c r="H45" s="752"/>
      <c r="I45" s="305"/>
      <c r="J45" s="747"/>
      <c r="K45" s="752"/>
      <c r="L45" s="305"/>
      <c r="M45" s="753"/>
      <c r="N45" s="749">
        <f t="shared" si="0"/>
        <v>0</v>
      </c>
      <c r="O45" s="28">
        <f t="shared" si="1"/>
        <v>0</v>
      </c>
      <c r="P45" s="28">
        <f t="shared" si="2"/>
        <v>0</v>
      </c>
    </row>
    <row r="46" spans="1:16" x14ac:dyDescent="0.25">
      <c r="A46" s="805" t="s">
        <v>26</v>
      </c>
      <c r="B46" s="813"/>
      <c r="C46" s="813"/>
      <c r="D46" s="806"/>
      <c r="E46" s="305"/>
      <c r="F46" s="305"/>
      <c r="G46" s="747"/>
      <c r="H46" s="752"/>
      <c r="I46" s="305"/>
      <c r="J46" s="747"/>
      <c r="K46" s="752"/>
      <c r="L46" s="305"/>
      <c r="M46" s="753"/>
      <c r="N46" s="749">
        <f t="shared" si="0"/>
        <v>0</v>
      </c>
      <c r="O46" s="28">
        <f t="shared" si="1"/>
        <v>0</v>
      </c>
      <c r="P46" s="28">
        <f t="shared" si="2"/>
        <v>0</v>
      </c>
    </row>
    <row r="47" spans="1:16" x14ac:dyDescent="0.25">
      <c r="A47" s="801" t="s">
        <v>27</v>
      </c>
      <c r="B47" s="801"/>
      <c r="C47" s="801"/>
      <c r="D47" s="801"/>
      <c r="E47" s="306">
        <f>SUM(E40:E46)</f>
        <v>76497</v>
      </c>
      <c r="F47" s="306">
        <f t="shared" ref="F47:G47" si="13">SUM(F40:F46)</f>
        <v>79939</v>
      </c>
      <c r="G47" s="748">
        <f t="shared" si="13"/>
        <v>98819</v>
      </c>
      <c r="H47" s="754">
        <f>SUM(H40:H46)</f>
        <v>1431</v>
      </c>
      <c r="I47" s="306">
        <f t="shared" ref="I47:J47" si="14">SUM(I40:I46)</f>
        <v>1431</v>
      </c>
      <c r="J47" s="748">
        <f t="shared" si="14"/>
        <v>1431</v>
      </c>
      <c r="K47" s="754">
        <f>SUM(K40:K46)</f>
        <v>805</v>
      </c>
      <c r="L47" s="306">
        <f t="shared" ref="L47:M47" si="15">SUM(L40:L46)</f>
        <v>805</v>
      </c>
      <c r="M47" s="755">
        <f t="shared" si="15"/>
        <v>805</v>
      </c>
      <c r="N47" s="749">
        <f t="shared" si="0"/>
        <v>78733</v>
      </c>
      <c r="O47" s="28">
        <f t="shared" si="1"/>
        <v>82175</v>
      </c>
      <c r="P47" s="28">
        <f t="shared" si="2"/>
        <v>101055</v>
      </c>
    </row>
    <row r="48" spans="1:16" x14ac:dyDescent="0.25">
      <c r="A48" s="804"/>
      <c r="B48" s="804"/>
      <c r="C48" s="804"/>
      <c r="D48" s="804"/>
      <c r="E48" s="305"/>
      <c r="F48" s="305"/>
      <c r="G48" s="747"/>
      <c r="H48" s="752"/>
      <c r="I48" s="431"/>
      <c r="J48" s="431"/>
      <c r="K48" s="764"/>
      <c r="L48" s="4"/>
      <c r="M48" s="765"/>
      <c r="N48" s="749">
        <f t="shared" si="0"/>
        <v>0</v>
      </c>
      <c r="O48" s="28">
        <f t="shared" si="1"/>
        <v>0</v>
      </c>
      <c r="P48" s="28">
        <f t="shared" si="2"/>
        <v>0</v>
      </c>
    </row>
    <row r="49" spans="1:16" ht="13.8" thickBot="1" x14ac:dyDescent="0.3">
      <c r="A49" s="801" t="s">
        <v>28</v>
      </c>
      <c r="B49" s="801"/>
      <c r="C49" s="801"/>
      <c r="D49" s="801"/>
      <c r="E49" s="306">
        <f>E38+E47</f>
        <v>337302</v>
      </c>
      <c r="F49" s="306">
        <f t="shared" ref="F49:G49" si="16">F38+F47</f>
        <v>368337</v>
      </c>
      <c r="G49" s="748">
        <f t="shared" si="16"/>
        <v>426014</v>
      </c>
      <c r="H49" s="306">
        <f>H38+H47</f>
        <v>4279</v>
      </c>
      <c r="I49" s="306">
        <f t="shared" ref="I49:J49" si="17">I38+I47</f>
        <v>4497</v>
      </c>
      <c r="J49" s="748">
        <f t="shared" si="17"/>
        <v>4496</v>
      </c>
      <c r="K49" s="756">
        <f>K38+K47</f>
        <v>20885</v>
      </c>
      <c r="L49" s="757">
        <f t="shared" ref="L49:M49" si="18">L38+L47</f>
        <v>20885</v>
      </c>
      <c r="M49" s="758">
        <f t="shared" si="18"/>
        <v>23338</v>
      </c>
      <c r="N49" s="749">
        <f t="shared" si="0"/>
        <v>362466</v>
      </c>
      <c r="O49" s="28">
        <f t="shared" si="1"/>
        <v>393719</v>
      </c>
      <c r="P49" s="28">
        <f t="shared" si="2"/>
        <v>453848</v>
      </c>
    </row>
    <row r="50" spans="1:16" x14ac:dyDescent="0.25">
      <c r="N50" s="432"/>
    </row>
    <row r="51" spans="1:16" x14ac:dyDescent="0.25">
      <c r="N51" s="433"/>
    </row>
    <row r="52" spans="1:16" x14ac:dyDescent="0.25">
      <c r="N52" s="433"/>
    </row>
    <row r="53" spans="1:16" x14ac:dyDescent="0.25">
      <c r="N53" s="433"/>
    </row>
  </sheetData>
  <mergeCells count="59">
    <mergeCell ref="A49:D49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37:D37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25:D25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11:D11"/>
    <mergeCell ref="A12:D12"/>
    <mergeCell ref="A2:N2"/>
    <mergeCell ref="A3:N3"/>
    <mergeCell ref="A4:N4"/>
    <mergeCell ref="A5:N5"/>
    <mergeCell ref="A6:D7"/>
    <mergeCell ref="E6:E7"/>
    <mergeCell ref="H6:H7"/>
    <mergeCell ref="K6:K7"/>
    <mergeCell ref="N6:N7"/>
    <mergeCell ref="F6:F7"/>
    <mergeCell ref="G6:G7"/>
    <mergeCell ref="I6:I7"/>
    <mergeCell ref="J6:J7"/>
    <mergeCell ref="L6:L7"/>
    <mergeCell ref="O6:O7"/>
    <mergeCell ref="P6:P7"/>
    <mergeCell ref="A8:D8"/>
    <mergeCell ref="A9:D9"/>
    <mergeCell ref="A10:D10"/>
    <mergeCell ref="M6:M7"/>
  </mergeCells>
  <printOptions horizontalCentered="1"/>
  <pageMargins left="0.28999999999999998" right="0.21" top="0.22" bottom="0.21" header="0.17" footer="0.16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1:P43"/>
  <sheetViews>
    <sheetView workbookViewId="0">
      <selection activeCell="F13" sqref="F13"/>
    </sheetView>
  </sheetViews>
  <sheetFormatPr defaultRowHeight="13.2" x14ac:dyDescent="0.25"/>
  <cols>
    <col min="1" max="2" width="9.33203125" customWidth="1"/>
    <col min="4" max="4" width="17.109375" customWidth="1"/>
    <col min="5" max="7" width="12.88671875" customWidth="1"/>
    <col min="8" max="10" width="12.44140625" customWidth="1"/>
    <col min="11" max="13" width="11.88671875" customWidth="1"/>
    <col min="14" max="14" width="13.6640625" customWidth="1"/>
  </cols>
  <sheetData>
    <row r="1" spans="1:16" x14ac:dyDescent="0.25">
      <c r="A1" s="900" t="s">
        <v>809</v>
      </c>
      <c r="B1" s="900"/>
      <c r="C1" s="900"/>
      <c r="D1" s="900"/>
      <c r="E1" s="900"/>
      <c r="F1" s="900"/>
      <c r="G1" s="900"/>
      <c r="H1" s="900"/>
      <c r="I1" s="900"/>
      <c r="J1" s="900"/>
      <c r="K1" s="900"/>
      <c r="L1" s="900"/>
      <c r="M1" s="900"/>
      <c r="N1" s="900"/>
    </row>
    <row r="2" spans="1:16" x14ac:dyDescent="0.25">
      <c r="A2" s="901"/>
      <c r="B2" s="901"/>
      <c r="C2" s="901"/>
      <c r="D2" s="901"/>
      <c r="E2" s="901"/>
      <c r="F2" s="901"/>
      <c r="G2" s="901"/>
      <c r="H2" s="901"/>
      <c r="I2" s="901"/>
      <c r="J2" s="901"/>
      <c r="K2" s="901"/>
      <c r="L2" s="901"/>
      <c r="M2" s="901"/>
      <c r="N2" s="901"/>
    </row>
    <row r="3" spans="1:16" x14ac:dyDescent="0.25">
      <c r="A3" s="871" t="s">
        <v>395</v>
      </c>
      <c r="B3" s="871"/>
      <c r="C3" s="871"/>
      <c r="D3" s="871"/>
      <c r="E3" s="871"/>
      <c r="F3" s="871"/>
      <c r="G3" s="871"/>
      <c r="H3" s="871"/>
      <c r="I3" s="871"/>
      <c r="J3" s="871"/>
      <c r="K3" s="871"/>
      <c r="L3" s="871"/>
      <c r="M3" s="871"/>
      <c r="N3" s="871"/>
    </row>
    <row r="4" spans="1:16" x14ac:dyDescent="0.25">
      <c r="A4" s="871" t="s">
        <v>52</v>
      </c>
      <c r="B4" s="871"/>
      <c r="C4" s="871"/>
      <c r="D4" s="871"/>
      <c r="E4" s="871"/>
      <c r="F4" s="871"/>
      <c r="G4" s="871"/>
      <c r="H4" s="871"/>
      <c r="I4" s="871"/>
      <c r="J4" s="871"/>
      <c r="K4" s="871"/>
      <c r="L4" s="871"/>
      <c r="M4" s="871"/>
      <c r="N4" s="871"/>
    </row>
    <row r="5" spans="1:16" x14ac:dyDescent="0.25">
      <c r="A5" s="872" t="s">
        <v>0</v>
      </c>
      <c r="B5" s="872"/>
      <c r="C5" s="872"/>
      <c r="D5" s="872"/>
      <c r="E5" s="872"/>
      <c r="F5" s="872"/>
      <c r="G5" s="872"/>
      <c r="H5" s="872"/>
      <c r="I5" s="872"/>
      <c r="J5" s="872"/>
      <c r="K5" s="872"/>
      <c r="L5" s="872"/>
      <c r="M5" s="872"/>
      <c r="N5" s="872"/>
    </row>
    <row r="6" spans="1:16" ht="12.75" customHeight="1" x14ac:dyDescent="0.25">
      <c r="A6" s="827" t="s">
        <v>1</v>
      </c>
      <c r="B6" s="827"/>
      <c r="C6" s="827"/>
      <c r="D6" s="827"/>
      <c r="E6" s="865" t="s">
        <v>439</v>
      </c>
      <c r="F6" s="865" t="s">
        <v>440</v>
      </c>
      <c r="G6" s="865" t="s">
        <v>441</v>
      </c>
      <c r="H6" s="891" t="s">
        <v>442</v>
      </c>
      <c r="I6" s="891" t="s">
        <v>443</v>
      </c>
      <c r="J6" s="891" t="s">
        <v>444</v>
      </c>
      <c r="K6" s="891" t="s">
        <v>445</v>
      </c>
      <c r="L6" s="891" t="s">
        <v>446</v>
      </c>
      <c r="M6" s="891" t="s">
        <v>447</v>
      </c>
      <c r="N6" s="865" t="s">
        <v>448</v>
      </c>
      <c r="O6" s="865" t="s">
        <v>449</v>
      </c>
      <c r="P6" s="865" t="s">
        <v>450</v>
      </c>
    </row>
    <row r="7" spans="1:16" ht="21" customHeight="1" x14ac:dyDescent="0.25">
      <c r="A7" s="827"/>
      <c r="B7" s="827"/>
      <c r="C7" s="827"/>
      <c r="D7" s="827"/>
      <c r="E7" s="866"/>
      <c r="F7" s="866"/>
      <c r="G7" s="866"/>
      <c r="H7" s="891"/>
      <c r="I7" s="891"/>
      <c r="J7" s="891"/>
      <c r="K7" s="891"/>
      <c r="L7" s="891"/>
      <c r="M7" s="891"/>
      <c r="N7" s="866"/>
      <c r="O7" s="866"/>
      <c r="P7" s="866"/>
    </row>
    <row r="8" spans="1:16" x14ac:dyDescent="0.25">
      <c r="A8" s="804" t="s">
        <v>95</v>
      </c>
      <c r="B8" s="804"/>
      <c r="C8" s="804"/>
      <c r="D8" s="804"/>
      <c r="E8" s="305"/>
      <c r="F8" s="305"/>
      <c r="G8" s="305"/>
      <c r="H8" s="305"/>
      <c r="I8" s="305"/>
      <c r="J8" s="305"/>
      <c r="K8" s="305"/>
      <c r="L8" s="305"/>
      <c r="M8" s="305"/>
      <c r="N8" s="306">
        <f>E8+H8+K8</f>
        <v>0</v>
      </c>
      <c r="O8" s="28">
        <f>F8+I8+L8</f>
        <v>0</v>
      </c>
      <c r="P8" s="28">
        <f>G8+J8+M8</f>
        <v>0</v>
      </c>
    </row>
    <row r="9" spans="1:16" ht="23.25" customHeight="1" x14ac:dyDescent="0.25">
      <c r="A9" s="812" t="s">
        <v>96</v>
      </c>
      <c r="B9" s="812"/>
      <c r="C9" s="812"/>
      <c r="D9" s="812"/>
      <c r="E9" s="305"/>
      <c r="F9" s="305"/>
      <c r="G9" s="305"/>
      <c r="H9" s="305"/>
      <c r="I9" s="305"/>
      <c r="J9" s="305"/>
      <c r="K9" s="305"/>
      <c r="L9" s="305"/>
      <c r="M9" s="305"/>
      <c r="N9" s="306">
        <f t="shared" ref="N9:N41" si="0">E9+H9+K9</f>
        <v>0</v>
      </c>
      <c r="O9" s="28">
        <f t="shared" ref="O9:O41" si="1">F9+I9+L9</f>
        <v>0</v>
      </c>
      <c r="P9" s="28">
        <f t="shared" ref="P9:P41" si="2">G9+J9+M9</f>
        <v>0</v>
      </c>
    </row>
    <row r="10" spans="1:16" ht="23.25" customHeight="1" x14ac:dyDescent="0.25">
      <c r="A10" s="902" t="s">
        <v>97</v>
      </c>
      <c r="B10" s="902"/>
      <c r="C10" s="902"/>
      <c r="D10" s="902"/>
      <c r="E10" s="305"/>
      <c r="F10" s="305"/>
      <c r="G10" s="305"/>
      <c r="H10" s="305"/>
      <c r="I10" s="305"/>
      <c r="J10" s="305"/>
      <c r="K10" s="305"/>
      <c r="L10" s="305"/>
      <c r="M10" s="305"/>
      <c r="N10" s="306">
        <f t="shared" si="0"/>
        <v>0</v>
      </c>
      <c r="O10" s="28">
        <f t="shared" si="1"/>
        <v>0</v>
      </c>
      <c r="P10" s="28">
        <f t="shared" si="2"/>
        <v>0</v>
      </c>
    </row>
    <row r="11" spans="1:16" ht="23.25" customHeight="1" x14ac:dyDescent="0.25">
      <c r="A11" s="902" t="s">
        <v>98</v>
      </c>
      <c r="B11" s="902"/>
      <c r="C11" s="902"/>
      <c r="D11" s="902"/>
      <c r="E11" s="305"/>
      <c r="F11" s="305"/>
      <c r="G11" s="305"/>
      <c r="H11" s="305"/>
      <c r="I11" s="305"/>
      <c r="J11" s="305"/>
      <c r="K11" s="305"/>
      <c r="L11" s="305"/>
      <c r="M11" s="305"/>
      <c r="N11" s="306">
        <f t="shared" si="0"/>
        <v>0</v>
      </c>
      <c r="O11" s="28">
        <f t="shared" si="1"/>
        <v>0</v>
      </c>
      <c r="P11" s="28">
        <f t="shared" si="2"/>
        <v>0</v>
      </c>
    </row>
    <row r="12" spans="1:16" ht="23.25" customHeight="1" x14ac:dyDescent="0.25">
      <c r="A12" s="903" t="s">
        <v>99</v>
      </c>
      <c r="B12" s="904"/>
      <c r="C12" s="904"/>
      <c r="D12" s="905"/>
      <c r="E12" s="305">
        <v>7000</v>
      </c>
      <c r="F12" s="305">
        <v>11652</v>
      </c>
      <c r="G12" s="305">
        <f>4652+75</f>
        <v>4727</v>
      </c>
      <c r="H12" s="305"/>
      <c r="I12" s="305"/>
      <c r="J12" s="305"/>
      <c r="K12" s="305"/>
      <c r="L12" s="305"/>
      <c r="M12" s="305"/>
      <c r="N12" s="306">
        <f t="shared" si="0"/>
        <v>7000</v>
      </c>
      <c r="O12" s="28">
        <f t="shared" si="1"/>
        <v>11652</v>
      </c>
      <c r="P12" s="28">
        <f t="shared" si="2"/>
        <v>4727</v>
      </c>
    </row>
    <row r="13" spans="1:16" ht="23.25" customHeight="1" x14ac:dyDescent="0.25">
      <c r="A13" s="899" t="s">
        <v>100</v>
      </c>
      <c r="B13" s="899"/>
      <c r="C13" s="899"/>
      <c r="D13" s="899"/>
      <c r="E13" s="306">
        <f>SUM(E8:E12)</f>
        <v>7000</v>
      </c>
      <c r="F13" s="306">
        <f t="shared" ref="F13:M13" si="3">SUM(F8:F12)</f>
        <v>11652</v>
      </c>
      <c r="G13" s="306">
        <f t="shared" si="3"/>
        <v>4727</v>
      </c>
      <c r="H13" s="306">
        <f t="shared" si="3"/>
        <v>0</v>
      </c>
      <c r="I13" s="306">
        <f t="shared" si="3"/>
        <v>0</v>
      </c>
      <c r="J13" s="306">
        <f t="shared" si="3"/>
        <v>0</v>
      </c>
      <c r="K13" s="306">
        <f t="shared" si="3"/>
        <v>0</v>
      </c>
      <c r="L13" s="306">
        <f t="shared" si="3"/>
        <v>0</v>
      </c>
      <c r="M13" s="306">
        <f t="shared" si="3"/>
        <v>0</v>
      </c>
      <c r="N13" s="306">
        <f t="shared" si="0"/>
        <v>7000</v>
      </c>
      <c r="O13" s="28">
        <f t="shared" si="1"/>
        <v>11652</v>
      </c>
      <c r="P13" s="28">
        <f t="shared" si="2"/>
        <v>4727</v>
      </c>
    </row>
    <row r="14" spans="1:16" ht="12.75" customHeight="1" x14ac:dyDescent="0.25">
      <c r="A14" s="891"/>
      <c r="B14" s="891"/>
      <c r="C14" s="891"/>
      <c r="D14" s="891"/>
      <c r="E14" s="305"/>
      <c r="F14" s="305"/>
      <c r="G14" s="305"/>
      <c r="H14" s="305"/>
      <c r="I14" s="305"/>
      <c r="J14" s="305"/>
      <c r="K14" s="305"/>
      <c r="L14" s="305"/>
      <c r="M14" s="305"/>
      <c r="N14" s="306">
        <f t="shared" si="0"/>
        <v>0</v>
      </c>
      <c r="O14" s="28">
        <f t="shared" si="1"/>
        <v>0</v>
      </c>
      <c r="P14" s="28">
        <f t="shared" si="2"/>
        <v>0</v>
      </c>
    </row>
    <row r="15" spans="1:16" ht="12.75" customHeight="1" x14ac:dyDescent="0.25">
      <c r="A15" s="902" t="s">
        <v>101</v>
      </c>
      <c r="B15" s="902"/>
      <c r="C15" s="902"/>
      <c r="D15" s="902"/>
      <c r="E15" s="305"/>
      <c r="F15" s="305"/>
      <c r="G15" s="305"/>
      <c r="H15" s="305"/>
      <c r="I15" s="305"/>
      <c r="J15" s="305"/>
      <c r="K15" s="305"/>
      <c r="L15" s="305"/>
      <c r="M15" s="305"/>
      <c r="N15" s="306">
        <f t="shared" si="0"/>
        <v>0</v>
      </c>
      <c r="O15" s="28">
        <f t="shared" si="1"/>
        <v>0</v>
      </c>
      <c r="P15" s="28">
        <f t="shared" si="2"/>
        <v>0</v>
      </c>
    </row>
    <row r="16" spans="1:16" ht="12.75" customHeight="1" x14ac:dyDescent="0.25">
      <c r="A16" s="902" t="s">
        <v>102</v>
      </c>
      <c r="B16" s="902"/>
      <c r="C16" s="902"/>
      <c r="D16" s="902"/>
      <c r="E16" s="305"/>
      <c r="F16" s="305"/>
      <c r="G16" s="305"/>
      <c r="H16" s="305"/>
      <c r="I16" s="305"/>
      <c r="J16" s="305"/>
      <c r="K16" s="305"/>
      <c r="L16" s="305"/>
      <c r="M16" s="305"/>
      <c r="N16" s="306">
        <f t="shared" si="0"/>
        <v>0</v>
      </c>
      <c r="O16" s="28">
        <f t="shared" si="1"/>
        <v>0</v>
      </c>
      <c r="P16" s="28">
        <f t="shared" si="2"/>
        <v>0</v>
      </c>
    </row>
    <row r="17" spans="1:16" x14ac:dyDescent="0.25">
      <c r="A17" s="804" t="s">
        <v>103</v>
      </c>
      <c r="B17" s="804"/>
      <c r="C17" s="804"/>
      <c r="D17" s="804"/>
      <c r="E17" s="305"/>
      <c r="F17" s="305"/>
      <c r="G17" s="305"/>
      <c r="H17" s="305"/>
      <c r="I17" s="305"/>
      <c r="J17" s="305"/>
      <c r="K17" s="305"/>
      <c r="L17" s="305"/>
      <c r="M17" s="305"/>
      <c r="N17" s="306">
        <f t="shared" si="0"/>
        <v>0</v>
      </c>
      <c r="O17" s="28">
        <f t="shared" si="1"/>
        <v>0</v>
      </c>
      <c r="P17" s="28">
        <f t="shared" si="2"/>
        <v>0</v>
      </c>
    </row>
    <row r="18" spans="1:16" x14ac:dyDescent="0.25">
      <c r="A18" s="805" t="s">
        <v>104</v>
      </c>
      <c r="B18" s="813"/>
      <c r="C18" s="813"/>
      <c r="D18" s="806"/>
      <c r="E18" s="305"/>
      <c r="F18" s="305"/>
      <c r="G18" s="305"/>
      <c r="H18" s="305"/>
      <c r="I18" s="305"/>
      <c r="J18" s="305"/>
      <c r="K18" s="305"/>
      <c r="L18" s="305"/>
      <c r="M18" s="305"/>
      <c r="N18" s="306">
        <f t="shared" si="0"/>
        <v>0</v>
      </c>
      <c r="O18" s="28">
        <f t="shared" si="1"/>
        <v>0</v>
      </c>
      <c r="P18" s="28">
        <f t="shared" si="2"/>
        <v>0</v>
      </c>
    </row>
    <row r="19" spans="1:16" x14ac:dyDescent="0.25">
      <c r="A19" s="805" t="s">
        <v>105</v>
      </c>
      <c r="B19" s="813"/>
      <c r="C19" s="813"/>
      <c r="D19" s="806"/>
      <c r="E19" s="305"/>
      <c r="F19" s="305"/>
      <c r="G19" s="305"/>
      <c r="H19" s="305"/>
      <c r="I19" s="305"/>
      <c r="J19" s="305"/>
      <c r="K19" s="305"/>
      <c r="L19" s="305"/>
      <c r="M19" s="305"/>
      <c r="N19" s="306">
        <f t="shared" si="0"/>
        <v>0</v>
      </c>
      <c r="O19" s="28">
        <f t="shared" si="1"/>
        <v>0</v>
      </c>
      <c r="P19" s="28">
        <f t="shared" si="2"/>
        <v>0</v>
      </c>
    </row>
    <row r="20" spans="1:16" x14ac:dyDescent="0.25">
      <c r="A20" s="906"/>
      <c r="B20" s="906"/>
      <c r="C20" s="906"/>
      <c r="D20" s="906"/>
      <c r="E20" s="305"/>
      <c r="F20" s="305"/>
      <c r="G20" s="305"/>
      <c r="H20" s="305"/>
      <c r="I20" s="305"/>
      <c r="J20" s="305"/>
      <c r="K20" s="305"/>
      <c r="L20" s="305"/>
      <c r="M20" s="305"/>
      <c r="N20" s="306">
        <f t="shared" si="0"/>
        <v>0</v>
      </c>
      <c r="O20" s="28">
        <f t="shared" si="1"/>
        <v>0</v>
      </c>
      <c r="P20" s="28">
        <f t="shared" si="2"/>
        <v>0</v>
      </c>
    </row>
    <row r="21" spans="1:16" x14ac:dyDescent="0.25">
      <c r="A21" s="907" t="s">
        <v>106</v>
      </c>
      <c r="B21" s="907"/>
      <c r="C21" s="907"/>
      <c r="D21" s="907"/>
      <c r="E21" s="306">
        <f>SUM(E15:E20)</f>
        <v>0</v>
      </c>
      <c r="F21" s="306">
        <f t="shared" ref="F21:J21" si="4">SUM(F15:F20)</f>
        <v>0</v>
      </c>
      <c r="G21" s="306">
        <f t="shared" si="4"/>
        <v>0</v>
      </c>
      <c r="H21" s="306">
        <f t="shared" si="4"/>
        <v>0</v>
      </c>
      <c r="I21" s="306">
        <f t="shared" si="4"/>
        <v>0</v>
      </c>
      <c r="J21" s="306">
        <f t="shared" si="4"/>
        <v>0</v>
      </c>
      <c r="K21" s="306">
        <f t="shared" ref="K21" si="5">SUM(K15:K20)</f>
        <v>0</v>
      </c>
      <c r="L21" s="306">
        <f t="shared" ref="L21" si="6">SUM(L15:L20)</f>
        <v>0</v>
      </c>
      <c r="M21" s="306">
        <f t="shared" ref="M21" si="7">SUM(M15:M20)</f>
        <v>0</v>
      </c>
      <c r="N21" s="306">
        <f t="shared" si="0"/>
        <v>0</v>
      </c>
      <c r="O21" s="28">
        <f t="shared" si="1"/>
        <v>0</v>
      </c>
      <c r="P21" s="28">
        <f t="shared" si="2"/>
        <v>0</v>
      </c>
    </row>
    <row r="22" spans="1:16" x14ac:dyDescent="0.25">
      <c r="A22" s="906"/>
      <c r="B22" s="906"/>
      <c r="C22" s="906"/>
      <c r="D22" s="906"/>
      <c r="E22" s="305"/>
      <c r="F22" s="305"/>
      <c r="G22" s="305"/>
      <c r="H22" s="305"/>
      <c r="I22" s="305"/>
      <c r="J22" s="305"/>
      <c r="K22" s="305"/>
      <c r="L22" s="305"/>
      <c r="M22" s="305"/>
      <c r="N22" s="306">
        <f t="shared" si="0"/>
        <v>0</v>
      </c>
      <c r="O22" s="28">
        <f t="shared" si="1"/>
        <v>0</v>
      </c>
      <c r="P22" s="28">
        <f t="shared" si="2"/>
        <v>0</v>
      </c>
    </row>
    <row r="23" spans="1:16" ht="23.25" customHeight="1" x14ac:dyDescent="0.25">
      <c r="A23" s="812" t="s">
        <v>107</v>
      </c>
      <c r="B23" s="812"/>
      <c r="C23" s="812"/>
      <c r="D23" s="812"/>
      <c r="E23" s="307"/>
      <c r="F23" s="307"/>
      <c r="G23" s="307"/>
      <c r="H23" s="306"/>
      <c r="I23" s="306"/>
      <c r="J23" s="306"/>
      <c r="K23" s="306"/>
      <c r="L23" s="306"/>
      <c r="M23" s="306"/>
      <c r="N23" s="306">
        <f t="shared" si="0"/>
        <v>0</v>
      </c>
      <c r="O23" s="28">
        <f t="shared" si="1"/>
        <v>0</v>
      </c>
      <c r="P23" s="28">
        <f t="shared" si="2"/>
        <v>0</v>
      </c>
    </row>
    <row r="24" spans="1:16" ht="23.25" customHeight="1" x14ac:dyDescent="0.25">
      <c r="A24" s="902" t="s">
        <v>325</v>
      </c>
      <c r="B24" s="902"/>
      <c r="C24" s="902"/>
      <c r="D24" s="902"/>
      <c r="E24" s="305"/>
      <c r="F24" s="305"/>
      <c r="G24" s="305"/>
      <c r="H24" s="305"/>
      <c r="I24" s="305"/>
      <c r="J24" s="305"/>
      <c r="K24" s="305"/>
      <c r="L24" s="305"/>
      <c r="M24" s="305"/>
      <c r="N24" s="306">
        <f t="shared" si="0"/>
        <v>0</v>
      </c>
      <c r="O24" s="28">
        <f t="shared" si="1"/>
        <v>0</v>
      </c>
      <c r="P24" s="28">
        <f t="shared" si="2"/>
        <v>0</v>
      </c>
    </row>
    <row r="25" spans="1:16" ht="26.25" customHeight="1" x14ac:dyDescent="0.25">
      <c r="A25" s="902" t="s">
        <v>326</v>
      </c>
      <c r="B25" s="902"/>
      <c r="C25" s="902"/>
      <c r="D25" s="902"/>
      <c r="E25" s="305"/>
      <c r="F25" s="305"/>
      <c r="G25" s="305"/>
      <c r="H25" s="305"/>
      <c r="I25" s="305"/>
      <c r="J25" s="305"/>
      <c r="K25" s="305"/>
      <c r="L25" s="305"/>
      <c r="M25" s="305"/>
      <c r="N25" s="306">
        <f t="shared" si="0"/>
        <v>0</v>
      </c>
      <c r="O25" s="28">
        <f t="shared" si="1"/>
        <v>0</v>
      </c>
      <c r="P25" s="28">
        <f t="shared" si="2"/>
        <v>0</v>
      </c>
    </row>
    <row r="26" spans="1:16" ht="22.5" customHeight="1" x14ac:dyDescent="0.25">
      <c r="A26" s="902" t="s">
        <v>327</v>
      </c>
      <c r="B26" s="902"/>
      <c r="C26" s="902"/>
      <c r="D26" s="902"/>
      <c r="E26" s="305"/>
      <c r="F26" s="305"/>
      <c r="G26" s="305"/>
      <c r="H26" s="305"/>
      <c r="I26" s="305"/>
      <c r="J26" s="305"/>
      <c r="K26" s="305"/>
      <c r="L26" s="305"/>
      <c r="M26" s="305"/>
      <c r="N26" s="306">
        <f t="shared" si="0"/>
        <v>0</v>
      </c>
      <c r="O26" s="28">
        <f t="shared" si="1"/>
        <v>0</v>
      </c>
      <c r="P26" s="28">
        <f t="shared" si="2"/>
        <v>0</v>
      </c>
    </row>
    <row r="27" spans="1:16" ht="13.5" customHeight="1" x14ac:dyDescent="0.25">
      <c r="A27" s="908"/>
      <c r="B27" s="909"/>
      <c r="C27" s="909"/>
      <c r="D27" s="910"/>
      <c r="E27" s="305"/>
      <c r="F27" s="305"/>
      <c r="G27" s="305"/>
      <c r="H27" s="305"/>
      <c r="I27" s="305"/>
      <c r="J27" s="305"/>
      <c r="K27" s="305"/>
      <c r="L27" s="305"/>
      <c r="M27" s="305"/>
      <c r="N27" s="306">
        <f t="shared" si="0"/>
        <v>0</v>
      </c>
      <c r="O27" s="28">
        <f t="shared" si="1"/>
        <v>0</v>
      </c>
      <c r="P27" s="28">
        <f t="shared" si="2"/>
        <v>0</v>
      </c>
    </row>
    <row r="28" spans="1:16" x14ac:dyDescent="0.25">
      <c r="A28" s="801" t="s">
        <v>82</v>
      </c>
      <c r="B28" s="801"/>
      <c r="C28" s="801"/>
      <c r="D28" s="801"/>
      <c r="E28" s="305">
        <f>SUM(E23:E26)</f>
        <v>0</v>
      </c>
      <c r="F28" s="305">
        <f t="shared" ref="F28:M28" si="8">SUM(F23:F26)</f>
        <v>0</v>
      </c>
      <c r="G28" s="305">
        <f t="shared" si="8"/>
        <v>0</v>
      </c>
      <c r="H28" s="305">
        <f t="shared" si="8"/>
        <v>0</v>
      </c>
      <c r="I28" s="305">
        <f t="shared" si="8"/>
        <v>0</v>
      </c>
      <c r="J28" s="305">
        <f t="shared" si="8"/>
        <v>0</v>
      </c>
      <c r="K28" s="305">
        <f t="shared" si="8"/>
        <v>0</v>
      </c>
      <c r="L28" s="305">
        <f t="shared" si="8"/>
        <v>0</v>
      </c>
      <c r="M28" s="305">
        <f t="shared" si="8"/>
        <v>0</v>
      </c>
      <c r="N28" s="306">
        <f t="shared" si="0"/>
        <v>0</v>
      </c>
      <c r="O28" s="28">
        <f t="shared" si="1"/>
        <v>0</v>
      </c>
      <c r="P28" s="28">
        <f t="shared" si="2"/>
        <v>0</v>
      </c>
    </row>
    <row r="29" spans="1:16" x14ac:dyDescent="0.25">
      <c r="A29" s="804"/>
      <c r="B29" s="804"/>
      <c r="C29" s="804"/>
      <c r="D29" s="804"/>
      <c r="E29" s="305"/>
      <c r="F29" s="305"/>
      <c r="G29" s="305"/>
      <c r="H29" s="305"/>
      <c r="I29" s="305"/>
      <c r="J29" s="305"/>
      <c r="K29" s="305"/>
      <c r="L29" s="305"/>
      <c r="M29" s="305"/>
      <c r="N29" s="306">
        <f t="shared" si="0"/>
        <v>0</v>
      </c>
      <c r="O29" s="28">
        <f t="shared" si="1"/>
        <v>0</v>
      </c>
      <c r="P29" s="28">
        <f t="shared" si="2"/>
        <v>0</v>
      </c>
    </row>
    <row r="30" spans="1:16" ht="23.25" customHeight="1" x14ac:dyDescent="0.25">
      <c r="A30" s="892" t="s">
        <v>108</v>
      </c>
      <c r="B30" s="893"/>
      <c r="C30" s="893"/>
      <c r="D30" s="894"/>
      <c r="E30" s="306">
        <f>E13+E21+E28</f>
        <v>7000</v>
      </c>
      <c r="F30" s="306">
        <f t="shared" ref="F30:M30" si="9">F13+F21+F28</f>
        <v>11652</v>
      </c>
      <c r="G30" s="306">
        <f t="shared" si="9"/>
        <v>4727</v>
      </c>
      <c r="H30" s="306">
        <f t="shared" si="9"/>
        <v>0</v>
      </c>
      <c r="I30" s="306">
        <f t="shared" si="9"/>
        <v>0</v>
      </c>
      <c r="J30" s="306">
        <f t="shared" si="9"/>
        <v>0</v>
      </c>
      <c r="K30" s="306">
        <f t="shared" si="9"/>
        <v>0</v>
      </c>
      <c r="L30" s="306">
        <f t="shared" si="9"/>
        <v>0</v>
      </c>
      <c r="M30" s="306">
        <f t="shared" si="9"/>
        <v>0</v>
      </c>
      <c r="N30" s="306">
        <f t="shared" si="0"/>
        <v>7000</v>
      </c>
      <c r="O30" s="28">
        <f t="shared" si="1"/>
        <v>11652</v>
      </c>
      <c r="P30" s="28">
        <f t="shared" si="2"/>
        <v>4727</v>
      </c>
    </row>
    <row r="31" spans="1:16" x14ac:dyDescent="0.25">
      <c r="A31" s="804"/>
      <c r="B31" s="804"/>
      <c r="C31" s="804"/>
      <c r="D31" s="804"/>
      <c r="E31" s="305"/>
      <c r="F31" s="305"/>
      <c r="G31" s="305"/>
      <c r="H31" s="305"/>
      <c r="I31" s="305"/>
      <c r="J31" s="305"/>
      <c r="K31" s="305"/>
      <c r="L31" s="305"/>
      <c r="M31" s="305"/>
      <c r="N31" s="306">
        <f t="shared" si="0"/>
        <v>0</v>
      </c>
      <c r="O31" s="28">
        <f t="shared" si="1"/>
        <v>0</v>
      </c>
      <c r="P31" s="28">
        <f t="shared" si="2"/>
        <v>0</v>
      </c>
    </row>
    <row r="32" spans="1:16" x14ac:dyDescent="0.25">
      <c r="A32" s="805" t="s">
        <v>20</v>
      </c>
      <c r="B32" s="813"/>
      <c r="C32" s="813"/>
      <c r="D32" s="806"/>
      <c r="E32" s="305"/>
      <c r="F32" s="305"/>
      <c r="G32" s="305"/>
      <c r="H32" s="305"/>
      <c r="I32" s="305"/>
      <c r="J32" s="305"/>
      <c r="K32" s="305"/>
      <c r="L32" s="305"/>
      <c r="M32" s="305"/>
      <c r="N32" s="306">
        <f t="shared" si="0"/>
        <v>0</v>
      </c>
      <c r="O32" s="28">
        <f t="shared" si="1"/>
        <v>0</v>
      </c>
      <c r="P32" s="28">
        <f t="shared" si="2"/>
        <v>0</v>
      </c>
    </row>
    <row r="33" spans="1:16" x14ac:dyDescent="0.25">
      <c r="A33" s="805" t="s">
        <v>21</v>
      </c>
      <c r="B33" s="813"/>
      <c r="C33" s="813"/>
      <c r="D33" s="806"/>
      <c r="E33" s="305"/>
      <c r="F33" s="305"/>
      <c r="G33" s="305"/>
      <c r="H33" s="305"/>
      <c r="I33" s="305"/>
      <c r="J33" s="305"/>
      <c r="K33" s="305"/>
      <c r="L33" s="305"/>
      <c r="M33" s="305"/>
      <c r="N33" s="306">
        <f t="shared" si="0"/>
        <v>0</v>
      </c>
      <c r="O33" s="28">
        <f t="shared" si="1"/>
        <v>0</v>
      </c>
      <c r="P33" s="28">
        <f t="shared" si="2"/>
        <v>0</v>
      </c>
    </row>
    <row r="34" spans="1:16" x14ac:dyDescent="0.25">
      <c r="A34" s="805" t="s">
        <v>22</v>
      </c>
      <c r="B34" s="813"/>
      <c r="C34" s="813"/>
      <c r="D34" s="806"/>
      <c r="E34" s="305">
        <v>76216</v>
      </c>
      <c r="F34" s="305">
        <v>80762</v>
      </c>
      <c r="G34" s="305">
        <v>76216</v>
      </c>
      <c r="H34" s="305"/>
      <c r="I34" s="305"/>
      <c r="J34" s="305"/>
      <c r="K34" s="305"/>
      <c r="L34" s="305"/>
      <c r="M34" s="305"/>
      <c r="N34" s="306">
        <f t="shared" si="0"/>
        <v>76216</v>
      </c>
      <c r="O34" s="28">
        <f t="shared" si="1"/>
        <v>80762</v>
      </c>
      <c r="P34" s="28">
        <f t="shared" si="2"/>
        <v>76216</v>
      </c>
    </row>
    <row r="35" spans="1:16" x14ac:dyDescent="0.25">
      <c r="A35" s="805" t="s">
        <v>23</v>
      </c>
      <c r="B35" s="813"/>
      <c r="C35" s="813"/>
      <c r="D35" s="806"/>
      <c r="E35" s="305"/>
      <c r="F35" s="305"/>
      <c r="G35" s="305"/>
      <c r="H35" s="305"/>
      <c r="I35" s="305"/>
      <c r="J35" s="305"/>
      <c r="K35" s="305"/>
      <c r="L35" s="305"/>
      <c r="M35" s="305"/>
      <c r="N35" s="306">
        <f t="shared" si="0"/>
        <v>0</v>
      </c>
      <c r="O35" s="28">
        <f t="shared" si="1"/>
        <v>0</v>
      </c>
      <c r="P35" s="28">
        <f t="shared" si="2"/>
        <v>0</v>
      </c>
    </row>
    <row r="36" spans="1:16" x14ac:dyDescent="0.25">
      <c r="A36" s="805" t="s">
        <v>24</v>
      </c>
      <c r="B36" s="813"/>
      <c r="C36" s="813"/>
      <c r="D36" s="806"/>
      <c r="E36" s="305"/>
      <c r="F36" s="305"/>
      <c r="G36" s="305"/>
      <c r="H36" s="305"/>
      <c r="I36" s="305"/>
      <c r="J36" s="305"/>
      <c r="K36" s="305"/>
      <c r="L36" s="305"/>
      <c r="M36" s="305"/>
      <c r="N36" s="306">
        <f t="shared" si="0"/>
        <v>0</v>
      </c>
      <c r="O36" s="28">
        <f t="shared" si="1"/>
        <v>0</v>
      </c>
      <c r="P36" s="28">
        <f t="shared" si="2"/>
        <v>0</v>
      </c>
    </row>
    <row r="37" spans="1:16" x14ac:dyDescent="0.25">
      <c r="A37" s="805" t="s">
        <v>25</v>
      </c>
      <c r="B37" s="813"/>
      <c r="C37" s="813"/>
      <c r="D37" s="806"/>
      <c r="E37" s="305"/>
      <c r="F37" s="305"/>
      <c r="G37" s="305"/>
      <c r="H37" s="305"/>
      <c r="I37" s="305"/>
      <c r="J37" s="305"/>
      <c r="K37" s="305"/>
      <c r="L37" s="305"/>
      <c r="M37" s="305"/>
      <c r="N37" s="306">
        <f t="shared" si="0"/>
        <v>0</v>
      </c>
      <c r="O37" s="28">
        <f t="shared" si="1"/>
        <v>0</v>
      </c>
      <c r="P37" s="28">
        <f t="shared" si="2"/>
        <v>0</v>
      </c>
    </row>
    <row r="38" spans="1:16" x14ac:dyDescent="0.25">
      <c r="A38" s="805" t="s">
        <v>26</v>
      </c>
      <c r="B38" s="813"/>
      <c r="C38" s="813"/>
      <c r="D38" s="806"/>
      <c r="E38" s="305"/>
      <c r="F38" s="305"/>
      <c r="G38" s="305"/>
      <c r="H38" s="305"/>
      <c r="I38" s="305"/>
      <c r="J38" s="305"/>
      <c r="K38" s="305"/>
      <c r="L38" s="305"/>
      <c r="M38" s="305"/>
      <c r="N38" s="306">
        <f t="shared" si="0"/>
        <v>0</v>
      </c>
      <c r="O38" s="28">
        <f t="shared" si="1"/>
        <v>0</v>
      </c>
      <c r="P38" s="28">
        <f t="shared" si="2"/>
        <v>0</v>
      </c>
    </row>
    <row r="39" spans="1:16" x14ac:dyDescent="0.25">
      <c r="A39" s="802" t="s">
        <v>27</v>
      </c>
      <c r="B39" s="807"/>
      <c r="C39" s="807"/>
      <c r="D39" s="803"/>
      <c r="E39" s="306">
        <f>SUM(E32:E38)</f>
        <v>76216</v>
      </c>
      <c r="F39" s="306">
        <f t="shared" ref="F39:K39" si="10">SUM(F32:F38)</f>
        <v>80762</v>
      </c>
      <c r="G39" s="306">
        <f t="shared" si="10"/>
        <v>76216</v>
      </c>
      <c r="H39" s="306">
        <f t="shared" si="10"/>
        <v>0</v>
      </c>
      <c r="I39" s="306">
        <f t="shared" si="10"/>
        <v>0</v>
      </c>
      <c r="J39" s="306">
        <f t="shared" si="10"/>
        <v>0</v>
      </c>
      <c r="K39" s="306">
        <f t="shared" si="10"/>
        <v>0</v>
      </c>
      <c r="L39" s="306">
        <f t="shared" ref="L39" si="11">SUM(L32:L38)</f>
        <v>0</v>
      </c>
      <c r="M39" s="306">
        <f t="shared" ref="M39" si="12">SUM(M32:M38)</f>
        <v>0</v>
      </c>
      <c r="N39" s="306">
        <f t="shared" si="0"/>
        <v>76216</v>
      </c>
      <c r="O39" s="28">
        <f t="shared" si="1"/>
        <v>80762</v>
      </c>
      <c r="P39" s="28">
        <f t="shared" si="2"/>
        <v>76216</v>
      </c>
    </row>
    <row r="40" spans="1:16" x14ac:dyDescent="0.25">
      <c r="A40" s="898"/>
      <c r="B40" s="898"/>
      <c r="C40" s="898"/>
      <c r="D40" s="898"/>
      <c r="E40" s="305"/>
      <c r="F40" s="305"/>
      <c r="G40" s="305"/>
      <c r="H40" s="305"/>
      <c r="I40" s="305"/>
      <c r="J40" s="305"/>
      <c r="K40" s="305"/>
      <c r="L40" s="305"/>
      <c r="M40" s="305"/>
      <c r="N40" s="306">
        <f t="shared" si="0"/>
        <v>0</v>
      </c>
      <c r="O40" s="28">
        <f t="shared" si="1"/>
        <v>0</v>
      </c>
      <c r="P40" s="28">
        <f t="shared" si="2"/>
        <v>0</v>
      </c>
    </row>
    <row r="41" spans="1:16" x14ac:dyDescent="0.25">
      <c r="A41" s="801" t="s">
        <v>109</v>
      </c>
      <c r="B41" s="801"/>
      <c r="C41" s="801"/>
      <c r="D41" s="801"/>
      <c r="E41" s="306">
        <f>E30+E39</f>
        <v>83216</v>
      </c>
      <c r="F41" s="306">
        <f t="shared" ref="F41:M41" si="13">F30+F39</f>
        <v>92414</v>
      </c>
      <c r="G41" s="306">
        <f t="shared" si="13"/>
        <v>80943</v>
      </c>
      <c r="H41" s="306">
        <f t="shared" si="13"/>
        <v>0</v>
      </c>
      <c r="I41" s="306">
        <f t="shared" si="13"/>
        <v>0</v>
      </c>
      <c r="J41" s="306">
        <f t="shared" si="13"/>
        <v>0</v>
      </c>
      <c r="K41" s="306">
        <f t="shared" si="13"/>
        <v>0</v>
      </c>
      <c r="L41" s="306">
        <f t="shared" si="13"/>
        <v>0</v>
      </c>
      <c r="M41" s="306">
        <f t="shared" si="13"/>
        <v>0</v>
      </c>
      <c r="N41" s="306">
        <f t="shared" si="0"/>
        <v>83216</v>
      </c>
      <c r="O41" s="28">
        <f t="shared" si="1"/>
        <v>92414</v>
      </c>
      <c r="P41" s="28">
        <f t="shared" si="2"/>
        <v>80943</v>
      </c>
    </row>
    <row r="42" spans="1:16" x14ac:dyDescent="0.25">
      <c r="A42" s="839"/>
      <c r="B42" s="839"/>
      <c r="C42" s="839"/>
      <c r="D42" s="839"/>
    </row>
    <row r="43" spans="1:16" x14ac:dyDescent="0.25">
      <c r="A43" s="839"/>
      <c r="B43" s="839"/>
      <c r="C43" s="839"/>
      <c r="D43" s="839"/>
    </row>
  </sheetData>
  <mergeCells count="54">
    <mergeCell ref="A39:D39"/>
    <mergeCell ref="A40:D40"/>
    <mergeCell ref="A41:D41"/>
    <mergeCell ref="A42:D42"/>
    <mergeCell ref="A43:D43"/>
    <mergeCell ref="A38:D38"/>
    <mergeCell ref="A26:D26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27:D27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13:D13"/>
    <mergeCell ref="A1:N1"/>
    <mergeCell ref="A2:N2"/>
    <mergeCell ref="A3:N3"/>
    <mergeCell ref="A4:N4"/>
    <mergeCell ref="A5:N5"/>
    <mergeCell ref="A6:D7"/>
    <mergeCell ref="E6:E7"/>
    <mergeCell ref="H6:H7"/>
    <mergeCell ref="K6:K7"/>
    <mergeCell ref="N6:N7"/>
    <mergeCell ref="A8:D8"/>
    <mergeCell ref="A9:D9"/>
    <mergeCell ref="A10:D10"/>
    <mergeCell ref="A11:D11"/>
    <mergeCell ref="A12:D12"/>
    <mergeCell ref="M6:M7"/>
    <mergeCell ref="O6:O7"/>
    <mergeCell ref="P6:P7"/>
    <mergeCell ref="F6:F7"/>
    <mergeCell ref="G6:G7"/>
    <mergeCell ref="I6:I7"/>
    <mergeCell ref="J6:J7"/>
    <mergeCell ref="L6:L7"/>
  </mergeCells>
  <pageMargins left="0.54" right="0.34" top="1" bottom="1" header="0.5" footer="0.5"/>
  <pageSetup paperSize="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39997558519241921"/>
    <pageSetUpPr fitToPage="1"/>
  </sheetPr>
  <dimension ref="A1:K15"/>
  <sheetViews>
    <sheetView workbookViewId="0">
      <selection activeCell="E13" sqref="E13"/>
    </sheetView>
  </sheetViews>
  <sheetFormatPr defaultRowHeight="13.2" x14ac:dyDescent="0.25"/>
  <cols>
    <col min="1" max="1" width="42.6640625" customWidth="1"/>
    <col min="2" max="2" width="11.6640625" customWidth="1"/>
    <col min="3" max="3" width="12.44140625" customWidth="1"/>
    <col min="4" max="4" width="11.44140625" customWidth="1"/>
    <col min="5" max="7" width="11.88671875" customWidth="1"/>
    <col min="8" max="10" width="11.33203125" customWidth="1"/>
    <col min="11" max="11" width="12.5546875" customWidth="1"/>
    <col min="263" max="263" width="44.44140625" customWidth="1"/>
    <col min="264" max="264" width="13.109375" customWidth="1"/>
    <col min="265" max="265" width="11.88671875" customWidth="1"/>
    <col min="266" max="266" width="11.33203125" customWidth="1"/>
    <col min="267" max="267" width="12.5546875" customWidth="1"/>
    <col min="519" max="519" width="44.44140625" customWidth="1"/>
    <col min="520" max="520" width="13.109375" customWidth="1"/>
    <col min="521" max="521" width="11.88671875" customWidth="1"/>
    <col min="522" max="522" width="11.33203125" customWidth="1"/>
    <col min="523" max="523" width="12.5546875" customWidth="1"/>
    <col min="775" max="775" width="44.44140625" customWidth="1"/>
    <col min="776" max="776" width="13.109375" customWidth="1"/>
    <col min="777" max="777" width="11.88671875" customWidth="1"/>
    <col min="778" max="778" width="11.33203125" customWidth="1"/>
    <col min="779" max="779" width="12.5546875" customWidth="1"/>
    <col min="1031" max="1031" width="44.44140625" customWidth="1"/>
    <col min="1032" max="1032" width="13.109375" customWidth="1"/>
    <col min="1033" max="1033" width="11.88671875" customWidth="1"/>
    <col min="1034" max="1034" width="11.33203125" customWidth="1"/>
    <col min="1035" max="1035" width="12.5546875" customWidth="1"/>
    <col min="1287" max="1287" width="44.44140625" customWidth="1"/>
    <col min="1288" max="1288" width="13.109375" customWidth="1"/>
    <col min="1289" max="1289" width="11.88671875" customWidth="1"/>
    <col min="1290" max="1290" width="11.33203125" customWidth="1"/>
    <col min="1291" max="1291" width="12.5546875" customWidth="1"/>
    <col min="1543" max="1543" width="44.44140625" customWidth="1"/>
    <col min="1544" max="1544" width="13.109375" customWidth="1"/>
    <col min="1545" max="1545" width="11.88671875" customWidth="1"/>
    <col min="1546" max="1546" width="11.33203125" customWidth="1"/>
    <col min="1547" max="1547" width="12.5546875" customWidth="1"/>
    <col min="1799" max="1799" width="44.44140625" customWidth="1"/>
    <col min="1800" max="1800" width="13.109375" customWidth="1"/>
    <col min="1801" max="1801" width="11.88671875" customWidth="1"/>
    <col min="1802" max="1802" width="11.33203125" customWidth="1"/>
    <col min="1803" max="1803" width="12.5546875" customWidth="1"/>
    <col min="2055" max="2055" width="44.44140625" customWidth="1"/>
    <col min="2056" max="2056" width="13.109375" customWidth="1"/>
    <col min="2057" max="2057" width="11.88671875" customWidth="1"/>
    <col min="2058" max="2058" width="11.33203125" customWidth="1"/>
    <col min="2059" max="2059" width="12.5546875" customWidth="1"/>
    <col min="2311" max="2311" width="44.44140625" customWidth="1"/>
    <col min="2312" max="2312" width="13.109375" customWidth="1"/>
    <col min="2313" max="2313" width="11.88671875" customWidth="1"/>
    <col min="2314" max="2314" width="11.33203125" customWidth="1"/>
    <col min="2315" max="2315" width="12.5546875" customWidth="1"/>
    <col min="2567" max="2567" width="44.44140625" customWidth="1"/>
    <col min="2568" max="2568" width="13.109375" customWidth="1"/>
    <col min="2569" max="2569" width="11.88671875" customWidth="1"/>
    <col min="2570" max="2570" width="11.33203125" customWidth="1"/>
    <col min="2571" max="2571" width="12.5546875" customWidth="1"/>
    <col min="2823" max="2823" width="44.44140625" customWidth="1"/>
    <col min="2824" max="2824" width="13.109375" customWidth="1"/>
    <col min="2825" max="2825" width="11.88671875" customWidth="1"/>
    <col min="2826" max="2826" width="11.33203125" customWidth="1"/>
    <col min="2827" max="2827" width="12.5546875" customWidth="1"/>
    <col min="3079" max="3079" width="44.44140625" customWidth="1"/>
    <col min="3080" max="3080" width="13.109375" customWidth="1"/>
    <col min="3081" max="3081" width="11.88671875" customWidth="1"/>
    <col min="3082" max="3082" width="11.33203125" customWidth="1"/>
    <col min="3083" max="3083" width="12.5546875" customWidth="1"/>
    <col min="3335" max="3335" width="44.44140625" customWidth="1"/>
    <col min="3336" max="3336" width="13.109375" customWidth="1"/>
    <col min="3337" max="3337" width="11.88671875" customWidth="1"/>
    <col min="3338" max="3338" width="11.33203125" customWidth="1"/>
    <col min="3339" max="3339" width="12.5546875" customWidth="1"/>
    <col min="3591" max="3591" width="44.44140625" customWidth="1"/>
    <col min="3592" max="3592" width="13.109375" customWidth="1"/>
    <col min="3593" max="3593" width="11.88671875" customWidth="1"/>
    <col min="3594" max="3594" width="11.33203125" customWidth="1"/>
    <col min="3595" max="3595" width="12.5546875" customWidth="1"/>
    <col min="3847" max="3847" width="44.44140625" customWidth="1"/>
    <col min="3848" max="3848" width="13.109375" customWidth="1"/>
    <col min="3849" max="3849" width="11.88671875" customWidth="1"/>
    <col min="3850" max="3850" width="11.33203125" customWidth="1"/>
    <col min="3851" max="3851" width="12.5546875" customWidth="1"/>
    <col min="4103" max="4103" width="44.44140625" customWidth="1"/>
    <col min="4104" max="4104" width="13.109375" customWidth="1"/>
    <col min="4105" max="4105" width="11.88671875" customWidth="1"/>
    <col min="4106" max="4106" width="11.33203125" customWidth="1"/>
    <col min="4107" max="4107" width="12.5546875" customWidth="1"/>
    <col min="4359" max="4359" width="44.44140625" customWidth="1"/>
    <col min="4360" max="4360" width="13.109375" customWidth="1"/>
    <col min="4361" max="4361" width="11.88671875" customWidth="1"/>
    <col min="4362" max="4362" width="11.33203125" customWidth="1"/>
    <col min="4363" max="4363" width="12.5546875" customWidth="1"/>
    <col min="4615" max="4615" width="44.44140625" customWidth="1"/>
    <col min="4616" max="4616" width="13.109375" customWidth="1"/>
    <col min="4617" max="4617" width="11.88671875" customWidth="1"/>
    <col min="4618" max="4618" width="11.33203125" customWidth="1"/>
    <col min="4619" max="4619" width="12.5546875" customWidth="1"/>
    <col min="4871" max="4871" width="44.44140625" customWidth="1"/>
    <col min="4872" max="4872" width="13.109375" customWidth="1"/>
    <col min="4873" max="4873" width="11.88671875" customWidth="1"/>
    <col min="4874" max="4874" width="11.33203125" customWidth="1"/>
    <col min="4875" max="4875" width="12.5546875" customWidth="1"/>
    <col min="5127" max="5127" width="44.44140625" customWidth="1"/>
    <col min="5128" max="5128" width="13.109375" customWidth="1"/>
    <col min="5129" max="5129" width="11.88671875" customWidth="1"/>
    <col min="5130" max="5130" width="11.33203125" customWidth="1"/>
    <col min="5131" max="5131" width="12.5546875" customWidth="1"/>
    <col min="5383" max="5383" width="44.44140625" customWidth="1"/>
    <col min="5384" max="5384" width="13.109375" customWidth="1"/>
    <col min="5385" max="5385" width="11.88671875" customWidth="1"/>
    <col min="5386" max="5386" width="11.33203125" customWidth="1"/>
    <col min="5387" max="5387" width="12.5546875" customWidth="1"/>
    <col min="5639" max="5639" width="44.44140625" customWidth="1"/>
    <col min="5640" max="5640" width="13.109375" customWidth="1"/>
    <col min="5641" max="5641" width="11.88671875" customWidth="1"/>
    <col min="5642" max="5642" width="11.33203125" customWidth="1"/>
    <col min="5643" max="5643" width="12.5546875" customWidth="1"/>
    <col min="5895" max="5895" width="44.44140625" customWidth="1"/>
    <col min="5896" max="5896" width="13.109375" customWidth="1"/>
    <col min="5897" max="5897" width="11.88671875" customWidth="1"/>
    <col min="5898" max="5898" width="11.33203125" customWidth="1"/>
    <col min="5899" max="5899" width="12.5546875" customWidth="1"/>
    <col min="6151" max="6151" width="44.44140625" customWidth="1"/>
    <col min="6152" max="6152" width="13.109375" customWidth="1"/>
    <col min="6153" max="6153" width="11.88671875" customWidth="1"/>
    <col min="6154" max="6154" width="11.33203125" customWidth="1"/>
    <col min="6155" max="6155" width="12.5546875" customWidth="1"/>
    <col min="6407" max="6407" width="44.44140625" customWidth="1"/>
    <col min="6408" max="6408" width="13.109375" customWidth="1"/>
    <col min="6409" max="6409" width="11.88671875" customWidth="1"/>
    <col min="6410" max="6410" width="11.33203125" customWidth="1"/>
    <col min="6411" max="6411" width="12.5546875" customWidth="1"/>
    <col min="6663" max="6663" width="44.44140625" customWidth="1"/>
    <col min="6664" max="6664" width="13.109375" customWidth="1"/>
    <col min="6665" max="6665" width="11.88671875" customWidth="1"/>
    <col min="6666" max="6666" width="11.33203125" customWidth="1"/>
    <col min="6667" max="6667" width="12.5546875" customWidth="1"/>
    <col min="6919" max="6919" width="44.44140625" customWidth="1"/>
    <col min="6920" max="6920" width="13.109375" customWidth="1"/>
    <col min="6921" max="6921" width="11.88671875" customWidth="1"/>
    <col min="6922" max="6922" width="11.33203125" customWidth="1"/>
    <col min="6923" max="6923" width="12.5546875" customWidth="1"/>
    <col min="7175" max="7175" width="44.44140625" customWidth="1"/>
    <col min="7176" max="7176" width="13.109375" customWidth="1"/>
    <col min="7177" max="7177" width="11.88671875" customWidth="1"/>
    <col min="7178" max="7178" width="11.33203125" customWidth="1"/>
    <col min="7179" max="7179" width="12.5546875" customWidth="1"/>
    <col min="7431" max="7431" width="44.44140625" customWidth="1"/>
    <col min="7432" max="7432" width="13.109375" customWidth="1"/>
    <col min="7433" max="7433" width="11.88671875" customWidth="1"/>
    <col min="7434" max="7434" width="11.33203125" customWidth="1"/>
    <col min="7435" max="7435" width="12.5546875" customWidth="1"/>
    <col min="7687" max="7687" width="44.44140625" customWidth="1"/>
    <col min="7688" max="7688" width="13.109375" customWidth="1"/>
    <col min="7689" max="7689" width="11.88671875" customWidth="1"/>
    <col min="7690" max="7690" width="11.33203125" customWidth="1"/>
    <col min="7691" max="7691" width="12.5546875" customWidth="1"/>
    <col min="7943" max="7943" width="44.44140625" customWidth="1"/>
    <col min="7944" max="7944" width="13.109375" customWidth="1"/>
    <col min="7945" max="7945" width="11.88671875" customWidth="1"/>
    <col min="7946" max="7946" width="11.33203125" customWidth="1"/>
    <col min="7947" max="7947" width="12.5546875" customWidth="1"/>
    <col min="8199" max="8199" width="44.44140625" customWidth="1"/>
    <col min="8200" max="8200" width="13.109375" customWidth="1"/>
    <col min="8201" max="8201" width="11.88671875" customWidth="1"/>
    <col min="8202" max="8202" width="11.33203125" customWidth="1"/>
    <col min="8203" max="8203" width="12.5546875" customWidth="1"/>
    <col min="8455" max="8455" width="44.44140625" customWidth="1"/>
    <col min="8456" max="8456" width="13.109375" customWidth="1"/>
    <col min="8457" max="8457" width="11.88671875" customWidth="1"/>
    <col min="8458" max="8458" width="11.33203125" customWidth="1"/>
    <col min="8459" max="8459" width="12.5546875" customWidth="1"/>
    <col min="8711" max="8711" width="44.44140625" customWidth="1"/>
    <col min="8712" max="8712" width="13.109375" customWidth="1"/>
    <col min="8713" max="8713" width="11.88671875" customWidth="1"/>
    <col min="8714" max="8714" width="11.33203125" customWidth="1"/>
    <col min="8715" max="8715" width="12.5546875" customWidth="1"/>
    <col min="8967" max="8967" width="44.44140625" customWidth="1"/>
    <col min="8968" max="8968" width="13.109375" customWidth="1"/>
    <col min="8969" max="8969" width="11.88671875" customWidth="1"/>
    <col min="8970" max="8970" width="11.33203125" customWidth="1"/>
    <col min="8971" max="8971" width="12.5546875" customWidth="1"/>
    <col min="9223" max="9223" width="44.44140625" customWidth="1"/>
    <col min="9224" max="9224" width="13.109375" customWidth="1"/>
    <col min="9225" max="9225" width="11.88671875" customWidth="1"/>
    <col min="9226" max="9226" width="11.33203125" customWidth="1"/>
    <col min="9227" max="9227" width="12.5546875" customWidth="1"/>
    <col min="9479" max="9479" width="44.44140625" customWidth="1"/>
    <col min="9480" max="9480" width="13.109375" customWidth="1"/>
    <col min="9481" max="9481" width="11.88671875" customWidth="1"/>
    <col min="9482" max="9482" width="11.33203125" customWidth="1"/>
    <col min="9483" max="9483" width="12.5546875" customWidth="1"/>
    <col min="9735" max="9735" width="44.44140625" customWidth="1"/>
    <col min="9736" max="9736" width="13.109375" customWidth="1"/>
    <col min="9737" max="9737" width="11.88671875" customWidth="1"/>
    <col min="9738" max="9738" width="11.33203125" customWidth="1"/>
    <col min="9739" max="9739" width="12.5546875" customWidth="1"/>
    <col min="9991" max="9991" width="44.44140625" customWidth="1"/>
    <col min="9992" max="9992" width="13.109375" customWidth="1"/>
    <col min="9993" max="9993" width="11.88671875" customWidth="1"/>
    <col min="9994" max="9994" width="11.33203125" customWidth="1"/>
    <col min="9995" max="9995" width="12.5546875" customWidth="1"/>
    <col min="10247" max="10247" width="44.44140625" customWidth="1"/>
    <col min="10248" max="10248" width="13.109375" customWidth="1"/>
    <col min="10249" max="10249" width="11.88671875" customWidth="1"/>
    <col min="10250" max="10250" width="11.33203125" customWidth="1"/>
    <col min="10251" max="10251" width="12.5546875" customWidth="1"/>
    <col min="10503" max="10503" width="44.44140625" customWidth="1"/>
    <col min="10504" max="10504" width="13.109375" customWidth="1"/>
    <col min="10505" max="10505" width="11.88671875" customWidth="1"/>
    <col min="10506" max="10506" width="11.33203125" customWidth="1"/>
    <col min="10507" max="10507" width="12.5546875" customWidth="1"/>
    <col min="10759" max="10759" width="44.44140625" customWidth="1"/>
    <col min="10760" max="10760" width="13.109375" customWidth="1"/>
    <col min="10761" max="10761" width="11.88671875" customWidth="1"/>
    <col min="10762" max="10762" width="11.33203125" customWidth="1"/>
    <col min="10763" max="10763" width="12.5546875" customWidth="1"/>
    <col min="11015" max="11015" width="44.44140625" customWidth="1"/>
    <col min="11016" max="11016" width="13.109375" customWidth="1"/>
    <col min="11017" max="11017" width="11.88671875" customWidth="1"/>
    <col min="11018" max="11018" width="11.33203125" customWidth="1"/>
    <col min="11019" max="11019" width="12.5546875" customWidth="1"/>
    <col min="11271" max="11271" width="44.44140625" customWidth="1"/>
    <col min="11272" max="11272" width="13.109375" customWidth="1"/>
    <col min="11273" max="11273" width="11.88671875" customWidth="1"/>
    <col min="11274" max="11274" width="11.33203125" customWidth="1"/>
    <col min="11275" max="11275" width="12.5546875" customWidth="1"/>
    <col min="11527" max="11527" width="44.44140625" customWidth="1"/>
    <col min="11528" max="11528" width="13.109375" customWidth="1"/>
    <col min="11529" max="11529" width="11.88671875" customWidth="1"/>
    <col min="11530" max="11530" width="11.33203125" customWidth="1"/>
    <col min="11531" max="11531" width="12.5546875" customWidth="1"/>
    <col min="11783" max="11783" width="44.44140625" customWidth="1"/>
    <col min="11784" max="11784" width="13.109375" customWidth="1"/>
    <col min="11785" max="11785" width="11.88671875" customWidth="1"/>
    <col min="11786" max="11786" width="11.33203125" customWidth="1"/>
    <col min="11787" max="11787" width="12.5546875" customWidth="1"/>
    <col min="12039" max="12039" width="44.44140625" customWidth="1"/>
    <col min="12040" max="12040" width="13.109375" customWidth="1"/>
    <col min="12041" max="12041" width="11.88671875" customWidth="1"/>
    <col min="12042" max="12042" width="11.33203125" customWidth="1"/>
    <col min="12043" max="12043" width="12.5546875" customWidth="1"/>
    <col min="12295" max="12295" width="44.44140625" customWidth="1"/>
    <col min="12296" max="12296" width="13.109375" customWidth="1"/>
    <col min="12297" max="12297" width="11.88671875" customWidth="1"/>
    <col min="12298" max="12298" width="11.33203125" customWidth="1"/>
    <col min="12299" max="12299" width="12.5546875" customWidth="1"/>
    <col min="12551" max="12551" width="44.44140625" customWidth="1"/>
    <col min="12552" max="12552" width="13.109375" customWidth="1"/>
    <col min="12553" max="12553" width="11.88671875" customWidth="1"/>
    <col min="12554" max="12554" width="11.33203125" customWidth="1"/>
    <col min="12555" max="12555" width="12.5546875" customWidth="1"/>
    <col min="12807" max="12807" width="44.44140625" customWidth="1"/>
    <col min="12808" max="12808" width="13.109375" customWidth="1"/>
    <col min="12809" max="12809" width="11.88671875" customWidth="1"/>
    <col min="12810" max="12810" width="11.33203125" customWidth="1"/>
    <col min="12811" max="12811" width="12.5546875" customWidth="1"/>
    <col min="13063" max="13063" width="44.44140625" customWidth="1"/>
    <col min="13064" max="13064" width="13.109375" customWidth="1"/>
    <col min="13065" max="13065" width="11.88671875" customWidth="1"/>
    <col min="13066" max="13066" width="11.33203125" customWidth="1"/>
    <col min="13067" max="13067" width="12.5546875" customWidth="1"/>
    <col min="13319" max="13319" width="44.44140625" customWidth="1"/>
    <col min="13320" max="13320" width="13.109375" customWidth="1"/>
    <col min="13321" max="13321" width="11.88671875" customWidth="1"/>
    <col min="13322" max="13322" width="11.33203125" customWidth="1"/>
    <col min="13323" max="13323" width="12.5546875" customWidth="1"/>
    <col min="13575" max="13575" width="44.44140625" customWidth="1"/>
    <col min="13576" max="13576" width="13.109375" customWidth="1"/>
    <col min="13577" max="13577" width="11.88671875" customWidth="1"/>
    <col min="13578" max="13578" width="11.33203125" customWidth="1"/>
    <col min="13579" max="13579" width="12.5546875" customWidth="1"/>
    <col min="13831" max="13831" width="44.44140625" customWidth="1"/>
    <col min="13832" max="13832" width="13.109375" customWidth="1"/>
    <col min="13833" max="13833" width="11.88671875" customWidth="1"/>
    <col min="13834" max="13834" width="11.33203125" customWidth="1"/>
    <col min="13835" max="13835" width="12.5546875" customWidth="1"/>
    <col min="14087" max="14087" width="44.44140625" customWidth="1"/>
    <col min="14088" max="14088" width="13.109375" customWidth="1"/>
    <col min="14089" max="14089" width="11.88671875" customWidth="1"/>
    <col min="14090" max="14090" width="11.33203125" customWidth="1"/>
    <col min="14091" max="14091" width="12.5546875" customWidth="1"/>
    <col min="14343" max="14343" width="44.44140625" customWidth="1"/>
    <col min="14344" max="14344" width="13.109375" customWidth="1"/>
    <col min="14345" max="14345" width="11.88671875" customWidth="1"/>
    <col min="14346" max="14346" width="11.33203125" customWidth="1"/>
    <col min="14347" max="14347" width="12.5546875" customWidth="1"/>
    <col min="14599" max="14599" width="44.44140625" customWidth="1"/>
    <col min="14600" max="14600" width="13.109375" customWidth="1"/>
    <col min="14601" max="14601" width="11.88671875" customWidth="1"/>
    <col min="14602" max="14602" width="11.33203125" customWidth="1"/>
    <col min="14603" max="14603" width="12.5546875" customWidth="1"/>
    <col min="14855" max="14855" width="44.44140625" customWidth="1"/>
    <col min="14856" max="14856" width="13.109375" customWidth="1"/>
    <col min="14857" max="14857" width="11.88671875" customWidth="1"/>
    <col min="14858" max="14858" width="11.33203125" customWidth="1"/>
    <col min="14859" max="14859" width="12.5546875" customWidth="1"/>
    <col min="15111" max="15111" width="44.44140625" customWidth="1"/>
    <col min="15112" max="15112" width="13.109375" customWidth="1"/>
    <col min="15113" max="15113" width="11.88671875" customWidth="1"/>
    <col min="15114" max="15114" width="11.33203125" customWidth="1"/>
    <col min="15115" max="15115" width="12.5546875" customWidth="1"/>
    <col min="15367" max="15367" width="44.44140625" customWidth="1"/>
    <col min="15368" max="15368" width="13.109375" customWidth="1"/>
    <col min="15369" max="15369" width="11.88671875" customWidth="1"/>
    <col min="15370" max="15370" width="11.33203125" customWidth="1"/>
    <col min="15371" max="15371" width="12.5546875" customWidth="1"/>
    <col min="15623" max="15623" width="44.44140625" customWidth="1"/>
    <col min="15624" max="15624" width="13.109375" customWidth="1"/>
    <col min="15625" max="15625" width="11.88671875" customWidth="1"/>
    <col min="15626" max="15626" width="11.33203125" customWidth="1"/>
    <col min="15627" max="15627" width="12.5546875" customWidth="1"/>
    <col min="15879" max="15879" width="44.44140625" customWidth="1"/>
    <col min="15880" max="15880" width="13.109375" customWidth="1"/>
    <col min="15881" max="15881" width="11.88671875" customWidth="1"/>
    <col min="15882" max="15882" width="11.33203125" customWidth="1"/>
    <col min="15883" max="15883" width="12.5546875" customWidth="1"/>
    <col min="16135" max="16135" width="44.44140625" customWidth="1"/>
    <col min="16136" max="16136" width="13.109375" customWidth="1"/>
    <col min="16137" max="16137" width="11.88671875" customWidth="1"/>
    <col min="16138" max="16138" width="11.33203125" customWidth="1"/>
    <col min="16139" max="16139" width="12.5546875" customWidth="1"/>
  </cols>
  <sheetData>
    <row r="1" spans="1:11" x14ac:dyDescent="0.25">
      <c r="A1" s="30"/>
      <c r="B1" s="68"/>
      <c r="C1" s="706"/>
      <c r="D1" s="706"/>
    </row>
    <row r="2" spans="1:11" x14ac:dyDescent="0.25">
      <c r="A2" s="900" t="s">
        <v>810</v>
      </c>
      <c r="B2" s="900"/>
      <c r="C2" s="900"/>
      <c r="D2" s="900"/>
      <c r="E2" s="900"/>
      <c r="F2" s="900"/>
      <c r="G2" s="900"/>
      <c r="H2" s="900"/>
      <c r="I2" s="900"/>
      <c r="J2" s="900"/>
      <c r="K2" s="900"/>
    </row>
    <row r="3" spans="1:11" x14ac:dyDescent="0.25">
      <c r="A3" s="27"/>
      <c r="B3" s="27"/>
      <c r="C3" s="707"/>
      <c r="D3" s="707"/>
      <c r="E3" s="27"/>
      <c r="F3" s="707"/>
      <c r="G3" s="707"/>
      <c r="H3" s="27"/>
      <c r="I3" s="707"/>
      <c r="J3" s="707"/>
      <c r="K3" s="27"/>
    </row>
    <row r="4" spans="1:11" x14ac:dyDescent="0.25">
      <c r="A4" s="911" t="s">
        <v>6</v>
      </c>
      <c r="B4" s="911"/>
      <c r="C4" s="911"/>
      <c r="D4" s="911"/>
      <c r="E4" s="911"/>
      <c r="F4" s="911"/>
      <c r="G4" s="911"/>
      <c r="H4" s="911"/>
      <c r="I4" s="911"/>
      <c r="J4" s="911"/>
      <c r="K4" s="911"/>
    </row>
    <row r="5" spans="1:11" x14ac:dyDescent="0.25">
      <c r="A5" s="406"/>
      <c r="B5" s="406" t="s">
        <v>438</v>
      </c>
      <c r="C5" s="708"/>
      <c r="D5" s="708"/>
      <c r="E5" s="406"/>
      <c r="F5" s="708"/>
      <c r="G5" s="708"/>
      <c r="H5" s="406"/>
      <c r="I5" s="708"/>
      <c r="J5" s="708"/>
      <c r="K5" s="406"/>
    </row>
    <row r="6" spans="1:11" x14ac:dyDescent="0.25">
      <c r="A6" s="872" t="s">
        <v>111</v>
      </c>
      <c r="B6" s="872"/>
      <c r="C6" s="872"/>
      <c r="D6" s="873"/>
      <c r="E6" s="873"/>
      <c r="F6" s="873"/>
      <c r="G6" s="873"/>
      <c r="H6" s="873"/>
      <c r="I6" s="873"/>
      <c r="J6" s="873"/>
      <c r="K6" s="873"/>
    </row>
    <row r="7" spans="1:11" ht="12.75" customHeight="1" x14ac:dyDescent="0.25">
      <c r="A7" s="912" t="s">
        <v>115</v>
      </c>
      <c r="B7" s="865" t="s">
        <v>439</v>
      </c>
      <c r="C7" s="865" t="s">
        <v>440</v>
      </c>
      <c r="D7" s="891" t="s">
        <v>441</v>
      </c>
      <c r="E7" s="891" t="s">
        <v>442</v>
      </c>
      <c r="F7" s="891" t="s">
        <v>443</v>
      </c>
      <c r="G7" s="891" t="s">
        <v>444</v>
      </c>
      <c r="H7" s="891" t="s">
        <v>445</v>
      </c>
      <c r="I7" s="891" t="s">
        <v>446</v>
      </c>
      <c r="J7" s="891" t="s">
        <v>447</v>
      </c>
      <c r="K7" s="827" t="s">
        <v>114</v>
      </c>
    </row>
    <row r="8" spans="1:11" ht="39.75" customHeight="1" x14ac:dyDescent="0.25">
      <c r="A8" s="913"/>
      <c r="B8" s="866"/>
      <c r="C8" s="866"/>
      <c r="D8" s="891"/>
      <c r="E8" s="891"/>
      <c r="F8" s="891"/>
      <c r="G8" s="891"/>
      <c r="H8" s="891"/>
      <c r="I8" s="891"/>
      <c r="J8" s="891"/>
      <c r="K8" s="827"/>
    </row>
    <row r="9" spans="1:11" x14ac:dyDescent="0.25">
      <c r="A9" s="766" t="s">
        <v>374</v>
      </c>
      <c r="B9" s="69">
        <v>5449</v>
      </c>
      <c r="C9" s="69">
        <v>6141</v>
      </c>
      <c r="D9" s="768">
        <v>6346</v>
      </c>
      <c r="E9" s="769">
        <v>0</v>
      </c>
      <c r="F9" s="769"/>
      <c r="G9" s="769"/>
      <c r="H9" s="70">
        <v>0</v>
      </c>
      <c r="I9" s="70"/>
      <c r="J9" s="70"/>
      <c r="K9" s="331">
        <f>J9+G9+D9</f>
        <v>6346</v>
      </c>
    </row>
    <row r="10" spans="1:11" ht="23.4" x14ac:dyDescent="0.25">
      <c r="A10" s="767" t="s">
        <v>385</v>
      </c>
      <c r="B10" s="340">
        <v>2393</v>
      </c>
      <c r="C10" s="340">
        <v>2393</v>
      </c>
      <c r="D10" s="340">
        <v>1029</v>
      </c>
      <c r="E10" s="70">
        <v>0</v>
      </c>
      <c r="F10" s="70"/>
      <c r="G10" s="70"/>
      <c r="H10" s="70">
        <v>0</v>
      </c>
      <c r="I10" s="70"/>
      <c r="J10" s="70"/>
      <c r="K10" s="331">
        <f t="shared" ref="K10:K13" si="0">J10+G10+D10</f>
        <v>1029</v>
      </c>
    </row>
    <row r="11" spans="1:11" ht="23.4" x14ac:dyDescent="0.25">
      <c r="A11" s="767" t="s">
        <v>773</v>
      </c>
      <c r="B11" s="69">
        <v>12731</v>
      </c>
      <c r="C11" s="69">
        <v>5052</v>
      </c>
      <c r="D11" s="69">
        <v>7554</v>
      </c>
      <c r="E11" s="70"/>
      <c r="F11" s="70"/>
      <c r="G11" s="70"/>
      <c r="H11" s="70"/>
      <c r="I11" s="70"/>
      <c r="J11" s="70"/>
      <c r="K11" s="331">
        <f t="shared" si="0"/>
        <v>7554</v>
      </c>
    </row>
    <row r="12" spans="1:11" x14ac:dyDescent="0.25">
      <c r="A12" s="32" t="s">
        <v>774</v>
      </c>
      <c r="B12" s="69"/>
      <c r="C12" s="69">
        <v>0</v>
      </c>
      <c r="D12" s="69"/>
      <c r="E12" s="70">
        <v>1199</v>
      </c>
      <c r="F12" s="70">
        <v>0</v>
      </c>
      <c r="G12" s="70">
        <v>1199</v>
      </c>
      <c r="H12" s="70"/>
      <c r="I12" s="70"/>
      <c r="J12" s="70"/>
      <c r="K12" s="331">
        <f t="shared" si="0"/>
        <v>1199</v>
      </c>
    </row>
    <row r="13" spans="1:11" ht="26.4" x14ac:dyDescent="0.25">
      <c r="A13" s="770" t="s">
        <v>780</v>
      </c>
      <c r="B13" s="69"/>
      <c r="C13" s="69">
        <v>0</v>
      </c>
      <c r="D13" s="69"/>
      <c r="E13" s="70">
        <v>1649</v>
      </c>
      <c r="F13" s="70">
        <v>218</v>
      </c>
      <c r="G13" s="70">
        <v>1866</v>
      </c>
      <c r="H13" s="70"/>
      <c r="I13" s="70"/>
      <c r="J13" s="70"/>
      <c r="K13" s="331">
        <f t="shared" si="0"/>
        <v>1866</v>
      </c>
    </row>
    <row r="14" spans="1:11" ht="20.25" customHeight="1" x14ac:dyDescent="0.25">
      <c r="A14" s="767" t="s">
        <v>775</v>
      </c>
      <c r="B14" s="69"/>
      <c r="C14" s="69"/>
      <c r="D14" s="69">
        <v>30</v>
      </c>
      <c r="E14" s="70"/>
      <c r="F14" s="70"/>
      <c r="G14" s="70"/>
      <c r="H14" s="70"/>
      <c r="I14" s="70"/>
      <c r="J14" s="70"/>
      <c r="K14" s="331"/>
    </row>
    <row r="15" spans="1:11" x14ac:dyDescent="0.25">
      <c r="A15" s="33" t="s">
        <v>2</v>
      </c>
      <c r="B15" s="76">
        <f>SUM(B9:B13)</f>
        <v>20573</v>
      </c>
      <c r="C15" s="76">
        <f>SUM(C9:C13)</f>
        <v>13586</v>
      </c>
      <c r="D15" s="76">
        <f>SUM(D9:D14)</f>
        <v>14959</v>
      </c>
      <c r="E15" s="76">
        <f t="shared" ref="E15:K15" si="1">SUM(E9:E13)</f>
        <v>2848</v>
      </c>
      <c r="F15" s="76">
        <f t="shared" si="1"/>
        <v>218</v>
      </c>
      <c r="G15" s="76">
        <f t="shared" si="1"/>
        <v>3065</v>
      </c>
      <c r="H15" s="76">
        <f t="shared" si="1"/>
        <v>0</v>
      </c>
      <c r="I15" s="76">
        <f t="shared" si="1"/>
        <v>0</v>
      </c>
      <c r="J15" s="76">
        <f t="shared" si="1"/>
        <v>0</v>
      </c>
      <c r="K15" s="76">
        <f t="shared" si="1"/>
        <v>17994</v>
      </c>
    </row>
  </sheetData>
  <mergeCells count="14">
    <mergeCell ref="A2:K2"/>
    <mergeCell ref="A4:K4"/>
    <mergeCell ref="A6:K6"/>
    <mergeCell ref="A7:A8"/>
    <mergeCell ref="B7:B8"/>
    <mergeCell ref="E7:E8"/>
    <mergeCell ref="H7:H8"/>
    <mergeCell ref="K7:K8"/>
    <mergeCell ref="C7:C8"/>
    <mergeCell ref="D7:D8"/>
    <mergeCell ref="F7:F8"/>
    <mergeCell ref="G7:G8"/>
    <mergeCell ref="I7:I8"/>
    <mergeCell ref="J7:J8"/>
  </mergeCells>
  <pageMargins left="0.61" right="0.35" top="0.36" bottom="0.3" header="0.26" footer="0.2"/>
  <pageSetup paperSize="9" scale="8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</sheetPr>
  <dimension ref="A2:D45"/>
  <sheetViews>
    <sheetView workbookViewId="0">
      <selection activeCell="C19" sqref="C19"/>
    </sheetView>
  </sheetViews>
  <sheetFormatPr defaultRowHeight="13.2" x14ac:dyDescent="0.25"/>
  <cols>
    <col min="1" max="1" width="42.33203125" customWidth="1"/>
    <col min="2" max="2" width="15.5546875" customWidth="1"/>
    <col min="3" max="3" width="15.109375" customWidth="1"/>
    <col min="4" max="4" width="13.109375" customWidth="1"/>
    <col min="5" max="5" width="11.88671875" customWidth="1"/>
    <col min="6" max="6" width="11.33203125" customWidth="1"/>
    <col min="7" max="7" width="12.5546875" customWidth="1"/>
    <col min="259" max="259" width="42.33203125" customWidth="1"/>
    <col min="260" max="260" width="13.109375" customWidth="1"/>
    <col min="261" max="261" width="11.88671875" customWidth="1"/>
    <col min="262" max="262" width="11.33203125" customWidth="1"/>
    <col min="263" max="263" width="12.5546875" customWidth="1"/>
    <col min="515" max="515" width="42.33203125" customWidth="1"/>
    <col min="516" max="516" width="13.109375" customWidth="1"/>
    <col min="517" max="517" width="11.88671875" customWidth="1"/>
    <col min="518" max="518" width="11.33203125" customWidth="1"/>
    <col min="519" max="519" width="12.5546875" customWidth="1"/>
    <col min="771" max="771" width="42.33203125" customWidth="1"/>
    <col min="772" max="772" width="13.109375" customWidth="1"/>
    <col min="773" max="773" width="11.88671875" customWidth="1"/>
    <col min="774" max="774" width="11.33203125" customWidth="1"/>
    <col min="775" max="775" width="12.5546875" customWidth="1"/>
    <col min="1027" max="1027" width="42.33203125" customWidth="1"/>
    <col min="1028" max="1028" width="13.109375" customWidth="1"/>
    <col min="1029" max="1029" width="11.88671875" customWidth="1"/>
    <col min="1030" max="1030" width="11.33203125" customWidth="1"/>
    <col min="1031" max="1031" width="12.5546875" customWidth="1"/>
    <col min="1283" max="1283" width="42.33203125" customWidth="1"/>
    <col min="1284" max="1284" width="13.109375" customWidth="1"/>
    <col min="1285" max="1285" width="11.88671875" customWidth="1"/>
    <col min="1286" max="1286" width="11.33203125" customWidth="1"/>
    <col min="1287" max="1287" width="12.5546875" customWidth="1"/>
    <col min="1539" max="1539" width="42.33203125" customWidth="1"/>
    <col min="1540" max="1540" width="13.109375" customWidth="1"/>
    <col min="1541" max="1541" width="11.88671875" customWidth="1"/>
    <col min="1542" max="1542" width="11.33203125" customWidth="1"/>
    <col min="1543" max="1543" width="12.5546875" customWidth="1"/>
    <col min="1795" max="1795" width="42.33203125" customWidth="1"/>
    <col min="1796" max="1796" width="13.109375" customWidth="1"/>
    <col min="1797" max="1797" width="11.88671875" customWidth="1"/>
    <col min="1798" max="1798" width="11.33203125" customWidth="1"/>
    <col min="1799" max="1799" width="12.5546875" customWidth="1"/>
    <col min="2051" max="2051" width="42.33203125" customWidth="1"/>
    <col min="2052" max="2052" width="13.109375" customWidth="1"/>
    <col min="2053" max="2053" width="11.88671875" customWidth="1"/>
    <col min="2054" max="2054" width="11.33203125" customWidth="1"/>
    <col min="2055" max="2055" width="12.5546875" customWidth="1"/>
    <col min="2307" max="2307" width="42.33203125" customWidth="1"/>
    <col min="2308" max="2308" width="13.109375" customWidth="1"/>
    <col min="2309" max="2309" width="11.88671875" customWidth="1"/>
    <col min="2310" max="2310" width="11.33203125" customWidth="1"/>
    <col min="2311" max="2311" width="12.5546875" customWidth="1"/>
    <col min="2563" max="2563" width="42.33203125" customWidth="1"/>
    <col min="2564" max="2564" width="13.109375" customWidth="1"/>
    <col min="2565" max="2565" width="11.88671875" customWidth="1"/>
    <col min="2566" max="2566" width="11.33203125" customWidth="1"/>
    <col min="2567" max="2567" width="12.5546875" customWidth="1"/>
    <col min="2819" max="2819" width="42.33203125" customWidth="1"/>
    <col min="2820" max="2820" width="13.109375" customWidth="1"/>
    <col min="2821" max="2821" width="11.88671875" customWidth="1"/>
    <col min="2822" max="2822" width="11.33203125" customWidth="1"/>
    <col min="2823" max="2823" width="12.5546875" customWidth="1"/>
    <col min="3075" max="3075" width="42.33203125" customWidth="1"/>
    <col min="3076" max="3076" width="13.109375" customWidth="1"/>
    <col min="3077" max="3077" width="11.88671875" customWidth="1"/>
    <col min="3078" max="3078" width="11.33203125" customWidth="1"/>
    <col min="3079" max="3079" width="12.5546875" customWidth="1"/>
    <col min="3331" max="3331" width="42.33203125" customWidth="1"/>
    <col min="3332" max="3332" width="13.109375" customWidth="1"/>
    <col min="3333" max="3333" width="11.88671875" customWidth="1"/>
    <col min="3334" max="3334" width="11.33203125" customWidth="1"/>
    <col min="3335" max="3335" width="12.5546875" customWidth="1"/>
    <col min="3587" max="3587" width="42.33203125" customWidth="1"/>
    <col min="3588" max="3588" width="13.109375" customWidth="1"/>
    <col min="3589" max="3589" width="11.88671875" customWidth="1"/>
    <col min="3590" max="3590" width="11.33203125" customWidth="1"/>
    <col min="3591" max="3591" width="12.5546875" customWidth="1"/>
    <col min="3843" max="3843" width="42.33203125" customWidth="1"/>
    <col min="3844" max="3844" width="13.109375" customWidth="1"/>
    <col min="3845" max="3845" width="11.88671875" customWidth="1"/>
    <col min="3846" max="3846" width="11.33203125" customWidth="1"/>
    <col min="3847" max="3847" width="12.5546875" customWidth="1"/>
    <col min="4099" max="4099" width="42.33203125" customWidth="1"/>
    <col min="4100" max="4100" width="13.109375" customWidth="1"/>
    <col min="4101" max="4101" width="11.88671875" customWidth="1"/>
    <col min="4102" max="4102" width="11.33203125" customWidth="1"/>
    <col min="4103" max="4103" width="12.5546875" customWidth="1"/>
    <col min="4355" max="4355" width="42.33203125" customWidth="1"/>
    <col min="4356" max="4356" width="13.109375" customWidth="1"/>
    <col min="4357" max="4357" width="11.88671875" customWidth="1"/>
    <col min="4358" max="4358" width="11.33203125" customWidth="1"/>
    <col min="4359" max="4359" width="12.5546875" customWidth="1"/>
    <col min="4611" max="4611" width="42.33203125" customWidth="1"/>
    <col min="4612" max="4612" width="13.109375" customWidth="1"/>
    <col min="4613" max="4613" width="11.88671875" customWidth="1"/>
    <col min="4614" max="4614" width="11.33203125" customWidth="1"/>
    <col min="4615" max="4615" width="12.5546875" customWidth="1"/>
    <col min="4867" max="4867" width="42.33203125" customWidth="1"/>
    <col min="4868" max="4868" width="13.109375" customWidth="1"/>
    <col min="4869" max="4869" width="11.88671875" customWidth="1"/>
    <col min="4870" max="4870" width="11.33203125" customWidth="1"/>
    <col min="4871" max="4871" width="12.5546875" customWidth="1"/>
    <col min="5123" max="5123" width="42.33203125" customWidth="1"/>
    <col min="5124" max="5124" width="13.109375" customWidth="1"/>
    <col min="5125" max="5125" width="11.88671875" customWidth="1"/>
    <col min="5126" max="5126" width="11.33203125" customWidth="1"/>
    <col min="5127" max="5127" width="12.5546875" customWidth="1"/>
    <col min="5379" max="5379" width="42.33203125" customWidth="1"/>
    <col min="5380" max="5380" width="13.109375" customWidth="1"/>
    <col min="5381" max="5381" width="11.88671875" customWidth="1"/>
    <col min="5382" max="5382" width="11.33203125" customWidth="1"/>
    <col min="5383" max="5383" width="12.5546875" customWidth="1"/>
    <col min="5635" max="5635" width="42.33203125" customWidth="1"/>
    <col min="5636" max="5636" width="13.109375" customWidth="1"/>
    <col min="5637" max="5637" width="11.88671875" customWidth="1"/>
    <col min="5638" max="5638" width="11.33203125" customWidth="1"/>
    <col min="5639" max="5639" width="12.5546875" customWidth="1"/>
    <col min="5891" max="5891" width="42.33203125" customWidth="1"/>
    <col min="5892" max="5892" width="13.109375" customWidth="1"/>
    <col min="5893" max="5893" width="11.88671875" customWidth="1"/>
    <col min="5894" max="5894" width="11.33203125" customWidth="1"/>
    <col min="5895" max="5895" width="12.5546875" customWidth="1"/>
    <col min="6147" max="6147" width="42.33203125" customWidth="1"/>
    <col min="6148" max="6148" width="13.109375" customWidth="1"/>
    <col min="6149" max="6149" width="11.88671875" customWidth="1"/>
    <col min="6150" max="6150" width="11.33203125" customWidth="1"/>
    <col min="6151" max="6151" width="12.5546875" customWidth="1"/>
    <col min="6403" max="6403" width="42.33203125" customWidth="1"/>
    <col min="6404" max="6404" width="13.109375" customWidth="1"/>
    <col min="6405" max="6405" width="11.88671875" customWidth="1"/>
    <col min="6406" max="6406" width="11.33203125" customWidth="1"/>
    <col min="6407" max="6407" width="12.5546875" customWidth="1"/>
    <col min="6659" max="6659" width="42.33203125" customWidth="1"/>
    <col min="6660" max="6660" width="13.109375" customWidth="1"/>
    <col min="6661" max="6661" width="11.88671875" customWidth="1"/>
    <col min="6662" max="6662" width="11.33203125" customWidth="1"/>
    <col min="6663" max="6663" width="12.5546875" customWidth="1"/>
    <col min="6915" max="6915" width="42.33203125" customWidth="1"/>
    <col min="6916" max="6916" width="13.109375" customWidth="1"/>
    <col min="6917" max="6917" width="11.88671875" customWidth="1"/>
    <col min="6918" max="6918" width="11.33203125" customWidth="1"/>
    <col min="6919" max="6919" width="12.5546875" customWidth="1"/>
    <col min="7171" max="7171" width="42.33203125" customWidth="1"/>
    <col min="7172" max="7172" width="13.109375" customWidth="1"/>
    <col min="7173" max="7173" width="11.88671875" customWidth="1"/>
    <col min="7174" max="7174" width="11.33203125" customWidth="1"/>
    <col min="7175" max="7175" width="12.5546875" customWidth="1"/>
    <col min="7427" max="7427" width="42.33203125" customWidth="1"/>
    <col min="7428" max="7428" width="13.109375" customWidth="1"/>
    <col min="7429" max="7429" width="11.88671875" customWidth="1"/>
    <col min="7430" max="7430" width="11.33203125" customWidth="1"/>
    <col min="7431" max="7431" width="12.5546875" customWidth="1"/>
    <col min="7683" max="7683" width="42.33203125" customWidth="1"/>
    <col min="7684" max="7684" width="13.109375" customWidth="1"/>
    <col min="7685" max="7685" width="11.88671875" customWidth="1"/>
    <col min="7686" max="7686" width="11.33203125" customWidth="1"/>
    <col min="7687" max="7687" width="12.5546875" customWidth="1"/>
    <col min="7939" max="7939" width="42.33203125" customWidth="1"/>
    <col min="7940" max="7940" width="13.109375" customWidth="1"/>
    <col min="7941" max="7941" width="11.88671875" customWidth="1"/>
    <col min="7942" max="7942" width="11.33203125" customWidth="1"/>
    <col min="7943" max="7943" width="12.5546875" customWidth="1"/>
    <col min="8195" max="8195" width="42.33203125" customWidth="1"/>
    <col min="8196" max="8196" width="13.109375" customWidth="1"/>
    <col min="8197" max="8197" width="11.88671875" customWidth="1"/>
    <col min="8198" max="8198" width="11.33203125" customWidth="1"/>
    <col min="8199" max="8199" width="12.5546875" customWidth="1"/>
    <col min="8451" max="8451" width="42.33203125" customWidth="1"/>
    <col min="8452" max="8452" width="13.109375" customWidth="1"/>
    <col min="8453" max="8453" width="11.88671875" customWidth="1"/>
    <col min="8454" max="8454" width="11.33203125" customWidth="1"/>
    <col min="8455" max="8455" width="12.5546875" customWidth="1"/>
    <col min="8707" max="8707" width="42.33203125" customWidth="1"/>
    <col min="8708" max="8708" width="13.109375" customWidth="1"/>
    <col min="8709" max="8709" width="11.88671875" customWidth="1"/>
    <col min="8710" max="8710" width="11.33203125" customWidth="1"/>
    <col min="8711" max="8711" width="12.5546875" customWidth="1"/>
    <col min="8963" max="8963" width="42.33203125" customWidth="1"/>
    <col min="8964" max="8964" width="13.109375" customWidth="1"/>
    <col min="8965" max="8965" width="11.88671875" customWidth="1"/>
    <col min="8966" max="8966" width="11.33203125" customWidth="1"/>
    <col min="8967" max="8967" width="12.5546875" customWidth="1"/>
    <col min="9219" max="9219" width="42.33203125" customWidth="1"/>
    <col min="9220" max="9220" width="13.109375" customWidth="1"/>
    <col min="9221" max="9221" width="11.88671875" customWidth="1"/>
    <col min="9222" max="9222" width="11.33203125" customWidth="1"/>
    <col min="9223" max="9223" width="12.5546875" customWidth="1"/>
    <col min="9475" max="9475" width="42.33203125" customWidth="1"/>
    <col min="9476" max="9476" width="13.109375" customWidth="1"/>
    <col min="9477" max="9477" width="11.88671875" customWidth="1"/>
    <col min="9478" max="9478" width="11.33203125" customWidth="1"/>
    <col min="9479" max="9479" width="12.5546875" customWidth="1"/>
    <col min="9731" max="9731" width="42.33203125" customWidth="1"/>
    <col min="9732" max="9732" width="13.109375" customWidth="1"/>
    <col min="9733" max="9733" width="11.88671875" customWidth="1"/>
    <col min="9734" max="9734" width="11.33203125" customWidth="1"/>
    <col min="9735" max="9735" width="12.5546875" customWidth="1"/>
    <col min="9987" max="9987" width="42.33203125" customWidth="1"/>
    <col min="9988" max="9988" width="13.109375" customWidth="1"/>
    <col min="9989" max="9989" width="11.88671875" customWidth="1"/>
    <col min="9990" max="9990" width="11.33203125" customWidth="1"/>
    <col min="9991" max="9991" width="12.5546875" customWidth="1"/>
    <col min="10243" max="10243" width="42.33203125" customWidth="1"/>
    <col min="10244" max="10244" width="13.109375" customWidth="1"/>
    <col min="10245" max="10245" width="11.88671875" customWidth="1"/>
    <col min="10246" max="10246" width="11.33203125" customWidth="1"/>
    <col min="10247" max="10247" width="12.5546875" customWidth="1"/>
    <col min="10499" max="10499" width="42.33203125" customWidth="1"/>
    <col min="10500" max="10500" width="13.109375" customWidth="1"/>
    <col min="10501" max="10501" width="11.88671875" customWidth="1"/>
    <col min="10502" max="10502" width="11.33203125" customWidth="1"/>
    <col min="10503" max="10503" width="12.5546875" customWidth="1"/>
    <col min="10755" max="10755" width="42.33203125" customWidth="1"/>
    <col min="10756" max="10756" width="13.109375" customWidth="1"/>
    <col min="10757" max="10757" width="11.88671875" customWidth="1"/>
    <col min="10758" max="10758" width="11.33203125" customWidth="1"/>
    <col min="10759" max="10759" width="12.5546875" customWidth="1"/>
    <col min="11011" max="11011" width="42.33203125" customWidth="1"/>
    <col min="11012" max="11012" width="13.109375" customWidth="1"/>
    <col min="11013" max="11013" width="11.88671875" customWidth="1"/>
    <col min="11014" max="11014" width="11.33203125" customWidth="1"/>
    <col min="11015" max="11015" width="12.5546875" customWidth="1"/>
    <col min="11267" max="11267" width="42.33203125" customWidth="1"/>
    <col min="11268" max="11268" width="13.109375" customWidth="1"/>
    <col min="11269" max="11269" width="11.88671875" customWidth="1"/>
    <col min="11270" max="11270" width="11.33203125" customWidth="1"/>
    <col min="11271" max="11271" width="12.5546875" customWidth="1"/>
    <col min="11523" max="11523" width="42.33203125" customWidth="1"/>
    <col min="11524" max="11524" width="13.109375" customWidth="1"/>
    <col min="11525" max="11525" width="11.88671875" customWidth="1"/>
    <col min="11526" max="11526" width="11.33203125" customWidth="1"/>
    <col min="11527" max="11527" width="12.5546875" customWidth="1"/>
    <col min="11779" max="11779" width="42.33203125" customWidth="1"/>
    <col min="11780" max="11780" width="13.109375" customWidth="1"/>
    <col min="11781" max="11781" width="11.88671875" customWidth="1"/>
    <col min="11782" max="11782" width="11.33203125" customWidth="1"/>
    <col min="11783" max="11783" width="12.5546875" customWidth="1"/>
    <col min="12035" max="12035" width="42.33203125" customWidth="1"/>
    <col min="12036" max="12036" width="13.109375" customWidth="1"/>
    <col min="12037" max="12037" width="11.88671875" customWidth="1"/>
    <col min="12038" max="12038" width="11.33203125" customWidth="1"/>
    <col min="12039" max="12039" width="12.5546875" customWidth="1"/>
    <col min="12291" max="12291" width="42.33203125" customWidth="1"/>
    <col min="12292" max="12292" width="13.109375" customWidth="1"/>
    <col min="12293" max="12293" width="11.88671875" customWidth="1"/>
    <col min="12294" max="12294" width="11.33203125" customWidth="1"/>
    <col min="12295" max="12295" width="12.5546875" customWidth="1"/>
    <col min="12547" max="12547" width="42.33203125" customWidth="1"/>
    <col min="12548" max="12548" width="13.109375" customWidth="1"/>
    <col min="12549" max="12549" width="11.88671875" customWidth="1"/>
    <col min="12550" max="12550" width="11.33203125" customWidth="1"/>
    <col min="12551" max="12551" width="12.5546875" customWidth="1"/>
    <col min="12803" max="12803" width="42.33203125" customWidth="1"/>
    <col min="12804" max="12804" width="13.109375" customWidth="1"/>
    <col min="12805" max="12805" width="11.88671875" customWidth="1"/>
    <col min="12806" max="12806" width="11.33203125" customWidth="1"/>
    <col min="12807" max="12807" width="12.5546875" customWidth="1"/>
    <col min="13059" max="13059" width="42.33203125" customWidth="1"/>
    <col min="13060" max="13060" width="13.109375" customWidth="1"/>
    <col min="13061" max="13061" width="11.88671875" customWidth="1"/>
    <col min="13062" max="13062" width="11.33203125" customWidth="1"/>
    <col min="13063" max="13063" width="12.5546875" customWidth="1"/>
    <col min="13315" max="13315" width="42.33203125" customWidth="1"/>
    <col min="13316" max="13316" width="13.109375" customWidth="1"/>
    <col min="13317" max="13317" width="11.88671875" customWidth="1"/>
    <col min="13318" max="13318" width="11.33203125" customWidth="1"/>
    <col min="13319" max="13319" width="12.5546875" customWidth="1"/>
    <col min="13571" max="13571" width="42.33203125" customWidth="1"/>
    <col min="13572" max="13572" width="13.109375" customWidth="1"/>
    <col min="13573" max="13573" width="11.88671875" customWidth="1"/>
    <col min="13574" max="13574" width="11.33203125" customWidth="1"/>
    <col min="13575" max="13575" width="12.5546875" customWidth="1"/>
    <col min="13827" max="13827" width="42.33203125" customWidth="1"/>
    <col min="13828" max="13828" width="13.109375" customWidth="1"/>
    <col min="13829" max="13829" width="11.88671875" customWidth="1"/>
    <col min="13830" max="13830" width="11.33203125" customWidth="1"/>
    <col min="13831" max="13831" width="12.5546875" customWidth="1"/>
    <col min="14083" max="14083" width="42.33203125" customWidth="1"/>
    <col min="14084" max="14084" width="13.109375" customWidth="1"/>
    <col min="14085" max="14085" width="11.88671875" customWidth="1"/>
    <col min="14086" max="14086" width="11.33203125" customWidth="1"/>
    <col min="14087" max="14087" width="12.5546875" customWidth="1"/>
    <col min="14339" max="14339" width="42.33203125" customWidth="1"/>
    <col min="14340" max="14340" width="13.109375" customWidth="1"/>
    <col min="14341" max="14341" width="11.88671875" customWidth="1"/>
    <col min="14342" max="14342" width="11.33203125" customWidth="1"/>
    <col min="14343" max="14343" width="12.5546875" customWidth="1"/>
    <col min="14595" max="14595" width="42.33203125" customWidth="1"/>
    <col min="14596" max="14596" width="13.109375" customWidth="1"/>
    <col min="14597" max="14597" width="11.88671875" customWidth="1"/>
    <col min="14598" max="14598" width="11.33203125" customWidth="1"/>
    <col min="14599" max="14599" width="12.5546875" customWidth="1"/>
    <col min="14851" max="14851" width="42.33203125" customWidth="1"/>
    <col min="14852" max="14852" width="13.109375" customWidth="1"/>
    <col min="14853" max="14853" width="11.88671875" customWidth="1"/>
    <col min="14854" max="14854" width="11.33203125" customWidth="1"/>
    <col min="14855" max="14855" width="12.5546875" customWidth="1"/>
    <col min="15107" max="15107" width="42.33203125" customWidth="1"/>
    <col min="15108" max="15108" width="13.109375" customWidth="1"/>
    <col min="15109" max="15109" width="11.88671875" customWidth="1"/>
    <col min="15110" max="15110" width="11.33203125" customWidth="1"/>
    <col min="15111" max="15111" width="12.5546875" customWidth="1"/>
    <col min="15363" max="15363" width="42.33203125" customWidth="1"/>
    <col min="15364" max="15364" width="13.109375" customWidth="1"/>
    <col min="15365" max="15365" width="11.88671875" customWidth="1"/>
    <col min="15366" max="15366" width="11.33203125" customWidth="1"/>
    <col min="15367" max="15367" width="12.5546875" customWidth="1"/>
    <col min="15619" max="15619" width="42.33203125" customWidth="1"/>
    <col min="15620" max="15620" width="13.109375" customWidth="1"/>
    <col min="15621" max="15621" width="11.88671875" customWidth="1"/>
    <col min="15622" max="15622" width="11.33203125" customWidth="1"/>
    <col min="15623" max="15623" width="12.5546875" customWidth="1"/>
    <col min="15875" max="15875" width="42.33203125" customWidth="1"/>
    <col min="15876" max="15876" width="13.109375" customWidth="1"/>
    <col min="15877" max="15877" width="11.88671875" customWidth="1"/>
    <col min="15878" max="15878" width="11.33203125" customWidth="1"/>
    <col min="15879" max="15879" width="12.5546875" customWidth="1"/>
    <col min="16131" max="16131" width="42.33203125" customWidth="1"/>
    <col min="16132" max="16132" width="13.109375" customWidth="1"/>
    <col min="16133" max="16133" width="11.88671875" customWidth="1"/>
    <col min="16134" max="16134" width="11.33203125" customWidth="1"/>
    <col min="16135" max="16135" width="12.5546875" customWidth="1"/>
  </cols>
  <sheetData>
    <row r="2" spans="1:4" x14ac:dyDescent="0.25">
      <c r="A2" s="30"/>
      <c r="B2" s="30"/>
      <c r="C2" s="30"/>
      <c r="D2" s="31" t="s">
        <v>811</v>
      </c>
    </row>
    <row r="3" spans="1:4" x14ac:dyDescent="0.25">
      <c r="A3" s="30"/>
      <c r="B3" s="30"/>
      <c r="C3" s="30"/>
      <c r="D3" s="31"/>
    </row>
    <row r="4" spans="1:4" x14ac:dyDescent="0.25">
      <c r="A4" s="911" t="s">
        <v>116</v>
      </c>
      <c r="B4" s="911"/>
      <c r="C4" s="911"/>
      <c r="D4" s="911"/>
    </row>
    <row r="5" spans="1:4" x14ac:dyDescent="0.25">
      <c r="A5" s="406" t="s">
        <v>438</v>
      </c>
      <c r="B5" s="712"/>
      <c r="C5" s="712"/>
      <c r="D5" s="406"/>
    </row>
    <row r="6" spans="1:4" x14ac:dyDescent="0.25">
      <c r="A6" s="870" t="s">
        <v>111</v>
      </c>
      <c r="B6" s="870"/>
      <c r="C6" s="870"/>
      <c r="D6" s="870"/>
    </row>
    <row r="7" spans="1:4" ht="21.75" customHeight="1" x14ac:dyDescent="0.25">
      <c r="A7" s="915" t="s">
        <v>112</v>
      </c>
      <c r="B7" s="865" t="s">
        <v>439</v>
      </c>
      <c r="C7" s="865" t="s">
        <v>440</v>
      </c>
      <c r="D7" s="891" t="s">
        <v>441</v>
      </c>
    </row>
    <row r="8" spans="1:4" ht="3.75" customHeight="1" x14ac:dyDescent="0.25">
      <c r="A8" s="916"/>
      <c r="B8" s="914"/>
      <c r="C8" s="914"/>
      <c r="D8" s="891"/>
    </row>
    <row r="9" spans="1:4" x14ac:dyDescent="0.25">
      <c r="A9" s="23" t="s">
        <v>117</v>
      </c>
      <c r="B9" s="866"/>
      <c r="C9" s="866"/>
      <c r="D9" s="891"/>
    </row>
    <row r="10" spans="1:4" x14ac:dyDescent="0.25">
      <c r="A10" s="34" t="s">
        <v>118</v>
      </c>
      <c r="B10" s="771"/>
      <c r="C10" s="771"/>
      <c r="D10" s="71"/>
    </row>
    <row r="11" spans="1:4" x14ac:dyDescent="0.25">
      <c r="A11" s="34" t="s">
        <v>119</v>
      </c>
      <c r="B11" s="771"/>
      <c r="C11" s="771"/>
      <c r="D11" s="71"/>
    </row>
    <row r="12" spans="1:4" x14ac:dyDescent="0.25">
      <c r="A12" s="34"/>
      <c r="B12" s="771"/>
      <c r="C12" s="771"/>
      <c r="D12" s="71"/>
    </row>
    <row r="13" spans="1:4" x14ac:dyDescent="0.25">
      <c r="A13" s="1" t="s">
        <v>120</v>
      </c>
      <c r="B13" s="607">
        <v>4000</v>
      </c>
      <c r="C13" s="607">
        <v>0</v>
      </c>
      <c r="D13" s="28">
        <v>4037</v>
      </c>
    </row>
    <row r="14" spans="1:4" x14ac:dyDescent="0.25">
      <c r="A14" s="34" t="s">
        <v>121</v>
      </c>
      <c r="B14" s="73"/>
      <c r="C14" s="73"/>
      <c r="D14" s="28"/>
    </row>
    <row r="15" spans="1:4" x14ac:dyDescent="0.25">
      <c r="A15" s="35" t="s">
        <v>122</v>
      </c>
      <c r="B15" s="772">
        <v>1900</v>
      </c>
      <c r="C15" s="72">
        <v>1900</v>
      </c>
      <c r="D15" s="72"/>
    </row>
    <row r="16" spans="1:4" x14ac:dyDescent="0.25">
      <c r="A16" s="34" t="s">
        <v>123</v>
      </c>
      <c r="B16" s="73"/>
      <c r="C16" s="73"/>
      <c r="D16" s="73"/>
    </row>
    <row r="17" spans="1:4" x14ac:dyDescent="0.25">
      <c r="A17" s="36" t="s">
        <v>124</v>
      </c>
      <c r="B17" s="607">
        <v>2100</v>
      </c>
      <c r="C17" s="73">
        <v>2100</v>
      </c>
      <c r="D17" s="73"/>
    </row>
    <row r="18" spans="1:4" x14ac:dyDescent="0.25">
      <c r="A18" s="36" t="s">
        <v>125</v>
      </c>
      <c r="B18" s="73"/>
      <c r="C18" s="73"/>
      <c r="D18" s="73"/>
    </row>
    <row r="19" spans="1:4" x14ac:dyDescent="0.25">
      <c r="A19" s="36"/>
      <c r="B19" s="73"/>
      <c r="C19" s="73"/>
      <c r="D19" s="73"/>
    </row>
    <row r="20" spans="1:4" x14ac:dyDescent="0.25">
      <c r="A20" s="37" t="s">
        <v>126</v>
      </c>
      <c r="B20" s="607">
        <v>65000</v>
      </c>
      <c r="C20" s="607">
        <v>75135</v>
      </c>
      <c r="D20" s="28">
        <v>97228</v>
      </c>
    </row>
    <row r="21" spans="1:4" x14ac:dyDescent="0.25">
      <c r="A21" s="36" t="s">
        <v>121</v>
      </c>
      <c r="B21" s="73"/>
      <c r="C21" s="73"/>
      <c r="D21" s="73"/>
    </row>
    <row r="22" spans="1:4" x14ac:dyDescent="0.25">
      <c r="A22" s="36" t="s">
        <v>127</v>
      </c>
      <c r="B22" s="73">
        <v>65000</v>
      </c>
      <c r="C22" s="607">
        <v>75135</v>
      </c>
      <c r="D22" s="73"/>
    </row>
    <row r="23" spans="1:4" x14ac:dyDescent="0.25">
      <c r="A23" s="36"/>
      <c r="B23" s="73"/>
      <c r="C23" s="73"/>
      <c r="D23" s="73"/>
    </row>
    <row r="24" spans="1:4" x14ac:dyDescent="0.25">
      <c r="A24" s="37" t="s">
        <v>128</v>
      </c>
      <c r="B24" s="607">
        <v>9500</v>
      </c>
      <c r="C24" s="607">
        <v>9500</v>
      </c>
      <c r="D24" s="28">
        <v>9813</v>
      </c>
    </row>
    <row r="25" spans="1:4" x14ac:dyDescent="0.25">
      <c r="A25" s="37" t="s">
        <v>129</v>
      </c>
      <c r="B25" s="607">
        <v>0</v>
      </c>
      <c r="C25" s="607"/>
      <c r="D25" s="28"/>
    </row>
    <row r="26" spans="1:4" x14ac:dyDescent="0.25">
      <c r="A26" s="36" t="s">
        <v>121</v>
      </c>
      <c r="B26" s="73"/>
      <c r="C26" s="73"/>
      <c r="D26" s="73"/>
    </row>
    <row r="27" spans="1:4" x14ac:dyDescent="0.25">
      <c r="A27" s="34" t="s">
        <v>130</v>
      </c>
      <c r="B27" s="73"/>
      <c r="C27" s="73"/>
      <c r="D27" s="28"/>
    </row>
    <row r="28" spans="1:4" x14ac:dyDescent="0.25">
      <c r="A28" s="34" t="s">
        <v>131</v>
      </c>
      <c r="B28" s="73"/>
      <c r="C28" s="73"/>
      <c r="D28" s="73"/>
    </row>
    <row r="29" spans="1:4" ht="20.399999999999999" x14ac:dyDescent="0.25">
      <c r="A29" s="35" t="s">
        <v>132</v>
      </c>
      <c r="B29" s="72"/>
      <c r="C29" s="72"/>
      <c r="D29" s="73"/>
    </row>
    <row r="30" spans="1:4" x14ac:dyDescent="0.25">
      <c r="A30" s="35"/>
      <c r="B30" s="72"/>
      <c r="C30" s="72"/>
      <c r="D30" s="73"/>
    </row>
    <row r="31" spans="1:4" x14ac:dyDescent="0.25">
      <c r="A31" s="1" t="s">
        <v>212</v>
      </c>
      <c r="B31" s="607">
        <v>250</v>
      </c>
      <c r="C31" s="607">
        <v>250</v>
      </c>
      <c r="D31" s="28">
        <v>1134</v>
      </c>
    </row>
    <row r="32" spans="1:4" x14ac:dyDescent="0.25">
      <c r="A32" s="34" t="s">
        <v>121</v>
      </c>
      <c r="B32" s="73"/>
      <c r="C32" s="73"/>
      <c r="D32" s="73" t="s">
        <v>764</v>
      </c>
    </row>
    <row r="33" spans="1:4" x14ac:dyDescent="0.25">
      <c r="A33" s="34" t="s">
        <v>133</v>
      </c>
      <c r="B33" s="73"/>
      <c r="C33" s="73"/>
      <c r="D33" s="73"/>
    </row>
    <row r="34" spans="1:4" x14ac:dyDescent="0.25">
      <c r="A34" s="34" t="s">
        <v>134</v>
      </c>
      <c r="B34" s="73"/>
      <c r="C34" s="73"/>
      <c r="D34" s="73"/>
    </row>
    <row r="35" spans="1:4" x14ac:dyDescent="0.25">
      <c r="A35" s="34" t="s">
        <v>135</v>
      </c>
      <c r="B35" s="73"/>
      <c r="C35" s="73"/>
      <c r="D35" s="73"/>
    </row>
    <row r="36" spans="1:4" x14ac:dyDescent="0.25">
      <c r="A36" s="34" t="s">
        <v>136</v>
      </c>
      <c r="B36" s="73"/>
      <c r="C36" s="73"/>
      <c r="D36" s="73"/>
    </row>
    <row r="37" spans="1:4" x14ac:dyDescent="0.25">
      <c r="A37" s="34" t="s">
        <v>137</v>
      </c>
      <c r="B37" s="73"/>
      <c r="C37" s="73"/>
      <c r="D37" s="73"/>
    </row>
    <row r="38" spans="1:4" x14ac:dyDescent="0.25">
      <c r="A38" s="34" t="s">
        <v>138</v>
      </c>
      <c r="B38" s="73"/>
      <c r="C38" s="73"/>
      <c r="D38" s="73"/>
    </row>
    <row r="39" spans="1:4" ht="20.399999999999999" x14ac:dyDescent="0.25">
      <c r="A39" s="35" t="s">
        <v>139</v>
      </c>
      <c r="B39" s="72"/>
      <c r="C39" s="72"/>
      <c r="D39" s="73"/>
    </row>
    <row r="40" spans="1:4" x14ac:dyDescent="0.25">
      <c r="A40" s="35" t="s">
        <v>372</v>
      </c>
      <c r="B40" s="72">
        <v>200</v>
      </c>
      <c r="C40" s="72">
        <v>200</v>
      </c>
      <c r="D40" s="73"/>
    </row>
    <row r="41" spans="1:4" x14ac:dyDescent="0.25">
      <c r="A41" s="35" t="s">
        <v>373</v>
      </c>
      <c r="B41" s="72">
        <v>50</v>
      </c>
      <c r="C41" s="72">
        <v>50</v>
      </c>
      <c r="D41" s="73"/>
    </row>
    <row r="42" spans="1:4" x14ac:dyDescent="0.25">
      <c r="A42" s="2" t="s">
        <v>140</v>
      </c>
      <c r="B42" s="310">
        <f t="shared" ref="B42:C42" si="0">B9+B13+B20+B24+B31+B25</f>
        <v>78750</v>
      </c>
      <c r="C42" s="310">
        <f t="shared" si="0"/>
        <v>84885</v>
      </c>
      <c r="D42" s="310">
        <f>D9+D13+D20+D24+D31+D25</f>
        <v>112212</v>
      </c>
    </row>
    <row r="43" spans="1:4" x14ac:dyDescent="0.25">
      <c r="A43" s="38"/>
      <c r="B43" s="38"/>
      <c r="C43" s="38"/>
      <c r="D43" s="38"/>
    </row>
    <row r="44" spans="1:4" x14ac:dyDescent="0.25">
      <c r="A44" s="38"/>
      <c r="B44" s="38"/>
      <c r="C44" s="38"/>
      <c r="D44" s="38"/>
    </row>
    <row r="45" spans="1:4" x14ac:dyDescent="0.25">
      <c r="A45" s="39"/>
      <c r="B45" s="39"/>
      <c r="C45" s="39"/>
      <c r="D45" s="39"/>
    </row>
  </sheetData>
  <mergeCells count="6">
    <mergeCell ref="A4:D4"/>
    <mergeCell ref="A6:D6"/>
    <mergeCell ref="B7:B9"/>
    <mergeCell ref="C7:C9"/>
    <mergeCell ref="D7:D9"/>
    <mergeCell ref="A7:A8"/>
  </mergeCells>
  <pageMargins left="0.75" right="0.35" top="0.36" bottom="0.3" header="0.26" footer="0.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29</vt:i4>
      </vt:variant>
    </vt:vector>
  </HeadingPairs>
  <TitlesOfParts>
    <vt:vector size="29" baseType="lpstr">
      <vt:lpstr>1. Mérleg (2)</vt:lpstr>
      <vt:lpstr>1.1. Könyvviteli mérleg (4)</vt:lpstr>
      <vt:lpstr>1.2 vagyonkimutatás Eszk</vt:lpstr>
      <vt:lpstr>1.2.Forrás</vt:lpstr>
      <vt:lpstr>1.2</vt:lpstr>
      <vt:lpstr>2.1. Működ. bev.mindössz. </vt:lpstr>
      <vt:lpstr>2.2 Felhalm.bev.mindössz.</vt:lpstr>
      <vt:lpstr>2.1.1</vt:lpstr>
      <vt:lpstr>2.1.2</vt:lpstr>
      <vt:lpstr>2.2.1</vt:lpstr>
      <vt:lpstr>2.3</vt:lpstr>
      <vt:lpstr>2.3.1önk </vt:lpstr>
      <vt:lpstr>2.3.2Óvoda</vt:lpstr>
      <vt:lpstr>2.3.3KÖH</vt:lpstr>
      <vt:lpstr>2.3.4</vt:lpstr>
      <vt:lpstr>3. Kiad. mindössz.</vt:lpstr>
      <vt:lpstr>3.1.-3.2. mell.</vt:lpstr>
      <vt:lpstr>3.3</vt:lpstr>
      <vt:lpstr>3.3.1</vt:lpstr>
      <vt:lpstr>3.3.2</vt:lpstr>
      <vt:lpstr>, 3.3.3</vt:lpstr>
      <vt:lpstr>3.3.4</vt:lpstr>
      <vt:lpstr>4.-5. mell.</vt:lpstr>
      <vt:lpstr>6.-7. mell.</vt:lpstr>
      <vt:lpstr>8. mell.</vt:lpstr>
      <vt:lpstr>9. mell</vt:lpstr>
      <vt:lpstr>10.mell.</vt:lpstr>
      <vt:lpstr>11 mell.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</dc:creator>
  <cp:lastModifiedBy>iktatas</cp:lastModifiedBy>
  <cp:lastPrinted>2020-06-16T08:59:05Z</cp:lastPrinted>
  <dcterms:created xsi:type="dcterms:W3CDTF">2014-02-10T13:53:58Z</dcterms:created>
  <dcterms:modified xsi:type="dcterms:W3CDTF">2020-06-16T08:59:07Z</dcterms:modified>
</cp:coreProperties>
</file>