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um_2019_kv\"/>
    </mc:Choice>
  </mc:AlternateContent>
  <bookViews>
    <workbookView xWindow="-120" yWindow="-120" windowWidth="20730" windowHeight="11160" firstSheet="9" activeTab="11"/>
  </bookViews>
  <sheets>
    <sheet name="1a.mellékletkiad" sheetId="20" r:id="rId1"/>
    <sheet name="1a.mellbev" sheetId="33" r:id="rId2"/>
    <sheet name="1b.mellékletkiad" sheetId="21" r:id="rId3"/>
    <sheet name="1b.bevétel" sheetId="34" r:id="rId4"/>
    <sheet name="2a.2b.melléklet" sheetId="7" r:id="rId5"/>
    <sheet name="3a.3b.melléklet" sheetId="8" r:id="rId6"/>
    <sheet name="4a.,4b.melléklet" sheetId="10" r:id="rId7"/>
    <sheet name="5a.5b.melléklet" sheetId="14" r:id="rId8"/>
    <sheet name="6a.6b.melléklet" sheetId="16" r:id="rId9"/>
    <sheet name="7amelléklet" sheetId="12" r:id="rId10"/>
    <sheet name="7bmelléklet" sheetId="31" r:id="rId11"/>
    <sheet name="8.melléklet" sheetId="9" r:id="rId12"/>
  </sheets>
  <definedNames>
    <definedName name="_xlnm.Print_Titles" localSheetId="1">'1a.mellbev'!$1:$9</definedName>
    <definedName name="_xlnm.Print_Titles" localSheetId="0">'1a.mellékletkiad'!$9:$10</definedName>
    <definedName name="_xlnm.Print_Titles" localSheetId="3">'1b.bevétel'!$1:$8</definedName>
    <definedName name="_xlnm.Print_Titles" localSheetId="2">'1b.mellékletkiad'!$1:$9</definedName>
    <definedName name="_xlnm.Print_Titles" localSheetId="9">'7amelléklet'!$1:$7</definedName>
    <definedName name="_xlnm.Print_Titles" localSheetId="10">'7bmelléklet'!$1:$8</definedName>
    <definedName name="_xlnm.Print_Area" localSheetId="0">'1a.mellékletkiad'!$A$1:$N$126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3" i="8" l="1"/>
  <c r="H73" i="8"/>
  <c r="I73" i="8"/>
  <c r="G74" i="8"/>
  <c r="H74" i="8"/>
  <c r="I74" i="8"/>
  <c r="I78" i="8" s="1"/>
  <c r="G75" i="8"/>
  <c r="H75" i="8"/>
  <c r="I75" i="8"/>
  <c r="G76" i="8"/>
  <c r="H76" i="8"/>
  <c r="I76" i="8"/>
  <c r="G77" i="8"/>
  <c r="H77" i="8"/>
  <c r="I77" i="8"/>
  <c r="G79" i="8"/>
  <c r="H79" i="8"/>
  <c r="I79" i="8"/>
  <c r="G80" i="8"/>
  <c r="H80" i="8"/>
  <c r="I80" i="8"/>
  <c r="G81" i="8"/>
  <c r="H81" i="8"/>
  <c r="I81" i="8"/>
  <c r="G86" i="8"/>
  <c r="H86" i="8"/>
  <c r="I86" i="8"/>
  <c r="G87" i="8"/>
  <c r="H87" i="8"/>
  <c r="I87" i="8"/>
  <c r="H83" i="8" l="1"/>
  <c r="G83" i="8"/>
  <c r="I83" i="8"/>
  <c r="I84" i="8"/>
  <c r="H78" i="8"/>
  <c r="H84" i="8" s="1"/>
  <c r="G78" i="8"/>
  <c r="G84" i="8" s="1"/>
  <c r="B30" i="7"/>
  <c r="B22" i="7"/>
  <c r="C66" i="16" l="1"/>
  <c r="C85" i="31"/>
  <c r="D85" i="31"/>
  <c r="B85" i="31"/>
  <c r="I92" i="8"/>
  <c r="H92" i="8"/>
  <c r="G92" i="8"/>
  <c r="I91" i="8"/>
  <c r="H91" i="8"/>
  <c r="G91" i="8"/>
  <c r="I90" i="8"/>
  <c r="H90" i="8"/>
  <c r="G90" i="8"/>
  <c r="I88" i="8"/>
  <c r="H88" i="8"/>
  <c r="G88" i="8"/>
  <c r="D93" i="34"/>
  <c r="E93" i="34"/>
  <c r="C93" i="34"/>
  <c r="D77" i="34"/>
  <c r="E77" i="34"/>
  <c r="C77" i="34"/>
  <c r="D72" i="34"/>
  <c r="E72" i="34"/>
  <c r="C72" i="34"/>
  <c r="D23" i="34"/>
  <c r="H88" i="34"/>
  <c r="D66" i="34"/>
  <c r="E66" i="34"/>
  <c r="C66" i="34"/>
  <c r="D62" i="34"/>
  <c r="E62" i="34"/>
  <c r="C62" i="34"/>
  <c r="D56" i="34"/>
  <c r="E56" i="34"/>
  <c r="C56" i="34"/>
  <c r="D49" i="34"/>
  <c r="E49" i="34"/>
  <c r="C49" i="34"/>
  <c r="D32" i="34"/>
  <c r="E32" i="34"/>
  <c r="C32" i="34"/>
  <c r="E23" i="34"/>
  <c r="C23" i="34"/>
  <c r="D14" i="34"/>
  <c r="E14" i="34"/>
  <c r="C14" i="34"/>
  <c r="D100" i="21"/>
  <c r="E100" i="21"/>
  <c r="C100" i="21"/>
  <c r="D63" i="21"/>
  <c r="C91" i="21"/>
  <c r="D91" i="21"/>
  <c r="E91" i="21"/>
  <c r="F91" i="21"/>
  <c r="D86" i="21"/>
  <c r="E86" i="21"/>
  <c r="C86" i="21"/>
  <c r="C101" i="21" s="1"/>
  <c r="D53" i="21"/>
  <c r="E53" i="21"/>
  <c r="C53" i="21"/>
  <c r="C27" i="21"/>
  <c r="B32" i="16" l="1"/>
  <c r="B15" i="14"/>
  <c r="D18" i="10"/>
  <c r="F13" i="9"/>
  <c r="E13" i="9"/>
  <c r="D13" i="9"/>
  <c r="G99" i="33"/>
  <c r="J71" i="33"/>
  <c r="G71" i="33"/>
  <c r="C71" i="33"/>
  <c r="K70" i="33"/>
  <c r="G70" i="33"/>
  <c r="G59" i="33"/>
  <c r="C59" i="33"/>
  <c r="C70" i="33" s="1"/>
  <c r="K52" i="33"/>
  <c r="G52" i="33"/>
  <c r="C52" i="33"/>
  <c r="N51" i="33"/>
  <c r="J51" i="33"/>
  <c r="F51" i="33"/>
  <c r="D91" i="33"/>
  <c r="D98" i="33" s="1"/>
  <c r="E91" i="33"/>
  <c r="G91" i="33"/>
  <c r="J91" i="33" s="1"/>
  <c r="H91" i="33"/>
  <c r="I91" i="33"/>
  <c r="I98" i="33" s="1"/>
  <c r="K91" i="33"/>
  <c r="K98" i="33" s="1"/>
  <c r="L91" i="33"/>
  <c r="M91" i="33"/>
  <c r="C91" i="33"/>
  <c r="E98" i="33"/>
  <c r="G98" i="33"/>
  <c r="H98" i="33"/>
  <c r="L98" i="33"/>
  <c r="M98" i="33"/>
  <c r="C98" i="33"/>
  <c r="K96" i="33"/>
  <c r="G96" i="33"/>
  <c r="F96" i="33"/>
  <c r="F97" i="33"/>
  <c r="C96" i="33"/>
  <c r="K85" i="33"/>
  <c r="N85" i="33" s="1"/>
  <c r="K80" i="33"/>
  <c r="K75" i="33"/>
  <c r="G80" i="33"/>
  <c r="C80" i="33"/>
  <c r="J85" i="33"/>
  <c r="J84" i="33"/>
  <c r="C85" i="33"/>
  <c r="G85" i="33"/>
  <c r="G75" i="33"/>
  <c r="C75" i="33"/>
  <c r="N69" i="33"/>
  <c r="K69" i="33"/>
  <c r="G69" i="33"/>
  <c r="N67" i="33"/>
  <c r="K65" i="33"/>
  <c r="G65" i="33"/>
  <c r="C65" i="33"/>
  <c r="F10" i="33"/>
  <c r="K111" i="20"/>
  <c r="K106" i="20"/>
  <c r="G106" i="20"/>
  <c r="G111" i="20"/>
  <c r="K123" i="20"/>
  <c r="G123" i="20"/>
  <c r="C111" i="20"/>
  <c r="C106" i="20"/>
  <c r="D123" i="20"/>
  <c r="C123" i="20"/>
  <c r="L100" i="20"/>
  <c r="K100" i="20"/>
  <c r="K91" i="20"/>
  <c r="N61" i="20"/>
  <c r="N60" i="20"/>
  <c r="K54" i="20"/>
  <c r="K34" i="20"/>
  <c r="K28" i="20"/>
  <c r="N24" i="20"/>
  <c r="N23" i="20"/>
  <c r="K24" i="20"/>
  <c r="G100" i="20"/>
  <c r="D100" i="20"/>
  <c r="C100" i="20"/>
  <c r="J95" i="20"/>
  <c r="F95" i="20"/>
  <c r="G91" i="20"/>
  <c r="C91" i="20"/>
  <c r="D64" i="20"/>
  <c r="E64" i="20"/>
  <c r="F64" i="20" s="1"/>
  <c r="J61" i="20"/>
  <c r="J60" i="20"/>
  <c r="F61" i="20"/>
  <c r="F60" i="20"/>
  <c r="G45" i="20"/>
  <c r="H37" i="20"/>
  <c r="I37" i="20"/>
  <c r="G37" i="20"/>
  <c r="D77" i="20"/>
  <c r="E77" i="20"/>
  <c r="C77" i="20"/>
  <c r="F77" i="20" s="1"/>
  <c r="C54" i="20"/>
  <c r="C55" i="20" s="1"/>
  <c r="C48" i="20"/>
  <c r="C45" i="20"/>
  <c r="C37" i="20"/>
  <c r="C34" i="20"/>
  <c r="C28" i="20"/>
  <c r="G28" i="20"/>
  <c r="D28" i="20"/>
  <c r="F28" i="20" s="1"/>
  <c r="N100" i="20" l="1"/>
  <c r="J98" i="33"/>
  <c r="F91" i="33"/>
  <c r="N98" i="33"/>
  <c r="N91" i="33"/>
  <c r="F98" i="33"/>
  <c r="N28" i="20"/>
  <c r="D82" i="34"/>
  <c r="D88" i="34" s="1"/>
  <c r="D95" i="34" s="1"/>
  <c r="E82" i="34"/>
  <c r="E88" i="34" s="1"/>
  <c r="E95" i="34" s="1"/>
  <c r="C82" i="34"/>
  <c r="C88" i="34" s="1"/>
  <c r="C95" i="34" s="1"/>
  <c r="C96" i="34" s="1"/>
  <c r="B79" i="12" l="1"/>
  <c r="C85" i="16"/>
  <c r="C97" i="16" s="1"/>
  <c r="I28" i="8"/>
  <c r="H28" i="8"/>
  <c r="I27" i="8"/>
  <c r="H27" i="8"/>
  <c r="G27" i="8"/>
  <c r="G26" i="8"/>
  <c r="H23" i="8" l="1"/>
  <c r="G23" i="8"/>
  <c r="I18" i="8"/>
  <c r="H18" i="8"/>
  <c r="G18" i="8"/>
  <c r="I10" i="8"/>
  <c r="H10" i="8"/>
  <c r="G10" i="8"/>
  <c r="I24" i="8"/>
  <c r="H24" i="8"/>
  <c r="G24" i="8"/>
  <c r="B104" i="31" l="1"/>
  <c r="B123" i="31" s="1"/>
  <c r="B94" i="31"/>
  <c r="B57" i="31"/>
  <c r="B48" i="31"/>
  <c r="B19" i="31"/>
  <c r="B27" i="31" s="1"/>
  <c r="B13" i="31"/>
  <c r="B90" i="16"/>
  <c r="B96" i="16" s="1"/>
  <c r="B82" i="16"/>
  <c r="B78" i="16"/>
  <c r="B73" i="16"/>
  <c r="B66" i="16"/>
  <c r="E44" i="21"/>
  <c r="B85" i="16" l="1"/>
  <c r="B126" i="31"/>
  <c r="B80" i="31"/>
  <c r="B86" i="31" s="1"/>
  <c r="B97" i="16"/>
  <c r="D36" i="33" l="1"/>
  <c r="N94" i="34" l="1"/>
  <c r="M94" i="34"/>
  <c r="L94" i="34"/>
  <c r="N93" i="34"/>
  <c r="M93" i="34"/>
  <c r="L93" i="34"/>
  <c r="N92" i="34"/>
  <c r="M92" i="34"/>
  <c r="L92" i="34"/>
  <c r="N91" i="34"/>
  <c r="M91" i="34"/>
  <c r="L91" i="34"/>
  <c r="N90" i="34"/>
  <c r="M90" i="34"/>
  <c r="L90" i="34"/>
  <c r="N89" i="34"/>
  <c r="M89" i="34"/>
  <c r="L89" i="34"/>
  <c r="N87" i="34"/>
  <c r="M87" i="34"/>
  <c r="L87" i="34"/>
  <c r="N86" i="34"/>
  <c r="M86" i="34"/>
  <c r="L86" i="34"/>
  <c r="N85" i="34"/>
  <c r="M85" i="34"/>
  <c r="L85" i="34"/>
  <c r="N84" i="34"/>
  <c r="M84" i="34"/>
  <c r="L84" i="34"/>
  <c r="N83" i="34"/>
  <c r="M83" i="34"/>
  <c r="L83" i="34"/>
  <c r="H82" i="34"/>
  <c r="G82" i="34"/>
  <c r="M82" i="34" s="1"/>
  <c r="F82" i="34"/>
  <c r="F88" i="34" s="1"/>
  <c r="F95" i="34" s="1"/>
  <c r="N81" i="34"/>
  <c r="M81" i="34"/>
  <c r="L81" i="34"/>
  <c r="N80" i="34"/>
  <c r="M80" i="34"/>
  <c r="L80" i="34"/>
  <c r="N79" i="34"/>
  <c r="M79" i="34"/>
  <c r="L79" i="34"/>
  <c r="N78" i="34"/>
  <c r="M78" i="34"/>
  <c r="L78" i="34"/>
  <c r="N77" i="34"/>
  <c r="M77" i="34"/>
  <c r="L77" i="34"/>
  <c r="N76" i="34"/>
  <c r="M76" i="34"/>
  <c r="L76" i="34"/>
  <c r="N75" i="34"/>
  <c r="M75" i="34"/>
  <c r="L75" i="34"/>
  <c r="N74" i="34"/>
  <c r="M74" i="34"/>
  <c r="L74" i="34"/>
  <c r="N73" i="34"/>
  <c r="M73" i="34"/>
  <c r="L73" i="34"/>
  <c r="N72" i="34"/>
  <c r="M72" i="34"/>
  <c r="L72" i="34"/>
  <c r="N71" i="34"/>
  <c r="M71" i="34"/>
  <c r="L71" i="34"/>
  <c r="N70" i="34"/>
  <c r="M70" i="34"/>
  <c r="L70" i="34"/>
  <c r="N69" i="34"/>
  <c r="M69" i="34"/>
  <c r="L69" i="34"/>
  <c r="N67" i="34"/>
  <c r="M67" i="34"/>
  <c r="L67" i="34"/>
  <c r="N66" i="34"/>
  <c r="M66" i="34"/>
  <c r="L66" i="34"/>
  <c r="N65" i="34"/>
  <c r="M65" i="34"/>
  <c r="L65" i="34"/>
  <c r="N64" i="34"/>
  <c r="M64" i="34"/>
  <c r="L64" i="34"/>
  <c r="N63" i="34"/>
  <c r="M63" i="34"/>
  <c r="L63" i="34"/>
  <c r="N62" i="34"/>
  <c r="M62" i="34"/>
  <c r="L62" i="34"/>
  <c r="N61" i="34"/>
  <c r="M61" i="34"/>
  <c r="L61" i="34"/>
  <c r="N60" i="34"/>
  <c r="M60" i="34"/>
  <c r="L60" i="34"/>
  <c r="N59" i="34"/>
  <c r="M59" i="34"/>
  <c r="L59" i="34"/>
  <c r="N58" i="34"/>
  <c r="M58" i="34"/>
  <c r="L58" i="34"/>
  <c r="N57" i="34"/>
  <c r="M57" i="34"/>
  <c r="L57" i="34"/>
  <c r="N56" i="34"/>
  <c r="M56" i="34"/>
  <c r="L56" i="34"/>
  <c r="N55" i="34"/>
  <c r="M55" i="34"/>
  <c r="L55" i="34"/>
  <c r="N54" i="34"/>
  <c r="M54" i="34"/>
  <c r="L54" i="34"/>
  <c r="N53" i="34"/>
  <c r="M53" i="34"/>
  <c r="L53" i="34"/>
  <c r="N52" i="34"/>
  <c r="M52" i="34"/>
  <c r="L52" i="34"/>
  <c r="N51" i="34"/>
  <c r="M51" i="34"/>
  <c r="L51" i="34"/>
  <c r="N49" i="34"/>
  <c r="M49" i="34"/>
  <c r="L49" i="34"/>
  <c r="N48" i="34"/>
  <c r="M48" i="34"/>
  <c r="L48" i="34"/>
  <c r="N47" i="34"/>
  <c r="M47" i="34"/>
  <c r="L47" i="34"/>
  <c r="N46" i="34"/>
  <c r="M46" i="34"/>
  <c r="L46" i="34"/>
  <c r="H45" i="34"/>
  <c r="H50" i="34" s="1"/>
  <c r="H68" i="34" s="1"/>
  <c r="G45" i="34"/>
  <c r="G50" i="34" s="1"/>
  <c r="G68" i="34" s="1"/>
  <c r="F45" i="34"/>
  <c r="F50" i="34" s="1"/>
  <c r="F68" i="34" s="1"/>
  <c r="E45" i="34"/>
  <c r="D45" i="34"/>
  <c r="C45" i="34"/>
  <c r="N44" i="34"/>
  <c r="M44" i="34"/>
  <c r="L44" i="34"/>
  <c r="N43" i="34"/>
  <c r="M43" i="34"/>
  <c r="L43" i="34"/>
  <c r="N42" i="34"/>
  <c r="M42" i="34"/>
  <c r="L42" i="34"/>
  <c r="N41" i="34"/>
  <c r="M41" i="34"/>
  <c r="L41" i="34"/>
  <c r="N40" i="34"/>
  <c r="M40" i="34"/>
  <c r="L40" i="34"/>
  <c r="N39" i="34"/>
  <c r="M39" i="34"/>
  <c r="L39" i="34"/>
  <c r="N38" i="34"/>
  <c r="M38" i="34"/>
  <c r="L38" i="34"/>
  <c r="N37" i="34"/>
  <c r="M37" i="34"/>
  <c r="L37" i="34"/>
  <c r="N36" i="34"/>
  <c r="M36" i="34"/>
  <c r="L36" i="34"/>
  <c r="N35" i="34"/>
  <c r="M35" i="34"/>
  <c r="L35" i="34"/>
  <c r="E34" i="34"/>
  <c r="D34" i="34"/>
  <c r="C34" i="34"/>
  <c r="N33" i="34"/>
  <c r="M33" i="34"/>
  <c r="L33" i="34"/>
  <c r="N32" i="34"/>
  <c r="M32" i="34"/>
  <c r="L32" i="34"/>
  <c r="N31" i="34"/>
  <c r="M31" i="34"/>
  <c r="L31" i="34"/>
  <c r="N30" i="34"/>
  <c r="M30" i="34"/>
  <c r="L30" i="34"/>
  <c r="N29" i="34"/>
  <c r="M29" i="34"/>
  <c r="L29" i="34"/>
  <c r="N28" i="34"/>
  <c r="M28" i="34"/>
  <c r="L28" i="34"/>
  <c r="N27" i="34"/>
  <c r="M27" i="34"/>
  <c r="L27" i="34"/>
  <c r="N26" i="34"/>
  <c r="M26" i="34"/>
  <c r="L26" i="34"/>
  <c r="N25" i="34"/>
  <c r="M25" i="34"/>
  <c r="L25" i="34"/>
  <c r="N24" i="34"/>
  <c r="M24" i="34"/>
  <c r="L24" i="34"/>
  <c r="N23" i="34"/>
  <c r="M23" i="34"/>
  <c r="L23" i="34"/>
  <c r="N22" i="34"/>
  <c r="M22" i="34"/>
  <c r="L22" i="34"/>
  <c r="N21" i="34"/>
  <c r="M21" i="34"/>
  <c r="L21" i="34"/>
  <c r="E20" i="34"/>
  <c r="E50" i="34" s="1"/>
  <c r="D20" i="34"/>
  <c r="C20" i="34"/>
  <c r="N19" i="34"/>
  <c r="M19" i="34"/>
  <c r="L19" i="34"/>
  <c r="N18" i="34"/>
  <c r="M18" i="34"/>
  <c r="L18" i="34"/>
  <c r="N17" i="34"/>
  <c r="M17" i="34"/>
  <c r="L17" i="34"/>
  <c r="N16" i="34"/>
  <c r="M16" i="34"/>
  <c r="L16" i="34"/>
  <c r="N15" i="34"/>
  <c r="M15" i="34"/>
  <c r="L15" i="34"/>
  <c r="N14" i="34"/>
  <c r="M14" i="34"/>
  <c r="L14" i="34"/>
  <c r="N13" i="34"/>
  <c r="M13" i="34"/>
  <c r="L13" i="34"/>
  <c r="N12" i="34"/>
  <c r="M12" i="34"/>
  <c r="L12" i="34"/>
  <c r="N11" i="34"/>
  <c r="M11" i="34"/>
  <c r="L11" i="34"/>
  <c r="N10" i="34"/>
  <c r="M10" i="34"/>
  <c r="L10" i="34"/>
  <c r="N9" i="34"/>
  <c r="M9" i="34"/>
  <c r="L9" i="34"/>
  <c r="N97" i="33"/>
  <c r="J97" i="33"/>
  <c r="N96" i="33"/>
  <c r="J96" i="33"/>
  <c r="N95" i="33"/>
  <c r="J95" i="33"/>
  <c r="F95" i="33"/>
  <c r="N94" i="33"/>
  <c r="J94" i="33"/>
  <c r="F94" i="33"/>
  <c r="N93" i="33"/>
  <c r="J93" i="33"/>
  <c r="F93" i="33"/>
  <c r="N92" i="33"/>
  <c r="J92" i="33"/>
  <c r="F92" i="33"/>
  <c r="N90" i="33"/>
  <c r="J90" i="33"/>
  <c r="F90" i="33"/>
  <c r="N89" i="33"/>
  <c r="J89" i="33"/>
  <c r="F89" i="33"/>
  <c r="N88" i="33"/>
  <c r="J88" i="33"/>
  <c r="F88" i="33"/>
  <c r="N87" i="33"/>
  <c r="J87" i="33"/>
  <c r="F87" i="33"/>
  <c r="N86" i="33"/>
  <c r="J86" i="33"/>
  <c r="F86" i="33"/>
  <c r="N84" i="33"/>
  <c r="F84" i="33"/>
  <c r="N83" i="33"/>
  <c r="J83" i="33"/>
  <c r="F83" i="33"/>
  <c r="N82" i="33"/>
  <c r="J82" i="33"/>
  <c r="F82" i="33"/>
  <c r="N81" i="33"/>
  <c r="J81" i="33"/>
  <c r="F81" i="33"/>
  <c r="N80" i="33"/>
  <c r="J80" i="33"/>
  <c r="F80" i="33"/>
  <c r="N79" i="33"/>
  <c r="J79" i="33"/>
  <c r="F79" i="33"/>
  <c r="N78" i="33"/>
  <c r="J78" i="33"/>
  <c r="F78" i="33"/>
  <c r="N77" i="33"/>
  <c r="J77" i="33"/>
  <c r="F77" i="33"/>
  <c r="N76" i="33"/>
  <c r="J76" i="33"/>
  <c r="F76" i="33"/>
  <c r="N75" i="33"/>
  <c r="J75" i="33"/>
  <c r="D75" i="33"/>
  <c r="N74" i="33"/>
  <c r="J74" i="33"/>
  <c r="F74" i="33"/>
  <c r="N73" i="33"/>
  <c r="J73" i="33"/>
  <c r="F73" i="33"/>
  <c r="N72" i="33"/>
  <c r="J72" i="33"/>
  <c r="F72" i="33"/>
  <c r="L69" i="33"/>
  <c r="H69" i="33"/>
  <c r="D69" i="33"/>
  <c r="C69" i="33"/>
  <c r="N68" i="33"/>
  <c r="J68" i="33"/>
  <c r="F68" i="33"/>
  <c r="J67" i="33"/>
  <c r="F67" i="33"/>
  <c r="N66" i="33"/>
  <c r="J66" i="33"/>
  <c r="F66" i="33"/>
  <c r="L65" i="33"/>
  <c r="N65" i="33" s="1"/>
  <c r="H65" i="33"/>
  <c r="J65" i="33" s="1"/>
  <c r="D65" i="33"/>
  <c r="F65" i="33" s="1"/>
  <c r="N64" i="33"/>
  <c r="J64" i="33"/>
  <c r="F64" i="33"/>
  <c r="N63" i="33"/>
  <c r="J63" i="33"/>
  <c r="F63" i="33"/>
  <c r="N62" i="33"/>
  <c r="J62" i="33"/>
  <c r="F62" i="33"/>
  <c r="N61" i="33"/>
  <c r="J61" i="33"/>
  <c r="F61" i="33"/>
  <c r="N60" i="33"/>
  <c r="J60" i="33"/>
  <c r="F60" i="33"/>
  <c r="L59" i="33"/>
  <c r="K59" i="33"/>
  <c r="H59" i="33"/>
  <c r="D59" i="33"/>
  <c r="F59" i="33" s="1"/>
  <c r="N58" i="33"/>
  <c r="J58" i="33"/>
  <c r="F58" i="33"/>
  <c r="N57" i="33"/>
  <c r="J57" i="33"/>
  <c r="F57" i="33"/>
  <c r="N56" i="33"/>
  <c r="J56" i="33"/>
  <c r="F56" i="33"/>
  <c r="N55" i="33"/>
  <c r="J55" i="33"/>
  <c r="F55" i="33"/>
  <c r="N54" i="33"/>
  <c r="J54" i="33"/>
  <c r="F54" i="33"/>
  <c r="L52" i="33"/>
  <c r="N52" i="33" s="1"/>
  <c r="H52" i="33"/>
  <c r="J52" i="33" s="1"/>
  <c r="D52" i="33"/>
  <c r="F52" i="33" s="1"/>
  <c r="N50" i="33"/>
  <c r="J50" i="33"/>
  <c r="F50" i="33"/>
  <c r="N49" i="33"/>
  <c r="J49" i="33"/>
  <c r="F49" i="33"/>
  <c r="N48" i="33"/>
  <c r="J48" i="33"/>
  <c r="F48" i="33"/>
  <c r="L47" i="33"/>
  <c r="K47" i="33"/>
  <c r="I17" i="8" s="1"/>
  <c r="H47" i="33"/>
  <c r="G47" i="33"/>
  <c r="H17" i="8" s="1"/>
  <c r="D47" i="33"/>
  <c r="C47" i="33"/>
  <c r="G17" i="8" s="1"/>
  <c r="N46" i="33"/>
  <c r="J46" i="33"/>
  <c r="F46" i="33"/>
  <c r="N45" i="33"/>
  <c r="J45" i="33"/>
  <c r="F45" i="33"/>
  <c r="N44" i="33"/>
  <c r="J44" i="33"/>
  <c r="F44" i="33"/>
  <c r="N43" i="33"/>
  <c r="J43" i="33"/>
  <c r="F43" i="33"/>
  <c r="N42" i="33"/>
  <c r="J42" i="33"/>
  <c r="F42" i="33"/>
  <c r="N41" i="33"/>
  <c r="J41" i="33"/>
  <c r="F41" i="33"/>
  <c r="N40" i="33"/>
  <c r="J40" i="33"/>
  <c r="F40" i="33"/>
  <c r="N39" i="33"/>
  <c r="J39" i="33"/>
  <c r="F39" i="33"/>
  <c r="N38" i="33"/>
  <c r="J38" i="33"/>
  <c r="F38" i="33"/>
  <c r="N37" i="33"/>
  <c r="J37" i="33"/>
  <c r="F37" i="33"/>
  <c r="L36" i="33"/>
  <c r="H36" i="33"/>
  <c r="N35" i="33"/>
  <c r="J35" i="33"/>
  <c r="K34" i="33"/>
  <c r="K36" i="33" s="1"/>
  <c r="G34" i="33"/>
  <c r="J34" i="33" s="1"/>
  <c r="C34" i="33"/>
  <c r="C36" i="33" s="1"/>
  <c r="N33" i="33"/>
  <c r="J33" i="33"/>
  <c r="F33" i="33"/>
  <c r="N32" i="33"/>
  <c r="J32" i="33"/>
  <c r="F32" i="33"/>
  <c r="N31" i="33"/>
  <c r="J31" i="33"/>
  <c r="F31" i="33"/>
  <c r="N30" i="33"/>
  <c r="J30" i="33"/>
  <c r="F30" i="33"/>
  <c r="N29" i="33"/>
  <c r="J29" i="33"/>
  <c r="F29" i="33"/>
  <c r="N28" i="33"/>
  <c r="J28" i="33"/>
  <c r="F28" i="33"/>
  <c r="N27" i="33"/>
  <c r="J27" i="33"/>
  <c r="F27" i="33"/>
  <c r="N26" i="33"/>
  <c r="J26" i="33"/>
  <c r="F26" i="33"/>
  <c r="N24" i="33"/>
  <c r="J24" i="33"/>
  <c r="F24" i="33"/>
  <c r="N23" i="33"/>
  <c r="J23" i="33"/>
  <c r="F23" i="33"/>
  <c r="N21" i="33"/>
  <c r="J21" i="33"/>
  <c r="F21" i="33"/>
  <c r="N20" i="33"/>
  <c r="J20" i="33"/>
  <c r="F20" i="33"/>
  <c r="N19" i="33"/>
  <c r="J19" i="33"/>
  <c r="F19" i="33"/>
  <c r="N18" i="33"/>
  <c r="J18" i="33"/>
  <c r="F18" i="33"/>
  <c r="N17" i="33"/>
  <c r="J17" i="33"/>
  <c r="F17" i="33"/>
  <c r="K16" i="33"/>
  <c r="K22" i="33" s="1"/>
  <c r="G16" i="33"/>
  <c r="J16" i="33" s="1"/>
  <c r="C16" i="33"/>
  <c r="C22" i="33" s="1"/>
  <c r="N15" i="33"/>
  <c r="J15" i="33"/>
  <c r="F15" i="33"/>
  <c r="J14" i="33"/>
  <c r="F14" i="33"/>
  <c r="N13" i="33"/>
  <c r="J13" i="33"/>
  <c r="F13" i="33"/>
  <c r="N12" i="33"/>
  <c r="J12" i="33"/>
  <c r="F12" i="33"/>
  <c r="J11" i="33"/>
  <c r="F11" i="33"/>
  <c r="N10" i="33"/>
  <c r="J10" i="33"/>
  <c r="C123" i="31"/>
  <c r="D104" i="31"/>
  <c r="D123" i="31" s="1"/>
  <c r="D94" i="31"/>
  <c r="C94" i="31"/>
  <c r="D57" i="31"/>
  <c r="C57" i="31"/>
  <c r="D48" i="31"/>
  <c r="D19" i="31"/>
  <c r="C19" i="31"/>
  <c r="C27" i="31" s="1"/>
  <c r="D13" i="31"/>
  <c r="C13" i="31"/>
  <c r="C80" i="31" l="1"/>
  <c r="C86" i="31" s="1"/>
  <c r="I26" i="8"/>
  <c r="G28" i="8"/>
  <c r="N20" i="34"/>
  <c r="L34" i="34"/>
  <c r="N22" i="33"/>
  <c r="I15" i="8"/>
  <c r="N36" i="33"/>
  <c r="I16" i="8"/>
  <c r="F75" i="33"/>
  <c r="M34" i="34"/>
  <c r="H26" i="8"/>
  <c r="L20" i="34"/>
  <c r="N34" i="34"/>
  <c r="F22" i="33"/>
  <c r="G15" i="8"/>
  <c r="F36" i="33"/>
  <c r="G16" i="8"/>
  <c r="M20" i="34"/>
  <c r="D27" i="31"/>
  <c r="N47" i="33"/>
  <c r="F34" i="33"/>
  <c r="D80" i="31"/>
  <c r="N45" i="34"/>
  <c r="D126" i="31"/>
  <c r="N82" i="34"/>
  <c r="G22" i="33"/>
  <c r="C50" i="34"/>
  <c r="L50" i="34" s="1"/>
  <c r="C126" i="31"/>
  <c r="J25" i="33"/>
  <c r="M45" i="34"/>
  <c r="L45" i="34"/>
  <c r="D50" i="34"/>
  <c r="M50" i="34" s="1"/>
  <c r="L95" i="34"/>
  <c r="F96" i="34"/>
  <c r="N88" i="34"/>
  <c r="H95" i="34"/>
  <c r="H96" i="34" s="1"/>
  <c r="G88" i="34"/>
  <c r="G95" i="34" s="1"/>
  <c r="G96" i="34" s="1"/>
  <c r="L82" i="34"/>
  <c r="L88" i="34"/>
  <c r="G36" i="33"/>
  <c r="J47" i="33"/>
  <c r="J59" i="33"/>
  <c r="N25" i="33"/>
  <c r="L70" i="33"/>
  <c r="F25" i="33"/>
  <c r="D53" i="33"/>
  <c r="F69" i="33"/>
  <c r="D70" i="33"/>
  <c r="F85" i="33"/>
  <c r="H70" i="33"/>
  <c r="C53" i="33"/>
  <c r="K53" i="33"/>
  <c r="H53" i="33"/>
  <c r="F16" i="33"/>
  <c r="N16" i="33"/>
  <c r="N34" i="33"/>
  <c r="F47" i="33"/>
  <c r="J69" i="33"/>
  <c r="N59" i="33"/>
  <c r="N70" i="33" l="1"/>
  <c r="J70" i="33"/>
  <c r="J36" i="33"/>
  <c r="H16" i="8"/>
  <c r="J22" i="33"/>
  <c r="H15" i="8"/>
  <c r="D86" i="31"/>
  <c r="C68" i="34"/>
  <c r="L68" i="34" s="1"/>
  <c r="D68" i="34"/>
  <c r="M68" i="34" s="1"/>
  <c r="D99" i="33"/>
  <c r="N53" i="33"/>
  <c r="G53" i="33"/>
  <c r="N50" i="34"/>
  <c r="E68" i="34"/>
  <c r="N95" i="34"/>
  <c r="M95" i="34"/>
  <c r="M88" i="34"/>
  <c r="F70" i="33"/>
  <c r="F53" i="33"/>
  <c r="H71" i="33"/>
  <c r="H99" i="33" s="1"/>
  <c r="K71" i="33"/>
  <c r="L96" i="34" l="1"/>
  <c r="J99" i="33"/>
  <c r="D96" i="34"/>
  <c r="M96" i="34" s="1"/>
  <c r="J53" i="33"/>
  <c r="N68" i="34"/>
  <c r="E96" i="34"/>
  <c r="N96" i="34" s="1"/>
  <c r="N71" i="33"/>
  <c r="K99" i="33"/>
  <c r="N99" i="33" s="1"/>
  <c r="C99" i="33"/>
  <c r="F99" i="33" s="1"/>
  <c r="F71" i="33"/>
  <c r="A2" i="21"/>
  <c r="F27" i="10"/>
  <c r="C26" i="12" l="1"/>
  <c r="D66" i="16"/>
  <c r="C44" i="16"/>
  <c r="D42" i="16"/>
  <c r="B42" i="16"/>
  <c r="B43" i="16" s="1"/>
  <c r="B51" i="7"/>
  <c r="E101" i="21"/>
  <c r="D47" i="21"/>
  <c r="E47" i="21"/>
  <c r="C47" i="21"/>
  <c r="L54" i="20"/>
  <c r="H54" i="20"/>
  <c r="B122" i="12" l="1"/>
  <c r="B114" i="12"/>
  <c r="B104" i="12"/>
  <c r="B94" i="12"/>
  <c r="B65" i="12"/>
  <c r="B56" i="12"/>
  <c r="B47" i="12"/>
  <c r="B22" i="12"/>
  <c r="B18" i="12"/>
  <c r="B12" i="12"/>
  <c r="B37" i="16"/>
  <c r="B29" i="16"/>
  <c r="B25" i="16"/>
  <c r="B20" i="16"/>
  <c r="B12" i="16"/>
  <c r="B11" i="14"/>
  <c r="E36" i="21"/>
  <c r="D125" i="20"/>
  <c r="E125" i="20"/>
  <c r="K118" i="20"/>
  <c r="K125" i="20" s="1"/>
  <c r="G118" i="20"/>
  <c r="G125" i="20" s="1"/>
  <c r="C118" i="20"/>
  <c r="C125" i="20" s="1"/>
  <c r="D86" i="20"/>
  <c r="C86" i="20"/>
  <c r="N39" i="20"/>
  <c r="L45" i="20"/>
  <c r="K45" i="20"/>
  <c r="G22" i="8" l="1"/>
  <c r="C101" i="20"/>
  <c r="B26" i="12"/>
  <c r="B123" i="12"/>
  <c r="B126" i="12" s="1"/>
  <c r="B80" i="12"/>
  <c r="B44" i="16"/>
  <c r="N45" i="20"/>
  <c r="D90" i="16"/>
  <c r="D96" i="16" s="1"/>
  <c r="D82" i="16"/>
  <c r="D78" i="16"/>
  <c r="D73" i="16"/>
  <c r="B44" i="14"/>
  <c r="B41" i="14"/>
  <c r="F54" i="10"/>
  <c r="E54" i="10"/>
  <c r="D54" i="10"/>
  <c r="I93" i="8"/>
  <c r="H93" i="8"/>
  <c r="G93" i="8"/>
  <c r="I89" i="8"/>
  <c r="H89" i="8"/>
  <c r="G89" i="8"/>
  <c r="B60" i="7"/>
  <c r="B69" i="7" s="1"/>
  <c r="B31" i="7"/>
  <c r="D85" i="16" l="1"/>
  <c r="D97" i="16" s="1"/>
  <c r="B86" i="12"/>
  <c r="G94" i="8"/>
  <c r="B45" i="14"/>
  <c r="B53" i="14" s="1"/>
  <c r="I94" i="8"/>
  <c r="H94" i="8"/>
  <c r="B55" i="14" l="1"/>
  <c r="N125" i="21" l="1"/>
  <c r="M125" i="21"/>
  <c r="L125" i="21"/>
  <c r="N124" i="21"/>
  <c r="M124" i="21"/>
  <c r="L124" i="21"/>
  <c r="N123" i="21"/>
  <c r="M123" i="21"/>
  <c r="L123" i="21"/>
  <c r="N122" i="21"/>
  <c r="M122" i="21"/>
  <c r="L122" i="21"/>
  <c r="N121" i="21"/>
  <c r="M121" i="21"/>
  <c r="L121" i="21"/>
  <c r="N120" i="21"/>
  <c r="M120" i="21"/>
  <c r="L120" i="21"/>
  <c r="N119" i="21"/>
  <c r="M119" i="21"/>
  <c r="L119" i="21"/>
  <c r="N118" i="21"/>
  <c r="M118" i="21"/>
  <c r="L118" i="21"/>
  <c r="N117" i="21"/>
  <c r="M117" i="21"/>
  <c r="L117" i="21"/>
  <c r="N116" i="21"/>
  <c r="M116" i="21"/>
  <c r="L116" i="21"/>
  <c r="N115" i="21"/>
  <c r="M115" i="21"/>
  <c r="L115" i="21"/>
  <c r="N114" i="21"/>
  <c r="M114" i="21"/>
  <c r="L114" i="21"/>
  <c r="N113" i="21"/>
  <c r="M113" i="21"/>
  <c r="L113" i="21"/>
  <c r="N112" i="21"/>
  <c r="M112" i="21"/>
  <c r="L112" i="21"/>
  <c r="N111" i="21"/>
  <c r="M111" i="21"/>
  <c r="L111" i="21"/>
  <c r="N110" i="21"/>
  <c r="M110" i="21"/>
  <c r="L110" i="21"/>
  <c r="N109" i="21"/>
  <c r="M109" i="21"/>
  <c r="L109" i="21"/>
  <c r="N108" i="21"/>
  <c r="M108" i="21"/>
  <c r="L108" i="21"/>
  <c r="N107" i="21"/>
  <c r="M107" i="21"/>
  <c r="L107" i="21"/>
  <c r="N106" i="21"/>
  <c r="M106" i="21"/>
  <c r="L106" i="21"/>
  <c r="N105" i="21"/>
  <c r="M105" i="21"/>
  <c r="L105" i="21"/>
  <c r="N104" i="21"/>
  <c r="M104" i="21"/>
  <c r="L104" i="21"/>
  <c r="N103" i="21"/>
  <c r="M103" i="21"/>
  <c r="L103" i="21"/>
  <c r="D101" i="21"/>
  <c r="H100" i="21"/>
  <c r="G100" i="21"/>
  <c r="F100" i="21"/>
  <c r="N99" i="21"/>
  <c r="M99" i="21"/>
  <c r="L99" i="21"/>
  <c r="N98" i="21"/>
  <c r="M98" i="21"/>
  <c r="L98" i="21"/>
  <c r="N97" i="21"/>
  <c r="M97" i="21"/>
  <c r="L97" i="21"/>
  <c r="N96" i="21"/>
  <c r="M96" i="21"/>
  <c r="L96" i="21"/>
  <c r="N95" i="21"/>
  <c r="M95" i="21"/>
  <c r="L95" i="21"/>
  <c r="N94" i="21"/>
  <c r="M94" i="21"/>
  <c r="L94" i="21"/>
  <c r="N93" i="21"/>
  <c r="M93" i="21"/>
  <c r="L93" i="21"/>
  <c r="N92" i="21"/>
  <c r="M92" i="21"/>
  <c r="L92" i="21"/>
  <c r="H91" i="21"/>
  <c r="N91" i="21" s="1"/>
  <c r="G91" i="21"/>
  <c r="M91" i="21" s="1"/>
  <c r="L91" i="21"/>
  <c r="N90" i="21"/>
  <c r="M90" i="21"/>
  <c r="L90" i="21"/>
  <c r="N89" i="21"/>
  <c r="M89" i="21"/>
  <c r="L89" i="21"/>
  <c r="N88" i="21"/>
  <c r="M88" i="21"/>
  <c r="L88" i="21"/>
  <c r="N87" i="21"/>
  <c r="M87" i="21"/>
  <c r="L87" i="21"/>
  <c r="H86" i="21"/>
  <c r="N86" i="21" s="1"/>
  <c r="G86" i="21"/>
  <c r="M86" i="21" s="1"/>
  <c r="F86" i="21"/>
  <c r="L86" i="21" s="1"/>
  <c r="N85" i="21"/>
  <c r="M85" i="21"/>
  <c r="L85" i="21"/>
  <c r="N84" i="21"/>
  <c r="M84" i="21"/>
  <c r="L84" i="21"/>
  <c r="N83" i="21"/>
  <c r="M83" i="21"/>
  <c r="L83" i="21"/>
  <c r="N82" i="21"/>
  <c r="M82" i="21"/>
  <c r="L82" i="21"/>
  <c r="N81" i="21"/>
  <c r="M81" i="21"/>
  <c r="L81" i="21"/>
  <c r="N80" i="21"/>
  <c r="M80" i="21"/>
  <c r="L80" i="21"/>
  <c r="N79" i="21"/>
  <c r="M79" i="21"/>
  <c r="L79" i="21"/>
  <c r="F77" i="21"/>
  <c r="E77" i="21"/>
  <c r="D77" i="21"/>
  <c r="C77" i="21"/>
  <c r="N76" i="21"/>
  <c r="M76" i="21"/>
  <c r="L76" i="21"/>
  <c r="N75" i="21"/>
  <c r="M75" i="21"/>
  <c r="L75" i="21"/>
  <c r="N74" i="21"/>
  <c r="M74" i="21"/>
  <c r="L74" i="21"/>
  <c r="N73" i="21"/>
  <c r="M73" i="21"/>
  <c r="L73" i="21"/>
  <c r="N72" i="21"/>
  <c r="M72" i="21"/>
  <c r="L72" i="21"/>
  <c r="N71" i="21"/>
  <c r="M71" i="21"/>
  <c r="L71" i="21"/>
  <c r="N70" i="21"/>
  <c r="M70" i="21"/>
  <c r="L70" i="21"/>
  <c r="N69" i="21"/>
  <c r="M69" i="21"/>
  <c r="L69" i="21"/>
  <c r="N68" i="21"/>
  <c r="M68" i="21"/>
  <c r="L68" i="21"/>
  <c r="N67" i="21"/>
  <c r="M67" i="21"/>
  <c r="L67" i="21"/>
  <c r="N66" i="21"/>
  <c r="M66" i="21"/>
  <c r="L66" i="21"/>
  <c r="N65" i="21"/>
  <c r="M65" i="21"/>
  <c r="L65" i="21"/>
  <c r="N64" i="21"/>
  <c r="M64" i="21"/>
  <c r="L64" i="21"/>
  <c r="E63" i="21"/>
  <c r="C63" i="21"/>
  <c r="N62" i="21"/>
  <c r="M62" i="21"/>
  <c r="L62" i="21"/>
  <c r="N61" i="21"/>
  <c r="M61" i="21"/>
  <c r="L61" i="21"/>
  <c r="N60" i="21"/>
  <c r="M60" i="21"/>
  <c r="L60" i="21"/>
  <c r="N59" i="21"/>
  <c r="M59" i="21"/>
  <c r="L59" i="21"/>
  <c r="N58" i="21"/>
  <c r="M58" i="21"/>
  <c r="L58" i="21"/>
  <c r="N57" i="21"/>
  <c r="M57" i="21"/>
  <c r="L57" i="21"/>
  <c r="N56" i="21"/>
  <c r="M56" i="21"/>
  <c r="L56" i="21"/>
  <c r="N55" i="21"/>
  <c r="M55" i="21"/>
  <c r="L55" i="21"/>
  <c r="N52" i="21"/>
  <c r="M52" i="21"/>
  <c r="L52" i="21"/>
  <c r="N51" i="21"/>
  <c r="M51" i="21"/>
  <c r="L51" i="21"/>
  <c r="N50" i="21"/>
  <c r="M50" i="21"/>
  <c r="L50" i="21"/>
  <c r="N49" i="21"/>
  <c r="M49" i="21"/>
  <c r="L49" i="21"/>
  <c r="N48" i="21"/>
  <c r="M48" i="21"/>
  <c r="L48" i="21"/>
  <c r="N47" i="21"/>
  <c r="M47" i="21"/>
  <c r="L47" i="21"/>
  <c r="N46" i="21"/>
  <c r="M46" i="21"/>
  <c r="L46" i="21"/>
  <c r="N45" i="21"/>
  <c r="M45" i="21"/>
  <c r="L45" i="21"/>
  <c r="N44" i="21"/>
  <c r="D44" i="21"/>
  <c r="M44" i="21" s="1"/>
  <c r="C44" i="21"/>
  <c r="L44" i="21" s="1"/>
  <c r="N43" i="21"/>
  <c r="M43" i="21"/>
  <c r="L43" i="21"/>
  <c r="N42" i="21"/>
  <c r="M42" i="21"/>
  <c r="L42" i="21"/>
  <c r="N41" i="21"/>
  <c r="M41" i="21"/>
  <c r="L41" i="21"/>
  <c r="N40" i="21"/>
  <c r="M40" i="21"/>
  <c r="L40" i="21"/>
  <c r="N39" i="21"/>
  <c r="M39" i="21"/>
  <c r="L39" i="21"/>
  <c r="N38" i="21"/>
  <c r="M38" i="21"/>
  <c r="L38" i="21"/>
  <c r="N37" i="21"/>
  <c r="M37" i="21"/>
  <c r="L37" i="21"/>
  <c r="N36" i="21"/>
  <c r="D36" i="21"/>
  <c r="M36" i="21" s="1"/>
  <c r="C36" i="21"/>
  <c r="L36" i="21" s="1"/>
  <c r="N35" i="21"/>
  <c r="M35" i="21"/>
  <c r="L35" i="21"/>
  <c r="N34" i="21"/>
  <c r="M34" i="21"/>
  <c r="L34" i="21"/>
  <c r="E33" i="21"/>
  <c r="N33" i="21" s="1"/>
  <c r="D33" i="21"/>
  <c r="M33" i="21" s="1"/>
  <c r="C33" i="21"/>
  <c r="L33" i="21" s="1"/>
  <c r="N32" i="21"/>
  <c r="M32" i="21"/>
  <c r="L32" i="21"/>
  <c r="N31" i="21"/>
  <c r="M31" i="21"/>
  <c r="L31" i="21"/>
  <c r="N30" i="21"/>
  <c r="M30" i="21"/>
  <c r="L30" i="21"/>
  <c r="N29" i="21"/>
  <c r="M29" i="21"/>
  <c r="L29" i="21"/>
  <c r="H27" i="21"/>
  <c r="H28" i="21" s="1"/>
  <c r="H78" i="21" s="1"/>
  <c r="G27" i="21"/>
  <c r="G28" i="21" s="1"/>
  <c r="G78" i="21" s="1"/>
  <c r="F27" i="21"/>
  <c r="F28" i="21" s="1"/>
  <c r="E27" i="21"/>
  <c r="D27" i="21"/>
  <c r="N26" i="21"/>
  <c r="M26" i="21"/>
  <c r="L26" i="21"/>
  <c r="N25" i="21"/>
  <c r="M25" i="21"/>
  <c r="L25" i="21"/>
  <c r="N24" i="21"/>
  <c r="M24" i="21"/>
  <c r="L24" i="21"/>
  <c r="E23" i="21"/>
  <c r="N23" i="21" s="1"/>
  <c r="D23" i="21"/>
  <c r="M23" i="21" s="1"/>
  <c r="C23" i="21"/>
  <c r="L23" i="21" s="1"/>
  <c r="N22" i="21"/>
  <c r="M22" i="21"/>
  <c r="L22" i="21"/>
  <c r="N21" i="21"/>
  <c r="M21" i="21"/>
  <c r="L21" i="21"/>
  <c r="N20" i="21"/>
  <c r="M20" i="21"/>
  <c r="L20" i="21"/>
  <c r="N19" i="21"/>
  <c r="M19" i="21"/>
  <c r="L19" i="21"/>
  <c r="N18" i="21"/>
  <c r="M18" i="21"/>
  <c r="L18" i="21"/>
  <c r="N17" i="21"/>
  <c r="M17" i="21"/>
  <c r="L17" i="21"/>
  <c r="N16" i="21"/>
  <c r="M16" i="21"/>
  <c r="L16" i="21"/>
  <c r="N15" i="21"/>
  <c r="M15" i="21"/>
  <c r="L15" i="21"/>
  <c r="N14" i="21"/>
  <c r="M14" i="21"/>
  <c r="L14" i="21"/>
  <c r="N13" i="21"/>
  <c r="M13" i="21"/>
  <c r="L13" i="21"/>
  <c r="N12" i="21"/>
  <c r="M12" i="21"/>
  <c r="L12" i="21"/>
  <c r="N11" i="21"/>
  <c r="M11" i="21"/>
  <c r="L11" i="21"/>
  <c r="N10" i="21"/>
  <c r="M10" i="21"/>
  <c r="L10" i="21"/>
  <c r="N63" i="21" l="1"/>
  <c r="L63" i="21"/>
  <c r="N77" i="21"/>
  <c r="M63" i="21"/>
  <c r="M27" i="21"/>
  <c r="C54" i="21"/>
  <c r="E54" i="21"/>
  <c r="N53" i="21"/>
  <c r="F101" i="21"/>
  <c r="L101" i="21" s="1"/>
  <c r="H101" i="21"/>
  <c r="H102" i="21" s="1"/>
  <c r="H126" i="21" s="1"/>
  <c r="N100" i="21"/>
  <c r="C28" i="21"/>
  <c r="E28" i="21"/>
  <c r="D54" i="21"/>
  <c r="L53" i="21"/>
  <c r="L77" i="21"/>
  <c r="G101" i="21"/>
  <c r="M101" i="21" s="1"/>
  <c r="L100" i="21"/>
  <c r="F78" i="21"/>
  <c r="L27" i="21"/>
  <c r="N27" i="21"/>
  <c r="D28" i="21"/>
  <c r="M53" i="21"/>
  <c r="M77" i="21"/>
  <c r="M100" i="21"/>
  <c r="L28" i="21" l="1"/>
  <c r="N54" i="21"/>
  <c r="M28" i="21"/>
  <c r="M54" i="21"/>
  <c r="L54" i="21"/>
  <c r="N28" i="21"/>
  <c r="N101" i="21"/>
  <c r="G102" i="21"/>
  <c r="G126" i="21" s="1"/>
  <c r="C78" i="21"/>
  <c r="L78" i="21" s="1"/>
  <c r="E78" i="21"/>
  <c r="E102" i="21" s="1"/>
  <c r="F102" i="21"/>
  <c r="F126" i="21" s="1"/>
  <c r="D78" i="21"/>
  <c r="C102" i="21" l="1"/>
  <c r="L102" i="21" s="1"/>
  <c r="N78" i="21"/>
  <c r="M78" i="21"/>
  <c r="D102" i="21"/>
  <c r="E126" i="21"/>
  <c r="N126" i="21" s="1"/>
  <c r="N102" i="21"/>
  <c r="C126" i="21" l="1"/>
  <c r="L126" i="21" s="1"/>
  <c r="D126" i="21"/>
  <c r="M126" i="21" s="1"/>
  <c r="M102" i="21"/>
  <c r="H125" i="20" l="1"/>
  <c r="I125" i="20"/>
  <c r="L125" i="20"/>
  <c r="M125" i="20"/>
  <c r="K86" i="20"/>
  <c r="G86" i="20"/>
  <c r="H22" i="8" s="1"/>
  <c r="H86" i="20"/>
  <c r="F14" i="9"/>
  <c r="G24" i="20"/>
  <c r="C24" i="20"/>
  <c r="I22" i="8" l="1"/>
  <c r="K101" i="20"/>
  <c r="N125" i="20"/>
  <c r="J125" i="20"/>
  <c r="C104" i="12"/>
  <c r="D104" i="12"/>
  <c r="C86" i="12"/>
  <c r="D12" i="12"/>
  <c r="B14" i="14"/>
  <c r="E27" i="10"/>
  <c r="D27" i="10"/>
  <c r="F11" i="20"/>
  <c r="J11" i="20"/>
  <c r="N11" i="20"/>
  <c r="F12" i="20"/>
  <c r="J12" i="20"/>
  <c r="F13" i="20"/>
  <c r="J13" i="20"/>
  <c r="N13" i="20"/>
  <c r="F14" i="20"/>
  <c r="J14" i="20"/>
  <c r="N14" i="20"/>
  <c r="F15" i="20"/>
  <c r="J15" i="20"/>
  <c r="N15" i="20"/>
  <c r="F16" i="20"/>
  <c r="J16" i="20"/>
  <c r="N16" i="20"/>
  <c r="F17" i="20"/>
  <c r="J17" i="20"/>
  <c r="N17" i="20"/>
  <c r="F18" i="20"/>
  <c r="J18" i="20"/>
  <c r="N18" i="20"/>
  <c r="J19" i="20"/>
  <c r="N19" i="20"/>
  <c r="F20" i="20"/>
  <c r="J20" i="20"/>
  <c r="N20" i="20"/>
  <c r="F21" i="20"/>
  <c r="J21" i="20"/>
  <c r="N21" i="20"/>
  <c r="F22" i="20"/>
  <c r="J22" i="20"/>
  <c r="N22" i="20"/>
  <c r="F23" i="20"/>
  <c r="J23" i="20"/>
  <c r="F24" i="20"/>
  <c r="J24" i="20"/>
  <c r="F25" i="20"/>
  <c r="J25" i="20"/>
  <c r="N25" i="20"/>
  <c r="F26" i="20"/>
  <c r="J26" i="20"/>
  <c r="N26" i="20"/>
  <c r="F27" i="20"/>
  <c r="J27" i="20"/>
  <c r="N27" i="20"/>
  <c r="C29" i="20"/>
  <c r="G9" i="8" s="1"/>
  <c r="H28" i="20"/>
  <c r="H29" i="20" s="1"/>
  <c r="L29" i="20"/>
  <c r="F30" i="20"/>
  <c r="J30" i="20"/>
  <c r="N30" i="20"/>
  <c r="F31" i="20"/>
  <c r="J31" i="20"/>
  <c r="N31" i="20"/>
  <c r="F32" i="20"/>
  <c r="J32" i="20"/>
  <c r="N32" i="20"/>
  <c r="F33" i="20"/>
  <c r="J33" i="20"/>
  <c r="N33" i="20"/>
  <c r="F34" i="20"/>
  <c r="G34" i="20"/>
  <c r="J34" i="20" s="1"/>
  <c r="N34" i="20"/>
  <c r="J35" i="20"/>
  <c r="N35" i="20"/>
  <c r="F36" i="20"/>
  <c r="J36" i="20"/>
  <c r="N36" i="20"/>
  <c r="F37" i="20"/>
  <c r="J37" i="20"/>
  <c r="K37" i="20"/>
  <c r="N37" i="20" s="1"/>
  <c r="F38" i="20"/>
  <c r="J38" i="20"/>
  <c r="N38" i="20"/>
  <c r="F39" i="20"/>
  <c r="J39" i="20"/>
  <c r="F40" i="20"/>
  <c r="J40" i="20"/>
  <c r="N40" i="20"/>
  <c r="F41" i="20"/>
  <c r="J41" i="20"/>
  <c r="N41" i="20"/>
  <c r="F42" i="20"/>
  <c r="J42" i="20"/>
  <c r="N42" i="20"/>
  <c r="F43" i="20"/>
  <c r="J43" i="20"/>
  <c r="N43" i="20"/>
  <c r="F44" i="20"/>
  <c r="J44" i="20"/>
  <c r="N44" i="20"/>
  <c r="D45" i="20"/>
  <c r="H45" i="20"/>
  <c r="F46" i="20"/>
  <c r="J46" i="20"/>
  <c r="N46" i="20"/>
  <c r="F47" i="20"/>
  <c r="J47" i="20"/>
  <c r="N47" i="20"/>
  <c r="D48" i="20"/>
  <c r="G48" i="20"/>
  <c r="H48" i="20"/>
  <c r="K48" i="20"/>
  <c r="L48" i="20"/>
  <c r="F49" i="20"/>
  <c r="J49" i="20"/>
  <c r="N49" i="20"/>
  <c r="F50" i="20"/>
  <c r="J50" i="20"/>
  <c r="N50" i="20"/>
  <c r="F51" i="20"/>
  <c r="J51" i="20"/>
  <c r="N51" i="20"/>
  <c r="F52" i="20"/>
  <c r="J52" i="20"/>
  <c r="N52" i="20"/>
  <c r="F53" i="20"/>
  <c r="J53" i="20"/>
  <c r="N53" i="20"/>
  <c r="F54" i="20"/>
  <c r="G54" i="20"/>
  <c r="J54" i="20" s="1"/>
  <c r="J56" i="20"/>
  <c r="N56" i="20"/>
  <c r="F57" i="20"/>
  <c r="J57" i="20"/>
  <c r="N57" i="20"/>
  <c r="F58" i="20"/>
  <c r="J58" i="20"/>
  <c r="N58" i="20"/>
  <c r="F59" i="20"/>
  <c r="J59" i="20"/>
  <c r="N59" i="20"/>
  <c r="F62" i="20"/>
  <c r="J62" i="20"/>
  <c r="N62" i="20"/>
  <c r="F63" i="20"/>
  <c r="J63" i="20"/>
  <c r="N63" i="20"/>
  <c r="G64" i="20"/>
  <c r="K64" i="20"/>
  <c r="F65" i="20"/>
  <c r="J65" i="20"/>
  <c r="N65" i="20"/>
  <c r="F66" i="20"/>
  <c r="J66" i="20"/>
  <c r="N66" i="20"/>
  <c r="F67" i="20"/>
  <c r="J67" i="20"/>
  <c r="N67" i="20"/>
  <c r="F68" i="20"/>
  <c r="J68" i="20"/>
  <c r="N68" i="20"/>
  <c r="F69" i="20"/>
  <c r="J69" i="20"/>
  <c r="N69" i="20"/>
  <c r="F70" i="20"/>
  <c r="J70" i="20"/>
  <c r="N70" i="20"/>
  <c r="F71" i="20"/>
  <c r="J71" i="20"/>
  <c r="N71" i="20"/>
  <c r="F72" i="20"/>
  <c r="J72" i="20"/>
  <c r="N72" i="20"/>
  <c r="F73" i="20"/>
  <c r="J73" i="20"/>
  <c r="N73" i="20"/>
  <c r="F74" i="20"/>
  <c r="J74" i="20"/>
  <c r="N74" i="20"/>
  <c r="F75" i="20"/>
  <c r="J75" i="20"/>
  <c r="N75" i="20"/>
  <c r="F76" i="20"/>
  <c r="J76" i="20"/>
  <c r="N76" i="20"/>
  <c r="G13" i="8"/>
  <c r="G77" i="20"/>
  <c r="H13" i="8" s="1"/>
  <c r="H77" i="20"/>
  <c r="K77" i="20"/>
  <c r="I13" i="8" s="1"/>
  <c r="L77" i="20"/>
  <c r="F79" i="20"/>
  <c r="J79" i="20"/>
  <c r="N79" i="20"/>
  <c r="F80" i="20"/>
  <c r="J80" i="20"/>
  <c r="N80" i="20"/>
  <c r="F81" i="20"/>
  <c r="J81" i="20"/>
  <c r="N81" i="20"/>
  <c r="F82" i="20"/>
  <c r="J82" i="20"/>
  <c r="N82" i="20"/>
  <c r="F83" i="20"/>
  <c r="J83" i="20"/>
  <c r="N83" i="20"/>
  <c r="F84" i="20"/>
  <c r="J84" i="20"/>
  <c r="N84" i="20"/>
  <c r="F85" i="20"/>
  <c r="J85" i="20"/>
  <c r="N85" i="20"/>
  <c r="F86" i="20"/>
  <c r="J86" i="20"/>
  <c r="L86" i="20"/>
  <c r="N86" i="20" s="1"/>
  <c r="F87" i="20"/>
  <c r="J87" i="20"/>
  <c r="N87" i="20"/>
  <c r="F88" i="20"/>
  <c r="J88" i="20"/>
  <c r="N88" i="20"/>
  <c r="F89" i="20"/>
  <c r="J89" i="20"/>
  <c r="N89" i="20"/>
  <c r="F90" i="20"/>
  <c r="J90" i="20"/>
  <c r="N90" i="20"/>
  <c r="D91" i="20"/>
  <c r="F91" i="20" s="1"/>
  <c r="H91" i="20"/>
  <c r="J91" i="20" s="1"/>
  <c r="L91" i="20"/>
  <c r="N91" i="20" s="1"/>
  <c r="F92" i="20"/>
  <c r="J92" i="20"/>
  <c r="N92" i="20"/>
  <c r="F93" i="20"/>
  <c r="J93" i="20"/>
  <c r="N93" i="20"/>
  <c r="F94" i="20"/>
  <c r="J94" i="20"/>
  <c r="N94" i="20"/>
  <c r="N95" i="20"/>
  <c r="F96" i="20"/>
  <c r="J96" i="20"/>
  <c r="N96" i="20"/>
  <c r="F97" i="20"/>
  <c r="J97" i="20"/>
  <c r="N97" i="20"/>
  <c r="F98" i="20"/>
  <c r="J98" i="20"/>
  <c r="N98" i="20"/>
  <c r="F99" i="20"/>
  <c r="J99" i="20"/>
  <c r="N99" i="20"/>
  <c r="F100" i="20"/>
  <c r="J100" i="20"/>
  <c r="G101" i="20"/>
  <c r="F103" i="20"/>
  <c r="J103" i="20"/>
  <c r="N103" i="20"/>
  <c r="F104" i="20"/>
  <c r="J104" i="20"/>
  <c r="N104" i="20"/>
  <c r="F105" i="20"/>
  <c r="J105" i="20"/>
  <c r="N105" i="20"/>
  <c r="F106" i="20"/>
  <c r="J106" i="20"/>
  <c r="N106" i="20"/>
  <c r="F107" i="20"/>
  <c r="J107" i="20"/>
  <c r="N107" i="20"/>
  <c r="F108" i="20"/>
  <c r="J108" i="20"/>
  <c r="N108" i="20"/>
  <c r="F109" i="20"/>
  <c r="J109" i="20"/>
  <c r="N109" i="20"/>
  <c r="F110" i="20"/>
  <c r="J110" i="20"/>
  <c r="N110" i="20"/>
  <c r="F111" i="20"/>
  <c r="J111" i="20"/>
  <c r="N111" i="20"/>
  <c r="F112" i="20"/>
  <c r="J112" i="20"/>
  <c r="N112" i="20"/>
  <c r="F113" i="20"/>
  <c r="J113" i="20"/>
  <c r="N113" i="20"/>
  <c r="F114" i="20"/>
  <c r="J114" i="20"/>
  <c r="N114" i="20"/>
  <c r="F115" i="20"/>
  <c r="J115" i="20"/>
  <c r="N115" i="20"/>
  <c r="F116" i="20"/>
  <c r="J116" i="20"/>
  <c r="N116" i="20"/>
  <c r="F117" i="20"/>
  <c r="J117" i="20"/>
  <c r="N117" i="20"/>
  <c r="F118" i="20"/>
  <c r="J118" i="20"/>
  <c r="N118" i="20"/>
  <c r="F119" i="20"/>
  <c r="J119" i="20"/>
  <c r="N119" i="20"/>
  <c r="F120" i="20"/>
  <c r="J120" i="20"/>
  <c r="N120" i="20"/>
  <c r="F121" i="20"/>
  <c r="J121" i="20"/>
  <c r="N121" i="20"/>
  <c r="F122" i="20"/>
  <c r="J122" i="20"/>
  <c r="N122" i="20"/>
  <c r="F123" i="20"/>
  <c r="J123" i="20"/>
  <c r="N123" i="20"/>
  <c r="F124" i="20"/>
  <c r="J124" i="20"/>
  <c r="N124" i="20"/>
  <c r="F125" i="20"/>
  <c r="I23" i="8" l="1"/>
  <c r="N64" i="20"/>
  <c r="I12" i="8"/>
  <c r="J64" i="20"/>
  <c r="H12" i="8"/>
  <c r="N54" i="20"/>
  <c r="J48" i="20"/>
  <c r="G55" i="20"/>
  <c r="H11" i="8" s="1"/>
  <c r="H55" i="20"/>
  <c r="H78" i="20" s="1"/>
  <c r="J77" i="20"/>
  <c r="N48" i="20"/>
  <c r="J28" i="20"/>
  <c r="N77" i="20"/>
  <c r="L55" i="20"/>
  <c r="D55" i="20"/>
  <c r="B23" i="14"/>
  <c r="L101" i="20"/>
  <c r="N101" i="20" s="1"/>
  <c r="H101" i="20"/>
  <c r="J101" i="20" s="1"/>
  <c r="D101" i="20"/>
  <c r="F101" i="20" s="1"/>
  <c r="K55" i="20"/>
  <c r="I11" i="8" s="1"/>
  <c r="F48" i="20"/>
  <c r="F45" i="20"/>
  <c r="J45" i="20"/>
  <c r="D29" i="20"/>
  <c r="K29" i="20"/>
  <c r="I9" i="8" s="1"/>
  <c r="G29" i="20"/>
  <c r="H9" i="8" s="1"/>
  <c r="D37" i="16"/>
  <c r="D43" i="16" s="1"/>
  <c r="D29" i="16"/>
  <c r="D25" i="16"/>
  <c r="D20" i="16"/>
  <c r="D12" i="16"/>
  <c r="G11" i="8" l="1"/>
  <c r="L78" i="20"/>
  <c r="L102" i="20" s="1"/>
  <c r="L126" i="20" s="1"/>
  <c r="N55" i="20"/>
  <c r="G78" i="20"/>
  <c r="J78" i="20" s="1"/>
  <c r="J55" i="20"/>
  <c r="B25" i="14"/>
  <c r="H102" i="20"/>
  <c r="H126" i="20" s="1"/>
  <c r="F55" i="20"/>
  <c r="D32" i="16"/>
  <c r="D44" i="16" s="1"/>
  <c r="F29" i="20"/>
  <c r="D78" i="20"/>
  <c r="J29" i="20"/>
  <c r="K78" i="20"/>
  <c r="K102" i="20" s="1"/>
  <c r="N29" i="20"/>
  <c r="D122" i="12"/>
  <c r="D114" i="12"/>
  <c r="D94" i="12"/>
  <c r="D79" i="12"/>
  <c r="D65" i="12"/>
  <c r="D56" i="12"/>
  <c r="D47" i="12"/>
  <c r="D22" i="12"/>
  <c r="D18" i="12"/>
  <c r="I29" i="8"/>
  <c r="H29" i="8"/>
  <c r="G29" i="8"/>
  <c r="I25" i="8"/>
  <c r="H25" i="8"/>
  <c r="G25" i="8"/>
  <c r="I19" i="8"/>
  <c r="H19" i="8"/>
  <c r="G19" i="8"/>
  <c r="I14" i="8"/>
  <c r="H14" i="8"/>
  <c r="D26" i="12" l="1"/>
  <c r="G102" i="20"/>
  <c r="G126" i="20" s="1"/>
  <c r="J126" i="20" s="1"/>
  <c r="D123" i="12"/>
  <c r="D126" i="12" s="1"/>
  <c r="D80" i="12"/>
  <c r="H30" i="8"/>
  <c r="G30" i="8"/>
  <c r="D102" i="20"/>
  <c r="N78" i="20"/>
  <c r="I30" i="8"/>
  <c r="I20" i="8"/>
  <c r="H20" i="8"/>
  <c r="E14" i="9"/>
  <c r="J102" i="20" l="1"/>
  <c r="D86" i="12"/>
  <c r="D126" i="20"/>
  <c r="K126" i="20"/>
  <c r="N126" i="20" s="1"/>
  <c r="N102" i="20"/>
  <c r="D14" i="9" l="1"/>
  <c r="C78" i="20"/>
  <c r="C102" i="20" s="1"/>
  <c r="C126" i="20" s="1"/>
  <c r="G12" i="8"/>
  <c r="G14" i="8" l="1"/>
  <c r="G20" i="8"/>
  <c r="F102" i="20"/>
  <c r="F126" i="20"/>
  <c r="F78" i="20"/>
  <c r="F56" i="20"/>
  <c r="C56" i="20"/>
</calcChain>
</file>

<file path=xl/sharedStrings.xml><?xml version="1.0" encoding="utf-8"?>
<sst xmlns="http://schemas.openxmlformats.org/spreadsheetml/2006/main" count="1487" uniqueCount="785">
  <si>
    <t>Megnevezés</t>
  </si>
  <si>
    <t>B1</t>
  </si>
  <si>
    <t>Működési célú támogatások államháztartáson belülről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</si>
  <si>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</si>
  <si>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</si>
  <si>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</si>
  <si>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</si>
  <si>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</si>
  <si>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</si>
  <si>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</si>
  <si>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</si>
  <si>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</si>
  <si>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B8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</si>
  <si>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</si>
  <si>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</si>
  <si>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</si>
  <si>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</si>
  <si>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</si>
  <si>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</si>
  <si>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</si>
  <si>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</si>
  <si>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</si>
  <si>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</si>
  <si>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</si>
  <si>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</si>
  <si>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</si>
  <si>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</si>
  <si>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</si>
  <si>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</si>
  <si>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</si>
  <si>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</si>
  <si>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</si>
  <si>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</si>
  <si>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</si>
  <si>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ÖSSZESEN:</t>
  </si>
  <si>
    <t>Forgatási célú belföldi értékpapírok beváltása, értékesítése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</si>
  <si>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</si>
  <si>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</si>
  <si>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</si>
  <si>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</si>
  <si>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</si>
  <si>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</si>
  <si>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</si>
  <si>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</si>
  <si>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</si>
  <si>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</si>
  <si>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</si>
  <si>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</si>
  <si>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</si>
  <si>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</si>
  <si>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</si>
  <si>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</si>
  <si>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</si>
  <si>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</si>
  <si>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</si>
  <si>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</si>
  <si>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</si>
  <si>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</si>
  <si>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</si>
  <si>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</si>
  <si>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</si>
  <si>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</si>
  <si>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</si>
  <si>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</si>
  <si>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</si>
  <si>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</si>
  <si>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</si>
  <si>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</si>
  <si>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</si>
  <si>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</si>
  <si>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</si>
  <si>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</si>
  <si>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</si>
  <si>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</si>
  <si>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</si>
  <si>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</si>
  <si>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</si>
  <si>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</si>
  <si>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</si>
  <si>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</si>
  <si>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</si>
  <si>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</si>
  <si>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</si>
  <si>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</si>
  <si>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</si>
  <si>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</si>
  <si>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</si>
  <si>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</si>
  <si>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</si>
  <si>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</si>
  <si>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</si>
  <si>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</si>
  <si>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</si>
  <si>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</si>
  <si>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</si>
  <si>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</si>
  <si>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</si>
  <si>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</si>
  <si>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</si>
  <si>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</si>
  <si>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</si>
  <si>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</si>
  <si>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</si>
  <si>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</si>
  <si>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</si>
  <si>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</si>
  <si>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</si>
  <si>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</si>
  <si>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</si>
  <si>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</si>
  <si>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</si>
  <si>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</si>
  <si>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</si>
  <si>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</si>
  <si>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</si>
  <si>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</si>
  <si>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</si>
  <si>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</si>
  <si>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</si>
  <si>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</si>
  <si>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</si>
  <si>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</si>
  <si>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</si>
  <si>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</si>
  <si>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</si>
  <si>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</si>
  <si>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</si>
  <si>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</si>
  <si>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</si>
  <si>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</si>
  <si>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</si>
  <si>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</si>
  <si>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</si>
  <si>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</si>
  <si>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</si>
  <si>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</si>
  <si>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</si>
  <si>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</si>
  <si>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</si>
  <si>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</si>
  <si>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</si>
  <si>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</si>
  <si>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</si>
  <si>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</si>
  <si>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</si>
  <si>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</si>
  <si>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</si>
  <si>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</si>
  <si>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</si>
  <si>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</si>
  <si>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</si>
  <si>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</si>
  <si>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</si>
  <si>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</si>
  <si>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</si>
  <si>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</si>
  <si>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</si>
  <si>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</si>
  <si>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</si>
  <si>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</si>
  <si>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</si>
  <si>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</si>
  <si>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</si>
  <si>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</si>
  <si>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</si>
  <si>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</si>
  <si>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</si>
  <si>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</si>
  <si>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</si>
  <si>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</si>
  <si>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</si>
  <si>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</si>
  <si>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</si>
  <si>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</si>
  <si>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</si>
  <si>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</si>
  <si>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</si>
  <si>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</si>
  <si>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</si>
  <si>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</si>
  <si>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</si>
  <si>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</si>
  <si>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</si>
  <si>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</si>
  <si>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</si>
  <si>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</si>
  <si>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</si>
  <si>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</si>
  <si>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</si>
  <si>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</si>
  <si>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</si>
  <si>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</si>
  <si>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</si>
  <si>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</si>
  <si>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</si>
  <si>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</si>
  <si>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</si>
  <si>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</si>
  <si>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</si>
  <si>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</si>
  <si>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</si>
  <si>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</si>
  <si>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</si>
  <si>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</si>
  <si>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</si>
  <si>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</si>
  <si>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</si>
  <si>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</si>
  <si>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</si>
  <si>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</si>
  <si>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</si>
  <si>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</si>
  <si>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</si>
  <si>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</si>
  <si>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</si>
  <si>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</si>
  <si>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</si>
  <si>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</si>
  <si>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</si>
  <si>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</si>
  <si>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</si>
  <si>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</si>
  <si>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</si>
  <si>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</si>
  <si>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</si>
  <si>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</si>
  <si>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</si>
  <si>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</si>
  <si>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</si>
  <si>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</si>
  <si>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</si>
  <si>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</si>
  <si>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</si>
  <si>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</si>
  <si>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</si>
  <si>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</si>
  <si>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</si>
  <si>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</si>
  <si>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</si>
  <si>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</si>
  <si>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</si>
  <si>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</si>
  <si>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</si>
  <si>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</si>
  <si>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</si>
  <si>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</si>
  <si>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</si>
  <si>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</si>
  <si>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</si>
  <si>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</si>
  <si>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</si>
  <si>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</si>
  <si>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</si>
  <si>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</si>
  <si>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</si>
  <si>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</si>
  <si>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</si>
  <si>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</si>
  <si>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</si>
  <si>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</si>
  <si>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</si>
  <si>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</si>
  <si>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</si>
  <si>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</si>
  <si>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</si>
  <si>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</si>
  <si>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</si>
  <si>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</si>
  <si>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</si>
  <si>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</si>
  <si>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</si>
  <si>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</si>
  <si>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</si>
  <si>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</si>
  <si>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</si>
  <si>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</si>
  <si>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</si>
  <si>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</si>
  <si>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</si>
  <si>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</si>
  <si>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</si>
  <si>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</si>
  <si>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</si>
  <si>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</si>
  <si>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</si>
  <si>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</si>
  <si>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</si>
  <si>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</si>
  <si>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</si>
  <si>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</si>
  <si>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</si>
  <si>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</si>
  <si>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</si>
  <si>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</si>
  <si>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</si>
  <si>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</si>
  <si>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</si>
  <si>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</si>
  <si>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</si>
  <si>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</si>
  <si>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</si>
  <si>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</si>
  <si>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</si>
  <si>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</si>
  <si>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</si>
  <si>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</si>
  <si>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</si>
  <si>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</si>
  <si>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</si>
  <si>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</si>
  <si>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</si>
  <si>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</si>
  <si>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</si>
  <si>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</si>
  <si>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</si>
  <si>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</si>
  <si>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</si>
  <si>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</si>
  <si>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</si>
  <si>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</si>
  <si>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</si>
  <si>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</si>
  <si>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</si>
  <si>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</si>
  <si>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</si>
  <si>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</si>
  <si>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</si>
  <si>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</si>
  <si>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</si>
  <si>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</si>
  <si>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</si>
  <si>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</si>
  <si>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</si>
  <si>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</si>
  <si>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</si>
  <si>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</si>
  <si>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</si>
  <si>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</si>
  <si>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B22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</si>
  <si>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</si>
  <si>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</si>
  <si>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</si>
  <si>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</si>
  <si>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</si>
  <si>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</si>
  <si>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</si>
  <si>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</si>
  <si>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</si>
  <si>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</si>
  <si>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</si>
  <si>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</si>
  <si>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</si>
  <si>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</si>
  <si>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</si>
  <si>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</si>
  <si>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</si>
  <si>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B71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</si>
  <si>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</si>
  <si>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</si>
  <si>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</si>
  <si>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</si>
  <si>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</si>
  <si>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</si>
  <si>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</si>
  <si>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</si>
  <si>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</si>
  <si>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</si>
  <si>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</si>
  <si>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</si>
  <si>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</si>
  <si>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</si>
  <si>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</si>
  <si>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</si>
  <si>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</si>
  <si>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</si>
  <si>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</si>
  <si>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</si>
  <si>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</si>
  <si>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</si>
  <si>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</si>
  <si>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</si>
  <si>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</si>
  <si>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</si>
  <si>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</si>
  <si>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</si>
  <si>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</si>
  <si>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</si>
  <si>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</si>
  <si>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</si>
  <si>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</si>
  <si>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</si>
  <si>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</si>
  <si>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</si>
  <si>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</si>
  <si>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</si>
  <si>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</si>
  <si>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</si>
  <si>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</si>
  <si>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</si>
  <si>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</si>
  <si>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</si>
  <si>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</si>
  <si>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</si>
  <si>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</si>
  <si>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</si>
  <si>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</si>
  <si>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</si>
  <si>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</si>
  <si>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</si>
  <si>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</si>
  <si>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</si>
  <si>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</si>
  <si>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</si>
  <si>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</si>
  <si>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</si>
  <si>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</si>
  <si>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</si>
  <si>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</si>
  <si>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</si>
  <si>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</si>
  <si>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</si>
  <si>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</si>
  <si>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</si>
  <si>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 xml:space="preserve">     stabilitási törvényből eredő saját bevételei</t>
  </si>
  <si>
    <t>Eredeti előirányzat</t>
  </si>
  <si>
    <t>Bérleti díj</t>
  </si>
  <si>
    <t>Kamatbevétel</t>
  </si>
  <si>
    <t>Saját bevételek:</t>
  </si>
  <si>
    <t>eredeti előirányzat</t>
  </si>
  <si>
    <t>módosított előirányzat</t>
  </si>
  <si>
    <t>teljesítés</t>
  </si>
  <si>
    <t>Módosított előirányzat</t>
  </si>
  <si>
    <t>Teljesítés</t>
  </si>
  <si>
    <t>Foglalkoztatottak létszáma</t>
  </si>
  <si>
    <t xml:space="preserve">              szerinti bontásban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</si>
  <si>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</si>
  <si>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</si>
  <si>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</si>
  <si>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</si>
  <si>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</si>
  <si>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</si>
  <si>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</si>
  <si>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</si>
  <si>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</si>
  <si>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</si>
  <si>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</si>
  <si>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</si>
  <si>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</si>
  <si>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</si>
  <si>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</si>
  <si>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</si>
  <si>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 xml:space="preserve">A)        NEMZETI VAGYONBA TARTOZÓ BEFEKTETETT ESZKÖZÖK </t>
  </si>
  <si>
    <t xml:space="preserve">B/II        Értékpapírok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</si>
  <si>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</si>
  <si>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</si>
  <si>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</si>
  <si>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</si>
  <si>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</si>
  <si>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</si>
  <si>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</si>
  <si>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</si>
  <si>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</si>
  <si>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</si>
  <si>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</si>
  <si>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</si>
  <si>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</si>
  <si>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</si>
  <si>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</si>
  <si>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</si>
  <si>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</si>
  <si>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</si>
  <si>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</si>
  <si>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</si>
  <si>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</si>
  <si>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</si>
  <si>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</si>
  <si>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</si>
  <si>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</si>
  <si>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</si>
  <si>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</si>
  <si>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</si>
  <si>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</si>
  <si>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</si>
  <si>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</si>
  <si>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</si>
  <si>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</si>
  <si>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</si>
  <si>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</si>
  <si>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</si>
  <si>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H)        KÖTELEZETTSÉGEK </t>
  </si>
  <si>
    <t>I)        EGYÉB SAJÁTOS FORRÁSOLDALI ELSZÁMOLÁSOK</t>
  </si>
  <si>
    <t xml:space="preserve">FORRÁSOK ÖSSZESEN </t>
  </si>
  <si>
    <t xml:space="preserve">H/III        Kötelezettség jellegű sajátos elszámolások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</si>
  <si>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</si>
  <si>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</si>
  <si>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</si>
  <si>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</si>
  <si>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</si>
  <si>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</si>
  <si>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</si>
  <si>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</si>
  <si>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</si>
  <si>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</si>
  <si>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</si>
  <si>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</si>
  <si>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</si>
  <si>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</si>
  <si>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</si>
  <si>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</si>
  <si>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</si>
  <si>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</si>
  <si>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</si>
  <si>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F)        AKTÍV IDŐBELI ELHATÁROLÁSOK</t>
  </si>
  <si>
    <t xml:space="preserve">D)        KÖVETELÉSEK 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</si>
  <si>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</si>
  <si>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</si>
  <si>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</si>
  <si>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</si>
  <si>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</si>
  <si>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</si>
  <si>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</si>
  <si>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</si>
  <si>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</si>
  <si>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</si>
  <si>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</si>
  <si>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</si>
  <si>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</si>
  <si>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</si>
  <si>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</si>
  <si>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</si>
  <si>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</si>
  <si>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</si>
  <si>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</si>
  <si>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</si>
  <si>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</si>
  <si>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</si>
  <si>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>B)        NEMZETI VAGYONBA TARTOZÓ FORGÓESZKÖZÖK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</si>
  <si>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</si>
  <si>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</si>
  <si>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</si>
  <si>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</si>
  <si>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</si>
  <si>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</si>
  <si>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</si>
  <si>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</si>
  <si>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</si>
  <si>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</si>
  <si>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</si>
  <si>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</si>
  <si>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</si>
  <si>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>A/IV        Koncesszióba, vagyonkezelésbe adott eszközök</t>
  </si>
  <si>
    <t>ESZKÖZÖK</t>
  </si>
  <si>
    <t>Módosítások</t>
  </si>
  <si>
    <t>ÖNKORMÁNYZAT</t>
  </si>
  <si>
    <t>Ebből irányító szerv által elvonásra kerül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</si>
  <si>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</si>
  <si>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</si>
  <si>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</si>
  <si>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</si>
  <si>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</si>
  <si>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</si>
  <si>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</si>
  <si>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</si>
  <si>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</si>
  <si>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</si>
  <si>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</si>
  <si>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</si>
  <si>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</si>
  <si>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</si>
  <si>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</si>
  <si>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</si>
  <si>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</si>
  <si>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</si>
  <si>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</si>
  <si>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Önkormányzat</t>
  </si>
  <si>
    <t>Telekadó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</si>
  <si>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</si>
  <si>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</si>
  <si>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</si>
  <si>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</si>
  <si>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</si>
  <si>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</si>
  <si>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</si>
  <si>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</si>
  <si>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</si>
  <si>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</si>
  <si>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</si>
  <si>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</si>
  <si>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</si>
  <si>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</si>
  <si>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</si>
  <si>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</si>
  <si>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</si>
  <si>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</si>
  <si>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</si>
  <si>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</si>
  <si>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</si>
  <si>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</si>
  <si>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</si>
  <si>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</si>
  <si>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</si>
  <si>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</si>
  <si>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</si>
  <si>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</si>
  <si>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</si>
  <si>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</si>
  <si>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</si>
  <si>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</si>
  <si>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</si>
  <si>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</si>
  <si>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 xml:space="preserve">Hitel-, kölcsönfelvétel ÁH-n kívülről </t>
  </si>
  <si>
    <t>Működési célú visszatérítendő támogatások, kölcsönök visszatérülése ÁH-on kívülről</t>
  </si>
  <si>
    <t>ÖSSZESEN</t>
  </si>
  <si>
    <t xml:space="preserve">államigazgatási feladatok </t>
  </si>
  <si>
    <t>Építményadó</t>
  </si>
  <si>
    <t>Magánszem.kommunális adó</t>
  </si>
  <si>
    <t>Iparűzési adó</t>
  </si>
  <si>
    <t>Ingatlan értékesítés</t>
  </si>
  <si>
    <t>Tartalékok</t>
  </si>
  <si>
    <t>Talajterhelési díj</t>
  </si>
  <si>
    <t>Működési célú költségvetési támogatások és kiegészító támogatások</t>
  </si>
  <si>
    <t>Elszámolásból származó bevételek</t>
  </si>
  <si>
    <t>Gépjárműadó 40%-a</t>
  </si>
  <si>
    <t>K513</t>
  </si>
  <si>
    <t>Tartalék</t>
  </si>
  <si>
    <t>Biztosító által fizetett kártérítés</t>
  </si>
  <si>
    <t>Kötelező, önként vállalt és államigazgatási  feladatok</t>
  </si>
  <si>
    <t>Kiadások (Ft)</t>
  </si>
  <si>
    <t>eredeti előir.</t>
  </si>
  <si>
    <t>módosított előir.</t>
  </si>
  <si>
    <t>Bevételek (Ft)</t>
  </si>
  <si>
    <t>módosí-tott előir.</t>
  </si>
  <si>
    <t>Helyi önkormányzatok kiegészítő támogatásai</t>
  </si>
  <si>
    <t xml:space="preserve">Hitel-, kölcsönfelvétel államháztartáson kívülről </t>
  </si>
  <si>
    <t>MEGNEVEZÉS</t>
  </si>
  <si>
    <t xml:space="preserve">Költségvetési engedélyezett létszámkeret (álláshely) (fő)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</si>
  <si>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</si>
  <si>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</si>
  <si>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</si>
  <si>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</si>
  <si>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</si>
  <si>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</si>
  <si>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</si>
  <si>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</si>
  <si>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</si>
  <si>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</si>
  <si>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</si>
  <si>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pedagógus I.</t>
  </si>
  <si>
    <t>pedagógus II.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</si>
  <si>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</si>
  <si>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</si>
  <si>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</si>
  <si>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</si>
  <si>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</si>
  <si>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</si>
  <si>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</si>
  <si>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</si>
  <si>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</si>
  <si>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</si>
  <si>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</si>
  <si>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</si>
  <si>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</si>
  <si>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</si>
  <si>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</si>
  <si>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>Foglalkoztatottak létszáma (fő)</t>
  </si>
  <si>
    <t>(Ft)</t>
  </si>
  <si>
    <t>Költségvetési egyenleg működési és felhalmozási</t>
  </si>
  <si>
    <t xml:space="preserve"> cél szerinti bontásban /Ft-ban/</t>
  </si>
  <si>
    <t>Rovat   szám</t>
  </si>
  <si>
    <t xml:space="preserve">     Stabilitási törvényből eredő saját bevételek</t>
  </si>
  <si>
    <t>Helyi adók</t>
  </si>
  <si>
    <t>A helyi önkormányzat maradvány kimutatása (Ft)</t>
  </si>
  <si>
    <t>Maradvány kimutatás (Ft)</t>
  </si>
  <si>
    <t>A helyi önkormányzat eredménykimutatása (Ft)</t>
  </si>
  <si>
    <t>09        Különféle egyéb eredményszemléletű bevételek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</si>
  <si>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</si>
  <si>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</si>
  <si>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</si>
  <si>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</si>
  <si>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14        Bérköltség</t>
  </si>
  <si>
    <t>15        Személyi jellegű egyéb kifizetések</t>
  </si>
  <si>
    <t>16        Bérjárulékok</t>
  </si>
  <si>
    <t>17       Kapott (járó) osztalék és részesedés</t>
  </si>
  <si>
    <t>18        Részesedésből származó eredményszemléletű bevételek, árfolyamnyereségek</t>
  </si>
  <si>
    <t>21        Pénzügyi műveletek egyéb eredményszemléletű bevételei</t>
  </si>
  <si>
    <t>20      Egyéb kapott (járó) kamatok és kamatjellegű eredményszemléletű bevételek</t>
  </si>
  <si>
    <t>24        Fizetendő kamatok és kamatjellegű ráfordítások</t>
  </si>
  <si>
    <t>25        Részesedések, értékpapírok, pénzeszközök értékvesztése</t>
  </si>
  <si>
    <t>26        Pénzügyi műveletek egyéb ráfordításai (&gt;=21a) (31&gt;=32)</t>
  </si>
  <si>
    <t>26a        - ebből: árfolyamveszteség</t>
  </si>
  <si>
    <t>C)        MÉRLEG SZERINTI EREDMÉNY (=±C±D) (41=±35±40)</t>
  </si>
  <si>
    <t>Eredménykimutatás (Ft)</t>
  </si>
  <si>
    <t>C)        MÉRLEG SZERINTI EREDMÉNY (=±A±B) (35=±23±34)</t>
  </si>
  <si>
    <t>Mérleg (Ft)</t>
  </si>
  <si>
    <t>A helyi önkormányzat mérlege (Ft)</t>
  </si>
  <si>
    <t>D/III/1d        - ebből: igénybe vett szolgáltatásra adott előleg</t>
  </si>
  <si>
    <t>D/III/1e        - ebből: foglalkoztaottaknak adott előlegek</t>
  </si>
  <si>
    <t>D/III/1f        - ebből: túlfizetések, téves és visszajáró kifizetések</t>
  </si>
  <si>
    <t>Tartalékok (Ft)</t>
  </si>
  <si>
    <t>Felhalm. célú garancia- és kezességvállalásból származó megtérülések áht-n kívülről</t>
  </si>
  <si>
    <t>Felhalm. célú vissza-térítendő támogatások, kölcsönök visszatérülése áht-n kívülről</t>
  </si>
  <si>
    <t>Felhalm. célú vissza-térítendő támogatások, kölcsönök visszatérülése áht-n belülről</t>
  </si>
  <si>
    <t>Felhalm. célú garancia- és kezességvállalásból származó megtérülések áht-n belülről</t>
  </si>
  <si>
    <t>Betegséggel kapcsolatos (nem TB) ellátások</t>
  </si>
  <si>
    <t>Műk. célú garancia- és kezességvállalásból szárm. kifizetés áht-n belülre</t>
  </si>
  <si>
    <t>Műk. c. visszatérítendő támogatások, kölcsönök nyújtása áht-n belülre</t>
  </si>
  <si>
    <t>Műk. c. visszatérítendő tám-k, kölcsönök tör-lesztése áht-n belülre</t>
  </si>
  <si>
    <t>Egyéb műk. c. támogatá-sok áht-n belülre</t>
  </si>
  <si>
    <t>Műk célú garancia- és kezességvállalásból származó kifizetés áht-n kívülre</t>
  </si>
  <si>
    <t>Műk. célú visszatéríten-dő támogatások, kölcsö-nök nyújtása áht-n kívülre</t>
  </si>
  <si>
    <t>Beruházási célú előze-tesen felszámított áfa</t>
  </si>
  <si>
    <t>Felújítási célú előzete-sen felszámított áfa</t>
  </si>
  <si>
    <t>Felhalm. célú garancia- és kezességvállalásból származó kifizetés áht-n belülre</t>
  </si>
  <si>
    <t>Felhalm. célú visszatérítendő támogatások, kölcsönök nyújtása áht-n belülre</t>
  </si>
  <si>
    <t>Felhalm. célú vissza-térítendő támogatások, kölcsönök törlesztése áht-n belülre</t>
  </si>
  <si>
    <t>Egyéb felhalm. célú támogatások áht-n belülre</t>
  </si>
  <si>
    <t>Felhalm. célú garancia- és kezességvállalásból származó kifizetés áht-n kívülre</t>
  </si>
  <si>
    <t>Felhalm. célú visszatérítendő támogatások, kölcsönök nyújtása áht-n kívülre</t>
  </si>
  <si>
    <t xml:space="preserve">Egyéb felhalm. célú támogatások áht-n kívülre </t>
  </si>
  <si>
    <t>Áht-n belüli megelőlege-zések folyósítása</t>
  </si>
  <si>
    <t>Áht-n belüli megelőlege-zések visszafizetése</t>
  </si>
  <si>
    <t>Települési önk-k egyes köznevelési feladatai-nak támogatása</t>
  </si>
  <si>
    <t>Települési önk-k szoc. és gyermekjóléti  fela-datainak támogatása</t>
  </si>
  <si>
    <t>Települési önk-k kult. feladatainak támog.</t>
  </si>
  <si>
    <t>Műk. célú központosí-tott előirányzatok</t>
  </si>
  <si>
    <t>Műk. c. garancia- és kezességvállalásból származó megtérülések áht-n belülről</t>
  </si>
  <si>
    <t>Műk. c. visszatérítendő tám-k, kölcsönök igénybevétele áht-n belülről</t>
  </si>
  <si>
    <t>Műk. C. visszatérítendő tám-k, kölcsönök visszatérülése áht-n belülről</t>
  </si>
  <si>
    <t xml:space="preserve">Pü. monopóliumok nyereségét terhelő adók </t>
  </si>
  <si>
    <t>Műk. c. garancia- és kezességvállalásból származó megtérülések áht-n kívülről</t>
  </si>
  <si>
    <t>Műk. C. visszatérítendő tám-k, kölcsönök visszatérülése áht-n kívülről</t>
  </si>
  <si>
    <t>Felhalm. célú önk-i támogatások</t>
  </si>
  <si>
    <t>Felhalm. c. garancia- és kezességvállalásból származó megtérülések áht-n belülről</t>
  </si>
  <si>
    <t>Felhalm. c. visszatérí-tendő tám-k, kölcsönök visszatérülése áht-n belülről</t>
  </si>
  <si>
    <t>Felhalm. c. visszatérí-tendő tám-k, kölcsönök igénybevétele áh-n belülről</t>
  </si>
  <si>
    <t>Egyéb felhalm. célú tám-k bevételei áht-n belülről</t>
  </si>
  <si>
    <t>Felhalm. c. garancia- és kezességvállalásból származó megtérülések áht-n kívülről</t>
  </si>
  <si>
    <t>Felhalm. c. visszatérí-tendő tám-k, kölcsönök visszatérülése áht-n kívülről</t>
  </si>
  <si>
    <t>B74</t>
  </si>
  <si>
    <t>B75</t>
  </si>
  <si>
    <t>08        Felhalmozási célú támogatások eredményszemléletű bevételei</t>
  </si>
  <si>
    <t>J)        PASSZÍV IDŐBELI ELHATÁROLÁSOK</t>
  </si>
  <si>
    <t>Ft</t>
  </si>
  <si>
    <t>K5021</t>
  </si>
  <si>
    <t>Helyi Önkormányzatok előző évi elszámolásáblól származó kiadások</t>
  </si>
  <si>
    <t>B411</t>
  </si>
  <si>
    <t>K</t>
  </si>
  <si>
    <t>B</t>
  </si>
  <si>
    <t>Tárgyi időszak (2018. év)</t>
  </si>
  <si>
    <t>Rum Község Önkormányzata kötelező, önként vállalt és államigazgatási feladatai</t>
  </si>
  <si>
    <t>Rum Község Önkormányzata</t>
  </si>
  <si>
    <t xml:space="preserve"> Rum Község Önkormányzata Költségvetési egyenleg működési és felhalmozási cél</t>
  </si>
  <si>
    <t>RUM KÖZSÉG ÖNKORMÁNYZATA</t>
  </si>
  <si>
    <t>Rumi Játékvár Óvoda</t>
  </si>
  <si>
    <t>?</t>
  </si>
  <si>
    <t>B64</t>
  </si>
  <si>
    <t>Működési célú visszatérítendő támogatások, kölcsönök visszatérülése az Európai Uniótól</t>
  </si>
  <si>
    <t>2019. évi zárszámadása</t>
  </si>
  <si>
    <t>Rumi Játékvár Óvoda 2019. évi zárszámadása</t>
  </si>
  <si>
    <r>
      <t xml:space="preserve">             </t>
    </r>
    <r>
      <rPr>
        <b/>
        <sz val="10"/>
        <rFont val="Arial"/>
        <family val="2"/>
        <charset val="238"/>
      </rPr>
      <t>2019. évben</t>
    </r>
  </si>
  <si>
    <t>Rum Község Önkormányzata 2019. évi zárszámadása</t>
  </si>
  <si>
    <t>Előző időszak (2018. év)</t>
  </si>
  <si>
    <t>Tárgyi időszak (2019. év)</t>
  </si>
  <si>
    <t xml:space="preserve">               Rumi Játékvár Óvoda 2019. évi zárszámadása</t>
  </si>
  <si>
    <t>RUM Község Önkormányzata 2019. évi zárszámadása</t>
  </si>
  <si>
    <t>Tárgyi időszak (2019 év)</t>
  </si>
  <si>
    <t>Rumi Játékvár Óvoda  2019. évi zárszámadása</t>
  </si>
  <si>
    <t xml:space="preserve">        2019. évi zárszámadása</t>
  </si>
  <si>
    <t>A Rumi Játékvár Óvoda 2019. évi zárszámadása</t>
  </si>
  <si>
    <t>1/a.melléklet a 6/2020. (VII. 13.) önkormányzati rendelethez</t>
  </si>
  <si>
    <t>1/b.melléklet a 6/2020. (VII. 13.) önkormányzati rendelethez</t>
  </si>
  <si>
    <t>1/B. melléklet a 6/2020. (VII. 13.) önkormányzati rendelethez</t>
  </si>
  <si>
    <t>2/a.melléklet a 6/2020. (VII. 13.) önkormányzati rendelethez</t>
  </si>
  <si>
    <t>2/b.melléklet a 6/2020. (VII. 13.) önkormányzati rendelethez</t>
  </si>
  <si>
    <t>3/b.melléklet a 6/2020. (VII. 13.) önkormányzati rendelethez</t>
  </si>
  <si>
    <t>3/a.melléklet a 6/2020. (VII. 13.) önkormányzati rendelethez</t>
  </si>
  <si>
    <t>4/B. melléklet a 6/2020. (VII. 13.)önkormányzati rendelethez</t>
  </si>
  <si>
    <t>4/a. melléklet a 6/2020.(VII. 13.) önkormányzati rendelethez</t>
  </si>
  <si>
    <t>5/a.melléklet a 6/2020. (VII. 13.) önkormányzati rendelethez</t>
  </si>
  <si>
    <t>5/b.melléklet a 6/2020. (VII. 13.) önkormányzati rendelethez</t>
  </si>
  <si>
    <t>6/a.melléklet a 6/2020. (VII. 13.) önkormányzati rendelethez</t>
  </si>
  <si>
    <t>6/b.melléklet a 6/2020. (VII. 13.) önkormányzati rendelethez</t>
  </si>
  <si>
    <t>7/a.melléklet a 6/2020. (VII. 13.) önkormányzati rendelethez</t>
  </si>
  <si>
    <t>7/b.melléklet a 6/2020. (VII. 13.) önkormányzati rendelethez</t>
  </si>
  <si>
    <t xml:space="preserve">                                      8.melléklet a 6/2020. (VII. 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</si>
</sst>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&quot;-&quot;??\ _F_t_-;_-@_-"/>
    <numFmt numFmtId="165" formatCode="\ ##########"/>
    <numFmt numFmtId="166" formatCode="0__"/>
    <numFmt numFmtId="167" formatCode="_-* #,##0\ _F_t_-;\-* #,##0\ _F_t_-;_-* &quot;-&quot;??\ _F_t_-;_-@_-"/>
  </numFmts>
  <fonts count="4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i/>
      <u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0"/>
      <name val="Arial CE"/>
      <charset val="238"/>
    </font>
    <font>
      <b/>
      <i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Bookman Old Style"/>
      <family val="1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b/>
      <i/>
      <sz val="10"/>
      <color theme="0" tint="-0.1499984740745262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6" fillId="0" borderId="0"/>
    <xf numFmtId="0" fontId="5" fillId="0" borderId="0"/>
    <xf numFmtId="0" fontId="7" fillId="0" borderId="0"/>
    <xf numFmtId="0" fontId="4" fillId="0" borderId="0"/>
    <xf numFmtId="0" fontId="26" fillId="0" borderId="0"/>
    <xf numFmtId="0" fontId="26" fillId="0" borderId="0"/>
    <xf numFmtId="164" fontId="4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2" fillId="0" borderId="0"/>
  </cellStyleXfs>
  <cellXfs count="533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1" xfId="0" applyBorder="1"/>
    <xf numFmtId="0" fontId="0" fillId="0" borderId="18" xfId="0" applyBorder="1"/>
    <xf numFmtId="0" fontId="0" fillId="0" borderId="19" xfId="0" applyBorder="1"/>
    <xf numFmtId="0" fontId="9" fillId="0" borderId="0" xfId="0" applyFont="1"/>
    <xf numFmtId="0" fontId="8" fillId="0" borderId="0" xfId="0" applyFont="1"/>
    <xf numFmtId="0" fontId="0" fillId="0" borderId="20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21" xfId="0" applyBorder="1"/>
    <xf numFmtId="0" fontId="0" fillId="0" borderId="1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7" fillId="0" borderId="0" xfId="0" applyFont="1"/>
    <xf numFmtId="0" fontId="0" fillId="0" borderId="9" xfId="0" applyBorder="1"/>
    <xf numFmtId="0" fontId="7" fillId="0" borderId="27" xfId="0" applyFont="1" applyBorder="1"/>
    <xf numFmtId="0" fontId="0" fillId="0" borderId="28" xfId="0" applyBorder="1"/>
    <xf numFmtId="0" fontId="0" fillId="0" borderId="7" xfId="0" applyBorder="1"/>
    <xf numFmtId="0" fontId="0" fillId="0" borderId="32" xfId="0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5" xfId="0" applyFont="1" applyBorder="1"/>
    <xf numFmtId="0" fontId="15" fillId="0" borderId="0" xfId="0" applyFont="1"/>
    <xf numFmtId="0" fontId="8" fillId="0" borderId="0" xfId="0" applyFont="1" applyBorder="1"/>
    <xf numFmtId="0" fontId="8" fillId="0" borderId="1" xfId="0" applyFont="1" applyBorder="1"/>
    <xf numFmtId="0" fontId="7" fillId="0" borderId="30" xfId="0" applyFont="1" applyBorder="1"/>
    <xf numFmtId="0" fontId="8" fillId="0" borderId="30" xfId="0" applyFont="1" applyBorder="1"/>
    <xf numFmtId="0" fontId="8" fillId="0" borderId="31" xfId="0" applyFont="1" applyBorder="1"/>
    <xf numFmtId="0" fontId="7" fillId="0" borderId="18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 wrapText="1"/>
    </xf>
    <xf numFmtId="0" fontId="22" fillId="0" borderId="0" xfId="0" applyFont="1"/>
    <xf numFmtId="0" fontId="22" fillId="0" borderId="5" xfId="0" applyFont="1" applyBorder="1"/>
    <xf numFmtId="0" fontId="22" fillId="0" borderId="35" xfId="0" applyFont="1" applyBorder="1"/>
    <xf numFmtId="0" fontId="0" fillId="0" borderId="3" xfId="0" applyBorder="1"/>
    <xf numFmtId="0" fontId="0" fillId="0" borderId="36" xfId="0" applyBorder="1"/>
    <xf numFmtId="0" fontId="0" fillId="0" borderId="10" xfId="0" applyBorder="1"/>
    <xf numFmtId="0" fontId="0" fillId="0" borderId="37" xfId="0" applyBorder="1"/>
    <xf numFmtId="0" fontId="22" fillId="0" borderId="9" xfId="0" applyFont="1" applyBorder="1"/>
    <xf numFmtId="0" fontId="7" fillId="0" borderId="2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8" fillId="0" borderId="2" xfId="0" applyFont="1" applyBorder="1"/>
    <xf numFmtId="0" fontId="0" fillId="0" borderId="8" xfId="0" applyBorder="1"/>
    <xf numFmtId="0" fontId="6" fillId="0" borderId="0" xfId="1"/>
    <xf numFmtId="0" fontId="6" fillId="0" borderId="0" xfId="1" applyAlignment="1">
      <alignment horizontal="center" wrapText="1"/>
    </xf>
    <xf numFmtId="0" fontId="11" fillId="0" borderId="0" xfId="1" applyFont="1"/>
    <xf numFmtId="0" fontId="19" fillId="0" borderId="9" xfId="1" applyFont="1" applyBorder="1"/>
    <xf numFmtId="0" fontId="12" fillId="0" borderId="9" xfId="1" applyFont="1" applyBorder="1" applyAlignment="1">
      <alignment horizontal="left" vertical="top" wrapText="1"/>
    </xf>
    <xf numFmtId="3" fontId="12" fillId="0" borderId="9" xfId="1" applyNumberFormat="1" applyFont="1" applyBorder="1" applyAlignment="1">
      <alignment horizontal="right" vertical="top" wrapText="1"/>
    </xf>
    <xf numFmtId="0" fontId="17" fillId="0" borderId="9" xfId="1" applyFont="1" applyBorder="1" applyAlignment="1">
      <alignment horizontal="left" vertical="top" wrapText="1"/>
    </xf>
    <xf numFmtId="3" fontId="17" fillId="0" borderId="9" xfId="1" applyNumberFormat="1" applyFont="1" applyBorder="1" applyAlignment="1">
      <alignment horizontal="right" vertical="top" wrapText="1"/>
    </xf>
    <xf numFmtId="3" fontId="17" fillId="3" borderId="9" xfId="1" applyNumberFormat="1" applyFont="1" applyFill="1" applyBorder="1" applyAlignment="1">
      <alignment horizontal="right" vertical="top" wrapText="1"/>
    </xf>
    <xf numFmtId="0" fontId="17" fillId="3" borderId="9" xfId="1" applyFont="1" applyFill="1" applyBorder="1" applyAlignment="1">
      <alignment horizontal="left" vertical="top" wrapText="1"/>
    </xf>
    <xf numFmtId="0" fontId="11" fillId="0" borderId="9" xfId="1" applyFont="1" applyBorder="1"/>
    <xf numFmtId="0" fontId="17" fillId="0" borderId="9" xfId="1" applyFont="1" applyFill="1" applyBorder="1" applyAlignment="1">
      <alignment horizontal="center" vertical="top" wrapText="1"/>
    </xf>
    <xf numFmtId="0" fontId="6" fillId="0" borderId="0" xfId="1" applyAlignment="1">
      <alignment wrapText="1"/>
    </xf>
    <xf numFmtId="0" fontId="6" fillId="0" borderId="0" xfId="1" applyFont="1" applyFill="1" applyAlignment="1">
      <alignment horizontal="center" wrapText="1"/>
    </xf>
    <xf numFmtId="0" fontId="11" fillId="3" borderId="9" xfId="1" applyFont="1" applyFill="1" applyBorder="1"/>
    <xf numFmtId="0" fontId="18" fillId="3" borderId="9" xfId="1" applyFont="1" applyFill="1" applyBorder="1" applyAlignment="1">
      <alignment horizontal="left" vertical="top" wrapText="1"/>
    </xf>
    <xf numFmtId="3" fontId="17" fillId="4" borderId="9" xfId="1" applyNumberFormat="1" applyFont="1" applyFill="1" applyBorder="1" applyAlignment="1">
      <alignment horizontal="right" vertical="top" wrapText="1"/>
    </xf>
    <xf numFmtId="0" fontId="17" fillId="4" borderId="9" xfId="1" applyFont="1" applyFill="1" applyBorder="1" applyAlignment="1">
      <alignment horizontal="left" vertical="top" wrapText="1"/>
    </xf>
    <xf numFmtId="0" fontId="16" fillId="0" borderId="9" xfId="1" applyFont="1" applyBorder="1"/>
    <xf numFmtId="0" fontId="5" fillId="0" borderId="0" xfId="2"/>
    <xf numFmtId="3" fontId="12" fillId="0" borderId="9" xfId="2" applyNumberFormat="1" applyFont="1" applyBorder="1" applyAlignment="1">
      <alignment horizontal="right" vertical="top" wrapText="1"/>
    </xf>
    <xf numFmtId="0" fontId="11" fillId="0" borderId="0" xfId="2" applyFont="1"/>
    <xf numFmtId="3" fontId="17" fillId="0" borderId="9" xfId="2" applyNumberFormat="1" applyFont="1" applyBorder="1" applyAlignment="1">
      <alignment horizontal="right" vertical="top" wrapText="1"/>
    </xf>
    <xf numFmtId="0" fontId="17" fillId="0" borderId="9" xfId="2" applyFont="1" applyBorder="1" applyAlignment="1">
      <alignment horizontal="left" vertical="top" wrapText="1"/>
    </xf>
    <xf numFmtId="0" fontId="12" fillId="0" borderId="9" xfId="2" applyFont="1" applyBorder="1" applyAlignment="1">
      <alignment horizontal="left" vertical="top" wrapText="1"/>
    </xf>
    <xf numFmtId="0" fontId="19" fillId="0" borderId="9" xfId="2" applyFont="1" applyBorder="1"/>
    <xf numFmtId="0" fontId="7" fillId="0" borderId="0" xfId="3" applyFont="1"/>
    <xf numFmtId="0" fontId="11" fillId="0" borderId="0" xfId="2" applyFont="1" applyAlignment="1">
      <alignment horizontal="center" wrapText="1"/>
    </xf>
    <xf numFmtId="0" fontId="17" fillId="0" borderId="9" xfId="2" applyFont="1" applyFill="1" applyBorder="1" applyAlignment="1">
      <alignment horizontal="center" vertical="top" wrapText="1"/>
    </xf>
    <xf numFmtId="0" fontId="7" fillId="0" borderId="0" xfId="0" applyFont="1" applyProtection="1">
      <protection locked="0"/>
    </xf>
    <xf numFmtId="0" fontId="26" fillId="0" borderId="0" xfId="5"/>
    <xf numFmtId="0" fontId="26" fillId="0" borderId="0" xfId="5" applyFont="1"/>
    <xf numFmtId="0" fontId="23" fillId="5" borderId="33" xfId="5" applyFont="1" applyFill="1" applyBorder="1"/>
    <xf numFmtId="0" fontId="27" fillId="5" borderId="6" xfId="5" applyFont="1" applyFill="1" applyBorder="1" applyAlignment="1">
      <alignment horizontal="left" vertical="center" wrapText="1"/>
    </xf>
    <xf numFmtId="0" fontId="27" fillId="0" borderId="6" xfId="5" applyFont="1" applyFill="1" applyBorder="1" applyAlignment="1">
      <alignment horizontal="left" vertical="center" wrapText="1"/>
    </xf>
    <xf numFmtId="0" fontId="8" fillId="0" borderId="42" xfId="5" applyFont="1" applyFill="1" applyBorder="1" applyAlignment="1">
      <alignment horizontal="left" vertical="center" wrapText="1"/>
    </xf>
    <xf numFmtId="0" fontId="23" fillId="0" borderId="6" xfId="5" applyFont="1" applyFill="1" applyBorder="1" applyAlignment="1">
      <alignment horizontal="left" vertical="center" wrapText="1"/>
    </xf>
    <xf numFmtId="0" fontId="7" fillId="0" borderId="42" xfId="5" applyFont="1" applyFill="1" applyBorder="1" applyAlignment="1">
      <alignment horizontal="left" vertical="center" wrapText="1"/>
    </xf>
    <xf numFmtId="0" fontId="27" fillId="0" borderId="42" xfId="5" applyFont="1" applyFill="1" applyBorder="1" applyAlignment="1">
      <alignment horizontal="left" vertical="center" wrapText="1"/>
    </xf>
    <xf numFmtId="0" fontId="23" fillId="0" borderId="42" xfId="5" applyFont="1" applyFill="1" applyBorder="1" applyAlignment="1">
      <alignment horizontal="left" vertical="center" wrapText="1"/>
    </xf>
    <xf numFmtId="0" fontId="27" fillId="5" borderId="6" xfId="5" applyFont="1" applyFill="1" applyBorder="1" applyAlignment="1">
      <alignment horizontal="left" vertical="center"/>
    </xf>
    <xf numFmtId="0" fontId="8" fillId="5" borderId="42" xfId="5" applyFont="1" applyFill="1" applyBorder="1" applyAlignment="1">
      <alignment horizontal="left" vertical="center" wrapText="1"/>
    </xf>
    <xf numFmtId="0" fontId="28" fillId="5" borderId="42" xfId="5" applyFont="1" applyFill="1" applyBorder="1" applyAlignment="1">
      <alignment wrapText="1"/>
    </xf>
    <xf numFmtId="0" fontId="27" fillId="0" borderId="6" xfId="5" applyFont="1" applyFill="1" applyBorder="1" applyAlignment="1">
      <alignment horizontal="left" vertical="center"/>
    </xf>
    <xf numFmtId="0" fontId="23" fillId="0" borderId="6" xfId="5" applyFont="1" applyFill="1" applyBorder="1" applyAlignment="1">
      <alignment horizontal="left" vertical="center"/>
    </xf>
    <xf numFmtId="0" fontId="23" fillId="0" borderId="42" xfId="5" applyFont="1" applyFill="1" applyBorder="1" applyAlignment="1">
      <alignment vertical="center" wrapText="1"/>
    </xf>
    <xf numFmtId="0" fontId="23" fillId="0" borderId="15" xfId="5" applyFont="1" applyFill="1" applyBorder="1" applyAlignment="1">
      <alignment horizontal="center" textRotation="90" wrapText="1"/>
    </xf>
    <xf numFmtId="0" fontId="23" fillId="0" borderId="9" xfId="5" applyFont="1" applyBorder="1" applyAlignment="1">
      <alignment horizontal="center" textRotation="90" wrapText="1"/>
    </xf>
    <xf numFmtId="0" fontId="23" fillId="0" borderId="42" xfId="5" applyFont="1" applyBorder="1" applyAlignment="1">
      <alignment horizontal="center" textRotation="90" wrapText="1"/>
    </xf>
    <xf numFmtId="0" fontId="23" fillId="0" borderId="6" xfId="5" applyFont="1" applyFill="1" applyBorder="1" applyAlignment="1">
      <alignment horizontal="center" textRotation="90" wrapText="1"/>
    </xf>
    <xf numFmtId="0" fontId="23" fillId="0" borderId="34" xfId="5" applyFont="1" applyBorder="1" applyAlignment="1">
      <alignment horizontal="center" textRotation="90" wrapText="1"/>
    </xf>
    <xf numFmtId="0" fontId="7" fillId="0" borderId="0" xfId="5" applyFont="1"/>
    <xf numFmtId="0" fontId="7" fillId="0" borderId="0" xfId="5" applyFont="1" applyAlignment="1">
      <alignment wrapText="1"/>
    </xf>
    <xf numFmtId="0" fontId="29" fillId="0" borderId="0" xfId="5" applyFont="1" applyAlignment="1">
      <alignment horizontal="center" wrapText="1"/>
    </xf>
    <xf numFmtId="165" fontId="8" fillId="0" borderId="6" xfId="5" applyNumberFormat="1" applyFont="1" applyFill="1" applyBorder="1" applyAlignment="1">
      <alignment vertical="center"/>
    </xf>
    <xf numFmtId="165" fontId="27" fillId="5" borderId="6" xfId="5" applyNumberFormat="1" applyFont="1" applyFill="1" applyBorder="1" applyAlignment="1">
      <alignment vertical="center"/>
    </xf>
    <xf numFmtId="165" fontId="27" fillId="0" borderId="6" xfId="5" applyNumberFormat="1" applyFont="1" applyFill="1" applyBorder="1" applyAlignment="1">
      <alignment vertical="center"/>
    </xf>
    <xf numFmtId="165" fontId="23" fillId="0" borderId="6" xfId="5" applyNumberFormat="1" applyFont="1" applyFill="1" applyBorder="1" applyAlignment="1">
      <alignment vertical="center"/>
    </xf>
    <xf numFmtId="0" fontId="7" fillId="0" borderId="42" xfId="5" applyFont="1" applyFill="1" applyBorder="1" applyAlignment="1">
      <alignment vertical="center" wrapText="1"/>
    </xf>
    <xf numFmtId="0" fontId="7" fillId="2" borderId="42" xfId="5" applyFont="1" applyFill="1" applyBorder="1" applyAlignment="1">
      <alignment horizontal="left" vertical="center" wrapText="1"/>
    </xf>
    <xf numFmtId="165" fontId="27" fillId="6" borderId="6" xfId="5" applyNumberFormat="1" applyFont="1" applyFill="1" applyBorder="1" applyAlignment="1">
      <alignment vertical="center"/>
    </xf>
    <xf numFmtId="0" fontId="27" fillId="6" borderId="42" xfId="5" applyFont="1" applyFill="1" applyBorder="1" applyAlignment="1">
      <alignment horizontal="left" vertical="center" wrapText="1"/>
    </xf>
    <xf numFmtId="0" fontId="23" fillId="2" borderId="42" xfId="5" applyFont="1" applyFill="1" applyBorder="1" applyAlignment="1">
      <alignment horizontal="left" vertical="center" wrapText="1"/>
    </xf>
    <xf numFmtId="0" fontId="27" fillId="6" borderId="42" xfId="5" applyFont="1" applyFill="1" applyBorder="1" applyAlignment="1">
      <alignment vertical="center" wrapText="1"/>
    </xf>
    <xf numFmtId="0" fontId="31" fillId="0" borderId="0" xfId="5" applyFont="1"/>
    <xf numFmtId="165" fontId="27" fillId="7" borderId="6" xfId="5" applyNumberFormat="1" applyFont="1" applyFill="1" applyBorder="1" applyAlignment="1">
      <alignment vertical="center"/>
    </xf>
    <xf numFmtId="0" fontId="27" fillId="7" borderId="42" xfId="5" applyFont="1" applyFill="1" applyBorder="1" applyAlignment="1">
      <alignment vertical="center" wrapText="1"/>
    </xf>
    <xf numFmtId="0" fontId="23" fillId="0" borderId="6" xfId="5" applyNumberFormat="1" applyFont="1" applyFill="1" applyBorder="1" applyAlignment="1">
      <alignment vertical="center"/>
    </xf>
    <xf numFmtId="0" fontId="7" fillId="0" borderId="10" xfId="0" applyFont="1" applyBorder="1"/>
    <xf numFmtId="0" fontId="32" fillId="0" borderId="0" xfId="5" applyFont="1" applyAlignment="1">
      <alignment wrapText="1"/>
    </xf>
    <xf numFmtId="0" fontId="23" fillId="0" borderId="0" xfId="5" applyFont="1" applyAlignment="1">
      <alignment wrapText="1"/>
    </xf>
    <xf numFmtId="166" fontId="23" fillId="0" borderId="42" xfId="5" applyNumberFormat="1" applyFont="1" applyFill="1" applyBorder="1" applyAlignment="1">
      <alignment horizontal="left" vertical="center" wrapText="1"/>
    </xf>
    <xf numFmtId="0" fontId="27" fillId="5" borderId="40" xfId="5" applyFont="1" applyFill="1" applyBorder="1" applyAlignment="1">
      <alignment wrapText="1"/>
    </xf>
    <xf numFmtId="0" fontId="26" fillId="0" borderId="0" xfId="5" applyAlignment="1">
      <alignment wrapText="1"/>
    </xf>
    <xf numFmtId="0" fontId="27" fillId="7" borderId="0" xfId="5" applyFont="1" applyFill="1" applyBorder="1" applyAlignment="1">
      <alignment wrapText="1"/>
    </xf>
    <xf numFmtId="0" fontId="23" fillId="7" borderId="0" xfId="5" applyFont="1" applyFill="1" applyBorder="1"/>
    <xf numFmtId="0" fontId="27" fillId="7" borderId="0" xfId="5" applyFont="1" applyFill="1" applyBorder="1"/>
    <xf numFmtId="0" fontId="8" fillId="7" borderId="0" xfId="5" applyFont="1" applyFill="1" applyBorder="1"/>
    <xf numFmtId="0" fontId="26" fillId="7" borderId="0" xfId="5" applyFont="1" applyFill="1"/>
    <xf numFmtId="0" fontId="8" fillId="0" borderId="0" xfId="0" applyFont="1" applyAlignment="1">
      <alignment horizontal="center"/>
    </xf>
    <xf numFmtId="0" fontId="15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wrapText="1"/>
    </xf>
    <xf numFmtId="0" fontId="35" fillId="0" borderId="34" xfId="0" applyFont="1" applyBorder="1" applyAlignment="1">
      <alignment horizontal="center" wrapText="1"/>
    </xf>
    <xf numFmtId="0" fontId="36" fillId="0" borderId="46" xfId="0" applyFont="1" applyBorder="1" applyAlignment="1">
      <alignment horizontal="center" wrapText="1"/>
    </xf>
    <xf numFmtId="0" fontId="35" fillId="0" borderId="9" xfId="0" applyFont="1" applyBorder="1" applyAlignment="1">
      <alignment horizontal="center" wrapText="1"/>
    </xf>
    <xf numFmtId="0" fontId="36" fillId="0" borderId="9" xfId="0" applyFont="1" applyBorder="1" applyAlignment="1">
      <alignment horizontal="center" wrapText="1"/>
    </xf>
    <xf numFmtId="0" fontId="37" fillId="0" borderId="9" xfId="0" applyFont="1" applyFill="1" applyBorder="1" applyAlignment="1">
      <alignment vertical="center" wrapText="1"/>
    </xf>
    <xf numFmtId="0" fontId="37" fillId="0" borderId="6" xfId="0" applyNumberFormat="1" applyFont="1" applyFill="1" applyBorder="1" applyAlignment="1">
      <alignment vertical="center"/>
    </xf>
    <xf numFmtId="165" fontId="37" fillId="0" borderId="6" xfId="0" applyNumberFormat="1" applyFont="1" applyFill="1" applyBorder="1" applyAlignment="1">
      <alignment vertical="center"/>
    </xf>
    <xf numFmtId="0" fontId="37" fillId="0" borderId="9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vertical="center" wrapText="1"/>
    </xf>
    <xf numFmtId="165" fontId="16" fillId="0" borderId="6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vertical="center" wrapText="1"/>
    </xf>
    <xf numFmtId="165" fontId="19" fillId="0" borderId="6" xfId="0" applyNumberFormat="1" applyFont="1" applyFill="1" applyBorder="1" applyAlignment="1">
      <alignment vertical="center"/>
    </xf>
    <xf numFmtId="0" fontId="19" fillId="0" borderId="9" xfId="0" applyFont="1" applyFill="1" applyBorder="1" applyAlignment="1">
      <alignment horizontal="left" vertical="center" wrapText="1"/>
    </xf>
    <xf numFmtId="0" fontId="37" fillId="2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vertical="center" wrapText="1"/>
    </xf>
    <xf numFmtId="0" fontId="38" fillId="8" borderId="9" xfId="0" applyFont="1" applyFill="1" applyBorder="1" applyAlignment="1">
      <alignment wrapText="1"/>
    </xf>
    <xf numFmtId="166" fontId="37" fillId="0" borderId="9" xfId="0" applyNumberFormat="1" applyFont="1" applyFill="1" applyBorder="1" applyAlignment="1">
      <alignment horizontal="left" vertical="center" wrapText="1"/>
    </xf>
    <xf numFmtId="0" fontId="20" fillId="9" borderId="9" xfId="0" applyFont="1" applyFill="1" applyBorder="1" applyAlignment="1">
      <alignment horizontal="left" vertical="center" wrapText="1"/>
    </xf>
    <xf numFmtId="165" fontId="20" fillId="9" borderId="6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39" fillId="9" borderId="9" xfId="0" applyFont="1" applyFill="1" applyBorder="1" applyAlignment="1">
      <alignment horizontal="left" vertical="center" wrapText="1"/>
    </xf>
    <xf numFmtId="0" fontId="20" fillId="9" borderId="6" xfId="0" applyFont="1" applyFill="1" applyBorder="1" applyAlignment="1">
      <alignment horizontal="left" vertical="center" wrapText="1"/>
    </xf>
    <xf numFmtId="3" fontId="27" fillId="0" borderId="0" xfId="0" applyNumberFormat="1" applyFont="1" applyBorder="1"/>
    <xf numFmtId="3" fontId="8" fillId="0" borderId="0" xfId="0" applyNumberFormat="1" applyFont="1" applyBorder="1"/>
    <xf numFmtId="0" fontId="20" fillId="7" borderId="0" xfId="0" applyFont="1" applyFill="1" applyBorder="1" applyAlignment="1">
      <alignment wrapText="1"/>
    </xf>
    <xf numFmtId="0" fontId="40" fillId="7" borderId="0" xfId="0" applyFont="1" applyFill="1" applyBorder="1"/>
    <xf numFmtId="0" fontId="36" fillId="0" borderId="7" xfId="0" applyFont="1" applyBorder="1" applyAlignment="1">
      <alignment horizontal="center" wrapText="1"/>
    </xf>
    <xf numFmtId="0" fontId="35" fillId="0" borderId="45" xfId="0" applyFont="1" applyBorder="1" applyAlignment="1">
      <alignment horizontal="center" wrapText="1"/>
    </xf>
    <xf numFmtId="0" fontId="36" fillId="0" borderId="48" xfId="0" applyFont="1" applyBorder="1" applyAlignment="1">
      <alignment horizontal="center" wrapText="1"/>
    </xf>
    <xf numFmtId="0" fontId="35" fillId="0" borderId="34" xfId="0" applyFont="1" applyFill="1" applyBorder="1" applyAlignment="1">
      <alignment horizontal="center" wrapText="1"/>
    </xf>
    <xf numFmtId="0" fontId="37" fillId="0" borderId="6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19" fillId="8" borderId="6" xfId="0" applyFont="1" applyFill="1" applyBorder="1" applyAlignment="1">
      <alignment horizontal="left" vertical="center"/>
    </xf>
    <xf numFmtId="0" fontId="20" fillId="10" borderId="9" xfId="0" applyFont="1" applyFill="1" applyBorder="1" applyAlignment="1">
      <alignment wrapText="1"/>
    </xf>
    <xf numFmtId="0" fontId="40" fillId="10" borderId="6" xfId="0" applyFont="1" applyFill="1" applyBorder="1"/>
    <xf numFmtId="0" fontId="16" fillId="0" borderId="9" xfId="0" applyFont="1" applyFill="1" applyBorder="1" applyAlignment="1">
      <alignment horizontal="center" vertical="center" textRotation="90" wrapText="1"/>
    </xf>
    <xf numFmtId="0" fontId="16" fillId="0" borderId="6" xfId="0" applyFont="1" applyFill="1" applyBorder="1" applyAlignment="1">
      <alignment horizontal="center" vertical="center" textRotation="90" wrapText="1"/>
    </xf>
    <xf numFmtId="0" fontId="35" fillId="0" borderId="47" xfId="0" applyFont="1" applyBorder="1" applyAlignment="1">
      <alignment horizontal="center" textRotation="90" wrapText="1"/>
    </xf>
    <xf numFmtId="0" fontId="35" fillId="0" borderId="34" xfId="0" applyFont="1" applyBorder="1" applyAlignment="1">
      <alignment horizontal="center" textRotation="90" wrapText="1"/>
    </xf>
    <xf numFmtId="0" fontId="36" fillId="0" borderId="46" xfId="0" applyFont="1" applyBorder="1" applyAlignment="1">
      <alignment horizontal="center" textRotation="90" wrapText="1"/>
    </xf>
    <xf numFmtId="0" fontId="35" fillId="0" borderId="7" xfId="0" applyFont="1" applyBorder="1" applyAlignment="1">
      <alignment horizontal="center" textRotation="90" wrapText="1"/>
    </xf>
    <xf numFmtId="0" fontId="35" fillId="0" borderId="9" xfId="0" applyFont="1" applyBorder="1" applyAlignment="1">
      <alignment horizontal="center" textRotation="90" wrapText="1"/>
    </xf>
    <xf numFmtId="0" fontId="36" fillId="0" borderId="6" xfId="0" applyFont="1" applyBorder="1" applyAlignment="1">
      <alignment horizontal="center" textRotation="90" wrapText="1"/>
    </xf>
    <xf numFmtId="0" fontId="35" fillId="0" borderId="47" xfId="0" applyFont="1" applyFill="1" applyBorder="1" applyAlignment="1">
      <alignment horizontal="center" textRotation="90" wrapText="1"/>
    </xf>
    <xf numFmtId="0" fontId="36" fillId="0" borderId="9" xfId="0" applyFont="1" applyBorder="1" applyAlignment="1">
      <alignment horizontal="center" textRotation="90" wrapText="1"/>
    </xf>
    <xf numFmtId="0" fontId="0" fillId="0" borderId="0" xfId="0" applyAlignment="1">
      <alignment textRotation="90"/>
    </xf>
    <xf numFmtId="3" fontId="35" fillId="0" borderId="47" xfId="0" applyNumberFormat="1" applyFont="1" applyBorder="1"/>
    <xf numFmtId="3" fontId="35" fillId="0" borderId="9" xfId="0" applyNumberFormat="1" applyFont="1" applyBorder="1"/>
    <xf numFmtId="3" fontId="35" fillId="0" borderId="48" xfId="0" applyNumberFormat="1" applyFont="1" applyBorder="1"/>
    <xf numFmtId="3" fontId="35" fillId="0" borderId="34" xfId="0" applyNumberFormat="1" applyFont="1" applyBorder="1"/>
    <xf numFmtId="3" fontId="35" fillId="0" borderId="6" xfId="0" applyNumberFormat="1" applyFont="1" applyBorder="1"/>
    <xf numFmtId="3" fontId="36" fillId="0" borderId="49" xfId="0" applyNumberFormat="1" applyFont="1" applyBorder="1"/>
    <xf numFmtId="3" fontId="36" fillId="0" borderId="9" xfId="0" applyNumberFormat="1" applyFont="1" applyBorder="1"/>
    <xf numFmtId="3" fontId="36" fillId="0" borderId="50" xfId="0" applyNumberFormat="1" applyFont="1" applyBorder="1"/>
    <xf numFmtId="3" fontId="41" fillId="0" borderId="47" xfId="0" applyNumberFormat="1" applyFont="1" applyBorder="1"/>
    <xf numFmtId="3" fontId="41" fillId="0" borderId="9" xfId="0" applyNumberFormat="1" applyFont="1" applyBorder="1"/>
    <xf numFmtId="3" fontId="41" fillId="0" borderId="48" xfId="0" applyNumberFormat="1" applyFont="1" applyBorder="1"/>
    <xf numFmtId="3" fontId="41" fillId="0" borderId="34" xfId="0" applyNumberFormat="1" applyFont="1" applyBorder="1"/>
    <xf numFmtId="3" fontId="41" fillId="0" borderId="6" xfId="0" applyNumberFormat="1" applyFont="1" applyBorder="1"/>
    <xf numFmtId="3" fontId="42" fillId="0" borderId="49" xfId="0" applyNumberFormat="1" applyFont="1" applyBorder="1"/>
    <xf numFmtId="3" fontId="42" fillId="0" borderId="50" xfId="0" applyNumberFormat="1" applyFont="1" applyBorder="1"/>
    <xf numFmtId="3" fontId="42" fillId="0" borderId="9" xfId="0" applyNumberFormat="1" applyFont="1" applyBorder="1"/>
    <xf numFmtId="3" fontId="36" fillId="0" borderId="47" xfId="0" applyNumberFormat="1" applyFont="1" applyFill="1" applyBorder="1" applyAlignment="1">
      <alignment horizontal="left" vertical="center" wrapText="1"/>
    </xf>
    <xf numFmtId="3" fontId="36" fillId="0" borderId="9" xfId="0" applyNumberFormat="1" applyFont="1" applyFill="1" applyBorder="1" applyAlignment="1">
      <alignment horizontal="left" vertical="center" wrapText="1"/>
    </xf>
    <xf numFmtId="3" fontId="36" fillId="0" borderId="48" xfId="0" applyNumberFormat="1" applyFont="1" applyFill="1" applyBorder="1" applyAlignment="1">
      <alignment horizontal="left" vertical="center" wrapText="1"/>
    </xf>
    <xf numFmtId="3" fontId="36" fillId="0" borderId="34" xfId="0" applyNumberFormat="1" applyFont="1" applyFill="1" applyBorder="1" applyAlignment="1">
      <alignment horizontal="left" vertical="center" wrapText="1"/>
    </xf>
    <xf numFmtId="3" fontId="36" fillId="0" borderId="6" xfId="0" applyNumberFormat="1" applyFont="1" applyFill="1" applyBorder="1" applyAlignment="1">
      <alignment horizontal="left" vertical="center" wrapText="1"/>
    </xf>
    <xf numFmtId="3" fontId="42" fillId="0" borderId="47" xfId="0" applyNumberFormat="1" applyFont="1" applyFill="1" applyBorder="1" applyAlignment="1">
      <alignment horizontal="left" vertical="center" wrapText="1"/>
    </xf>
    <xf numFmtId="3" fontId="42" fillId="0" borderId="9" xfId="0" applyNumberFormat="1" applyFont="1" applyFill="1" applyBorder="1" applyAlignment="1">
      <alignment horizontal="left" vertical="center" wrapText="1"/>
    </xf>
    <xf numFmtId="3" fontId="42" fillId="0" borderId="48" xfId="0" applyNumberFormat="1" applyFont="1" applyFill="1" applyBorder="1" applyAlignment="1">
      <alignment horizontal="left" vertical="center" wrapText="1"/>
    </xf>
    <xf numFmtId="3" fontId="42" fillId="0" borderId="34" xfId="0" applyNumberFormat="1" applyFont="1" applyFill="1" applyBorder="1" applyAlignment="1">
      <alignment horizontal="left" vertical="center" wrapText="1"/>
    </xf>
    <xf numFmtId="3" fontId="42" fillId="0" borderId="6" xfId="0" applyNumberFormat="1" applyFont="1" applyFill="1" applyBorder="1" applyAlignment="1">
      <alignment horizontal="left" vertical="center" wrapText="1"/>
    </xf>
    <xf numFmtId="3" fontId="36" fillId="0" borderId="47" xfId="0" applyNumberFormat="1" applyFont="1" applyFill="1" applyBorder="1" applyAlignment="1">
      <alignment horizontal="left" vertical="center"/>
    </xf>
    <xf numFmtId="3" fontId="36" fillId="0" borderId="9" xfId="0" applyNumberFormat="1" applyFont="1" applyFill="1" applyBorder="1" applyAlignment="1">
      <alignment horizontal="left" vertical="center"/>
    </xf>
    <xf numFmtId="3" fontId="36" fillId="0" borderId="48" xfId="0" applyNumberFormat="1" applyFont="1" applyFill="1" applyBorder="1" applyAlignment="1">
      <alignment horizontal="left" vertical="center"/>
    </xf>
    <xf numFmtId="3" fontId="36" fillId="0" borderId="34" xfId="0" applyNumberFormat="1" applyFont="1" applyFill="1" applyBorder="1" applyAlignment="1">
      <alignment horizontal="left" vertical="center"/>
    </xf>
    <xf numFmtId="3" fontId="36" fillId="0" borderId="6" xfId="0" applyNumberFormat="1" applyFont="1" applyFill="1" applyBorder="1" applyAlignment="1">
      <alignment horizontal="left" vertical="center"/>
    </xf>
    <xf numFmtId="3" fontId="42" fillId="0" borderId="47" xfId="0" applyNumberFormat="1" applyFont="1" applyFill="1" applyBorder="1" applyAlignment="1">
      <alignment horizontal="left" vertical="center"/>
    </xf>
    <xf numFmtId="3" fontId="42" fillId="0" borderId="9" xfId="0" applyNumberFormat="1" applyFont="1" applyFill="1" applyBorder="1" applyAlignment="1">
      <alignment horizontal="left" vertical="center"/>
    </xf>
    <xf numFmtId="3" fontId="42" fillId="0" borderId="48" xfId="0" applyNumberFormat="1" applyFont="1" applyFill="1" applyBorder="1" applyAlignment="1">
      <alignment horizontal="left" vertical="center"/>
    </xf>
    <xf numFmtId="3" fontId="42" fillId="0" borderId="34" xfId="0" applyNumberFormat="1" applyFont="1" applyFill="1" applyBorder="1" applyAlignment="1">
      <alignment horizontal="left" vertical="center"/>
    </xf>
    <xf numFmtId="3" fontId="42" fillId="0" borderId="6" xfId="0" applyNumberFormat="1" applyFont="1" applyFill="1" applyBorder="1" applyAlignment="1">
      <alignment horizontal="left" vertical="center"/>
    </xf>
    <xf numFmtId="3" fontId="41" fillId="10" borderId="47" xfId="0" applyNumberFormat="1" applyFont="1" applyFill="1" applyBorder="1"/>
    <xf numFmtId="3" fontId="41" fillId="10" borderId="9" xfId="0" applyNumberFormat="1" applyFont="1" applyFill="1" applyBorder="1"/>
    <xf numFmtId="3" fontId="41" fillId="10" borderId="48" xfId="0" applyNumberFormat="1" applyFont="1" applyFill="1" applyBorder="1"/>
    <xf numFmtId="3" fontId="41" fillId="10" borderId="34" xfId="0" applyNumberFormat="1" applyFont="1" applyFill="1" applyBorder="1"/>
    <xf numFmtId="3" fontId="41" fillId="10" borderId="6" xfId="0" applyNumberFormat="1" applyFont="1" applyFill="1" applyBorder="1"/>
    <xf numFmtId="3" fontId="42" fillId="10" borderId="49" xfId="0" applyNumberFormat="1" applyFont="1" applyFill="1" applyBorder="1"/>
    <xf numFmtId="3" fontId="42" fillId="10" borderId="9" xfId="0" applyNumberFormat="1" applyFont="1" applyFill="1" applyBorder="1"/>
    <xf numFmtId="3" fontId="42" fillId="10" borderId="50" xfId="0" applyNumberFormat="1" applyFont="1" applyFill="1" applyBorder="1"/>
    <xf numFmtId="3" fontId="36" fillId="0" borderId="47" xfId="0" applyNumberFormat="1" applyFont="1" applyBorder="1"/>
    <xf numFmtId="3" fontId="36" fillId="0" borderId="48" xfId="0" applyNumberFormat="1" applyFont="1" applyBorder="1"/>
    <xf numFmtId="3" fontId="36" fillId="0" borderId="34" xfId="0" applyNumberFormat="1" applyFont="1" applyBorder="1"/>
    <xf numFmtId="3" fontId="36" fillId="0" borderId="6" xfId="0" applyNumberFormat="1" applyFont="1" applyBorder="1"/>
    <xf numFmtId="3" fontId="42" fillId="0" borderId="47" xfId="0" applyNumberFormat="1" applyFont="1" applyBorder="1"/>
    <xf numFmtId="3" fontId="42" fillId="0" borderId="48" xfId="0" applyNumberFormat="1" applyFont="1" applyBorder="1"/>
    <xf numFmtId="3" fontId="42" fillId="0" borderId="34" xfId="0" applyNumberFormat="1" applyFont="1" applyBorder="1"/>
    <xf numFmtId="3" fontId="42" fillId="0" borderId="6" xfId="0" applyNumberFormat="1" applyFont="1" applyBorder="1"/>
    <xf numFmtId="3" fontId="42" fillId="10" borderId="47" xfId="0" applyNumberFormat="1" applyFont="1" applyFill="1" applyBorder="1"/>
    <xf numFmtId="3" fontId="42" fillId="10" borderId="48" xfId="0" applyNumberFormat="1" applyFont="1" applyFill="1" applyBorder="1"/>
    <xf numFmtId="3" fontId="42" fillId="10" borderId="34" xfId="0" applyNumberFormat="1" applyFont="1" applyFill="1" applyBorder="1"/>
    <xf numFmtId="3" fontId="42" fillId="10" borderId="6" xfId="0" applyNumberFormat="1" applyFont="1" applyFill="1" applyBorder="1"/>
    <xf numFmtId="0" fontId="7" fillId="0" borderId="0" xfId="5" applyFont="1" applyAlignment="1">
      <alignment horizontal="center" wrapText="1"/>
    </xf>
    <xf numFmtId="0" fontId="11" fillId="0" borderId="0" xfId="2" applyFont="1" applyAlignment="1">
      <alignment horizontal="center" wrapText="1"/>
    </xf>
    <xf numFmtId="0" fontId="17" fillId="0" borderId="9" xfId="6" applyFont="1" applyFill="1" applyBorder="1" applyAlignment="1">
      <alignment horizontal="left" vertical="center" wrapText="1"/>
    </xf>
    <xf numFmtId="0" fontId="12" fillId="0" borderId="9" xfId="6" applyFont="1" applyFill="1" applyBorder="1" applyAlignment="1">
      <alignment horizontal="left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1" applyFont="1" applyAlignment="1"/>
    <xf numFmtId="0" fontId="3" fillId="0" borderId="0" xfId="1" applyFont="1"/>
    <xf numFmtId="0" fontId="0" fillId="0" borderId="21" xfId="0" applyBorder="1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3" fontId="0" fillId="0" borderId="51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7" xfId="0" applyBorder="1" applyAlignment="1">
      <alignment horizontal="left" wrapText="1"/>
    </xf>
    <xf numFmtId="3" fontId="0" fillId="0" borderId="7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8" fillId="0" borderId="52" xfId="0" applyNumberFormat="1" applyFon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8" fillId="0" borderId="32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21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3" fontId="0" fillId="0" borderId="0" xfId="0" applyNumberFormat="1" applyBorder="1"/>
    <xf numFmtId="3" fontId="0" fillId="0" borderId="1" xfId="0" applyNumberFormat="1" applyBorder="1"/>
    <xf numFmtId="3" fontId="0" fillId="0" borderId="18" xfId="0" applyNumberForma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0" fontId="0" fillId="0" borderId="8" xfId="0" applyBorder="1" applyAlignment="1">
      <alignment horizontal="left" wrapText="1"/>
    </xf>
    <xf numFmtId="3" fontId="8" fillId="0" borderId="8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0" fillId="0" borderId="53" xfId="0" applyNumberFormat="1" applyBorder="1"/>
    <xf numFmtId="3" fontId="0" fillId="0" borderId="37" xfId="0" applyNumberFormat="1" applyBorder="1"/>
    <xf numFmtId="3" fontId="0" fillId="0" borderId="54" xfId="0" applyNumberFormat="1" applyBorder="1"/>
    <xf numFmtId="3" fontId="0" fillId="0" borderId="50" xfId="0" applyNumberFormat="1" applyBorder="1"/>
    <xf numFmtId="3" fontId="0" fillId="0" borderId="36" xfId="0" applyNumberFormat="1" applyBorder="1"/>
    <xf numFmtId="3" fontId="8" fillId="0" borderId="9" xfId="0" applyNumberFormat="1" applyFont="1" applyBorder="1"/>
    <xf numFmtId="0" fontId="16" fillId="0" borderId="9" xfId="1" applyFont="1" applyBorder="1" applyAlignment="1">
      <alignment vertical="center" wrapText="1"/>
    </xf>
    <xf numFmtId="3" fontId="11" fillId="0" borderId="9" xfId="1" applyNumberFormat="1" applyFont="1" applyBorder="1"/>
    <xf numFmtId="3" fontId="19" fillId="0" borderId="9" xfId="1" applyNumberFormat="1" applyFont="1" applyBorder="1"/>
    <xf numFmtId="3" fontId="19" fillId="3" borderId="9" xfId="1" applyNumberFormat="1" applyFont="1" applyFill="1" applyBorder="1"/>
    <xf numFmtId="3" fontId="11" fillId="4" borderId="9" xfId="1" applyNumberFormat="1" applyFont="1" applyFill="1" applyBorder="1"/>
    <xf numFmtId="3" fontId="11" fillId="3" borderId="9" xfId="1" applyNumberFormat="1" applyFont="1" applyFill="1" applyBorder="1"/>
    <xf numFmtId="0" fontId="20" fillId="10" borderId="0" xfId="0" applyFont="1" applyFill="1" applyBorder="1" applyAlignment="1">
      <alignment wrapText="1"/>
    </xf>
    <xf numFmtId="0" fontId="40" fillId="10" borderId="0" xfId="0" applyFont="1" applyFill="1" applyBorder="1"/>
    <xf numFmtId="3" fontId="41" fillId="10" borderId="0" xfId="0" applyNumberFormat="1" applyFont="1" applyFill="1" applyBorder="1"/>
    <xf numFmtId="3" fontId="42" fillId="10" borderId="0" xfId="0" applyNumberFormat="1" applyFont="1" applyFill="1" applyBorder="1"/>
    <xf numFmtId="3" fontId="23" fillId="0" borderId="42" xfId="5" applyNumberFormat="1" applyFont="1" applyBorder="1"/>
    <xf numFmtId="3" fontId="23" fillId="0" borderId="9" xfId="5" applyNumberFormat="1" applyFont="1" applyBorder="1"/>
    <xf numFmtId="3" fontId="7" fillId="0" borderId="15" xfId="5" applyNumberFormat="1" applyFont="1" applyBorder="1"/>
    <xf numFmtId="3" fontId="23" fillId="0" borderId="34" xfId="5" applyNumberFormat="1" applyFont="1" applyBorder="1"/>
    <xf numFmtId="3" fontId="27" fillId="7" borderId="42" xfId="5" applyNumberFormat="1" applyFont="1" applyFill="1" applyBorder="1"/>
    <xf numFmtId="3" fontId="27" fillId="7" borderId="9" xfId="5" applyNumberFormat="1" applyFont="1" applyFill="1" applyBorder="1"/>
    <xf numFmtId="3" fontId="8" fillId="7" borderId="15" xfId="5" applyNumberFormat="1" applyFont="1" applyFill="1" applyBorder="1"/>
    <xf numFmtId="3" fontId="27" fillId="7" borderId="34" xfId="5" applyNumberFormat="1" applyFont="1" applyFill="1" applyBorder="1"/>
    <xf numFmtId="3" fontId="27" fillId="0" borderId="42" xfId="5" applyNumberFormat="1" applyFont="1" applyBorder="1"/>
    <xf numFmtId="3" fontId="27" fillId="0" borderId="9" xfId="5" applyNumberFormat="1" applyFont="1" applyBorder="1"/>
    <xf numFmtId="3" fontId="8" fillId="0" borderId="15" xfId="5" applyNumberFormat="1" applyFont="1" applyBorder="1"/>
    <xf numFmtId="3" fontId="27" fillId="0" borderId="34" xfId="5" applyNumberFormat="1" applyFont="1" applyBorder="1"/>
    <xf numFmtId="3" fontId="27" fillId="5" borderId="42" xfId="5" applyNumberFormat="1" applyFont="1" applyFill="1" applyBorder="1"/>
    <xf numFmtId="3" fontId="27" fillId="5" borderId="9" xfId="5" applyNumberFormat="1" applyFont="1" applyFill="1" applyBorder="1"/>
    <xf numFmtId="3" fontId="23" fillId="5" borderId="9" xfId="5" applyNumberFormat="1" applyFont="1" applyFill="1" applyBorder="1"/>
    <xf numFmtId="3" fontId="27" fillId="5" borderId="34" xfId="5" applyNumberFormat="1" applyFont="1" applyFill="1" applyBorder="1"/>
    <xf numFmtId="3" fontId="8" fillId="5" borderId="15" xfId="5" applyNumberFormat="1" applyFont="1" applyFill="1" applyBorder="1"/>
    <xf numFmtId="3" fontId="8" fillId="0" borderId="42" xfId="5" applyNumberFormat="1" applyFont="1" applyBorder="1"/>
    <xf numFmtId="3" fontId="8" fillId="0" borderId="9" xfId="5" applyNumberFormat="1" applyFont="1" applyBorder="1"/>
    <xf numFmtId="3" fontId="8" fillId="0" borderId="34" xfId="5" applyNumberFormat="1" applyFont="1" applyBorder="1"/>
    <xf numFmtId="3" fontId="7" fillId="0" borderId="9" xfId="5" applyNumberFormat="1" applyFont="1" applyFill="1" applyBorder="1" applyAlignment="1">
      <alignment horizontal="left" vertical="center" wrapText="1"/>
    </xf>
    <xf numFmtId="3" fontId="8" fillId="0" borderId="9" xfId="5" applyNumberFormat="1" applyFont="1" applyFill="1" applyBorder="1" applyAlignment="1">
      <alignment horizontal="left" vertical="center" wrapText="1"/>
    </xf>
    <xf numFmtId="3" fontId="7" fillId="0" borderId="9" xfId="5" applyNumberFormat="1" applyFont="1" applyFill="1" applyBorder="1" applyAlignment="1">
      <alignment horizontal="left" vertical="center"/>
    </xf>
    <xf numFmtId="3" fontId="8" fillId="0" borderId="9" xfId="5" applyNumberFormat="1" applyFont="1" applyFill="1" applyBorder="1" applyAlignment="1">
      <alignment horizontal="left" vertical="center"/>
    </xf>
    <xf numFmtId="3" fontId="7" fillId="0" borderId="34" xfId="5" applyNumberFormat="1" applyFont="1" applyFill="1" applyBorder="1" applyAlignment="1">
      <alignment horizontal="right"/>
    </xf>
    <xf numFmtId="3" fontId="7" fillId="0" borderId="9" xfId="5" applyNumberFormat="1" applyFont="1" applyFill="1" applyBorder="1" applyAlignment="1">
      <alignment horizontal="right"/>
    </xf>
    <xf numFmtId="3" fontId="7" fillId="0" borderId="15" xfId="5" applyNumberFormat="1" applyFont="1" applyBorder="1" applyAlignment="1">
      <alignment horizontal="right"/>
    </xf>
    <xf numFmtId="3" fontId="8" fillId="0" borderId="34" xfId="5" applyNumberFormat="1" applyFont="1" applyFill="1" applyBorder="1" applyAlignment="1">
      <alignment horizontal="right"/>
    </xf>
    <xf numFmtId="3" fontId="8" fillId="0" borderId="9" xfId="5" applyNumberFormat="1" applyFont="1" applyFill="1" applyBorder="1" applyAlignment="1">
      <alignment horizontal="right"/>
    </xf>
    <xf numFmtId="3" fontId="8" fillId="5" borderId="42" xfId="5" applyNumberFormat="1" applyFont="1" applyFill="1" applyBorder="1" applyAlignment="1">
      <alignment horizontal="left" vertical="center"/>
    </xf>
    <xf numFmtId="3" fontId="7" fillId="5" borderId="15" xfId="5" applyNumberFormat="1" applyFont="1" applyFill="1" applyBorder="1"/>
    <xf numFmtId="3" fontId="8" fillId="5" borderId="34" xfId="5" applyNumberFormat="1" applyFont="1" applyFill="1" applyBorder="1" applyAlignment="1">
      <alignment horizontal="right"/>
    </xf>
    <xf numFmtId="3" fontId="27" fillId="5" borderId="40" xfId="5" applyNumberFormat="1" applyFont="1" applyFill="1" applyBorder="1"/>
    <xf numFmtId="3" fontId="27" fillId="5" borderId="39" xfId="5" applyNumberFormat="1" applyFont="1" applyFill="1" applyBorder="1"/>
    <xf numFmtId="3" fontId="8" fillId="5" borderId="38" xfId="5" applyNumberFormat="1" applyFont="1" applyFill="1" applyBorder="1"/>
    <xf numFmtId="3" fontId="27" fillId="5" borderId="41" xfId="5" applyNumberFormat="1" applyFont="1" applyFill="1" applyBorder="1"/>
    <xf numFmtId="3" fontId="7" fillId="0" borderId="42" xfId="5" applyNumberFormat="1" applyFont="1" applyFill="1" applyBorder="1" applyAlignment="1">
      <alignment horizontal="right"/>
    </xf>
    <xf numFmtId="3" fontId="8" fillId="0" borderId="42" xfId="5" applyNumberFormat="1" applyFont="1" applyFill="1" applyBorder="1" applyAlignment="1">
      <alignment horizontal="right"/>
    </xf>
    <xf numFmtId="3" fontId="8" fillId="0" borderId="15" xfId="5" applyNumberFormat="1" applyFont="1" applyBorder="1" applyAlignment="1">
      <alignment horizontal="right"/>
    </xf>
    <xf numFmtId="3" fontId="7" fillId="0" borderId="42" xfId="5" applyNumberFormat="1" applyFont="1" applyBorder="1"/>
    <xf numFmtId="3" fontId="7" fillId="0" borderId="9" xfId="5" applyNumberFormat="1" applyFont="1" applyBorder="1"/>
    <xf numFmtId="3" fontId="7" fillId="0" borderId="34" xfId="5" applyNumberFormat="1" applyFont="1" applyBorder="1"/>
    <xf numFmtId="3" fontId="7" fillId="0" borderId="6" xfId="5" applyNumberFormat="1" applyFont="1" applyBorder="1"/>
    <xf numFmtId="3" fontId="8" fillId="0" borderId="6" xfId="5" applyNumberFormat="1" applyFont="1" applyBorder="1"/>
    <xf numFmtId="3" fontId="8" fillId="5" borderId="42" xfId="5" applyNumberFormat="1" applyFont="1" applyFill="1" applyBorder="1"/>
    <xf numFmtId="3" fontId="8" fillId="5" borderId="9" xfId="5" applyNumberFormat="1" applyFont="1" applyFill="1" applyBorder="1"/>
    <xf numFmtId="3" fontId="8" fillId="5" borderId="34" xfId="5" applyNumberFormat="1" applyFont="1" applyFill="1" applyBorder="1"/>
    <xf numFmtId="3" fontId="8" fillId="5" borderId="6" xfId="5" applyNumberFormat="1" applyFont="1" applyFill="1" applyBorder="1"/>
    <xf numFmtId="3" fontId="7" fillId="5" borderId="6" xfId="5" applyNumberFormat="1" applyFont="1" applyFill="1" applyBorder="1"/>
    <xf numFmtId="3" fontId="8" fillId="5" borderId="40" xfId="5" applyNumberFormat="1" applyFont="1" applyFill="1" applyBorder="1"/>
    <xf numFmtId="3" fontId="8" fillId="5" borderId="39" xfId="5" applyNumberFormat="1" applyFont="1" applyFill="1" applyBorder="1"/>
    <xf numFmtId="3" fontId="8" fillId="5" borderId="33" xfId="5" applyNumberFormat="1" applyFont="1" applyFill="1" applyBorder="1"/>
    <xf numFmtId="49" fontId="12" fillId="0" borderId="9" xfId="2" applyNumberFormat="1" applyFont="1" applyBorder="1" applyAlignment="1">
      <alignment horizontal="left" vertical="top" wrapText="1"/>
    </xf>
    <xf numFmtId="3" fontId="27" fillId="6" borderId="42" xfId="5" applyNumberFormat="1" applyFont="1" applyFill="1" applyBorder="1"/>
    <xf numFmtId="3" fontId="27" fillId="6" borderId="9" xfId="5" applyNumberFormat="1" applyFont="1" applyFill="1" applyBorder="1"/>
    <xf numFmtId="3" fontId="8" fillId="6" borderId="15" xfId="5" applyNumberFormat="1" applyFont="1" applyFill="1" applyBorder="1"/>
    <xf numFmtId="3" fontId="27" fillId="6" borderId="34" xfId="5" applyNumberFormat="1" applyFont="1" applyFill="1" applyBorder="1"/>
    <xf numFmtId="3" fontId="8" fillId="11" borderId="15" xfId="5" applyNumberFormat="1" applyFont="1" applyFill="1" applyBorder="1"/>
    <xf numFmtId="0" fontId="28" fillId="11" borderId="42" xfId="5" applyFont="1" applyFill="1" applyBorder="1" applyAlignment="1">
      <alignment wrapText="1"/>
    </xf>
    <xf numFmtId="0" fontId="27" fillId="11" borderId="6" xfId="5" applyFont="1" applyFill="1" applyBorder="1" applyAlignment="1">
      <alignment horizontal="left" vertical="center"/>
    </xf>
    <xf numFmtId="3" fontId="8" fillId="11" borderId="42" xfId="5" applyNumberFormat="1" applyFont="1" applyFill="1" applyBorder="1"/>
    <xf numFmtId="3" fontId="8" fillId="11" borderId="9" xfId="5" applyNumberFormat="1" applyFont="1" applyFill="1" applyBorder="1"/>
    <xf numFmtId="3" fontId="8" fillId="11" borderId="34" xfId="5" applyNumberFormat="1" applyFont="1" applyFill="1" applyBorder="1"/>
    <xf numFmtId="3" fontId="8" fillId="11" borderId="6" xfId="5" applyNumberFormat="1" applyFont="1" applyFill="1" applyBorder="1"/>
    <xf numFmtId="165" fontId="19" fillId="12" borderId="6" xfId="0" applyNumberFormat="1" applyFont="1" applyFill="1" applyBorder="1" applyAlignment="1">
      <alignment vertical="center"/>
    </xf>
    <xf numFmtId="3" fontId="41" fillId="12" borderId="47" xfId="0" applyNumberFormat="1" applyFont="1" applyFill="1" applyBorder="1"/>
    <xf numFmtId="3" fontId="41" fillId="12" borderId="9" xfId="0" applyNumberFormat="1" applyFont="1" applyFill="1" applyBorder="1"/>
    <xf numFmtId="3" fontId="41" fillId="12" borderId="48" xfId="0" applyNumberFormat="1" applyFont="1" applyFill="1" applyBorder="1"/>
    <xf numFmtId="3" fontId="41" fillId="12" borderId="34" xfId="0" applyNumberFormat="1" applyFont="1" applyFill="1" applyBorder="1"/>
    <xf numFmtId="3" fontId="41" fillId="12" borderId="6" xfId="0" applyNumberFormat="1" applyFont="1" applyFill="1" applyBorder="1"/>
    <xf numFmtId="3" fontId="42" fillId="12" borderId="49" xfId="0" applyNumberFormat="1" applyFont="1" applyFill="1" applyBorder="1"/>
    <xf numFmtId="3" fontId="42" fillId="12" borderId="9" xfId="0" applyNumberFormat="1" applyFont="1" applyFill="1" applyBorder="1"/>
    <xf numFmtId="3" fontId="42" fillId="12" borderId="50" xfId="0" applyNumberFormat="1" applyFont="1" applyFill="1" applyBorder="1"/>
    <xf numFmtId="0" fontId="38" fillId="12" borderId="9" xfId="0" applyFont="1" applyFill="1" applyBorder="1" applyAlignment="1">
      <alignment wrapText="1"/>
    </xf>
    <xf numFmtId="3" fontId="42" fillId="12" borderId="47" xfId="0" applyNumberFormat="1" applyFont="1" applyFill="1" applyBorder="1"/>
    <xf numFmtId="3" fontId="42" fillId="12" borderId="48" xfId="0" applyNumberFormat="1" applyFont="1" applyFill="1" applyBorder="1"/>
    <xf numFmtId="3" fontId="42" fillId="12" borderId="34" xfId="0" applyNumberFormat="1" applyFont="1" applyFill="1" applyBorder="1"/>
    <xf numFmtId="3" fontId="42" fillId="12" borderId="6" xfId="0" applyNumberFormat="1" applyFont="1" applyFill="1" applyBorder="1"/>
    <xf numFmtId="0" fontId="39" fillId="13" borderId="9" xfId="0" applyFont="1" applyFill="1" applyBorder="1" applyAlignment="1">
      <alignment horizontal="left" vertical="center" wrapText="1"/>
    </xf>
    <xf numFmtId="0" fontId="20" fillId="13" borderId="6" xfId="0" applyFont="1" applyFill="1" applyBorder="1" applyAlignment="1">
      <alignment horizontal="left" vertical="center"/>
    </xf>
    <xf numFmtId="3" fontId="42" fillId="13" borderId="47" xfId="0" applyNumberFormat="1" applyFont="1" applyFill="1" applyBorder="1"/>
    <xf numFmtId="3" fontId="42" fillId="13" borderId="48" xfId="0" applyNumberFormat="1" applyFont="1" applyFill="1" applyBorder="1"/>
    <xf numFmtId="3" fontId="42" fillId="13" borderId="34" xfId="0" applyNumberFormat="1" applyFont="1" applyFill="1" applyBorder="1"/>
    <xf numFmtId="3" fontId="42" fillId="13" borderId="6" xfId="0" applyNumberFormat="1" applyFont="1" applyFill="1" applyBorder="1"/>
    <xf numFmtId="3" fontId="42" fillId="13" borderId="9" xfId="0" applyNumberFormat="1" applyFont="1" applyFill="1" applyBorder="1"/>
    <xf numFmtId="0" fontId="19" fillId="12" borderId="6" xfId="0" applyFont="1" applyFill="1" applyBorder="1" applyAlignment="1">
      <alignment horizontal="left" vertical="center"/>
    </xf>
    <xf numFmtId="3" fontId="36" fillId="12" borderId="34" xfId="0" applyNumberFormat="1" applyFont="1" applyFill="1" applyBorder="1"/>
    <xf numFmtId="3" fontId="0" fillId="0" borderId="27" xfId="0" applyNumberFormat="1" applyBorder="1" applyAlignment="1"/>
    <xf numFmtId="3" fontId="0" fillId="0" borderId="30" xfId="0" applyNumberFormat="1" applyBorder="1" applyAlignment="1"/>
    <xf numFmtId="3" fontId="8" fillId="0" borderId="30" xfId="0" applyNumberFormat="1" applyFont="1" applyBorder="1" applyAlignment="1"/>
    <xf numFmtId="3" fontId="22" fillId="0" borderId="18" xfId="0" applyNumberFormat="1" applyFont="1" applyBorder="1" applyAlignment="1">
      <alignment horizontal="center"/>
    </xf>
    <xf numFmtId="3" fontId="8" fillId="0" borderId="31" xfId="0" applyNumberFormat="1" applyFont="1" applyBorder="1" applyAlignment="1"/>
    <xf numFmtId="3" fontId="22" fillId="0" borderId="19" xfId="0" applyNumberFormat="1" applyFont="1" applyBorder="1" applyAlignment="1">
      <alignment horizontal="center"/>
    </xf>
    <xf numFmtId="3" fontId="21" fillId="0" borderId="25" xfId="0" applyNumberFormat="1" applyFont="1" applyBorder="1" applyAlignment="1"/>
    <xf numFmtId="3" fontId="22" fillId="0" borderId="2" xfId="0" applyNumberFormat="1" applyFont="1" applyBorder="1" applyAlignment="1">
      <alignment horizontal="center"/>
    </xf>
    <xf numFmtId="167" fontId="22" fillId="0" borderId="34" xfId="7" applyNumberFormat="1" applyFont="1" applyBorder="1" applyAlignment="1">
      <alignment horizontal="center" vertical="center"/>
    </xf>
    <xf numFmtId="0" fontId="8" fillId="0" borderId="0" xfId="3" applyFont="1"/>
    <xf numFmtId="49" fontId="8" fillId="0" borderId="0" xfId="0" applyNumberFormat="1" applyFont="1"/>
    <xf numFmtId="0" fontId="7" fillId="0" borderId="0" xfId="5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21" fillId="0" borderId="0" xfId="0" applyNumberFormat="1" applyFont="1" applyBorder="1" applyAlignment="1"/>
    <xf numFmtId="3" fontId="8" fillId="0" borderId="0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17" fillId="0" borderId="0" xfId="6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45" fillId="0" borderId="0" xfId="0" applyFont="1" applyBorder="1"/>
    <xf numFmtId="3" fontId="46" fillId="0" borderId="0" xfId="0" applyNumberFormat="1" applyFont="1" applyBorder="1" applyAlignment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3" fontId="23" fillId="0" borderId="34" xfId="5" applyNumberFormat="1" applyFont="1" applyFill="1" applyBorder="1"/>
    <xf numFmtId="3" fontId="31" fillId="0" borderId="0" xfId="5" applyNumberFormat="1" applyFont="1"/>
    <xf numFmtId="3" fontId="8" fillId="0" borderId="42" xfId="5" applyNumberFormat="1" applyFont="1" applyFill="1" applyBorder="1" applyAlignment="1">
      <alignment horizontal="right" vertical="center"/>
    </xf>
    <xf numFmtId="3" fontId="7" fillId="0" borderId="42" xfId="5" applyNumberFormat="1" applyFont="1" applyFill="1" applyBorder="1" applyAlignment="1">
      <alignment horizontal="right" vertical="center" wrapText="1"/>
    </xf>
    <xf numFmtId="3" fontId="8" fillId="0" borderId="42" xfId="5" applyNumberFormat="1" applyFont="1" applyFill="1" applyBorder="1" applyAlignment="1">
      <alignment horizontal="right" vertical="center" wrapText="1"/>
    </xf>
    <xf numFmtId="3" fontId="7" fillId="0" borderId="42" xfId="5" applyNumberFormat="1" applyFont="1" applyFill="1" applyBorder="1" applyAlignment="1">
      <alignment horizontal="right" vertical="center"/>
    </xf>
    <xf numFmtId="3" fontId="7" fillId="0" borderId="34" xfId="5" applyNumberFormat="1" applyFont="1" applyFill="1" applyBorder="1" applyAlignment="1">
      <alignment horizontal="right" vertical="center"/>
    </xf>
    <xf numFmtId="3" fontId="7" fillId="0" borderId="34" xfId="5" applyNumberFormat="1" applyFont="1" applyFill="1" applyBorder="1" applyAlignment="1">
      <alignment horizontal="right" vertical="center" wrapText="1"/>
    </xf>
    <xf numFmtId="3" fontId="8" fillId="0" borderId="34" xfId="5" applyNumberFormat="1" applyFont="1" applyFill="1" applyBorder="1" applyAlignment="1">
      <alignment horizontal="right" vertical="center"/>
    </xf>
    <xf numFmtId="3" fontId="8" fillId="0" borderId="34" xfId="5" applyNumberFormat="1" applyFont="1" applyFill="1" applyBorder="1" applyAlignment="1">
      <alignment horizontal="right" vertical="center" wrapText="1"/>
    </xf>
    <xf numFmtId="3" fontId="0" fillId="0" borderId="18" xfId="0" applyNumberFormat="1" applyBorder="1" applyAlignment="1">
      <alignment horizontal="center" vertical="center"/>
    </xf>
    <xf numFmtId="3" fontId="0" fillId="0" borderId="18" xfId="0" applyNumberFormat="1" applyBorder="1" applyAlignment="1">
      <alignment vertical="center"/>
    </xf>
    <xf numFmtId="3" fontId="8" fillId="0" borderId="18" xfId="0" applyNumberFormat="1" applyFont="1" applyBorder="1" applyAlignment="1">
      <alignment vertical="center"/>
    </xf>
    <xf numFmtId="3" fontId="8" fillId="0" borderId="40" xfId="5" applyNumberFormat="1" applyFont="1" applyFill="1" applyBorder="1"/>
    <xf numFmtId="3" fontId="8" fillId="0" borderId="41" xfId="5" applyNumberFormat="1" applyFont="1" applyFill="1" applyBorder="1"/>
    <xf numFmtId="3" fontId="8" fillId="0" borderId="9" xfId="0" applyNumberFormat="1" applyFont="1" applyFill="1" applyBorder="1"/>
    <xf numFmtId="3" fontId="0" fillId="0" borderId="50" xfId="0" applyNumberFormat="1" applyFill="1" applyBorder="1"/>
    <xf numFmtId="9" fontId="0" fillId="0" borderId="0" xfId="0" applyNumberFormat="1"/>
    <xf numFmtId="167" fontId="0" fillId="0" borderId="37" xfId="7" applyNumberFormat="1" applyFont="1" applyBorder="1" applyAlignment="1">
      <alignment vertical="center" wrapText="1"/>
    </xf>
    <xf numFmtId="167" fontId="0" fillId="0" borderId="37" xfId="7" applyNumberFormat="1" applyFont="1" applyFill="1" applyBorder="1" applyAlignment="1">
      <alignment vertical="center"/>
    </xf>
    <xf numFmtId="167" fontId="0" fillId="0" borderId="37" xfId="7" applyNumberFormat="1" applyFont="1" applyBorder="1" applyAlignment="1">
      <alignment vertical="center"/>
    </xf>
    <xf numFmtId="167" fontId="7" fillId="0" borderId="37" xfId="7" applyNumberFormat="1" applyFont="1" applyFill="1" applyBorder="1" applyAlignment="1">
      <alignment vertical="center"/>
    </xf>
    <xf numFmtId="167" fontId="0" fillId="0" borderId="36" xfId="7" applyNumberFormat="1" applyFont="1" applyFill="1" applyBorder="1" applyAlignment="1">
      <alignment vertical="center"/>
    </xf>
    <xf numFmtId="3" fontId="8" fillId="0" borderId="38" xfId="5" applyNumberFormat="1" applyFont="1" applyFill="1" applyBorder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0" fillId="0" borderId="28" xfId="0" applyBorder="1" applyAlignment="1">
      <alignment horizontal="left" wrapText="1"/>
    </xf>
    <xf numFmtId="3" fontId="8" fillId="0" borderId="42" xfId="5" applyNumberFormat="1" applyFont="1" applyFill="1" applyBorder="1"/>
    <xf numFmtId="3" fontId="8" fillId="0" borderId="34" xfId="5" applyNumberFormat="1" applyFont="1" applyFill="1" applyBorder="1"/>
    <xf numFmtId="0" fontId="7" fillId="0" borderId="0" xfId="5" applyFont="1" applyAlignment="1">
      <alignment horizontal="right"/>
    </xf>
    <xf numFmtId="0" fontId="0" fillId="0" borderId="0" xfId="0" applyAlignment="1">
      <alignment horizontal="right"/>
    </xf>
    <xf numFmtId="0" fontId="26" fillId="0" borderId="28" xfId="5" applyBorder="1" applyAlignment="1">
      <alignment horizontal="center"/>
    </xf>
    <xf numFmtId="0" fontId="26" fillId="0" borderId="28" xfId="5" applyFont="1" applyBorder="1" applyAlignment="1">
      <alignment horizontal="center"/>
    </xf>
    <xf numFmtId="0" fontId="26" fillId="0" borderId="29" xfId="5" applyFont="1" applyBorder="1" applyAlignment="1">
      <alignment horizontal="center"/>
    </xf>
    <xf numFmtId="0" fontId="27" fillId="0" borderId="12" xfId="5" applyFont="1" applyFill="1" applyBorder="1" applyAlignment="1">
      <alignment horizontal="center" vertical="center" wrapText="1"/>
    </xf>
    <xf numFmtId="0" fontId="27" fillId="0" borderId="3" xfId="5" applyFont="1" applyFill="1" applyBorder="1" applyAlignment="1">
      <alignment horizontal="center" vertical="center" wrapText="1"/>
    </xf>
    <xf numFmtId="14" fontId="33" fillId="0" borderId="0" xfId="5" applyNumberFormat="1" applyFont="1" applyAlignment="1">
      <alignment horizontal="center" wrapText="1"/>
    </xf>
    <xf numFmtId="0" fontId="7" fillId="0" borderId="27" xfId="5" applyFont="1" applyBorder="1" applyAlignment="1">
      <alignment horizontal="center"/>
    </xf>
    <xf numFmtId="0" fontId="7" fillId="0" borderId="28" xfId="5" applyFont="1" applyBorder="1" applyAlignment="1">
      <alignment horizontal="center"/>
    </xf>
    <xf numFmtId="0" fontId="7" fillId="0" borderId="29" xfId="5" applyFont="1" applyBorder="1" applyAlignment="1">
      <alignment horizontal="center"/>
    </xf>
    <xf numFmtId="0" fontId="7" fillId="0" borderId="0" xfId="5" applyFont="1" applyAlignment="1">
      <alignment horizontal="center" wrapText="1"/>
    </xf>
    <xf numFmtId="0" fontId="30" fillId="0" borderId="0" xfId="5" applyFont="1" applyAlignment="1">
      <alignment horizontal="left" wrapText="1"/>
    </xf>
    <xf numFmtId="0" fontId="27" fillId="0" borderId="44" xfId="5" applyFont="1" applyFill="1" applyBorder="1" applyAlignment="1">
      <alignment horizontal="center" vertical="center" wrapText="1"/>
    </xf>
    <xf numFmtId="0" fontId="27" fillId="0" borderId="43" xfId="5" applyFont="1" applyFill="1" applyBorder="1" applyAlignment="1">
      <alignment horizontal="center" vertical="center" wrapText="1"/>
    </xf>
    <xf numFmtId="0" fontId="33" fillId="0" borderId="0" xfId="5" applyFont="1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center"/>
    </xf>
    <xf numFmtId="0" fontId="26" fillId="0" borderId="27" xfId="5" applyBorder="1" applyAlignment="1">
      <alignment horizontal="center"/>
    </xf>
    <xf numFmtId="0" fontId="34" fillId="0" borderId="45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4" fillId="0" borderId="45" xfId="0" applyFont="1" applyFill="1" applyBorder="1" applyAlignment="1">
      <alignment horizontal="center" wrapText="1"/>
    </xf>
    <xf numFmtId="0" fontId="34" fillId="0" borderId="7" xfId="0" applyFont="1" applyFill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7" fillId="0" borderId="0" xfId="0" applyFont="1" applyAlignment="1">
      <alignment horizontal="right"/>
    </xf>
    <xf numFmtId="0" fontId="2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15" fillId="0" borderId="0" xfId="1" applyFont="1" applyAlignment="1">
      <alignment horizontal="center" wrapText="1"/>
    </xf>
    <xf numFmtId="0" fontId="43" fillId="0" borderId="0" xfId="1" applyFont="1" applyAlignment="1">
      <alignment horizontal="center" wrapText="1"/>
    </xf>
    <xf numFmtId="0" fontId="7" fillId="0" borderId="30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0" fontId="8" fillId="0" borderId="32" xfId="0" applyFont="1" applyBorder="1" applyAlignment="1">
      <alignment horizontal="left" wrapText="1"/>
    </xf>
    <xf numFmtId="0" fontId="8" fillId="0" borderId="2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7" fillId="0" borderId="27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8" fillId="0" borderId="25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0" xfId="0" applyFont="1" applyAlignment="1"/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30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26" xfId="0" applyFont="1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7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53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wrapText="1"/>
    </xf>
    <xf numFmtId="0" fontId="22" fillId="0" borderId="50" xfId="0" applyFont="1" applyBorder="1" applyAlignment="1">
      <alignment horizontal="center" wrapText="1"/>
    </xf>
    <xf numFmtId="0" fontId="11" fillId="0" borderId="0" xfId="1" applyFont="1" applyAlignment="1">
      <alignment horizontal="center" wrapText="1"/>
    </xf>
    <xf numFmtId="0" fontId="10" fillId="0" borderId="0" xfId="1" applyFont="1" applyFill="1" applyAlignment="1">
      <alignment horizontal="center" wrapText="1"/>
    </xf>
    <xf numFmtId="0" fontId="3" fillId="0" borderId="0" xfId="1" applyFont="1" applyAlignment="1"/>
    <xf numFmtId="0" fontId="1" fillId="0" borderId="0" xfId="1" applyFont="1" applyAlignment="1" applyProtection="1">
      <alignment horizontal="right"/>
      <protection locked="0"/>
    </xf>
    <xf numFmtId="0" fontId="1" fillId="0" borderId="0" xfId="1" applyFont="1" applyAlignment="1">
      <alignment horizontal="right"/>
    </xf>
    <xf numFmtId="0" fontId="10" fillId="0" borderId="0" xfId="2" applyFont="1" applyFill="1" applyAlignment="1">
      <alignment horizontal="center" wrapText="1"/>
    </xf>
    <xf numFmtId="0" fontId="11" fillId="0" borderId="0" xfId="2" applyFont="1" applyAlignment="1">
      <alignment horizontal="center" wrapText="1"/>
    </xf>
    <xf numFmtId="0" fontId="15" fillId="0" borderId="0" xfId="2" applyFont="1" applyAlignment="1">
      <alignment horizontal="center" wrapText="1"/>
    </xf>
    <xf numFmtId="0" fontId="1" fillId="0" borderId="0" xfId="2" applyFont="1" applyAlignment="1">
      <alignment horizontal="right"/>
    </xf>
    <xf numFmtId="0" fontId="6" fillId="0" borderId="0" xfId="1" applyAlignment="1">
      <alignment horizontal="center" wrapText="1"/>
    </xf>
    <xf numFmtId="0" fontId="0" fillId="0" borderId="0" xfId="0" applyAlignment="1">
      <alignment horizontal="center" wrapText="1"/>
    </xf>
  </cellXfs>
  <cellStyles count="11">
    <cellStyle name="Ezres" xfId="7" builtinId="3"/>
    <cellStyle name="Ezres 2" xfId="8"/>
    <cellStyle name="Normál" xfId="0" builtinId="0"/>
    <cellStyle name="Normál 2" xfId="1"/>
    <cellStyle name="Normál 2 2" xfId="2"/>
    <cellStyle name="Normál 2 2 2" xfId="9"/>
    <cellStyle name="Normál 3" xfId="3"/>
    <cellStyle name="Normál 4" xfId="4"/>
    <cellStyle name="Normál 4 2" xfId="10"/>
    <cellStyle name="Normál 5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workbookViewId="0">
      <selection activeCell="P6" sqref="P6"/>
    </sheetView>
  </sheetViews>
  <sheetFormatPr defaultColWidth="9.140625" defaultRowHeight="12.75" x14ac:dyDescent="0.2"/>
  <cols>
    <col min="1" max="1" width="19.7109375" style="123" customWidth="1"/>
    <col min="2" max="2" width="6.42578125" style="80" customWidth="1"/>
    <col min="3" max="4" width="11.140625" style="80" bestFit="1" customWidth="1"/>
    <col min="5" max="5" width="6" style="80" customWidth="1"/>
    <col min="6" max="8" width="11.140625" style="80" bestFit="1" customWidth="1"/>
    <col min="9" max="9" width="5.85546875" style="80" bestFit="1" customWidth="1"/>
    <col min="10" max="12" width="11.140625" style="80" bestFit="1" customWidth="1"/>
    <col min="13" max="13" width="4.42578125" style="80" customWidth="1"/>
    <col min="14" max="14" width="11.140625" style="80" bestFit="1" customWidth="1"/>
    <col min="15" max="16384" width="9.140625" style="80"/>
  </cols>
  <sheetData>
    <row r="1" spans="1:14" ht="15.75" customHeight="1" x14ac:dyDescent="0.2">
      <c r="A1" s="102"/>
      <c r="B1" s="101"/>
      <c r="C1" s="101"/>
      <c r="D1" s="101"/>
      <c r="E1" s="101"/>
      <c r="F1" s="101"/>
    </row>
    <row r="2" spans="1:14" x14ac:dyDescent="0.2">
      <c r="A2" s="442" t="s">
        <v>769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ht="25.5" customHeight="1" x14ac:dyDescent="0.2">
      <c r="A3" s="453"/>
      <c r="B3" s="453"/>
      <c r="C3" s="453"/>
      <c r="D3" s="453"/>
      <c r="E3" s="453"/>
      <c r="F3" s="453"/>
    </row>
    <row r="4" spans="1:14" ht="33" customHeight="1" x14ac:dyDescent="0.25">
      <c r="A4" s="457" t="s">
        <v>749</v>
      </c>
      <c r="B4" s="457"/>
      <c r="C4" s="457"/>
      <c r="D4" s="457"/>
      <c r="E4" s="457"/>
      <c r="F4" s="457"/>
      <c r="G4" s="458"/>
      <c r="H4" s="458"/>
      <c r="I4" s="458"/>
      <c r="J4" s="458"/>
      <c r="K4" s="458"/>
      <c r="L4" s="458"/>
      <c r="M4" s="458"/>
      <c r="N4" s="458"/>
    </row>
    <row r="5" spans="1:14" ht="15.75" x14ac:dyDescent="0.25">
      <c r="A5" s="449"/>
      <c r="B5" s="449"/>
      <c r="C5" s="449"/>
      <c r="D5" s="449"/>
      <c r="E5" s="449"/>
      <c r="F5" s="449"/>
    </row>
    <row r="6" spans="1:14" ht="15.75" customHeight="1" x14ac:dyDescent="0.2">
      <c r="A6" s="454" t="s">
        <v>627</v>
      </c>
      <c r="B6" s="454"/>
      <c r="C6" s="454"/>
      <c r="D6" s="454"/>
      <c r="E6" s="454"/>
      <c r="F6" s="454"/>
    </row>
    <row r="7" spans="1:14" ht="18.75" x14ac:dyDescent="0.3">
      <c r="A7" s="119"/>
      <c r="B7" s="101"/>
      <c r="C7" s="101"/>
      <c r="D7" s="101"/>
      <c r="E7" s="101"/>
      <c r="F7" s="101"/>
    </row>
    <row r="8" spans="1:14" ht="26.25" thickBot="1" x14ac:dyDescent="0.25">
      <c r="A8" s="120" t="s">
        <v>28</v>
      </c>
      <c r="B8" s="101"/>
      <c r="C8" s="101"/>
      <c r="D8" s="101"/>
      <c r="E8" s="101"/>
      <c r="F8" s="101"/>
    </row>
    <row r="9" spans="1:14" s="81" customFormat="1" x14ac:dyDescent="0.2">
      <c r="A9" s="455" t="s">
        <v>29</v>
      </c>
      <c r="B9" s="447" t="s">
        <v>30</v>
      </c>
      <c r="C9" s="450" t="s">
        <v>428</v>
      </c>
      <c r="D9" s="451"/>
      <c r="E9" s="451"/>
      <c r="F9" s="452"/>
      <c r="G9" s="444" t="s">
        <v>429</v>
      </c>
      <c r="H9" s="445"/>
      <c r="I9" s="445"/>
      <c r="J9" s="446"/>
      <c r="K9" s="444" t="s">
        <v>430</v>
      </c>
      <c r="L9" s="445"/>
      <c r="M9" s="445"/>
      <c r="N9" s="446"/>
    </row>
    <row r="10" spans="1:14" s="81" customFormat="1" ht="73.5" customHeight="1" x14ac:dyDescent="0.2">
      <c r="A10" s="456"/>
      <c r="B10" s="448"/>
      <c r="C10" s="98" t="s">
        <v>36</v>
      </c>
      <c r="D10" s="97" t="s">
        <v>37</v>
      </c>
      <c r="E10" s="97" t="s">
        <v>613</v>
      </c>
      <c r="F10" s="96" t="s">
        <v>612</v>
      </c>
      <c r="G10" s="100" t="s">
        <v>36</v>
      </c>
      <c r="H10" s="97" t="s">
        <v>37</v>
      </c>
      <c r="I10" s="97" t="s">
        <v>613</v>
      </c>
      <c r="J10" s="96" t="s">
        <v>612</v>
      </c>
      <c r="K10" s="100" t="s">
        <v>36</v>
      </c>
      <c r="L10" s="97" t="s">
        <v>37</v>
      </c>
      <c r="M10" s="97" t="s">
        <v>613</v>
      </c>
      <c r="N10" s="96" t="s">
        <v>612</v>
      </c>
    </row>
    <row r="11" spans="1:14" s="81" customFormat="1" ht="38.25" x14ac:dyDescent="0.2">
      <c r="A11" s="95" t="s">
        <v>38</v>
      </c>
      <c r="B11" s="117" t="s">
        <v>39</v>
      </c>
      <c r="C11" s="297">
        <v>26654042</v>
      </c>
      <c r="D11" s="298"/>
      <c r="E11" s="298"/>
      <c r="F11" s="299">
        <f t="shared" ref="F11:F42" si="0">SUM(C11:E11)</f>
        <v>26654042</v>
      </c>
      <c r="G11" s="300">
        <v>29017261</v>
      </c>
      <c r="H11" s="298"/>
      <c r="I11" s="298"/>
      <c r="J11" s="299">
        <f t="shared" ref="J11:J42" si="1">SUM(G11:I11)</f>
        <v>29017261</v>
      </c>
      <c r="K11" s="300">
        <v>28868261</v>
      </c>
      <c r="L11" s="298"/>
      <c r="M11" s="298"/>
      <c r="N11" s="299">
        <f t="shared" ref="N11:N42" si="2">SUM(K11:M11)</f>
        <v>28868261</v>
      </c>
    </row>
    <row r="12" spans="1:14" s="81" customFormat="1" x14ac:dyDescent="0.2">
      <c r="A12" s="95" t="s">
        <v>40</v>
      </c>
      <c r="B12" s="107" t="s">
        <v>41</v>
      </c>
      <c r="C12" s="297">
        <v>1200000</v>
      </c>
      <c r="D12" s="298"/>
      <c r="E12" s="298"/>
      <c r="F12" s="299">
        <f t="shared" si="0"/>
        <v>1200000</v>
      </c>
      <c r="G12" s="300">
        <v>0</v>
      </c>
      <c r="H12" s="298"/>
      <c r="I12" s="298"/>
      <c r="J12" s="299">
        <f t="shared" si="1"/>
        <v>0</v>
      </c>
      <c r="K12" s="300">
        <v>0</v>
      </c>
      <c r="L12" s="298"/>
      <c r="M12" s="298"/>
      <c r="N12" s="299">
        <v>0</v>
      </c>
    </row>
    <row r="13" spans="1:14" s="81" customFormat="1" ht="25.5" x14ac:dyDescent="0.2">
      <c r="A13" s="95" t="s">
        <v>42</v>
      </c>
      <c r="B13" s="107" t="s">
        <v>43</v>
      </c>
      <c r="C13" s="297">
        <v>0</v>
      </c>
      <c r="D13" s="298"/>
      <c r="E13" s="298"/>
      <c r="F13" s="299">
        <f t="shared" si="0"/>
        <v>0</v>
      </c>
      <c r="G13" s="300">
        <v>0</v>
      </c>
      <c r="H13" s="298"/>
      <c r="I13" s="298"/>
      <c r="J13" s="299">
        <f t="shared" si="1"/>
        <v>0</v>
      </c>
      <c r="K13" s="300">
        <v>0</v>
      </c>
      <c r="L13" s="298"/>
      <c r="M13" s="298"/>
      <c r="N13" s="299">
        <f t="shared" si="2"/>
        <v>0</v>
      </c>
    </row>
    <row r="14" spans="1:14" s="81" customFormat="1" ht="48" customHeight="1" x14ac:dyDescent="0.2">
      <c r="A14" s="95" t="s">
        <v>44</v>
      </c>
      <c r="B14" s="107" t="s">
        <v>45</v>
      </c>
      <c r="C14" s="297">
        <v>0</v>
      </c>
      <c r="D14" s="298"/>
      <c r="E14" s="298"/>
      <c r="F14" s="299">
        <f t="shared" si="0"/>
        <v>0</v>
      </c>
      <c r="G14" s="300">
        <v>0</v>
      </c>
      <c r="H14" s="298"/>
      <c r="I14" s="298"/>
      <c r="J14" s="299">
        <f t="shared" si="1"/>
        <v>0</v>
      </c>
      <c r="K14" s="300">
        <v>0</v>
      </c>
      <c r="L14" s="298"/>
      <c r="M14" s="298"/>
      <c r="N14" s="299">
        <f t="shared" si="2"/>
        <v>0</v>
      </c>
    </row>
    <row r="15" spans="1:14" s="81" customFormat="1" x14ac:dyDescent="0.2">
      <c r="A15" s="95" t="s">
        <v>46</v>
      </c>
      <c r="B15" s="107" t="s">
        <v>47</v>
      </c>
      <c r="C15" s="297">
        <v>0</v>
      </c>
      <c r="D15" s="298"/>
      <c r="E15" s="298"/>
      <c r="F15" s="299">
        <f t="shared" si="0"/>
        <v>0</v>
      </c>
      <c r="G15" s="300">
        <v>0</v>
      </c>
      <c r="H15" s="298"/>
      <c r="I15" s="298"/>
      <c r="J15" s="299">
        <f t="shared" si="1"/>
        <v>0</v>
      </c>
      <c r="K15" s="300">
        <v>0</v>
      </c>
      <c r="L15" s="298"/>
      <c r="M15" s="298"/>
      <c r="N15" s="299">
        <f t="shared" si="2"/>
        <v>0</v>
      </c>
    </row>
    <row r="16" spans="1:14" s="81" customFormat="1" x14ac:dyDescent="0.2">
      <c r="A16" s="95" t="s">
        <v>48</v>
      </c>
      <c r="B16" s="107" t="s">
        <v>49</v>
      </c>
      <c r="C16" s="297">
        <v>0</v>
      </c>
      <c r="D16" s="298"/>
      <c r="E16" s="298"/>
      <c r="F16" s="299">
        <f t="shared" si="0"/>
        <v>0</v>
      </c>
      <c r="G16" s="300">
        <v>0</v>
      </c>
      <c r="H16" s="298"/>
      <c r="I16" s="298"/>
      <c r="J16" s="299">
        <f t="shared" si="1"/>
        <v>0</v>
      </c>
      <c r="K16" s="300">
        <v>0</v>
      </c>
      <c r="L16" s="298"/>
      <c r="M16" s="298"/>
      <c r="N16" s="299">
        <f t="shared" si="2"/>
        <v>0</v>
      </c>
    </row>
    <row r="17" spans="1:14" s="81" customFormat="1" x14ac:dyDescent="0.2">
      <c r="A17" s="95" t="s">
        <v>50</v>
      </c>
      <c r="B17" s="107" t="s">
        <v>51</v>
      </c>
      <c r="C17" s="297">
        <v>0</v>
      </c>
      <c r="D17" s="298"/>
      <c r="E17" s="298"/>
      <c r="F17" s="299">
        <f t="shared" si="0"/>
        <v>0</v>
      </c>
      <c r="G17" s="300">
        <v>0</v>
      </c>
      <c r="H17" s="298"/>
      <c r="I17" s="298"/>
      <c r="J17" s="299">
        <f t="shared" si="1"/>
        <v>0</v>
      </c>
      <c r="K17" s="300">
        <v>0</v>
      </c>
      <c r="L17" s="298"/>
      <c r="M17" s="298"/>
      <c r="N17" s="299">
        <f t="shared" si="2"/>
        <v>0</v>
      </c>
    </row>
    <row r="18" spans="1:14" s="81" customFormat="1" ht="25.5" x14ac:dyDescent="0.2">
      <c r="A18" s="95" t="s">
        <v>52</v>
      </c>
      <c r="B18" s="107" t="s">
        <v>53</v>
      </c>
      <c r="C18" s="297">
        <v>0</v>
      </c>
      <c r="D18" s="298"/>
      <c r="E18" s="298"/>
      <c r="F18" s="299">
        <f t="shared" si="0"/>
        <v>0</v>
      </c>
      <c r="G18" s="300">
        <v>0</v>
      </c>
      <c r="H18" s="298"/>
      <c r="I18" s="298"/>
      <c r="J18" s="299">
        <f t="shared" si="1"/>
        <v>0</v>
      </c>
      <c r="K18" s="300">
        <v>0</v>
      </c>
      <c r="L18" s="298"/>
      <c r="M18" s="298"/>
      <c r="N18" s="299">
        <f t="shared" si="2"/>
        <v>0</v>
      </c>
    </row>
    <row r="19" spans="1:14" s="81" customFormat="1" ht="25.5" x14ac:dyDescent="0.2">
      <c r="A19" s="89" t="s">
        <v>54</v>
      </c>
      <c r="B19" s="107" t="s">
        <v>55</v>
      </c>
      <c r="C19" s="297">
        <v>183600</v>
      </c>
      <c r="D19" s="298"/>
      <c r="E19" s="298"/>
      <c r="F19" s="299"/>
      <c r="G19" s="300">
        <v>179100</v>
      </c>
      <c r="H19" s="298"/>
      <c r="I19" s="298"/>
      <c r="J19" s="299">
        <f t="shared" si="1"/>
        <v>179100</v>
      </c>
      <c r="K19" s="300">
        <v>179100</v>
      </c>
      <c r="L19" s="298"/>
      <c r="M19" s="298"/>
      <c r="N19" s="299">
        <f t="shared" si="2"/>
        <v>179100</v>
      </c>
    </row>
    <row r="20" spans="1:14" s="81" customFormat="1" ht="25.5" x14ac:dyDescent="0.2">
      <c r="A20" s="89" t="s">
        <v>56</v>
      </c>
      <c r="B20" s="107" t="s">
        <v>57</v>
      </c>
      <c r="C20" s="297">
        <v>0</v>
      </c>
      <c r="D20" s="298"/>
      <c r="E20" s="298"/>
      <c r="F20" s="299">
        <f t="shared" si="0"/>
        <v>0</v>
      </c>
      <c r="G20" s="300">
        <v>0</v>
      </c>
      <c r="H20" s="298"/>
      <c r="I20" s="298"/>
      <c r="J20" s="299">
        <f t="shared" si="1"/>
        <v>0</v>
      </c>
      <c r="K20" s="300">
        <v>0</v>
      </c>
      <c r="L20" s="298"/>
      <c r="M20" s="298"/>
      <c r="N20" s="299">
        <f t="shared" si="2"/>
        <v>0</v>
      </c>
    </row>
    <row r="21" spans="1:14" s="81" customFormat="1" ht="25.5" x14ac:dyDescent="0.2">
      <c r="A21" s="89" t="s">
        <v>58</v>
      </c>
      <c r="B21" s="107" t="s">
        <v>59</v>
      </c>
      <c r="C21" s="297">
        <v>0</v>
      </c>
      <c r="D21" s="298"/>
      <c r="E21" s="298"/>
      <c r="F21" s="299">
        <f t="shared" si="0"/>
        <v>0</v>
      </c>
      <c r="G21" s="300">
        <v>0</v>
      </c>
      <c r="H21" s="298"/>
      <c r="I21" s="298"/>
      <c r="J21" s="299">
        <f t="shared" si="1"/>
        <v>0</v>
      </c>
      <c r="K21" s="300">
        <v>0</v>
      </c>
      <c r="L21" s="298"/>
      <c r="M21" s="298"/>
      <c r="N21" s="299">
        <f t="shared" si="2"/>
        <v>0</v>
      </c>
    </row>
    <row r="22" spans="1:14" s="81" customFormat="1" ht="25.5" x14ac:dyDescent="0.2">
      <c r="A22" s="89" t="s">
        <v>60</v>
      </c>
      <c r="B22" s="107" t="s">
        <v>61</v>
      </c>
      <c r="C22" s="297">
        <v>0</v>
      </c>
      <c r="D22" s="298"/>
      <c r="E22" s="298"/>
      <c r="F22" s="299">
        <f t="shared" si="0"/>
        <v>0</v>
      </c>
      <c r="G22" s="300">
        <v>0</v>
      </c>
      <c r="H22" s="298"/>
      <c r="I22" s="298"/>
      <c r="J22" s="299">
        <f t="shared" si="1"/>
        <v>0</v>
      </c>
      <c r="K22" s="300">
        <v>0</v>
      </c>
      <c r="L22" s="298"/>
      <c r="M22" s="298"/>
      <c r="N22" s="299">
        <f t="shared" si="2"/>
        <v>0</v>
      </c>
    </row>
    <row r="23" spans="1:14" s="81" customFormat="1" ht="38.25" x14ac:dyDescent="0.2">
      <c r="A23" s="89" t="s">
        <v>62</v>
      </c>
      <c r="B23" s="107" t="s">
        <v>63</v>
      </c>
      <c r="C23" s="297">
        <v>0</v>
      </c>
      <c r="D23" s="298"/>
      <c r="E23" s="298"/>
      <c r="F23" s="299">
        <f t="shared" si="0"/>
        <v>0</v>
      </c>
      <c r="G23" s="300">
        <v>153179</v>
      </c>
      <c r="H23" s="298"/>
      <c r="I23" s="298"/>
      <c r="J23" s="299">
        <f t="shared" si="1"/>
        <v>153179</v>
      </c>
      <c r="K23" s="300">
        <v>153179</v>
      </c>
      <c r="L23" s="298"/>
      <c r="M23" s="298"/>
      <c r="N23" s="299">
        <f t="shared" si="2"/>
        <v>153179</v>
      </c>
    </row>
    <row r="24" spans="1:14" s="114" customFormat="1" ht="25.5" x14ac:dyDescent="0.2">
      <c r="A24" s="116" t="s">
        <v>64</v>
      </c>
      <c r="B24" s="115" t="s">
        <v>65</v>
      </c>
      <c r="C24" s="301">
        <f>SUM(C11:C23)</f>
        <v>28037642</v>
      </c>
      <c r="D24" s="302"/>
      <c r="E24" s="302"/>
      <c r="F24" s="303">
        <f t="shared" si="0"/>
        <v>28037642</v>
      </c>
      <c r="G24" s="304">
        <f>SUM(G11:G23)</f>
        <v>29349540</v>
      </c>
      <c r="H24" s="302"/>
      <c r="I24" s="302"/>
      <c r="J24" s="303">
        <f t="shared" si="1"/>
        <v>29349540</v>
      </c>
      <c r="K24" s="304">
        <f>SUM(K11:K23)</f>
        <v>29200540</v>
      </c>
      <c r="L24" s="302"/>
      <c r="M24" s="302"/>
      <c r="N24" s="307">
        <f t="shared" si="2"/>
        <v>29200540</v>
      </c>
    </row>
    <row r="25" spans="1:14" s="81" customFormat="1" ht="38.25" x14ac:dyDescent="0.2">
      <c r="A25" s="89" t="s">
        <v>66</v>
      </c>
      <c r="B25" s="107" t="s">
        <v>67</v>
      </c>
      <c r="C25" s="297">
        <v>8971716</v>
      </c>
      <c r="D25" s="298"/>
      <c r="E25" s="298"/>
      <c r="F25" s="299">
        <f t="shared" si="0"/>
        <v>8971716</v>
      </c>
      <c r="G25" s="300">
        <v>8885625</v>
      </c>
      <c r="H25" s="298"/>
      <c r="I25" s="298"/>
      <c r="J25" s="299">
        <f t="shared" si="1"/>
        <v>8885625</v>
      </c>
      <c r="K25" s="300">
        <v>8885625</v>
      </c>
      <c r="L25" s="298"/>
      <c r="M25" s="298"/>
      <c r="N25" s="299">
        <f t="shared" si="2"/>
        <v>8885625</v>
      </c>
    </row>
    <row r="26" spans="1:14" s="81" customFormat="1" ht="76.5" x14ac:dyDescent="0.2">
      <c r="A26" s="89" t="s">
        <v>68</v>
      </c>
      <c r="B26" s="107" t="s">
        <v>69</v>
      </c>
      <c r="C26" s="297">
        <v>2713000</v>
      </c>
      <c r="D26" s="298"/>
      <c r="E26" s="298"/>
      <c r="F26" s="299">
        <f t="shared" si="0"/>
        <v>2713000</v>
      </c>
      <c r="G26" s="300">
        <v>2382950</v>
      </c>
      <c r="H26" s="298"/>
      <c r="I26" s="298"/>
      <c r="J26" s="299">
        <f t="shared" si="1"/>
        <v>2382950</v>
      </c>
      <c r="K26" s="300">
        <v>2382950</v>
      </c>
      <c r="L26" s="298"/>
      <c r="M26" s="298"/>
      <c r="N26" s="299">
        <f t="shared" si="2"/>
        <v>2382950</v>
      </c>
    </row>
    <row r="27" spans="1:14" s="81" customFormat="1" ht="25.5" x14ac:dyDescent="0.2">
      <c r="A27" s="89" t="s">
        <v>70</v>
      </c>
      <c r="B27" s="107" t="s">
        <v>71</v>
      </c>
      <c r="C27" s="297">
        <v>0</v>
      </c>
      <c r="D27" s="298">
        <v>0</v>
      </c>
      <c r="E27" s="298"/>
      <c r="F27" s="299">
        <f t="shared" si="0"/>
        <v>0</v>
      </c>
      <c r="G27" s="300">
        <v>447525</v>
      </c>
      <c r="H27" s="298"/>
      <c r="I27" s="298"/>
      <c r="J27" s="299">
        <f t="shared" si="1"/>
        <v>447525</v>
      </c>
      <c r="K27" s="300">
        <v>447525</v>
      </c>
      <c r="L27" s="298"/>
      <c r="M27" s="298"/>
      <c r="N27" s="299">
        <f t="shared" si="2"/>
        <v>447525</v>
      </c>
    </row>
    <row r="28" spans="1:14" s="81" customFormat="1" ht="25.5" x14ac:dyDescent="0.2">
      <c r="A28" s="88" t="s">
        <v>72</v>
      </c>
      <c r="B28" s="106" t="s">
        <v>73</v>
      </c>
      <c r="C28" s="297">
        <f>C25+C26+C27</f>
        <v>11684716</v>
      </c>
      <c r="D28" s="298">
        <f>SUM(D25:D27)</f>
        <v>0</v>
      </c>
      <c r="E28" s="298"/>
      <c r="F28" s="299">
        <f t="shared" si="0"/>
        <v>11684716</v>
      </c>
      <c r="G28" s="413">
        <f>SUM(G25:G27)</f>
        <v>11716100</v>
      </c>
      <c r="H28" s="298">
        <f>SUM(H25:H27)</f>
        <v>0</v>
      </c>
      <c r="I28" s="298"/>
      <c r="J28" s="299">
        <f t="shared" si="1"/>
        <v>11716100</v>
      </c>
      <c r="K28" s="299">
        <f>SUM(K25:K27)</f>
        <v>11716100</v>
      </c>
      <c r="L28" s="299"/>
      <c r="M28" s="299"/>
      <c r="N28" s="299">
        <f t="shared" si="2"/>
        <v>11716100</v>
      </c>
    </row>
    <row r="29" spans="1:14" s="114" customFormat="1" x14ac:dyDescent="0.2">
      <c r="A29" s="113" t="s">
        <v>74</v>
      </c>
      <c r="B29" s="110" t="s">
        <v>13</v>
      </c>
      <c r="C29" s="350">
        <f>SUM(C28,C24)</f>
        <v>39722358</v>
      </c>
      <c r="D29" s="351">
        <f>SUM(D28,D24)</f>
        <v>0</v>
      </c>
      <c r="E29" s="351"/>
      <c r="F29" s="352">
        <f t="shared" si="0"/>
        <v>39722358</v>
      </c>
      <c r="G29" s="353">
        <f>SUM(G28,G24)</f>
        <v>41065640</v>
      </c>
      <c r="H29" s="351">
        <f>SUM(H28,H24)</f>
        <v>0</v>
      </c>
      <c r="I29" s="351"/>
      <c r="J29" s="352">
        <f t="shared" si="1"/>
        <v>41065640</v>
      </c>
      <c r="K29" s="353">
        <f>SUM(K28,K24)</f>
        <v>40916640</v>
      </c>
      <c r="L29" s="351">
        <f>SUM(L28,L24)</f>
        <v>0</v>
      </c>
      <c r="M29" s="351"/>
      <c r="N29" s="352">
        <f t="shared" si="2"/>
        <v>40916640</v>
      </c>
    </row>
    <row r="30" spans="1:14" s="81" customFormat="1" ht="51" x14ac:dyDescent="0.2">
      <c r="A30" s="111" t="s">
        <v>75</v>
      </c>
      <c r="B30" s="110" t="s">
        <v>15</v>
      </c>
      <c r="C30" s="350">
        <v>7800058</v>
      </c>
      <c r="D30" s="351"/>
      <c r="E30" s="351"/>
      <c r="F30" s="352">
        <f t="shared" si="0"/>
        <v>7800058</v>
      </c>
      <c r="G30" s="353">
        <v>7072969</v>
      </c>
      <c r="H30" s="351"/>
      <c r="I30" s="351"/>
      <c r="J30" s="352">
        <f t="shared" si="1"/>
        <v>7072969</v>
      </c>
      <c r="K30" s="353">
        <v>7072969</v>
      </c>
      <c r="L30" s="351"/>
      <c r="M30" s="351"/>
      <c r="N30" s="352">
        <f t="shared" si="2"/>
        <v>7072969</v>
      </c>
    </row>
    <row r="31" spans="1:14" s="81" customFormat="1" ht="25.5" x14ac:dyDescent="0.2">
      <c r="A31" s="89" t="s">
        <v>76</v>
      </c>
      <c r="B31" s="107" t="s">
        <v>77</v>
      </c>
      <c r="C31" s="297">
        <v>276000</v>
      </c>
      <c r="D31" s="298"/>
      <c r="E31" s="298"/>
      <c r="F31" s="299">
        <f t="shared" si="0"/>
        <v>276000</v>
      </c>
      <c r="G31" s="300">
        <v>206826</v>
      </c>
      <c r="H31" s="298"/>
      <c r="I31" s="298"/>
      <c r="J31" s="299">
        <f t="shared" si="1"/>
        <v>206826</v>
      </c>
      <c r="K31" s="300">
        <v>206826</v>
      </c>
      <c r="L31" s="298"/>
      <c r="M31" s="298"/>
      <c r="N31" s="299">
        <f t="shared" si="2"/>
        <v>206826</v>
      </c>
    </row>
    <row r="32" spans="1:14" s="81" customFormat="1" ht="25.5" x14ac:dyDescent="0.2">
      <c r="A32" s="89" t="s">
        <v>78</v>
      </c>
      <c r="B32" s="107" t="s">
        <v>79</v>
      </c>
      <c r="C32" s="297">
        <v>6679600</v>
      </c>
      <c r="D32" s="298"/>
      <c r="E32" s="298"/>
      <c r="F32" s="299">
        <f t="shared" si="0"/>
        <v>6679600</v>
      </c>
      <c r="G32" s="300">
        <v>4660451</v>
      </c>
      <c r="H32" s="298"/>
      <c r="I32" s="298"/>
      <c r="J32" s="299">
        <f t="shared" si="1"/>
        <v>4660451</v>
      </c>
      <c r="K32" s="300">
        <v>4601620</v>
      </c>
      <c r="L32" s="298"/>
      <c r="M32" s="298"/>
      <c r="N32" s="299">
        <f t="shared" si="2"/>
        <v>4601620</v>
      </c>
    </row>
    <row r="33" spans="1:14" s="81" customFormat="1" x14ac:dyDescent="0.2">
      <c r="A33" s="89" t="s">
        <v>80</v>
      </c>
      <c r="B33" s="107" t="s">
        <v>81</v>
      </c>
      <c r="C33" s="297">
        <v>0</v>
      </c>
      <c r="D33" s="298"/>
      <c r="E33" s="298"/>
      <c r="F33" s="299">
        <f t="shared" si="0"/>
        <v>0</v>
      </c>
      <c r="G33" s="300">
        <v>0</v>
      </c>
      <c r="H33" s="298"/>
      <c r="I33" s="298"/>
      <c r="J33" s="299">
        <f t="shared" si="1"/>
        <v>0</v>
      </c>
      <c r="K33" s="300">
        <v>0</v>
      </c>
      <c r="L33" s="298"/>
      <c r="M33" s="298"/>
      <c r="N33" s="299">
        <f t="shared" si="2"/>
        <v>0</v>
      </c>
    </row>
    <row r="34" spans="1:14" s="81" customFormat="1" x14ac:dyDescent="0.2">
      <c r="A34" s="88" t="s">
        <v>82</v>
      </c>
      <c r="B34" s="106" t="s">
        <v>83</v>
      </c>
      <c r="C34" s="305">
        <f>C31+C32+C33</f>
        <v>6955600</v>
      </c>
      <c r="D34" s="306"/>
      <c r="E34" s="306"/>
      <c r="F34" s="307">
        <f t="shared" si="0"/>
        <v>6955600</v>
      </c>
      <c r="G34" s="308">
        <f>SUM(G31:G33)</f>
        <v>4867277</v>
      </c>
      <c r="H34" s="306"/>
      <c r="I34" s="306"/>
      <c r="J34" s="307">
        <f t="shared" si="1"/>
        <v>4867277</v>
      </c>
      <c r="K34" s="308">
        <f>SUM(K31:K33)</f>
        <v>4808446</v>
      </c>
      <c r="L34" s="306"/>
      <c r="M34" s="306"/>
      <c r="N34" s="307">
        <f t="shared" si="2"/>
        <v>4808446</v>
      </c>
    </row>
    <row r="35" spans="1:14" s="81" customFormat="1" ht="38.25" x14ac:dyDescent="0.2">
      <c r="A35" s="89" t="s">
        <v>84</v>
      </c>
      <c r="B35" s="107" t="s">
        <v>85</v>
      </c>
      <c r="C35" s="297">
        <v>485000</v>
      </c>
      <c r="D35" s="298"/>
      <c r="E35" s="298"/>
      <c r="F35" s="299"/>
      <c r="G35" s="300">
        <v>1214206</v>
      </c>
      <c r="H35" s="298"/>
      <c r="I35" s="298"/>
      <c r="J35" s="299">
        <f t="shared" si="1"/>
        <v>1214206</v>
      </c>
      <c r="K35" s="300">
        <v>1184206</v>
      </c>
      <c r="L35" s="298"/>
      <c r="M35" s="298"/>
      <c r="N35" s="299">
        <f t="shared" si="2"/>
        <v>1184206</v>
      </c>
    </row>
    <row r="36" spans="1:14" s="81" customFormat="1" ht="38.25" x14ac:dyDescent="0.2">
      <c r="A36" s="89" t="s">
        <v>86</v>
      </c>
      <c r="B36" s="107" t="s">
        <v>87</v>
      </c>
      <c r="C36" s="297">
        <v>428000</v>
      </c>
      <c r="D36" s="298"/>
      <c r="E36" s="298"/>
      <c r="F36" s="299">
        <f t="shared" si="0"/>
        <v>428000</v>
      </c>
      <c r="G36" s="300">
        <v>586433</v>
      </c>
      <c r="H36" s="298"/>
      <c r="I36" s="298"/>
      <c r="J36" s="299">
        <f t="shared" si="1"/>
        <v>586433</v>
      </c>
      <c r="K36" s="300">
        <v>586433</v>
      </c>
      <c r="L36" s="298"/>
      <c r="M36" s="298"/>
      <c r="N36" s="299">
        <f t="shared" si="2"/>
        <v>586433</v>
      </c>
    </row>
    <row r="37" spans="1:14" s="81" customFormat="1" ht="25.5" x14ac:dyDescent="0.2">
      <c r="A37" s="88" t="s">
        <v>88</v>
      </c>
      <c r="B37" s="106" t="s">
        <v>89</v>
      </c>
      <c r="C37" s="305">
        <f>SUM(C35:C36)</f>
        <v>913000</v>
      </c>
      <c r="D37" s="306"/>
      <c r="E37" s="306"/>
      <c r="F37" s="307">
        <f t="shared" si="0"/>
        <v>913000</v>
      </c>
      <c r="G37" s="308">
        <f>SUM(G35:G36)</f>
        <v>1800639</v>
      </c>
      <c r="H37" s="308">
        <f t="shared" ref="H37:I37" si="3">SUM(H35:H36)</f>
        <v>0</v>
      </c>
      <c r="I37" s="308">
        <f t="shared" si="3"/>
        <v>0</v>
      </c>
      <c r="J37" s="307">
        <f t="shared" si="1"/>
        <v>1800639</v>
      </c>
      <c r="K37" s="308">
        <f>SUM(K35:K36)</f>
        <v>1770639</v>
      </c>
      <c r="L37" s="306"/>
      <c r="M37" s="306"/>
      <c r="N37" s="307">
        <f t="shared" si="2"/>
        <v>1770639</v>
      </c>
    </row>
    <row r="38" spans="1:14" s="81" customFormat="1" x14ac:dyDescent="0.2">
      <c r="A38" s="89" t="s">
        <v>90</v>
      </c>
      <c r="B38" s="107" t="s">
        <v>91</v>
      </c>
      <c r="C38" s="297">
        <v>4520000</v>
      </c>
      <c r="D38" s="298"/>
      <c r="E38" s="298"/>
      <c r="F38" s="299">
        <f t="shared" si="0"/>
        <v>4520000</v>
      </c>
      <c r="G38" s="300">
        <v>5473793</v>
      </c>
      <c r="H38" s="298"/>
      <c r="I38" s="298"/>
      <c r="J38" s="299">
        <f t="shared" si="1"/>
        <v>5473793</v>
      </c>
      <c r="K38" s="300">
        <v>5472091</v>
      </c>
      <c r="L38" s="298"/>
      <c r="M38" s="298"/>
      <c r="N38" s="299">
        <f t="shared" si="2"/>
        <v>5472091</v>
      </c>
    </row>
    <row r="39" spans="1:14" s="81" customFormat="1" x14ac:dyDescent="0.2">
      <c r="A39" s="89" t="s">
        <v>92</v>
      </c>
      <c r="B39" s="107" t="s">
        <v>93</v>
      </c>
      <c r="C39" s="297">
        <v>31082000</v>
      </c>
      <c r="D39" s="298"/>
      <c r="E39" s="298"/>
      <c r="F39" s="299">
        <f t="shared" si="0"/>
        <v>31082000</v>
      </c>
      <c r="G39" s="300">
        <v>36419556</v>
      </c>
      <c r="H39" s="298"/>
      <c r="I39" s="298"/>
      <c r="J39" s="299">
        <f t="shared" si="1"/>
        <v>36419556</v>
      </c>
      <c r="K39" s="300">
        <v>36419556</v>
      </c>
      <c r="L39" s="298"/>
      <c r="M39" s="298"/>
      <c r="N39" s="299">
        <f t="shared" si="2"/>
        <v>36419556</v>
      </c>
    </row>
    <row r="40" spans="1:14" s="81" customFormat="1" x14ac:dyDescent="0.2">
      <c r="A40" s="89" t="s">
        <v>94</v>
      </c>
      <c r="B40" s="107" t="s">
        <v>95</v>
      </c>
      <c r="C40" s="297">
        <v>0</v>
      </c>
      <c r="D40" s="298"/>
      <c r="E40" s="298"/>
      <c r="F40" s="299">
        <f t="shared" si="0"/>
        <v>0</v>
      </c>
      <c r="G40" s="300">
        <v>323996</v>
      </c>
      <c r="H40" s="298"/>
      <c r="I40" s="298"/>
      <c r="J40" s="299">
        <f t="shared" si="1"/>
        <v>323996</v>
      </c>
      <c r="K40" s="300">
        <v>323996</v>
      </c>
      <c r="L40" s="298">
        <v>0</v>
      </c>
      <c r="M40" s="298"/>
      <c r="N40" s="299">
        <f t="shared" si="2"/>
        <v>323996</v>
      </c>
    </row>
    <row r="41" spans="1:14" s="81" customFormat="1" ht="38.25" x14ac:dyDescent="0.2">
      <c r="A41" s="89" t="s">
        <v>96</v>
      </c>
      <c r="B41" s="107" t="s">
        <v>97</v>
      </c>
      <c r="C41" s="297">
        <v>11054358</v>
      </c>
      <c r="D41" s="298"/>
      <c r="E41" s="298"/>
      <c r="F41" s="299">
        <f t="shared" si="0"/>
        <v>11054358</v>
      </c>
      <c r="G41" s="300">
        <v>6554576</v>
      </c>
      <c r="H41" s="298"/>
      <c r="I41" s="298"/>
      <c r="J41" s="299">
        <f t="shared" si="1"/>
        <v>6554576</v>
      </c>
      <c r="K41" s="300">
        <v>6492726</v>
      </c>
      <c r="L41" s="298"/>
      <c r="M41" s="298"/>
      <c r="N41" s="299">
        <f t="shared" si="2"/>
        <v>6492726</v>
      </c>
    </row>
    <row r="42" spans="1:14" s="81" customFormat="1" ht="25.5" x14ac:dyDescent="0.2">
      <c r="A42" s="112" t="s">
        <v>98</v>
      </c>
      <c r="B42" s="107" t="s">
        <v>99</v>
      </c>
      <c r="C42" s="297">
        <v>584000</v>
      </c>
      <c r="D42" s="298"/>
      <c r="E42" s="298"/>
      <c r="F42" s="299">
        <f t="shared" si="0"/>
        <v>584000</v>
      </c>
      <c r="G42" s="300">
        <v>0</v>
      </c>
      <c r="H42" s="298"/>
      <c r="I42" s="298"/>
      <c r="J42" s="299">
        <f t="shared" si="1"/>
        <v>0</v>
      </c>
      <c r="K42" s="300">
        <v>0</v>
      </c>
      <c r="L42" s="298"/>
      <c r="M42" s="298"/>
      <c r="N42" s="299">
        <f t="shared" si="2"/>
        <v>0</v>
      </c>
    </row>
    <row r="43" spans="1:14" s="81" customFormat="1" ht="38.25" x14ac:dyDescent="0.2">
      <c r="A43" s="89" t="s">
        <v>100</v>
      </c>
      <c r="B43" s="107" t="s">
        <v>101</v>
      </c>
      <c r="C43" s="297">
        <v>845000</v>
      </c>
      <c r="D43" s="298"/>
      <c r="E43" s="298"/>
      <c r="F43" s="299">
        <f t="shared" ref="F43:F74" si="4">SUM(C43:E43)</f>
        <v>845000</v>
      </c>
      <c r="G43" s="300">
        <v>1953660</v>
      </c>
      <c r="H43" s="298"/>
      <c r="I43" s="298"/>
      <c r="J43" s="299">
        <f t="shared" ref="J43:J74" si="5">SUM(G43:I43)</f>
        <v>1953660</v>
      </c>
      <c r="K43" s="300">
        <v>1953660</v>
      </c>
      <c r="L43" s="298"/>
      <c r="M43" s="298"/>
      <c r="N43" s="299">
        <f t="shared" ref="N43:N74" si="6">SUM(K43:M43)</f>
        <v>1953660</v>
      </c>
    </row>
    <row r="44" spans="1:14" s="81" customFormat="1" x14ac:dyDescent="0.2">
      <c r="A44" s="89" t="s">
        <v>102</v>
      </c>
      <c r="B44" s="107" t="s">
        <v>103</v>
      </c>
      <c r="C44" s="297">
        <v>5000000</v>
      </c>
      <c r="D44" s="298"/>
      <c r="E44" s="298"/>
      <c r="F44" s="299">
        <f t="shared" si="4"/>
        <v>5000000</v>
      </c>
      <c r="G44" s="300">
        <v>6080844</v>
      </c>
      <c r="H44" s="298"/>
      <c r="I44" s="298"/>
      <c r="J44" s="299">
        <f t="shared" si="5"/>
        <v>6080844</v>
      </c>
      <c r="K44" s="300">
        <v>6080667</v>
      </c>
      <c r="L44" s="298"/>
      <c r="M44" s="298"/>
      <c r="N44" s="299">
        <f t="shared" si="6"/>
        <v>6080667</v>
      </c>
    </row>
    <row r="45" spans="1:14" s="81" customFormat="1" ht="25.5" x14ac:dyDescent="0.2">
      <c r="A45" s="88" t="s">
        <v>104</v>
      </c>
      <c r="B45" s="106" t="s">
        <v>105</v>
      </c>
      <c r="C45" s="305">
        <f>SUM(C38:C44)</f>
        <v>53085358</v>
      </c>
      <c r="D45" s="306">
        <f>SUM(D38:D44)</f>
        <v>0</v>
      </c>
      <c r="E45" s="306"/>
      <c r="F45" s="307">
        <f t="shared" si="4"/>
        <v>53085358</v>
      </c>
      <c r="G45" s="308">
        <f>SUM(G38:G44)</f>
        <v>56806425</v>
      </c>
      <c r="H45" s="306">
        <f>SUM(H38:H44)</f>
        <v>0</v>
      </c>
      <c r="I45" s="306"/>
      <c r="J45" s="307">
        <f t="shared" si="5"/>
        <v>56806425</v>
      </c>
      <c r="K45" s="308">
        <f>SUM(K38:K44)</f>
        <v>56742696</v>
      </c>
      <c r="L45" s="306">
        <f>SUM(L38:L44)</f>
        <v>0</v>
      </c>
      <c r="M45" s="306"/>
      <c r="N45" s="307">
        <f t="shared" si="6"/>
        <v>56742696</v>
      </c>
    </row>
    <row r="46" spans="1:14" s="81" customFormat="1" x14ac:dyDescent="0.2">
      <c r="A46" s="89" t="s">
        <v>106</v>
      </c>
      <c r="B46" s="107" t="s">
        <v>107</v>
      </c>
      <c r="C46" s="297">
        <v>70000</v>
      </c>
      <c r="D46" s="298"/>
      <c r="E46" s="298"/>
      <c r="F46" s="299">
        <f t="shared" si="4"/>
        <v>70000</v>
      </c>
      <c r="G46" s="300">
        <v>68447</v>
      </c>
      <c r="H46" s="298"/>
      <c r="I46" s="298"/>
      <c r="J46" s="299">
        <f t="shared" si="5"/>
        <v>68447</v>
      </c>
      <c r="K46" s="300">
        <v>68447</v>
      </c>
      <c r="L46" s="298"/>
      <c r="M46" s="298"/>
      <c r="N46" s="299">
        <f t="shared" si="6"/>
        <v>68447</v>
      </c>
    </row>
    <row r="47" spans="1:14" s="81" customFormat="1" ht="25.5" x14ac:dyDescent="0.2">
      <c r="A47" s="89" t="s">
        <v>108</v>
      </c>
      <c r="B47" s="107" t="s">
        <v>109</v>
      </c>
      <c r="C47" s="297">
        <v>0</v>
      </c>
      <c r="D47" s="298"/>
      <c r="E47" s="298"/>
      <c r="F47" s="299">
        <f t="shared" si="4"/>
        <v>0</v>
      </c>
      <c r="G47" s="300">
        <v>0</v>
      </c>
      <c r="H47" s="298"/>
      <c r="I47" s="298"/>
      <c r="J47" s="299">
        <f t="shared" si="5"/>
        <v>0</v>
      </c>
      <c r="K47" s="300">
        <v>0</v>
      </c>
      <c r="L47" s="298"/>
      <c r="M47" s="298"/>
      <c r="N47" s="299">
        <f t="shared" si="6"/>
        <v>0</v>
      </c>
    </row>
    <row r="48" spans="1:14" s="81" customFormat="1" ht="51" x14ac:dyDescent="0.2">
      <c r="A48" s="88" t="s">
        <v>110</v>
      </c>
      <c r="B48" s="106" t="s">
        <v>111</v>
      </c>
      <c r="C48" s="305">
        <f>SUM(C46:C47)</f>
        <v>70000</v>
      </c>
      <c r="D48" s="306">
        <f>SUM(D46:D47)</f>
        <v>0</v>
      </c>
      <c r="E48" s="306"/>
      <c r="F48" s="307">
        <f t="shared" si="4"/>
        <v>70000</v>
      </c>
      <c r="G48" s="308">
        <f>SUM(G46:G47)</f>
        <v>68447</v>
      </c>
      <c r="H48" s="306">
        <f>SUM(H46:H47)</f>
        <v>0</v>
      </c>
      <c r="I48" s="306"/>
      <c r="J48" s="307">
        <f t="shared" si="5"/>
        <v>68447</v>
      </c>
      <c r="K48" s="308">
        <f>SUM(K46:K47)</f>
        <v>68447</v>
      </c>
      <c r="L48" s="306">
        <f>SUM(L46:L47)</f>
        <v>0</v>
      </c>
      <c r="M48" s="306"/>
      <c r="N48" s="307">
        <f t="shared" si="6"/>
        <v>68447</v>
      </c>
    </row>
    <row r="49" spans="1:14" s="81" customFormat="1" ht="51" x14ac:dyDescent="0.2">
      <c r="A49" s="89" t="s">
        <v>112</v>
      </c>
      <c r="B49" s="107" t="s">
        <v>113</v>
      </c>
      <c r="C49" s="297">
        <v>16457569</v>
      </c>
      <c r="D49" s="298"/>
      <c r="E49" s="298"/>
      <c r="F49" s="299">
        <f t="shared" si="4"/>
        <v>16457569</v>
      </c>
      <c r="G49" s="300">
        <v>15535421</v>
      </c>
      <c r="H49" s="298"/>
      <c r="I49" s="298"/>
      <c r="J49" s="299">
        <f t="shared" si="5"/>
        <v>15535421</v>
      </c>
      <c r="K49" s="300">
        <v>15523667</v>
      </c>
      <c r="L49" s="298"/>
      <c r="M49" s="298"/>
      <c r="N49" s="299">
        <f t="shared" si="6"/>
        <v>15523667</v>
      </c>
    </row>
    <row r="50" spans="1:14" s="81" customFormat="1" ht="25.5" x14ac:dyDescent="0.2">
      <c r="A50" s="89" t="s">
        <v>114</v>
      </c>
      <c r="B50" s="107" t="s">
        <v>115</v>
      </c>
      <c r="C50" s="297">
        <v>966000</v>
      </c>
      <c r="D50" s="298"/>
      <c r="E50" s="298"/>
      <c r="F50" s="299">
        <f t="shared" si="4"/>
        <v>966000</v>
      </c>
      <c r="G50" s="300">
        <v>60000</v>
      </c>
      <c r="H50" s="298"/>
      <c r="I50" s="298"/>
      <c r="J50" s="299">
        <f t="shared" si="5"/>
        <v>60000</v>
      </c>
      <c r="K50" s="300">
        <v>60000</v>
      </c>
      <c r="L50" s="298"/>
      <c r="M50" s="298"/>
      <c r="N50" s="299">
        <f t="shared" si="6"/>
        <v>60000</v>
      </c>
    </row>
    <row r="51" spans="1:14" s="81" customFormat="1" x14ac:dyDescent="0.2">
      <c r="A51" s="89" t="s">
        <v>116</v>
      </c>
      <c r="B51" s="107" t="s">
        <v>117</v>
      </c>
      <c r="C51" s="297">
        <v>0</v>
      </c>
      <c r="D51" s="298"/>
      <c r="E51" s="298"/>
      <c r="F51" s="299">
        <f t="shared" si="4"/>
        <v>0</v>
      </c>
      <c r="G51" s="300">
        <v>110477</v>
      </c>
      <c r="H51" s="298">
        <v>0</v>
      </c>
      <c r="I51" s="298"/>
      <c r="J51" s="299">
        <f t="shared" si="5"/>
        <v>110477</v>
      </c>
      <c r="K51" s="300">
        <v>110477</v>
      </c>
      <c r="L51" s="298">
        <v>0</v>
      </c>
      <c r="M51" s="298"/>
      <c r="N51" s="299">
        <f t="shared" si="6"/>
        <v>110477</v>
      </c>
    </row>
    <row r="52" spans="1:14" s="81" customFormat="1" ht="25.5" x14ac:dyDescent="0.2">
      <c r="A52" s="89" t="s">
        <v>118</v>
      </c>
      <c r="B52" s="107" t="s">
        <v>119</v>
      </c>
      <c r="C52" s="297">
        <v>0</v>
      </c>
      <c r="D52" s="298"/>
      <c r="E52" s="298"/>
      <c r="F52" s="299">
        <f t="shared" si="4"/>
        <v>0</v>
      </c>
      <c r="G52" s="300">
        <v>0</v>
      </c>
      <c r="H52" s="298"/>
      <c r="I52" s="298"/>
      <c r="J52" s="299">
        <f t="shared" si="5"/>
        <v>0</v>
      </c>
      <c r="K52" s="300">
        <v>0</v>
      </c>
      <c r="L52" s="298"/>
      <c r="M52" s="298"/>
      <c r="N52" s="299">
        <f t="shared" si="6"/>
        <v>0</v>
      </c>
    </row>
    <row r="53" spans="1:14" s="81" customFormat="1" ht="25.5" x14ac:dyDescent="0.2">
      <c r="A53" s="89" t="s">
        <v>120</v>
      </c>
      <c r="B53" s="107" t="s">
        <v>121</v>
      </c>
      <c r="C53" s="297">
        <v>0</v>
      </c>
      <c r="D53" s="298"/>
      <c r="E53" s="298"/>
      <c r="F53" s="299">
        <f t="shared" si="4"/>
        <v>0</v>
      </c>
      <c r="G53" s="300">
        <v>131531</v>
      </c>
      <c r="H53" s="298"/>
      <c r="I53" s="298"/>
      <c r="J53" s="299">
        <f t="shared" si="5"/>
        <v>131531</v>
      </c>
      <c r="K53" s="300">
        <v>131531</v>
      </c>
      <c r="L53" s="298"/>
      <c r="M53" s="298"/>
      <c r="N53" s="299">
        <f t="shared" si="6"/>
        <v>131531</v>
      </c>
    </row>
    <row r="54" spans="1:14" s="81" customFormat="1" ht="51" x14ac:dyDescent="0.2">
      <c r="A54" s="88" t="s">
        <v>122</v>
      </c>
      <c r="B54" s="106" t="s">
        <v>123</v>
      </c>
      <c r="C54" s="305">
        <f>SUM(C49:C53)</f>
        <v>17423569</v>
      </c>
      <c r="D54" s="306"/>
      <c r="E54" s="306"/>
      <c r="F54" s="307">
        <f t="shared" si="4"/>
        <v>17423569</v>
      </c>
      <c r="G54" s="308">
        <f>SUM(G49:G53)</f>
        <v>15837429</v>
      </c>
      <c r="H54" s="306">
        <f>SUM(H49:H53)</f>
        <v>0</v>
      </c>
      <c r="I54" s="306"/>
      <c r="J54" s="307">
        <f t="shared" si="5"/>
        <v>15837429</v>
      </c>
      <c r="K54" s="308">
        <f>SUM(K49:K53)</f>
        <v>15825675</v>
      </c>
      <c r="L54" s="306">
        <f>SUM(L49:L53)</f>
        <v>0</v>
      </c>
      <c r="M54" s="306"/>
      <c r="N54" s="307">
        <f>SUM(N49:N53)</f>
        <v>15825675</v>
      </c>
    </row>
    <row r="55" spans="1:14" s="81" customFormat="1" x14ac:dyDescent="0.2">
      <c r="A55" s="111" t="s">
        <v>124</v>
      </c>
      <c r="B55" s="110" t="s">
        <v>16</v>
      </c>
      <c r="C55" s="350">
        <f>SUM(C54,C48,C45,C37,C34)</f>
        <v>78447527</v>
      </c>
      <c r="D55" s="351">
        <f>SUM(D54,D48,D45,D37,D34)</f>
        <v>0</v>
      </c>
      <c r="E55" s="351"/>
      <c r="F55" s="352">
        <f t="shared" si="4"/>
        <v>78447527</v>
      </c>
      <c r="G55" s="353">
        <f>SUM(G54,G48,G45,G37,G34)</f>
        <v>79380217</v>
      </c>
      <c r="H55" s="351">
        <f>SUM(H54,H48,H45,H37,H34)</f>
        <v>0</v>
      </c>
      <c r="I55" s="351"/>
      <c r="J55" s="352">
        <f t="shared" si="5"/>
        <v>79380217</v>
      </c>
      <c r="K55" s="353">
        <f>SUM(K54,K48,K45,K37,K34)</f>
        <v>79215903</v>
      </c>
      <c r="L55" s="351">
        <f>SUM(L54,L48,L45,L37,L34)</f>
        <v>0</v>
      </c>
      <c r="M55" s="351"/>
      <c r="N55" s="352">
        <f>SUM(K55:L55)</f>
        <v>79215903</v>
      </c>
    </row>
    <row r="56" spans="1:14" s="81" customFormat="1" ht="25.5" x14ac:dyDescent="0.2">
      <c r="A56" s="87" t="s">
        <v>125</v>
      </c>
      <c r="B56" s="107" t="s">
        <v>126</v>
      </c>
      <c r="C56" s="297">
        <f ca="1">+C56:C56:C63</f>
        <v>0</v>
      </c>
      <c r="D56" s="298"/>
      <c r="E56" s="298"/>
      <c r="F56" s="299">
        <f t="shared" ca="1" si="4"/>
        <v>0</v>
      </c>
      <c r="G56" s="300">
        <v>0</v>
      </c>
      <c r="H56" s="298"/>
      <c r="I56" s="298"/>
      <c r="J56" s="299">
        <f t="shared" si="5"/>
        <v>0</v>
      </c>
      <c r="K56" s="300">
        <v>0</v>
      </c>
      <c r="L56" s="298"/>
      <c r="M56" s="298"/>
      <c r="N56" s="299">
        <f t="shared" si="6"/>
        <v>0</v>
      </c>
    </row>
    <row r="57" spans="1:14" s="81" customFormat="1" x14ac:dyDescent="0.2">
      <c r="A57" s="87" t="s">
        <v>127</v>
      </c>
      <c r="B57" s="107" t="s">
        <v>128</v>
      </c>
      <c r="C57" s="297">
        <v>0</v>
      </c>
      <c r="D57" s="298"/>
      <c r="E57" s="298"/>
      <c r="F57" s="299">
        <f t="shared" si="4"/>
        <v>0</v>
      </c>
      <c r="G57" s="300">
        <v>100000</v>
      </c>
      <c r="H57" s="298"/>
      <c r="I57" s="298"/>
      <c r="J57" s="299">
        <f t="shared" si="5"/>
        <v>100000</v>
      </c>
      <c r="K57" s="300">
        <v>100000</v>
      </c>
      <c r="L57" s="298"/>
      <c r="M57" s="298"/>
      <c r="N57" s="299">
        <f t="shared" si="6"/>
        <v>100000</v>
      </c>
    </row>
    <row r="58" spans="1:14" s="81" customFormat="1" ht="25.5" x14ac:dyDescent="0.2">
      <c r="A58" s="109" t="s">
        <v>129</v>
      </c>
      <c r="B58" s="107" t="s">
        <v>130</v>
      </c>
      <c r="C58" s="297">
        <v>0</v>
      </c>
      <c r="D58" s="298"/>
      <c r="E58" s="298"/>
      <c r="F58" s="299">
        <f t="shared" si="4"/>
        <v>0</v>
      </c>
      <c r="G58" s="300">
        <v>0</v>
      </c>
      <c r="H58" s="298"/>
      <c r="I58" s="298"/>
      <c r="J58" s="299">
        <f t="shared" si="5"/>
        <v>0</v>
      </c>
      <c r="K58" s="300">
        <v>0</v>
      </c>
      <c r="L58" s="298"/>
      <c r="M58" s="298"/>
      <c r="N58" s="299">
        <f t="shared" si="6"/>
        <v>0</v>
      </c>
    </row>
    <row r="59" spans="1:14" s="81" customFormat="1" ht="51" x14ac:dyDescent="0.2">
      <c r="A59" s="109" t="s">
        <v>131</v>
      </c>
      <c r="B59" s="107" t="s">
        <v>132</v>
      </c>
      <c r="C59" s="297">
        <v>0</v>
      </c>
      <c r="D59" s="298"/>
      <c r="E59" s="298"/>
      <c r="F59" s="299">
        <f t="shared" si="4"/>
        <v>0</v>
      </c>
      <c r="G59" s="300">
        <v>0</v>
      </c>
      <c r="H59" s="298"/>
      <c r="I59" s="298"/>
      <c r="J59" s="299">
        <f t="shared" si="5"/>
        <v>0</v>
      </c>
      <c r="K59" s="300">
        <v>0</v>
      </c>
      <c r="L59" s="298"/>
      <c r="M59" s="298"/>
      <c r="N59" s="299">
        <f t="shared" si="6"/>
        <v>0</v>
      </c>
    </row>
    <row r="60" spans="1:14" s="81" customFormat="1" ht="38.25" x14ac:dyDescent="0.2">
      <c r="A60" s="109" t="s">
        <v>133</v>
      </c>
      <c r="B60" s="107" t="s">
        <v>134</v>
      </c>
      <c r="C60" s="297">
        <v>0</v>
      </c>
      <c r="D60" s="298"/>
      <c r="E60" s="298"/>
      <c r="F60" s="299">
        <f t="shared" si="4"/>
        <v>0</v>
      </c>
      <c r="G60" s="300">
        <v>0</v>
      </c>
      <c r="H60" s="298"/>
      <c r="I60" s="298"/>
      <c r="J60" s="299">
        <f t="shared" si="5"/>
        <v>0</v>
      </c>
      <c r="K60" s="300">
        <v>0</v>
      </c>
      <c r="L60" s="298"/>
      <c r="M60" s="298"/>
      <c r="N60" s="299">
        <f t="shared" si="6"/>
        <v>0</v>
      </c>
    </row>
    <row r="61" spans="1:14" s="81" customFormat="1" ht="25.5" x14ac:dyDescent="0.2">
      <c r="A61" s="87" t="s">
        <v>135</v>
      </c>
      <c r="B61" s="107" t="s">
        <v>136</v>
      </c>
      <c r="C61" s="297">
        <v>0</v>
      </c>
      <c r="D61" s="298"/>
      <c r="E61" s="298"/>
      <c r="F61" s="299">
        <f t="shared" si="4"/>
        <v>0</v>
      </c>
      <c r="G61" s="300">
        <v>0</v>
      </c>
      <c r="H61" s="298"/>
      <c r="I61" s="298"/>
      <c r="J61" s="299">
        <f t="shared" si="5"/>
        <v>0</v>
      </c>
      <c r="K61" s="300">
        <v>0</v>
      </c>
      <c r="L61" s="298"/>
      <c r="M61" s="298"/>
      <c r="N61" s="299">
        <f t="shared" si="6"/>
        <v>0</v>
      </c>
    </row>
    <row r="62" spans="1:14" s="81" customFormat="1" ht="25.5" x14ac:dyDescent="0.2">
      <c r="A62" s="87" t="s">
        <v>137</v>
      </c>
      <c r="B62" s="107" t="s">
        <v>138</v>
      </c>
      <c r="C62" s="297">
        <v>0</v>
      </c>
      <c r="D62" s="298"/>
      <c r="E62" s="298"/>
      <c r="F62" s="299">
        <f t="shared" si="4"/>
        <v>0</v>
      </c>
      <c r="G62" s="300">
        <v>0</v>
      </c>
      <c r="H62" s="298"/>
      <c r="I62" s="298"/>
      <c r="J62" s="299">
        <f t="shared" si="5"/>
        <v>0</v>
      </c>
      <c r="K62" s="300">
        <v>0</v>
      </c>
      <c r="L62" s="298"/>
      <c r="M62" s="298"/>
      <c r="N62" s="299">
        <f t="shared" si="6"/>
        <v>0</v>
      </c>
    </row>
    <row r="63" spans="1:14" s="81" customFormat="1" ht="25.5" x14ac:dyDescent="0.2">
      <c r="A63" s="87" t="s">
        <v>139</v>
      </c>
      <c r="B63" s="107" t="s">
        <v>140</v>
      </c>
      <c r="C63" s="297">
        <v>5123000</v>
      </c>
      <c r="D63" s="298"/>
      <c r="E63" s="298"/>
      <c r="F63" s="299">
        <f t="shared" si="4"/>
        <v>5123000</v>
      </c>
      <c r="G63" s="300">
        <v>5875142</v>
      </c>
      <c r="H63" s="298"/>
      <c r="I63" s="298"/>
      <c r="J63" s="299">
        <f t="shared" si="5"/>
        <v>5875142</v>
      </c>
      <c r="K63" s="300">
        <v>5875142</v>
      </c>
      <c r="L63" s="298"/>
      <c r="M63" s="298"/>
      <c r="N63" s="299">
        <f t="shared" si="6"/>
        <v>5875142</v>
      </c>
    </row>
    <row r="64" spans="1:14" s="81" customFormat="1" ht="25.5" x14ac:dyDescent="0.2">
      <c r="A64" s="85" t="s">
        <v>141</v>
      </c>
      <c r="B64" s="106" t="s">
        <v>18</v>
      </c>
      <c r="C64" s="308">
        <v>5123000</v>
      </c>
      <c r="D64" s="308">
        <f t="shared" ref="D64:E64" si="7">SUM(D56:D63)</f>
        <v>0</v>
      </c>
      <c r="E64" s="308">
        <f t="shared" si="7"/>
        <v>0</v>
      </c>
      <c r="F64" s="299">
        <f>SUM(C64:E64)</f>
        <v>5123000</v>
      </c>
      <c r="G64" s="308">
        <f>SUM(G56:G63)</f>
        <v>5975142</v>
      </c>
      <c r="H64" s="306"/>
      <c r="I64" s="306"/>
      <c r="J64" s="307">
        <f t="shared" si="5"/>
        <v>5975142</v>
      </c>
      <c r="K64" s="308">
        <f>SUM(K56:K63)</f>
        <v>5975142</v>
      </c>
      <c r="L64" s="306"/>
      <c r="M64" s="306"/>
      <c r="N64" s="307">
        <f t="shared" si="6"/>
        <v>5975142</v>
      </c>
    </row>
    <row r="65" spans="1:14" s="81" customFormat="1" ht="25.5" x14ac:dyDescent="0.2">
      <c r="A65" s="108" t="s">
        <v>142</v>
      </c>
      <c r="B65" s="107" t="s">
        <v>143</v>
      </c>
      <c r="C65" s="297">
        <v>0</v>
      </c>
      <c r="D65" s="298"/>
      <c r="E65" s="298"/>
      <c r="F65" s="299">
        <f t="shared" si="4"/>
        <v>0</v>
      </c>
      <c r="G65" s="300">
        <v>0</v>
      </c>
      <c r="H65" s="298"/>
      <c r="I65" s="298"/>
      <c r="J65" s="299">
        <f t="shared" si="5"/>
        <v>0</v>
      </c>
      <c r="K65" s="300">
        <v>0</v>
      </c>
      <c r="L65" s="298"/>
      <c r="M65" s="298"/>
      <c r="N65" s="299">
        <f t="shared" si="6"/>
        <v>0</v>
      </c>
    </row>
    <row r="66" spans="1:14" s="81" customFormat="1" ht="63.75" x14ac:dyDescent="0.2">
      <c r="A66" s="108" t="s">
        <v>744</v>
      </c>
      <c r="B66" s="107" t="s">
        <v>743</v>
      </c>
      <c r="C66" s="297">
        <v>0</v>
      </c>
      <c r="D66" s="298"/>
      <c r="E66" s="298"/>
      <c r="F66" s="299">
        <f t="shared" si="4"/>
        <v>0</v>
      </c>
      <c r="G66" s="300">
        <v>0</v>
      </c>
      <c r="H66" s="298"/>
      <c r="I66" s="298"/>
      <c r="J66" s="299">
        <f t="shared" si="5"/>
        <v>0</v>
      </c>
      <c r="K66" s="300">
        <v>0</v>
      </c>
      <c r="L66" s="298"/>
      <c r="M66" s="298"/>
      <c r="N66" s="299">
        <f t="shared" si="6"/>
        <v>0</v>
      </c>
    </row>
    <row r="67" spans="1:14" s="81" customFormat="1" ht="76.5" x14ac:dyDescent="0.2">
      <c r="A67" s="108" t="s">
        <v>146</v>
      </c>
      <c r="B67" s="107" t="s">
        <v>147</v>
      </c>
      <c r="C67" s="297">
        <v>0</v>
      </c>
      <c r="D67" s="298"/>
      <c r="E67" s="298"/>
      <c r="F67" s="299">
        <f t="shared" si="4"/>
        <v>0</v>
      </c>
      <c r="G67" s="300">
        <v>0</v>
      </c>
      <c r="H67" s="298"/>
      <c r="I67" s="298"/>
      <c r="J67" s="299">
        <f t="shared" si="5"/>
        <v>0</v>
      </c>
      <c r="K67" s="300">
        <v>0</v>
      </c>
      <c r="L67" s="298"/>
      <c r="M67" s="298"/>
      <c r="N67" s="299">
        <f t="shared" si="6"/>
        <v>0</v>
      </c>
    </row>
    <row r="68" spans="1:14" s="81" customFormat="1" ht="76.5" x14ac:dyDescent="0.2">
      <c r="A68" s="108" t="s">
        <v>148</v>
      </c>
      <c r="B68" s="107" t="s">
        <v>149</v>
      </c>
      <c r="C68" s="297">
        <v>0</v>
      </c>
      <c r="D68" s="298"/>
      <c r="E68" s="298"/>
      <c r="F68" s="299">
        <f t="shared" si="4"/>
        <v>0</v>
      </c>
      <c r="G68" s="300">
        <v>0</v>
      </c>
      <c r="H68" s="298"/>
      <c r="I68" s="298"/>
      <c r="J68" s="299">
        <f t="shared" si="5"/>
        <v>0</v>
      </c>
      <c r="K68" s="300">
        <v>0</v>
      </c>
      <c r="L68" s="298"/>
      <c r="M68" s="298"/>
      <c r="N68" s="299">
        <f t="shared" si="6"/>
        <v>0</v>
      </c>
    </row>
    <row r="69" spans="1:14" s="81" customFormat="1" ht="76.5" x14ac:dyDescent="0.2">
      <c r="A69" s="108" t="s">
        <v>150</v>
      </c>
      <c r="B69" s="107" t="s">
        <v>151</v>
      </c>
      <c r="C69" s="297">
        <v>0</v>
      </c>
      <c r="D69" s="298"/>
      <c r="E69" s="298"/>
      <c r="F69" s="299">
        <f t="shared" si="4"/>
        <v>0</v>
      </c>
      <c r="G69" s="300">
        <v>0</v>
      </c>
      <c r="H69" s="298"/>
      <c r="I69" s="298"/>
      <c r="J69" s="299">
        <f t="shared" si="5"/>
        <v>0</v>
      </c>
      <c r="K69" s="300">
        <v>0</v>
      </c>
      <c r="L69" s="298"/>
      <c r="M69" s="298"/>
      <c r="N69" s="299">
        <f t="shared" si="6"/>
        <v>0</v>
      </c>
    </row>
    <row r="70" spans="1:14" s="81" customFormat="1" ht="51" x14ac:dyDescent="0.2">
      <c r="A70" s="108" t="s">
        <v>152</v>
      </c>
      <c r="B70" s="107" t="s">
        <v>153</v>
      </c>
      <c r="C70" s="297">
        <v>5713949</v>
      </c>
      <c r="D70" s="298"/>
      <c r="E70" s="298"/>
      <c r="F70" s="299">
        <f t="shared" si="4"/>
        <v>5713949</v>
      </c>
      <c r="G70" s="300">
        <v>4712062</v>
      </c>
      <c r="H70" s="298"/>
      <c r="I70" s="298"/>
      <c r="J70" s="299">
        <f t="shared" si="5"/>
        <v>4712062</v>
      </c>
      <c r="K70" s="300">
        <v>4712062</v>
      </c>
      <c r="L70" s="298"/>
      <c r="M70" s="298"/>
      <c r="N70" s="299">
        <f t="shared" si="6"/>
        <v>4712062</v>
      </c>
    </row>
    <row r="71" spans="1:14" s="81" customFormat="1" ht="76.5" x14ac:dyDescent="0.2">
      <c r="A71" s="108" t="s">
        <v>154</v>
      </c>
      <c r="B71" s="107" t="s">
        <v>155</v>
      </c>
      <c r="C71" s="297">
        <v>0</v>
      </c>
      <c r="D71" s="298"/>
      <c r="E71" s="298"/>
      <c r="F71" s="299">
        <f t="shared" si="4"/>
        <v>0</v>
      </c>
      <c r="G71" s="300">
        <v>0</v>
      </c>
      <c r="H71" s="298"/>
      <c r="I71" s="298"/>
      <c r="J71" s="299">
        <f t="shared" si="5"/>
        <v>0</v>
      </c>
      <c r="K71" s="300">
        <v>0</v>
      </c>
      <c r="L71" s="298"/>
      <c r="M71" s="298"/>
      <c r="N71" s="299">
        <f t="shared" si="6"/>
        <v>0</v>
      </c>
    </row>
    <row r="72" spans="1:14" s="81" customFormat="1" ht="76.5" x14ac:dyDescent="0.2">
      <c r="A72" s="108" t="s">
        <v>156</v>
      </c>
      <c r="B72" s="107" t="s">
        <v>157</v>
      </c>
      <c r="C72" s="297">
        <v>0</v>
      </c>
      <c r="D72" s="298"/>
      <c r="E72" s="298"/>
      <c r="F72" s="299">
        <f t="shared" si="4"/>
        <v>0</v>
      </c>
      <c r="G72" s="300">
        <v>0</v>
      </c>
      <c r="H72" s="298"/>
      <c r="I72" s="298"/>
      <c r="J72" s="299">
        <f t="shared" si="5"/>
        <v>0</v>
      </c>
      <c r="K72" s="300">
        <v>0</v>
      </c>
      <c r="L72" s="298"/>
      <c r="M72" s="298"/>
      <c r="N72" s="299">
        <f t="shared" si="6"/>
        <v>0</v>
      </c>
    </row>
    <row r="73" spans="1:14" s="81" customFormat="1" ht="25.5" x14ac:dyDescent="0.2">
      <c r="A73" s="108" t="s">
        <v>158</v>
      </c>
      <c r="B73" s="107" t="s">
        <v>159</v>
      </c>
      <c r="C73" s="297">
        <v>0</v>
      </c>
      <c r="D73" s="298"/>
      <c r="E73" s="298"/>
      <c r="F73" s="299">
        <f t="shared" si="4"/>
        <v>0</v>
      </c>
      <c r="G73" s="300">
        <v>0</v>
      </c>
      <c r="H73" s="298"/>
      <c r="I73" s="298"/>
      <c r="J73" s="299">
        <f t="shared" si="5"/>
        <v>0</v>
      </c>
      <c r="K73" s="300">
        <v>0</v>
      </c>
      <c r="L73" s="298"/>
      <c r="M73" s="298"/>
      <c r="N73" s="299">
        <f t="shared" si="6"/>
        <v>0</v>
      </c>
    </row>
    <row r="74" spans="1:14" s="81" customFormat="1" x14ac:dyDescent="0.2">
      <c r="A74" s="108" t="s">
        <v>160</v>
      </c>
      <c r="B74" s="107" t="s">
        <v>161</v>
      </c>
      <c r="C74" s="297">
        <v>0</v>
      </c>
      <c r="D74" s="298"/>
      <c r="E74" s="298"/>
      <c r="F74" s="299">
        <f t="shared" si="4"/>
        <v>0</v>
      </c>
      <c r="G74" s="300">
        <v>0</v>
      </c>
      <c r="H74" s="298"/>
      <c r="I74" s="298"/>
      <c r="J74" s="299">
        <f t="shared" si="5"/>
        <v>0</v>
      </c>
      <c r="K74" s="300">
        <v>0</v>
      </c>
      <c r="L74" s="298"/>
      <c r="M74" s="298"/>
      <c r="N74" s="299">
        <f t="shared" si="6"/>
        <v>0</v>
      </c>
    </row>
    <row r="75" spans="1:14" s="81" customFormat="1" ht="51" x14ac:dyDescent="0.2">
      <c r="A75" s="108" t="s">
        <v>162</v>
      </c>
      <c r="B75" s="107" t="s">
        <v>165</v>
      </c>
      <c r="C75" s="297">
        <v>2000000</v>
      </c>
      <c r="D75" s="298">
        <v>0</v>
      </c>
      <c r="E75" s="298"/>
      <c r="F75" s="299">
        <f t="shared" ref="F75:F105" si="8">SUM(C75:E75)</f>
        <v>2000000</v>
      </c>
      <c r="G75" s="300">
        <v>1890875</v>
      </c>
      <c r="H75" s="298"/>
      <c r="I75" s="298"/>
      <c r="J75" s="299">
        <f t="shared" ref="J75:J105" si="9">SUM(G75:I75)</f>
        <v>1890875</v>
      </c>
      <c r="K75" s="300">
        <v>1890875</v>
      </c>
      <c r="L75" s="298"/>
      <c r="M75" s="298"/>
      <c r="N75" s="299">
        <f t="shared" ref="N75:N105" si="10">SUM(K75:M75)</f>
        <v>1890875</v>
      </c>
    </row>
    <row r="76" spans="1:14" s="81" customFormat="1" x14ac:dyDescent="0.2">
      <c r="A76" s="108" t="s">
        <v>624</v>
      </c>
      <c r="B76" s="107" t="s">
        <v>623</v>
      </c>
      <c r="C76" s="297">
        <v>0</v>
      </c>
      <c r="D76" s="298">
        <v>0</v>
      </c>
      <c r="E76" s="298"/>
      <c r="F76" s="299">
        <f t="shared" si="8"/>
        <v>0</v>
      </c>
      <c r="G76" s="300">
        <v>8630371</v>
      </c>
      <c r="H76" s="298"/>
      <c r="I76" s="298"/>
      <c r="J76" s="299">
        <f t="shared" si="9"/>
        <v>8630371</v>
      </c>
      <c r="K76" s="300">
        <v>0</v>
      </c>
      <c r="L76" s="298"/>
      <c r="M76" s="298"/>
      <c r="N76" s="299">
        <f t="shared" si="10"/>
        <v>0</v>
      </c>
    </row>
    <row r="77" spans="1:14" s="81" customFormat="1" ht="25.5" x14ac:dyDescent="0.2">
      <c r="A77" s="85" t="s">
        <v>167</v>
      </c>
      <c r="B77" s="106" t="s">
        <v>20</v>
      </c>
      <c r="C77" s="305">
        <f>SUM(C65:C76)</f>
        <v>7713949</v>
      </c>
      <c r="D77" s="305">
        <f t="shared" ref="D77:E77" si="11">SUM(D65:D76)</f>
        <v>0</v>
      </c>
      <c r="E77" s="305">
        <f t="shared" si="11"/>
        <v>0</v>
      </c>
      <c r="F77" s="307">
        <f>SUM(C77:E77)</f>
        <v>7713949</v>
      </c>
      <c r="G77" s="308">
        <f>SUM(G65:G76)</f>
        <v>15233308</v>
      </c>
      <c r="H77" s="306">
        <f>SUM(H65:H76)</f>
        <v>0</v>
      </c>
      <c r="I77" s="306"/>
      <c r="J77" s="307">
        <f t="shared" si="9"/>
        <v>15233308</v>
      </c>
      <c r="K77" s="308">
        <f>SUM(K65:K76)</f>
        <v>6602937</v>
      </c>
      <c r="L77" s="306">
        <f>SUM(L65:L76)</f>
        <v>0</v>
      </c>
      <c r="M77" s="306"/>
      <c r="N77" s="307">
        <f t="shared" si="10"/>
        <v>6602937</v>
      </c>
    </row>
    <row r="78" spans="1:14" s="81" customFormat="1" ht="38.25" x14ac:dyDescent="0.2">
      <c r="A78" s="92" t="s">
        <v>168</v>
      </c>
      <c r="B78" s="105"/>
      <c r="C78" s="309">
        <f>SUM(C77,C64,C55,C30,C29)</f>
        <v>138806892</v>
      </c>
      <c r="D78" s="310">
        <f>SUM(D77,D64,D55,D30,D29)</f>
        <v>0</v>
      </c>
      <c r="E78" s="311"/>
      <c r="F78" s="354">
        <f t="shared" si="8"/>
        <v>138806892</v>
      </c>
      <c r="G78" s="312">
        <f>SUM(G77,G64,G55,G30,G29)</f>
        <v>148727276</v>
      </c>
      <c r="H78" s="310">
        <f>SUM(H77,H64,H55,H30,H29)</f>
        <v>0</v>
      </c>
      <c r="I78" s="311"/>
      <c r="J78" s="354">
        <f t="shared" si="9"/>
        <v>148727276</v>
      </c>
      <c r="K78" s="312">
        <f>SUM(K77,K64,K55,K30,K29)</f>
        <v>139783591</v>
      </c>
      <c r="L78" s="310">
        <f>SUM(L77,L64,L55,L30,L29)</f>
        <v>0</v>
      </c>
      <c r="M78" s="311"/>
      <c r="N78" s="354">
        <f t="shared" si="10"/>
        <v>139783591</v>
      </c>
    </row>
    <row r="79" spans="1:14" s="81" customFormat="1" ht="38.25" x14ac:dyDescent="0.2">
      <c r="A79" s="121" t="s">
        <v>169</v>
      </c>
      <c r="B79" s="107" t="s">
        <v>170</v>
      </c>
      <c r="C79" s="297">
        <v>0</v>
      </c>
      <c r="D79" s="298"/>
      <c r="E79" s="298"/>
      <c r="F79" s="299">
        <f t="shared" si="8"/>
        <v>0</v>
      </c>
      <c r="G79" s="300">
        <v>0</v>
      </c>
      <c r="H79" s="298"/>
      <c r="I79" s="298"/>
      <c r="J79" s="299">
        <f t="shared" si="9"/>
        <v>0</v>
      </c>
      <c r="K79" s="300">
        <v>0</v>
      </c>
      <c r="L79" s="298"/>
      <c r="M79" s="298"/>
      <c r="N79" s="299">
        <f t="shared" si="10"/>
        <v>0</v>
      </c>
    </row>
    <row r="80" spans="1:14" s="81" customFormat="1" ht="38.25" x14ac:dyDescent="0.2">
      <c r="A80" s="121" t="s">
        <v>171</v>
      </c>
      <c r="B80" s="107" t="s">
        <v>172</v>
      </c>
      <c r="C80" s="297">
        <v>0</v>
      </c>
      <c r="D80" s="298"/>
      <c r="E80" s="298"/>
      <c r="F80" s="299">
        <f t="shared" si="8"/>
        <v>0</v>
      </c>
      <c r="G80" s="300">
        <v>0</v>
      </c>
      <c r="H80" s="298"/>
      <c r="I80" s="298"/>
      <c r="J80" s="299">
        <f t="shared" si="9"/>
        <v>0</v>
      </c>
      <c r="K80" s="300">
        <v>0</v>
      </c>
      <c r="L80" s="298"/>
      <c r="M80" s="298"/>
      <c r="N80" s="299">
        <f t="shared" si="10"/>
        <v>0</v>
      </c>
    </row>
    <row r="81" spans="1:14" s="81" customFormat="1" ht="38.25" x14ac:dyDescent="0.2">
      <c r="A81" s="121" t="s">
        <v>173</v>
      </c>
      <c r="B81" s="107" t="s">
        <v>174</v>
      </c>
      <c r="C81" s="297">
        <v>0</v>
      </c>
      <c r="D81" s="298"/>
      <c r="E81" s="298"/>
      <c r="F81" s="299">
        <f t="shared" si="8"/>
        <v>0</v>
      </c>
      <c r="G81" s="300">
        <v>0</v>
      </c>
      <c r="H81" s="298"/>
      <c r="I81" s="298"/>
      <c r="J81" s="299">
        <f t="shared" si="9"/>
        <v>0</v>
      </c>
      <c r="K81" s="300">
        <v>0</v>
      </c>
      <c r="L81" s="298"/>
      <c r="M81" s="298"/>
      <c r="N81" s="299">
        <f t="shared" si="10"/>
        <v>0</v>
      </c>
    </row>
    <row r="82" spans="1:14" s="81" customFormat="1" ht="51" x14ac:dyDescent="0.2">
      <c r="A82" s="121" t="s">
        <v>175</v>
      </c>
      <c r="B82" s="107" t="s">
        <v>176</v>
      </c>
      <c r="C82" s="297">
        <v>0</v>
      </c>
      <c r="D82" s="298"/>
      <c r="E82" s="298"/>
      <c r="F82" s="299">
        <f t="shared" si="8"/>
        <v>0</v>
      </c>
      <c r="G82" s="300">
        <v>3074087</v>
      </c>
      <c r="H82" s="298"/>
      <c r="I82" s="298"/>
      <c r="J82" s="299">
        <f t="shared" si="9"/>
        <v>3074087</v>
      </c>
      <c r="K82" s="300">
        <v>3074087</v>
      </c>
      <c r="L82" s="298"/>
      <c r="M82" s="298"/>
      <c r="N82" s="299">
        <f t="shared" si="10"/>
        <v>3074087</v>
      </c>
    </row>
    <row r="83" spans="1:14" s="81" customFormat="1" ht="25.5" x14ac:dyDescent="0.2">
      <c r="A83" s="89" t="s">
        <v>177</v>
      </c>
      <c r="B83" s="107" t="s">
        <v>178</v>
      </c>
      <c r="C83" s="297">
        <v>0</v>
      </c>
      <c r="D83" s="298"/>
      <c r="E83" s="298"/>
      <c r="F83" s="299">
        <f t="shared" si="8"/>
        <v>0</v>
      </c>
      <c r="G83" s="300">
        <v>0</v>
      </c>
      <c r="H83" s="298"/>
      <c r="I83" s="298"/>
      <c r="J83" s="299">
        <f t="shared" si="9"/>
        <v>0</v>
      </c>
      <c r="K83" s="300">
        <v>0</v>
      </c>
      <c r="L83" s="298"/>
      <c r="M83" s="298"/>
      <c r="N83" s="299">
        <f t="shared" si="10"/>
        <v>0</v>
      </c>
    </row>
    <row r="84" spans="1:14" s="81" customFormat="1" ht="51" x14ac:dyDescent="0.2">
      <c r="A84" s="89" t="s">
        <v>179</v>
      </c>
      <c r="B84" s="107" t="s">
        <v>180</v>
      </c>
      <c r="C84" s="297">
        <v>0</v>
      </c>
      <c r="D84" s="298"/>
      <c r="E84" s="298"/>
      <c r="F84" s="299">
        <f t="shared" si="8"/>
        <v>0</v>
      </c>
      <c r="G84" s="300">
        <v>0</v>
      </c>
      <c r="H84" s="298"/>
      <c r="I84" s="298"/>
      <c r="J84" s="299">
        <f t="shared" si="9"/>
        <v>0</v>
      </c>
      <c r="K84" s="300">
        <v>0</v>
      </c>
      <c r="L84" s="298"/>
      <c r="M84" s="298"/>
      <c r="N84" s="299">
        <f t="shared" si="10"/>
        <v>0</v>
      </c>
    </row>
    <row r="85" spans="1:14" s="81" customFormat="1" ht="51" x14ac:dyDescent="0.2">
      <c r="A85" s="89" t="s">
        <v>181</v>
      </c>
      <c r="B85" s="107" t="s">
        <v>182</v>
      </c>
      <c r="C85" s="297">
        <v>0</v>
      </c>
      <c r="D85" s="298"/>
      <c r="E85" s="298"/>
      <c r="F85" s="299">
        <f t="shared" si="8"/>
        <v>0</v>
      </c>
      <c r="G85" s="300">
        <v>615354</v>
      </c>
      <c r="H85" s="298"/>
      <c r="I85" s="298"/>
      <c r="J85" s="299">
        <f t="shared" si="9"/>
        <v>615354</v>
      </c>
      <c r="K85" s="300">
        <v>615354</v>
      </c>
      <c r="L85" s="298"/>
      <c r="M85" s="298"/>
      <c r="N85" s="299">
        <f t="shared" si="10"/>
        <v>615354</v>
      </c>
    </row>
    <row r="86" spans="1:14" s="81" customFormat="1" x14ac:dyDescent="0.2">
      <c r="A86" s="88" t="s">
        <v>183</v>
      </c>
      <c r="B86" s="106" t="s">
        <v>22</v>
      </c>
      <c r="C86" s="305">
        <f>SUM(C79:C85)</f>
        <v>0</v>
      </c>
      <c r="D86" s="305">
        <f>SUM(D79:D85)</f>
        <v>0</v>
      </c>
      <c r="E86" s="306"/>
      <c r="F86" s="307">
        <f t="shared" si="8"/>
        <v>0</v>
      </c>
      <c r="G86" s="308">
        <f>SUM(G79:G85)</f>
        <v>3689441</v>
      </c>
      <c r="H86" s="306">
        <f>SUM(H79:H85)</f>
        <v>0</v>
      </c>
      <c r="I86" s="306"/>
      <c r="J86" s="307">
        <f t="shared" si="9"/>
        <v>3689441</v>
      </c>
      <c r="K86" s="308">
        <f>SUM(K79:K85)</f>
        <v>3689441</v>
      </c>
      <c r="L86" s="306">
        <f>SUM(L79:L85)</f>
        <v>0</v>
      </c>
      <c r="M86" s="306"/>
      <c r="N86" s="307">
        <f t="shared" si="10"/>
        <v>3689441</v>
      </c>
    </row>
    <row r="87" spans="1:14" s="81" customFormat="1" x14ac:dyDescent="0.2">
      <c r="A87" s="87" t="s">
        <v>184</v>
      </c>
      <c r="B87" s="107" t="s">
        <v>185</v>
      </c>
      <c r="C87" s="297">
        <v>8661000</v>
      </c>
      <c r="D87" s="298"/>
      <c r="E87" s="298"/>
      <c r="F87" s="299">
        <f t="shared" si="8"/>
        <v>8661000</v>
      </c>
      <c r="G87" s="300">
        <v>5766998</v>
      </c>
      <c r="H87" s="298"/>
      <c r="I87" s="298"/>
      <c r="J87" s="299">
        <f t="shared" si="9"/>
        <v>5766998</v>
      </c>
      <c r="K87" s="300">
        <v>5766998</v>
      </c>
      <c r="L87" s="298"/>
      <c r="M87" s="298"/>
      <c r="N87" s="299">
        <f t="shared" si="10"/>
        <v>5766998</v>
      </c>
    </row>
    <row r="88" spans="1:14" s="81" customFormat="1" ht="25.5" x14ac:dyDescent="0.2">
      <c r="A88" s="87" t="s">
        <v>186</v>
      </c>
      <c r="B88" s="107" t="s">
        <v>187</v>
      </c>
      <c r="C88" s="297">
        <v>0</v>
      </c>
      <c r="D88" s="298"/>
      <c r="E88" s="298"/>
      <c r="F88" s="299">
        <f t="shared" si="8"/>
        <v>0</v>
      </c>
      <c r="G88" s="300"/>
      <c r="H88" s="298"/>
      <c r="I88" s="298"/>
      <c r="J88" s="299">
        <f t="shared" si="9"/>
        <v>0</v>
      </c>
      <c r="K88" s="300">
        <v>0</v>
      </c>
      <c r="L88" s="298"/>
      <c r="M88" s="298"/>
      <c r="N88" s="299">
        <f t="shared" si="10"/>
        <v>0</v>
      </c>
    </row>
    <row r="89" spans="1:14" s="81" customFormat="1" ht="25.5" x14ac:dyDescent="0.2">
      <c r="A89" s="87" t="s">
        <v>188</v>
      </c>
      <c r="B89" s="107" t="s">
        <v>189</v>
      </c>
      <c r="C89" s="297">
        <v>0</v>
      </c>
      <c r="D89" s="298"/>
      <c r="E89" s="298"/>
      <c r="F89" s="299">
        <f t="shared" si="8"/>
        <v>0</v>
      </c>
      <c r="G89" s="300"/>
      <c r="H89" s="298"/>
      <c r="I89" s="298"/>
      <c r="J89" s="299">
        <f t="shared" si="9"/>
        <v>0</v>
      </c>
      <c r="K89" s="300">
        <v>0</v>
      </c>
      <c r="L89" s="298"/>
      <c r="M89" s="298"/>
      <c r="N89" s="299">
        <f t="shared" si="10"/>
        <v>0</v>
      </c>
    </row>
    <row r="90" spans="1:14" s="81" customFormat="1" ht="51" x14ac:dyDescent="0.2">
      <c r="A90" s="87" t="s">
        <v>190</v>
      </c>
      <c r="B90" s="107" t="s">
        <v>191</v>
      </c>
      <c r="C90" s="297">
        <v>2339000</v>
      </c>
      <c r="D90" s="298"/>
      <c r="E90" s="298"/>
      <c r="F90" s="299">
        <f t="shared" si="8"/>
        <v>2339000</v>
      </c>
      <c r="G90" s="300">
        <v>1557090</v>
      </c>
      <c r="H90" s="298"/>
      <c r="I90" s="298"/>
      <c r="J90" s="299">
        <f t="shared" si="9"/>
        <v>1557090</v>
      </c>
      <c r="K90" s="300">
        <v>1557090</v>
      </c>
      <c r="L90" s="298"/>
      <c r="M90" s="298"/>
      <c r="N90" s="299">
        <f t="shared" si="10"/>
        <v>1557090</v>
      </c>
    </row>
    <row r="91" spans="1:14" s="114" customFormat="1" x14ac:dyDescent="0.2">
      <c r="A91" s="85" t="s">
        <v>192</v>
      </c>
      <c r="B91" s="106" t="s">
        <v>24</v>
      </c>
      <c r="C91" s="305">
        <f>SUM(C87:C90)</f>
        <v>11000000</v>
      </c>
      <c r="D91" s="306">
        <f>SUM(D87:D90)</f>
        <v>0</v>
      </c>
      <c r="E91" s="306"/>
      <c r="F91" s="307">
        <f t="shared" si="8"/>
        <v>11000000</v>
      </c>
      <c r="G91" s="308">
        <f>SUM(G87:G90)</f>
        <v>7324088</v>
      </c>
      <c r="H91" s="306">
        <f>SUM(H87:H90)</f>
        <v>0</v>
      </c>
      <c r="I91" s="306"/>
      <c r="J91" s="307">
        <f t="shared" si="9"/>
        <v>7324088</v>
      </c>
      <c r="K91" s="414">
        <f>SUM(K87:K90)</f>
        <v>7324088</v>
      </c>
      <c r="L91" s="306">
        <f>SUM(L87:L90)</f>
        <v>0</v>
      </c>
      <c r="M91" s="306"/>
      <c r="N91" s="307">
        <f t="shared" si="10"/>
        <v>7324088</v>
      </c>
    </row>
    <row r="92" spans="1:14" s="81" customFormat="1" ht="76.5" x14ac:dyDescent="0.2">
      <c r="A92" s="87" t="s">
        <v>193</v>
      </c>
      <c r="B92" s="107" t="s">
        <v>194</v>
      </c>
      <c r="C92" s="297">
        <v>0</v>
      </c>
      <c r="D92" s="298"/>
      <c r="E92" s="298"/>
      <c r="F92" s="299">
        <f t="shared" si="8"/>
        <v>0</v>
      </c>
      <c r="G92" s="300">
        <v>0</v>
      </c>
      <c r="H92" s="298"/>
      <c r="I92" s="298"/>
      <c r="J92" s="299">
        <f t="shared" si="9"/>
        <v>0</v>
      </c>
      <c r="K92" s="308">
        <v>0</v>
      </c>
      <c r="L92" s="298"/>
      <c r="M92" s="298"/>
      <c r="N92" s="299">
        <f>SUM(K92:M92)</f>
        <v>0</v>
      </c>
    </row>
    <row r="93" spans="1:14" s="81" customFormat="1" ht="76.5" x14ac:dyDescent="0.2">
      <c r="A93" s="87" t="s">
        <v>195</v>
      </c>
      <c r="B93" s="107" t="s">
        <v>196</v>
      </c>
      <c r="C93" s="297">
        <v>0</v>
      </c>
      <c r="D93" s="298"/>
      <c r="E93" s="298"/>
      <c r="F93" s="299">
        <f t="shared" si="8"/>
        <v>0</v>
      </c>
      <c r="G93" s="300">
        <v>0</v>
      </c>
      <c r="H93" s="298"/>
      <c r="I93" s="298"/>
      <c r="J93" s="299">
        <f t="shared" si="9"/>
        <v>0</v>
      </c>
      <c r="K93" s="300">
        <v>0</v>
      </c>
      <c r="L93" s="298"/>
      <c r="M93" s="298"/>
      <c r="N93" s="299">
        <f t="shared" si="10"/>
        <v>0</v>
      </c>
    </row>
    <row r="94" spans="1:14" s="81" customFormat="1" ht="76.5" x14ac:dyDescent="0.2">
      <c r="A94" s="87" t="s">
        <v>197</v>
      </c>
      <c r="B94" s="107" t="s">
        <v>198</v>
      </c>
      <c r="C94" s="297">
        <v>0</v>
      </c>
      <c r="D94" s="298"/>
      <c r="E94" s="298"/>
      <c r="F94" s="299">
        <f t="shared" si="8"/>
        <v>0</v>
      </c>
      <c r="G94" s="300">
        <v>0</v>
      </c>
      <c r="H94" s="298"/>
      <c r="I94" s="298"/>
      <c r="J94" s="299">
        <f t="shared" si="9"/>
        <v>0</v>
      </c>
      <c r="K94" s="300">
        <v>0</v>
      </c>
      <c r="L94" s="298"/>
      <c r="M94" s="298"/>
      <c r="N94" s="299">
        <f t="shared" si="10"/>
        <v>0</v>
      </c>
    </row>
    <row r="95" spans="1:14" s="81" customFormat="1" ht="51" x14ac:dyDescent="0.2">
      <c r="A95" s="87" t="s">
        <v>199</v>
      </c>
      <c r="B95" s="107" t="s">
        <v>200</v>
      </c>
      <c r="C95" s="297">
        <v>0</v>
      </c>
      <c r="D95" s="298"/>
      <c r="E95" s="298"/>
      <c r="F95" s="299">
        <f t="shared" si="8"/>
        <v>0</v>
      </c>
      <c r="G95" s="300">
        <v>974781</v>
      </c>
      <c r="H95" s="298"/>
      <c r="I95" s="298"/>
      <c r="J95" s="299">
        <f t="shared" si="9"/>
        <v>974781</v>
      </c>
      <c r="K95" s="300">
        <v>974781</v>
      </c>
      <c r="L95" s="298"/>
      <c r="M95" s="298"/>
      <c r="N95" s="299">
        <f t="shared" si="10"/>
        <v>974781</v>
      </c>
    </row>
    <row r="96" spans="1:14" s="81" customFormat="1" ht="76.5" x14ac:dyDescent="0.2">
      <c r="A96" s="87" t="s">
        <v>201</v>
      </c>
      <c r="B96" s="107" t="s">
        <v>202</v>
      </c>
      <c r="C96" s="297">
        <v>0</v>
      </c>
      <c r="D96" s="298"/>
      <c r="E96" s="298"/>
      <c r="F96" s="299">
        <f t="shared" si="8"/>
        <v>0</v>
      </c>
      <c r="G96" s="300">
        <v>0</v>
      </c>
      <c r="H96" s="298"/>
      <c r="I96" s="298"/>
      <c r="J96" s="299">
        <f t="shared" si="9"/>
        <v>0</v>
      </c>
      <c r="K96" s="300">
        <v>0</v>
      </c>
      <c r="L96" s="298"/>
      <c r="M96" s="298"/>
      <c r="N96" s="299">
        <f t="shared" si="10"/>
        <v>0</v>
      </c>
    </row>
    <row r="97" spans="1:14" s="81" customFormat="1" ht="76.5" x14ac:dyDescent="0.2">
      <c r="A97" s="87" t="s">
        <v>203</v>
      </c>
      <c r="B97" s="107" t="s">
        <v>204</v>
      </c>
      <c r="C97" s="297">
        <v>0</v>
      </c>
      <c r="D97" s="298"/>
      <c r="E97" s="298"/>
      <c r="F97" s="299">
        <f t="shared" si="8"/>
        <v>0</v>
      </c>
      <c r="G97" s="300">
        <v>0</v>
      </c>
      <c r="H97" s="298"/>
      <c r="I97" s="298"/>
      <c r="J97" s="299">
        <f t="shared" si="9"/>
        <v>0</v>
      </c>
      <c r="K97" s="300">
        <v>0</v>
      </c>
      <c r="L97" s="298"/>
      <c r="M97" s="298"/>
      <c r="N97" s="299">
        <f t="shared" si="10"/>
        <v>0</v>
      </c>
    </row>
    <row r="98" spans="1:14" s="81" customFormat="1" x14ac:dyDescent="0.2">
      <c r="A98" s="87" t="s">
        <v>205</v>
      </c>
      <c r="B98" s="107" t="s">
        <v>206</v>
      </c>
      <c r="C98" s="297">
        <v>0</v>
      </c>
      <c r="D98" s="298"/>
      <c r="E98" s="298"/>
      <c r="F98" s="299">
        <f t="shared" si="8"/>
        <v>0</v>
      </c>
      <c r="G98" s="300">
        <v>0</v>
      </c>
      <c r="H98" s="298"/>
      <c r="I98" s="298"/>
      <c r="J98" s="299">
        <f t="shared" si="9"/>
        <v>0</v>
      </c>
      <c r="K98" s="300">
        <v>0</v>
      </c>
      <c r="L98" s="298"/>
      <c r="M98" s="298"/>
      <c r="N98" s="299">
        <f t="shared" si="10"/>
        <v>0</v>
      </c>
    </row>
    <row r="99" spans="1:14" s="81" customFormat="1" ht="51" x14ac:dyDescent="0.2">
      <c r="A99" s="87" t="s">
        <v>207</v>
      </c>
      <c r="B99" s="107" t="s">
        <v>208</v>
      </c>
      <c r="C99" s="297">
        <v>0</v>
      </c>
      <c r="D99" s="298"/>
      <c r="E99" s="298"/>
      <c r="F99" s="299">
        <f t="shared" si="8"/>
        <v>0</v>
      </c>
      <c r="G99" s="300">
        <v>0</v>
      </c>
      <c r="H99" s="298"/>
      <c r="I99" s="298"/>
      <c r="J99" s="299">
        <f t="shared" si="9"/>
        <v>0</v>
      </c>
      <c r="K99" s="300">
        <v>0</v>
      </c>
      <c r="L99" s="298"/>
      <c r="M99" s="298"/>
      <c r="N99" s="299">
        <f t="shared" si="10"/>
        <v>0</v>
      </c>
    </row>
    <row r="100" spans="1:14" s="81" customFormat="1" ht="25.5" x14ac:dyDescent="0.2">
      <c r="A100" s="85" t="s">
        <v>209</v>
      </c>
      <c r="B100" s="106" t="s">
        <v>26</v>
      </c>
      <c r="C100" s="297">
        <f>SUM(C92:C99)</f>
        <v>0</v>
      </c>
      <c r="D100" s="297">
        <f>SUM(D92:D99)</f>
        <v>0</v>
      </c>
      <c r="E100" s="298"/>
      <c r="F100" s="299">
        <f t="shared" si="8"/>
        <v>0</v>
      </c>
      <c r="G100" s="300">
        <f>SUM(G92:G99)</f>
        <v>974781</v>
      </c>
      <c r="H100" s="298"/>
      <c r="I100" s="298"/>
      <c r="J100" s="299">
        <f t="shared" si="9"/>
        <v>974781</v>
      </c>
      <c r="K100" s="300">
        <f>SUM(K92:K99)</f>
        <v>974781</v>
      </c>
      <c r="L100" s="300">
        <f>SUM(L92:L99)</f>
        <v>0</v>
      </c>
      <c r="M100" s="298"/>
      <c r="N100" s="299">
        <f>SUM(K100:M100)</f>
        <v>974781</v>
      </c>
    </row>
    <row r="101" spans="1:14" s="81" customFormat="1" ht="38.25" x14ac:dyDescent="0.2">
      <c r="A101" s="92" t="s">
        <v>210</v>
      </c>
      <c r="B101" s="105"/>
      <c r="C101" s="309">
        <f>SUM(C100,C91,C86)</f>
        <v>11000000</v>
      </c>
      <c r="D101" s="310">
        <f>SUM(D100,D91,D86)</f>
        <v>0</v>
      </c>
      <c r="E101" s="311"/>
      <c r="F101" s="313">
        <f t="shared" si="8"/>
        <v>11000000</v>
      </c>
      <c r="G101" s="312">
        <f>SUM(G100,G91,G86)</f>
        <v>11988310</v>
      </c>
      <c r="H101" s="310">
        <f>SUM(H100,H91,H86)</f>
        <v>0</v>
      </c>
      <c r="I101" s="311"/>
      <c r="J101" s="313">
        <f t="shared" si="9"/>
        <v>11988310</v>
      </c>
      <c r="K101" s="312">
        <f>SUM(K100,K91,K86)</f>
        <v>11988310</v>
      </c>
      <c r="L101" s="310">
        <f>SUM(L100,L91,L86)</f>
        <v>0</v>
      </c>
      <c r="M101" s="311"/>
      <c r="N101" s="313">
        <f t="shared" si="10"/>
        <v>11988310</v>
      </c>
    </row>
    <row r="102" spans="1:14" s="81" customFormat="1" ht="25.5" x14ac:dyDescent="0.2">
      <c r="A102" s="85" t="s">
        <v>211</v>
      </c>
      <c r="B102" s="104" t="s">
        <v>212</v>
      </c>
      <c r="C102" s="440">
        <f>SUM(C101,C78)</f>
        <v>149806892</v>
      </c>
      <c r="D102" s="315">
        <f>SUM(D101,D78)</f>
        <v>0</v>
      </c>
      <c r="E102" s="315"/>
      <c r="F102" s="307">
        <f t="shared" si="8"/>
        <v>149806892</v>
      </c>
      <c r="G102" s="441">
        <f>SUM(G101,G78)</f>
        <v>160715586</v>
      </c>
      <c r="H102" s="315">
        <f>SUM(H101,H78)</f>
        <v>0</v>
      </c>
      <c r="I102" s="315"/>
      <c r="J102" s="307">
        <f t="shared" si="9"/>
        <v>160715586</v>
      </c>
      <c r="K102" s="441">
        <f>SUM(K101,K78)</f>
        <v>151771901</v>
      </c>
      <c r="L102" s="315">
        <f>SUM(L101,L78)</f>
        <v>0</v>
      </c>
      <c r="M102" s="315"/>
      <c r="N102" s="307">
        <f t="shared" si="10"/>
        <v>151771901</v>
      </c>
    </row>
    <row r="103" spans="1:14" s="81" customFormat="1" ht="38.25" x14ac:dyDescent="0.2">
      <c r="A103" s="87" t="s">
        <v>213</v>
      </c>
      <c r="B103" s="86" t="s">
        <v>214</v>
      </c>
      <c r="C103" s="416">
        <v>0</v>
      </c>
      <c r="D103" s="317"/>
      <c r="E103" s="317"/>
      <c r="F103" s="299">
        <f t="shared" si="8"/>
        <v>0</v>
      </c>
      <c r="G103" s="420">
        <v>0</v>
      </c>
      <c r="H103" s="317"/>
      <c r="I103" s="317"/>
      <c r="J103" s="299">
        <f t="shared" si="9"/>
        <v>0</v>
      </c>
      <c r="K103" s="420">
        <v>0</v>
      </c>
      <c r="L103" s="317"/>
      <c r="M103" s="317"/>
      <c r="N103" s="299">
        <f t="shared" si="10"/>
        <v>0</v>
      </c>
    </row>
    <row r="104" spans="1:14" s="81" customFormat="1" ht="51" x14ac:dyDescent="0.2">
      <c r="A104" s="87" t="s">
        <v>215</v>
      </c>
      <c r="B104" s="86" t="s">
        <v>216</v>
      </c>
      <c r="C104" s="416">
        <v>0</v>
      </c>
      <c r="D104" s="317"/>
      <c r="E104" s="317"/>
      <c r="F104" s="299">
        <f t="shared" si="8"/>
        <v>0</v>
      </c>
      <c r="G104" s="420">
        <v>0</v>
      </c>
      <c r="H104" s="317"/>
      <c r="I104" s="317"/>
      <c r="J104" s="299">
        <f t="shared" si="9"/>
        <v>0</v>
      </c>
      <c r="K104" s="420">
        <v>0</v>
      </c>
      <c r="L104" s="317"/>
      <c r="M104" s="317"/>
      <c r="N104" s="299">
        <f t="shared" si="10"/>
        <v>0</v>
      </c>
    </row>
    <row r="105" spans="1:14" s="81" customFormat="1" ht="25.5" x14ac:dyDescent="0.2">
      <c r="A105" s="87" t="s">
        <v>217</v>
      </c>
      <c r="B105" s="86" t="s">
        <v>218</v>
      </c>
      <c r="C105" s="416">
        <v>0</v>
      </c>
      <c r="D105" s="317"/>
      <c r="E105" s="317"/>
      <c r="F105" s="299">
        <f t="shared" si="8"/>
        <v>0</v>
      </c>
      <c r="G105" s="420">
        <v>0</v>
      </c>
      <c r="H105" s="317"/>
      <c r="I105" s="317"/>
      <c r="J105" s="299">
        <f t="shared" si="9"/>
        <v>0</v>
      </c>
      <c r="K105" s="420">
        <v>0</v>
      </c>
      <c r="L105" s="317"/>
      <c r="M105" s="317"/>
      <c r="N105" s="299">
        <f t="shared" si="10"/>
        <v>0</v>
      </c>
    </row>
    <row r="106" spans="1:14" s="81" customFormat="1" ht="51" x14ac:dyDescent="0.2">
      <c r="A106" s="85" t="s">
        <v>219</v>
      </c>
      <c r="B106" s="84" t="s">
        <v>220</v>
      </c>
      <c r="C106" s="417">
        <f>SUM(C103:C105)</f>
        <v>0</v>
      </c>
      <c r="D106" s="318"/>
      <c r="E106" s="318"/>
      <c r="F106" s="299">
        <f t="shared" ref="F106:F126" si="12">SUM(C106:E106)</f>
        <v>0</v>
      </c>
      <c r="G106" s="422">
        <f>SUM(G103:G105)</f>
        <v>0</v>
      </c>
      <c r="H106" s="318"/>
      <c r="I106" s="318"/>
      <c r="J106" s="299">
        <f t="shared" ref="J106:J126" si="13">SUM(G106:I106)</f>
        <v>0</v>
      </c>
      <c r="K106" s="422">
        <f>SUM(K103:K105)</f>
        <v>0</v>
      </c>
      <c r="L106" s="318"/>
      <c r="M106" s="318"/>
      <c r="N106" s="299">
        <f t="shared" ref="N106:N124" si="14">SUM(K106:M106)</f>
        <v>0</v>
      </c>
    </row>
    <row r="107" spans="1:14" s="81" customFormat="1" ht="25.5" x14ac:dyDescent="0.2">
      <c r="A107" s="87" t="s">
        <v>221</v>
      </c>
      <c r="B107" s="86" t="s">
        <v>222</v>
      </c>
      <c r="C107" s="333">
        <v>0</v>
      </c>
      <c r="D107" s="319"/>
      <c r="E107" s="319"/>
      <c r="F107" s="299">
        <f t="shared" si="12"/>
        <v>0</v>
      </c>
      <c r="G107" s="419">
        <v>0</v>
      </c>
      <c r="H107" s="319"/>
      <c r="I107" s="319"/>
      <c r="J107" s="299">
        <f t="shared" si="13"/>
        <v>0</v>
      </c>
      <c r="K107" s="419">
        <v>0</v>
      </c>
      <c r="L107" s="319"/>
      <c r="M107" s="319"/>
      <c r="N107" s="299">
        <f t="shared" si="14"/>
        <v>0</v>
      </c>
    </row>
    <row r="108" spans="1:14" s="81" customFormat="1" ht="25.5" x14ac:dyDescent="0.2">
      <c r="A108" s="87" t="s">
        <v>223</v>
      </c>
      <c r="B108" s="86" t="s">
        <v>224</v>
      </c>
      <c r="C108" s="333">
        <v>0</v>
      </c>
      <c r="D108" s="319"/>
      <c r="E108" s="319"/>
      <c r="F108" s="299">
        <f t="shared" si="12"/>
        <v>0</v>
      </c>
      <c r="G108" s="419">
        <v>0</v>
      </c>
      <c r="H108" s="319"/>
      <c r="I108" s="319"/>
      <c r="J108" s="299">
        <f t="shared" si="13"/>
        <v>0</v>
      </c>
      <c r="K108" s="419">
        <v>0</v>
      </c>
      <c r="L108" s="319"/>
      <c r="M108" s="319"/>
      <c r="N108" s="299">
        <f t="shared" si="14"/>
        <v>0</v>
      </c>
    </row>
    <row r="109" spans="1:14" s="81" customFormat="1" ht="38.25" x14ac:dyDescent="0.2">
      <c r="A109" s="87" t="s">
        <v>225</v>
      </c>
      <c r="B109" s="86" t="s">
        <v>226</v>
      </c>
      <c r="C109" s="333">
        <v>0</v>
      </c>
      <c r="D109" s="317"/>
      <c r="E109" s="317"/>
      <c r="F109" s="299">
        <f t="shared" si="12"/>
        <v>0</v>
      </c>
      <c r="G109" s="420">
        <v>0</v>
      </c>
      <c r="H109" s="317"/>
      <c r="I109" s="317"/>
      <c r="J109" s="299">
        <f t="shared" si="13"/>
        <v>0</v>
      </c>
      <c r="K109" s="420">
        <v>0</v>
      </c>
      <c r="L109" s="317"/>
      <c r="M109" s="317"/>
      <c r="N109" s="299">
        <f t="shared" si="14"/>
        <v>0</v>
      </c>
    </row>
    <row r="110" spans="1:14" s="81" customFormat="1" ht="38.25" x14ac:dyDescent="0.2">
      <c r="A110" s="87" t="s">
        <v>227</v>
      </c>
      <c r="B110" s="86" t="s">
        <v>228</v>
      </c>
      <c r="C110" s="333">
        <v>0</v>
      </c>
      <c r="D110" s="317"/>
      <c r="E110" s="317"/>
      <c r="F110" s="299">
        <f t="shared" si="12"/>
        <v>0</v>
      </c>
      <c r="G110" s="420">
        <v>0</v>
      </c>
      <c r="H110" s="317"/>
      <c r="I110" s="317"/>
      <c r="J110" s="299">
        <f t="shared" si="13"/>
        <v>0</v>
      </c>
      <c r="K110" s="420">
        <v>0</v>
      </c>
      <c r="L110" s="317"/>
      <c r="M110" s="317"/>
      <c r="N110" s="299">
        <f t="shared" si="14"/>
        <v>0</v>
      </c>
    </row>
    <row r="111" spans="1:14" s="81" customFormat="1" ht="38.25" x14ac:dyDescent="0.2">
      <c r="A111" s="85" t="s">
        <v>229</v>
      </c>
      <c r="B111" s="84" t="s">
        <v>230</v>
      </c>
      <c r="C111" s="415">
        <f>SUM(C107:C110)</f>
        <v>0</v>
      </c>
      <c r="D111" s="320"/>
      <c r="E111" s="320"/>
      <c r="F111" s="299">
        <f t="shared" si="12"/>
        <v>0</v>
      </c>
      <c r="G111" s="421">
        <f>SUM(G107:G110)</f>
        <v>0</v>
      </c>
      <c r="H111" s="320"/>
      <c r="I111" s="320"/>
      <c r="J111" s="299">
        <f t="shared" si="13"/>
        <v>0</v>
      </c>
      <c r="K111" s="421">
        <f>SUM(K107:K110)</f>
        <v>0</v>
      </c>
      <c r="L111" s="320"/>
      <c r="M111" s="320"/>
      <c r="N111" s="299">
        <f t="shared" si="14"/>
        <v>0</v>
      </c>
    </row>
    <row r="112" spans="1:14" s="81" customFormat="1" ht="51" x14ac:dyDescent="0.2">
      <c r="A112" s="87" t="s">
        <v>231</v>
      </c>
      <c r="B112" s="86" t="s">
        <v>232</v>
      </c>
      <c r="C112" s="333">
        <v>0</v>
      </c>
      <c r="D112" s="319"/>
      <c r="E112" s="319"/>
      <c r="F112" s="299">
        <f t="shared" si="12"/>
        <v>0</v>
      </c>
      <c r="G112" s="321">
        <v>0</v>
      </c>
      <c r="H112" s="319"/>
      <c r="I112" s="319"/>
      <c r="J112" s="299">
        <f t="shared" si="13"/>
        <v>0</v>
      </c>
      <c r="K112" s="419">
        <v>0</v>
      </c>
      <c r="L112" s="319"/>
      <c r="M112" s="319"/>
      <c r="N112" s="299">
        <f t="shared" si="14"/>
        <v>0</v>
      </c>
    </row>
    <row r="113" spans="1:14" s="81" customFormat="1" ht="51" x14ac:dyDescent="0.2">
      <c r="A113" s="87" t="s">
        <v>233</v>
      </c>
      <c r="B113" s="86" t="s">
        <v>234</v>
      </c>
      <c r="C113" s="333">
        <v>2846536</v>
      </c>
      <c r="D113" s="319"/>
      <c r="E113" s="319"/>
      <c r="F113" s="299">
        <f t="shared" si="12"/>
        <v>2846536</v>
      </c>
      <c r="G113" s="321">
        <v>2846536</v>
      </c>
      <c r="H113" s="322"/>
      <c r="I113" s="322"/>
      <c r="J113" s="323">
        <f t="shared" si="13"/>
        <v>2846536</v>
      </c>
      <c r="K113" s="321">
        <v>2846536</v>
      </c>
      <c r="L113" s="322"/>
      <c r="M113" s="322"/>
      <c r="N113" s="323">
        <f t="shared" si="14"/>
        <v>2846536</v>
      </c>
    </row>
    <row r="114" spans="1:14" s="81" customFormat="1" ht="38.25" x14ac:dyDescent="0.2">
      <c r="A114" s="87" t="s">
        <v>235</v>
      </c>
      <c r="B114" s="84" t="s">
        <v>236</v>
      </c>
      <c r="C114" s="333">
        <v>33322110</v>
      </c>
      <c r="D114" s="319"/>
      <c r="E114" s="319"/>
      <c r="F114" s="299">
        <f t="shared" si="12"/>
        <v>33322110</v>
      </c>
      <c r="G114" s="321">
        <v>31090523</v>
      </c>
      <c r="H114" s="322"/>
      <c r="I114" s="322"/>
      <c r="J114" s="323">
        <f t="shared" si="13"/>
        <v>31090523</v>
      </c>
      <c r="K114" s="321">
        <v>31090523</v>
      </c>
      <c r="L114" s="322"/>
      <c r="M114" s="322"/>
      <c r="N114" s="323">
        <f t="shared" si="14"/>
        <v>31090523</v>
      </c>
    </row>
    <row r="115" spans="1:14" s="81" customFormat="1" ht="25.5" x14ac:dyDescent="0.2">
      <c r="A115" s="87" t="s">
        <v>237</v>
      </c>
      <c r="B115" s="86" t="s">
        <v>238</v>
      </c>
      <c r="C115" s="418">
        <v>0</v>
      </c>
      <c r="D115" s="319"/>
      <c r="E115" s="319"/>
      <c r="F115" s="299">
        <f t="shared" si="12"/>
        <v>0</v>
      </c>
      <c r="G115" s="419">
        <v>0</v>
      </c>
      <c r="H115" s="319"/>
      <c r="I115" s="319"/>
      <c r="J115" s="299">
        <f t="shared" si="13"/>
        <v>0</v>
      </c>
      <c r="K115" s="419">
        <v>0</v>
      </c>
      <c r="L115" s="319"/>
      <c r="M115" s="319"/>
      <c r="N115" s="299">
        <f t="shared" si="14"/>
        <v>0</v>
      </c>
    </row>
    <row r="116" spans="1:14" s="81" customFormat="1" ht="25.5" x14ac:dyDescent="0.2">
      <c r="A116" s="87" t="s">
        <v>239</v>
      </c>
      <c r="B116" s="86" t="s">
        <v>240</v>
      </c>
      <c r="C116" s="418">
        <v>0</v>
      </c>
      <c r="D116" s="319"/>
      <c r="E116" s="319"/>
      <c r="F116" s="299">
        <f t="shared" si="12"/>
        <v>0</v>
      </c>
      <c r="G116" s="419">
        <v>0</v>
      </c>
      <c r="H116" s="319"/>
      <c r="I116" s="319"/>
      <c r="J116" s="299">
        <f t="shared" si="13"/>
        <v>0</v>
      </c>
      <c r="K116" s="419">
        <v>0</v>
      </c>
      <c r="L116" s="319"/>
      <c r="M116" s="319"/>
      <c r="N116" s="299">
        <f t="shared" si="14"/>
        <v>0</v>
      </c>
    </row>
    <row r="117" spans="1:14" s="81" customFormat="1" ht="38.25" x14ac:dyDescent="0.2">
      <c r="A117" s="87" t="s">
        <v>241</v>
      </c>
      <c r="B117" s="86" t="s">
        <v>242</v>
      </c>
      <c r="C117" s="418">
        <v>0</v>
      </c>
      <c r="D117" s="319"/>
      <c r="E117" s="319"/>
      <c r="F117" s="299">
        <f t="shared" si="12"/>
        <v>0</v>
      </c>
      <c r="G117" s="419">
        <v>0</v>
      </c>
      <c r="H117" s="319"/>
      <c r="I117" s="319"/>
      <c r="J117" s="299">
        <f t="shared" si="13"/>
        <v>0</v>
      </c>
      <c r="K117" s="419">
        <v>0</v>
      </c>
      <c r="L117" s="319"/>
      <c r="M117" s="319"/>
      <c r="N117" s="299">
        <f t="shared" si="14"/>
        <v>0</v>
      </c>
    </row>
    <row r="118" spans="1:14" s="114" customFormat="1" ht="38.25" x14ac:dyDescent="0.2">
      <c r="A118" s="85" t="s">
        <v>243</v>
      </c>
      <c r="B118" s="84" t="s">
        <v>244</v>
      </c>
      <c r="C118" s="334">
        <f>SUM(C112:C117)</f>
        <v>36168646</v>
      </c>
      <c r="D118" s="320"/>
      <c r="E118" s="320"/>
      <c r="F118" s="307">
        <f t="shared" si="12"/>
        <v>36168646</v>
      </c>
      <c r="G118" s="324">
        <f>SUM(G112:G117)</f>
        <v>33937059</v>
      </c>
      <c r="H118" s="325"/>
      <c r="I118" s="325"/>
      <c r="J118" s="335">
        <f t="shared" si="13"/>
        <v>33937059</v>
      </c>
      <c r="K118" s="324">
        <f>SUM(K112:K117)</f>
        <v>33937059</v>
      </c>
      <c r="L118" s="325"/>
      <c r="M118" s="325"/>
      <c r="N118" s="335">
        <f t="shared" si="14"/>
        <v>33937059</v>
      </c>
    </row>
    <row r="119" spans="1:14" s="81" customFormat="1" ht="25.5" x14ac:dyDescent="0.2">
      <c r="A119" s="87" t="s">
        <v>245</v>
      </c>
      <c r="B119" s="86" t="s">
        <v>246</v>
      </c>
      <c r="C119" s="333">
        <v>0</v>
      </c>
      <c r="D119" s="319"/>
      <c r="E119" s="319"/>
      <c r="F119" s="299">
        <f t="shared" si="12"/>
        <v>0</v>
      </c>
      <c r="G119" s="419">
        <v>0</v>
      </c>
      <c r="H119" s="319"/>
      <c r="I119" s="319"/>
      <c r="J119" s="299">
        <f t="shared" si="13"/>
        <v>0</v>
      </c>
      <c r="K119" s="419">
        <v>0</v>
      </c>
      <c r="L119" s="319"/>
      <c r="M119" s="319"/>
      <c r="N119" s="299">
        <f t="shared" si="14"/>
        <v>0</v>
      </c>
    </row>
    <row r="120" spans="1:14" s="81" customFormat="1" ht="38.25" x14ac:dyDescent="0.2">
      <c r="A120" s="87" t="s">
        <v>247</v>
      </c>
      <c r="B120" s="86" t="s">
        <v>248</v>
      </c>
      <c r="C120" s="333">
        <v>0</v>
      </c>
      <c r="D120" s="317"/>
      <c r="E120" s="317"/>
      <c r="F120" s="299">
        <f t="shared" si="12"/>
        <v>0</v>
      </c>
      <c r="G120" s="420">
        <v>0</v>
      </c>
      <c r="H120" s="317"/>
      <c r="I120" s="317"/>
      <c r="J120" s="299">
        <f t="shared" si="13"/>
        <v>0</v>
      </c>
      <c r="K120" s="420">
        <v>0</v>
      </c>
      <c r="L120" s="317"/>
      <c r="M120" s="317"/>
      <c r="N120" s="299">
        <f t="shared" si="14"/>
        <v>0</v>
      </c>
    </row>
    <row r="121" spans="1:14" s="81" customFormat="1" ht="25.5" x14ac:dyDescent="0.2">
      <c r="A121" s="87" t="s">
        <v>249</v>
      </c>
      <c r="B121" s="86" t="s">
        <v>250</v>
      </c>
      <c r="C121" s="333">
        <v>0</v>
      </c>
      <c r="D121" s="319"/>
      <c r="E121" s="319"/>
      <c r="F121" s="299">
        <f t="shared" si="12"/>
        <v>0</v>
      </c>
      <c r="G121" s="419">
        <v>0</v>
      </c>
      <c r="H121" s="319"/>
      <c r="I121" s="319"/>
      <c r="J121" s="299">
        <f t="shared" si="13"/>
        <v>0</v>
      </c>
      <c r="K121" s="419">
        <v>0</v>
      </c>
      <c r="L121" s="319"/>
      <c r="M121" s="319"/>
      <c r="N121" s="299">
        <f t="shared" si="14"/>
        <v>0</v>
      </c>
    </row>
    <row r="122" spans="1:14" s="81" customFormat="1" ht="25.5" x14ac:dyDescent="0.2">
      <c r="A122" s="87" t="s">
        <v>251</v>
      </c>
      <c r="B122" s="86" t="s">
        <v>252</v>
      </c>
      <c r="C122" s="333">
        <v>0</v>
      </c>
      <c r="D122" s="319"/>
      <c r="E122" s="319"/>
      <c r="F122" s="299">
        <f t="shared" si="12"/>
        <v>0</v>
      </c>
      <c r="G122" s="419">
        <v>0</v>
      </c>
      <c r="H122" s="319"/>
      <c r="I122" s="319"/>
      <c r="J122" s="299">
        <f t="shared" si="13"/>
        <v>0</v>
      </c>
      <c r="K122" s="419">
        <v>0</v>
      </c>
      <c r="L122" s="319"/>
      <c r="M122" s="319"/>
      <c r="N122" s="299">
        <f t="shared" si="14"/>
        <v>0</v>
      </c>
    </row>
    <row r="123" spans="1:14" s="81" customFormat="1" ht="38.25" x14ac:dyDescent="0.2">
      <c r="A123" s="85" t="s">
        <v>253</v>
      </c>
      <c r="B123" s="84" t="s">
        <v>254</v>
      </c>
      <c r="C123" s="333">
        <f>SUM(C119:C122)</f>
        <v>0</v>
      </c>
      <c r="D123" s="333">
        <f>SUM(D119:D122)</f>
        <v>0</v>
      </c>
      <c r="E123" s="320"/>
      <c r="F123" s="299">
        <f t="shared" si="12"/>
        <v>0</v>
      </c>
      <c r="G123" s="421">
        <f>SUM(G119:G122)</f>
        <v>0</v>
      </c>
      <c r="H123" s="320"/>
      <c r="I123" s="320"/>
      <c r="J123" s="299">
        <f t="shared" si="13"/>
        <v>0</v>
      </c>
      <c r="K123" s="421">
        <f>SUM(K119:K122)</f>
        <v>0</v>
      </c>
      <c r="L123" s="320"/>
      <c r="M123" s="320"/>
      <c r="N123" s="299">
        <f t="shared" si="14"/>
        <v>0</v>
      </c>
    </row>
    <row r="124" spans="1:14" s="81" customFormat="1" ht="51" x14ac:dyDescent="0.2">
      <c r="A124" s="87" t="s">
        <v>255</v>
      </c>
      <c r="B124" s="86" t="s">
        <v>256</v>
      </c>
      <c r="C124" s="333">
        <v>0</v>
      </c>
      <c r="D124" s="333">
        <v>0</v>
      </c>
      <c r="E124" s="317"/>
      <c r="F124" s="299">
        <f t="shared" si="12"/>
        <v>0</v>
      </c>
      <c r="G124" s="420">
        <v>0</v>
      </c>
      <c r="H124" s="317"/>
      <c r="I124" s="317"/>
      <c r="J124" s="299">
        <f t="shared" si="13"/>
        <v>0</v>
      </c>
      <c r="K124" s="420">
        <v>0</v>
      </c>
      <c r="L124" s="317"/>
      <c r="M124" s="317"/>
      <c r="N124" s="299">
        <f t="shared" si="14"/>
        <v>0</v>
      </c>
    </row>
    <row r="125" spans="1:14" s="81" customFormat="1" ht="25.5" x14ac:dyDescent="0.2">
      <c r="A125" s="91" t="s">
        <v>257</v>
      </c>
      <c r="B125" s="83" t="s">
        <v>27</v>
      </c>
      <c r="C125" s="326">
        <f>SUM(C118,C123:C124)</f>
        <v>36168646</v>
      </c>
      <c r="D125" s="326">
        <f t="shared" ref="D125:E125" si="15">SUM(D118,D123:D124)</f>
        <v>0</v>
      </c>
      <c r="E125" s="326">
        <f t="shared" si="15"/>
        <v>0</v>
      </c>
      <c r="F125" s="327">
        <f t="shared" si="12"/>
        <v>36168646</v>
      </c>
      <c r="G125" s="328">
        <f>SUM(G118,G123:G124)</f>
        <v>33937059</v>
      </c>
      <c r="H125" s="328">
        <f t="shared" ref="H125:M125" si="16">SUM(H123,H124,H118,H114,H113,H111,H106)</f>
        <v>0</v>
      </c>
      <c r="I125" s="328">
        <f t="shared" si="16"/>
        <v>0</v>
      </c>
      <c r="J125" s="328">
        <f>SUM(G125:I125)</f>
        <v>33937059</v>
      </c>
      <c r="K125" s="328">
        <f>SUM(K118,K123:K124)</f>
        <v>33937059</v>
      </c>
      <c r="L125" s="328">
        <f t="shared" si="16"/>
        <v>0</v>
      </c>
      <c r="M125" s="328">
        <f t="shared" si="16"/>
        <v>0</v>
      </c>
      <c r="N125" s="328">
        <f>SUM(K125:M125)</f>
        <v>33937059</v>
      </c>
    </row>
    <row r="126" spans="1:14" s="81" customFormat="1" ht="26.25" thickBot="1" x14ac:dyDescent="0.25">
      <c r="A126" s="122" t="s">
        <v>258</v>
      </c>
      <c r="B126" s="82"/>
      <c r="C126" s="329">
        <f>SUM(C125,C102)</f>
        <v>185975538</v>
      </c>
      <c r="D126" s="330">
        <f>SUM(D125,D102)</f>
        <v>0</v>
      </c>
      <c r="E126" s="330"/>
      <c r="F126" s="331">
        <f t="shared" si="12"/>
        <v>185975538</v>
      </c>
      <c r="G126" s="332">
        <f>SUM(G125,G102)</f>
        <v>194652645</v>
      </c>
      <c r="H126" s="330">
        <f>SUM(H125,H102)</f>
        <v>0</v>
      </c>
      <c r="I126" s="330"/>
      <c r="J126" s="331">
        <f t="shared" si="13"/>
        <v>194652645</v>
      </c>
      <c r="K126" s="332">
        <f>SUM(K125,K102)</f>
        <v>185708960</v>
      </c>
      <c r="L126" s="330">
        <f>SUM(L125,L102)</f>
        <v>0</v>
      </c>
      <c r="M126" s="330"/>
      <c r="N126" s="436">
        <f>SUM(K126,M126)</f>
        <v>185708960</v>
      </c>
    </row>
    <row r="127" spans="1:14" s="128" customFormat="1" x14ac:dyDescent="0.2">
      <c r="A127" s="124"/>
      <c r="B127" s="125"/>
      <c r="C127" s="126"/>
      <c r="D127" s="126"/>
      <c r="E127" s="126"/>
      <c r="F127" s="127"/>
      <c r="G127" s="126"/>
      <c r="H127" s="126"/>
      <c r="I127" s="126"/>
      <c r="J127" s="127"/>
      <c r="K127" s="126"/>
      <c r="L127" s="126"/>
      <c r="M127" s="126"/>
      <c r="N127" s="127"/>
    </row>
    <row r="128" spans="1:14" s="128" customFormat="1" x14ac:dyDescent="0.2">
      <c r="A128" s="124"/>
      <c r="B128" s="125"/>
      <c r="C128" s="126"/>
      <c r="D128" s="126"/>
      <c r="E128" s="126"/>
      <c r="F128" s="127"/>
      <c r="G128" s="126"/>
      <c r="H128" s="126"/>
      <c r="I128" s="126"/>
      <c r="J128" s="127"/>
      <c r="K128" s="126"/>
      <c r="L128" s="126"/>
      <c r="M128" s="126"/>
      <c r="N128" s="127"/>
    </row>
  </sheetData>
  <mergeCells count="10">
    <mergeCell ref="A2:N2"/>
    <mergeCell ref="G9:J9"/>
    <mergeCell ref="B9:B10"/>
    <mergeCell ref="A5:F5"/>
    <mergeCell ref="K9:N9"/>
    <mergeCell ref="C9:F9"/>
    <mergeCell ref="A3:F3"/>
    <mergeCell ref="A6:F6"/>
    <mergeCell ref="A9:A10"/>
    <mergeCell ref="A4:N4"/>
  </mergeCells>
  <pageMargins left="0.35433070866141736" right="0.35433070866141736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7"/>
  <sheetViews>
    <sheetView workbookViewId="0">
      <selection sqref="A1:D1"/>
    </sheetView>
  </sheetViews>
  <sheetFormatPr defaultColWidth="9.140625" defaultRowHeight="15" x14ac:dyDescent="0.25"/>
  <cols>
    <col min="1" max="1" width="73.140625" style="50" customWidth="1"/>
    <col min="2" max="2" width="16" style="50" bestFit="1" customWidth="1"/>
    <col min="3" max="3" width="17.28515625" style="50" customWidth="1"/>
    <col min="4" max="4" width="16" style="50" bestFit="1" customWidth="1"/>
    <col min="5" max="16384" width="9.140625" style="50"/>
  </cols>
  <sheetData>
    <row r="1" spans="1:6" x14ac:dyDescent="0.25">
      <c r="A1" s="526" t="s">
        <v>782</v>
      </c>
      <c r="B1" s="443"/>
      <c r="C1" s="443"/>
      <c r="D1" s="443"/>
    </row>
    <row r="2" spans="1:6" x14ac:dyDescent="0.25">
      <c r="A2" s="17"/>
      <c r="B2"/>
      <c r="C2"/>
      <c r="D2"/>
    </row>
    <row r="3" spans="1:6" ht="27" customHeight="1" x14ac:dyDescent="0.25">
      <c r="A3" s="523" t="s">
        <v>760</v>
      </c>
      <c r="B3" s="531"/>
      <c r="C3" s="531"/>
      <c r="D3" s="531"/>
      <c r="E3" s="63"/>
      <c r="F3" s="62"/>
    </row>
    <row r="4" spans="1:6" ht="25.5" customHeight="1" x14ac:dyDescent="0.25">
      <c r="A4" s="477" t="s">
        <v>694</v>
      </c>
      <c r="B4" s="531"/>
      <c r="C4" s="531"/>
      <c r="D4" s="531"/>
      <c r="E4" s="51"/>
      <c r="F4" s="62"/>
    </row>
    <row r="6" spans="1:6" x14ac:dyDescent="0.25">
      <c r="A6" s="52" t="s">
        <v>553</v>
      </c>
      <c r="B6" s="52"/>
      <c r="C6" s="52"/>
      <c r="D6" s="52"/>
      <c r="E6" s="52"/>
      <c r="F6" s="52"/>
    </row>
    <row r="7" spans="1:6" ht="25.5" x14ac:dyDescent="0.25">
      <c r="A7" s="53" t="s">
        <v>0</v>
      </c>
      <c r="B7" s="61" t="s">
        <v>761</v>
      </c>
      <c r="C7" s="61" t="s">
        <v>552</v>
      </c>
      <c r="D7" s="61" t="s">
        <v>762</v>
      </c>
      <c r="E7" s="52"/>
      <c r="F7" s="52"/>
    </row>
    <row r="8" spans="1:6" x14ac:dyDescent="0.25">
      <c r="A8" s="56" t="s">
        <v>551</v>
      </c>
      <c r="B8" s="60"/>
      <c r="C8" s="60"/>
      <c r="D8" s="60"/>
      <c r="E8" s="52"/>
      <c r="F8" s="52"/>
    </row>
    <row r="9" spans="1:6" x14ac:dyDescent="0.25">
      <c r="A9" s="54" t="s">
        <v>435</v>
      </c>
      <c r="B9" s="55">
        <v>73218</v>
      </c>
      <c r="C9" s="55">
        <v>0</v>
      </c>
      <c r="D9" s="55">
        <v>18471</v>
      </c>
      <c r="E9" s="52"/>
      <c r="F9" s="52"/>
    </row>
    <row r="10" spans="1:6" x14ac:dyDescent="0.25">
      <c r="A10" s="54" t="s">
        <v>436</v>
      </c>
      <c r="B10" s="55">
        <v>462611</v>
      </c>
      <c r="C10" s="55">
        <v>0</v>
      </c>
      <c r="D10" s="55">
        <v>202767</v>
      </c>
      <c r="E10" s="52"/>
      <c r="F10" s="52"/>
    </row>
    <row r="11" spans="1:6" x14ac:dyDescent="0.25">
      <c r="A11" s="54" t="s">
        <v>437</v>
      </c>
      <c r="B11" s="55"/>
      <c r="C11" s="55"/>
      <c r="D11" s="55"/>
      <c r="E11" s="52"/>
      <c r="F11" s="52"/>
    </row>
    <row r="12" spans="1:6" x14ac:dyDescent="0.25">
      <c r="A12" s="56" t="s">
        <v>438</v>
      </c>
      <c r="B12" s="57">
        <f>SUM(B9:B11)</f>
        <v>535829</v>
      </c>
      <c r="C12" s="57"/>
      <c r="D12" s="57">
        <f>SUM(D9:D11)</f>
        <v>221238</v>
      </c>
      <c r="E12" s="52"/>
      <c r="F12" s="52"/>
    </row>
    <row r="13" spans="1:6" x14ac:dyDescent="0.25">
      <c r="A13" s="54" t="s">
        <v>439</v>
      </c>
      <c r="B13" s="55">
        <v>1098971004</v>
      </c>
      <c r="C13" s="55"/>
      <c r="D13" s="55">
        <v>1053657056</v>
      </c>
      <c r="E13" s="52"/>
      <c r="F13" s="52"/>
    </row>
    <row r="14" spans="1:6" x14ac:dyDescent="0.25">
      <c r="A14" s="54" t="s">
        <v>440</v>
      </c>
      <c r="B14" s="55">
        <v>4672860</v>
      </c>
      <c r="C14" s="55"/>
      <c r="D14" s="55">
        <v>5287277</v>
      </c>
      <c r="E14" s="52"/>
      <c r="F14" s="52"/>
    </row>
    <row r="15" spans="1:6" x14ac:dyDescent="0.25">
      <c r="A15" s="54" t="s">
        <v>441</v>
      </c>
      <c r="B15" s="55"/>
      <c r="C15" s="55"/>
      <c r="D15" s="55"/>
      <c r="E15" s="52"/>
      <c r="F15" s="52"/>
    </row>
    <row r="16" spans="1:6" x14ac:dyDescent="0.25">
      <c r="A16" s="54" t="s">
        <v>442</v>
      </c>
      <c r="B16" s="55">
        <v>47141942</v>
      </c>
      <c r="C16" s="55"/>
      <c r="D16" s="55">
        <v>52908940</v>
      </c>
      <c r="E16" s="52"/>
      <c r="F16" s="52"/>
    </row>
    <row r="17" spans="1:6" x14ac:dyDescent="0.25">
      <c r="A17" s="54" t="s">
        <v>443</v>
      </c>
      <c r="B17" s="55"/>
      <c r="C17" s="55"/>
      <c r="D17" s="55"/>
      <c r="E17" s="52"/>
      <c r="F17" s="52"/>
    </row>
    <row r="18" spans="1:6" x14ac:dyDescent="0.25">
      <c r="A18" s="56" t="s">
        <v>444</v>
      </c>
      <c r="B18" s="57">
        <f>SUM(B13:B17)</f>
        <v>1150785806</v>
      </c>
      <c r="C18" s="57"/>
      <c r="D18" s="57">
        <f>SUM(D13:D17)</f>
        <v>1111853273</v>
      </c>
      <c r="E18" s="52"/>
      <c r="F18" s="52"/>
    </row>
    <row r="19" spans="1:6" x14ac:dyDescent="0.25">
      <c r="A19" s="54" t="s">
        <v>445</v>
      </c>
      <c r="B19" s="55">
        <v>5478580</v>
      </c>
      <c r="C19" s="55"/>
      <c r="D19" s="55">
        <v>5478580</v>
      </c>
      <c r="E19" s="52"/>
      <c r="F19" s="52"/>
    </row>
    <row r="20" spans="1:6" x14ac:dyDescent="0.25">
      <c r="A20" s="54" t="s">
        <v>446</v>
      </c>
      <c r="B20" s="55"/>
      <c r="C20" s="55"/>
      <c r="D20" s="55"/>
      <c r="E20" s="52"/>
      <c r="F20" s="52"/>
    </row>
    <row r="21" spans="1:6" x14ac:dyDescent="0.25">
      <c r="A21" s="54" t="s">
        <v>447</v>
      </c>
      <c r="B21" s="55"/>
      <c r="C21" s="55"/>
      <c r="D21" s="55"/>
      <c r="E21" s="52"/>
      <c r="F21" s="52"/>
    </row>
    <row r="22" spans="1:6" x14ac:dyDescent="0.25">
      <c r="A22" s="56" t="s">
        <v>448</v>
      </c>
      <c r="B22" s="57">
        <f>SUM(B19:B21)</f>
        <v>5478580</v>
      </c>
      <c r="C22" s="57"/>
      <c r="D22" s="57">
        <f>SUM(D19:D21)</f>
        <v>5478580</v>
      </c>
      <c r="E22" s="52"/>
      <c r="F22" s="52"/>
    </row>
    <row r="23" spans="1:6" x14ac:dyDescent="0.25">
      <c r="A23" s="54" t="s">
        <v>449</v>
      </c>
      <c r="B23" s="55"/>
      <c r="C23" s="55"/>
      <c r="D23" s="55"/>
      <c r="E23" s="52"/>
      <c r="F23" s="52"/>
    </row>
    <row r="24" spans="1:6" ht="30" x14ac:dyDescent="0.25">
      <c r="A24" s="54" t="s">
        <v>450</v>
      </c>
      <c r="B24" s="55"/>
      <c r="C24" s="55"/>
      <c r="D24" s="55"/>
      <c r="E24" s="52"/>
      <c r="F24" s="52"/>
    </row>
    <row r="25" spans="1:6" x14ac:dyDescent="0.25">
      <c r="A25" s="56" t="s">
        <v>550</v>
      </c>
      <c r="B25" s="57"/>
      <c r="C25" s="57"/>
      <c r="D25" s="57"/>
      <c r="E25" s="52"/>
      <c r="F25" s="52"/>
    </row>
    <row r="26" spans="1:6" x14ac:dyDescent="0.25">
      <c r="A26" s="56" t="s">
        <v>451</v>
      </c>
      <c r="B26" s="57">
        <f t="shared" ref="B26:C26" si="0">SUM(B22,B18,B12)</f>
        <v>1156800215</v>
      </c>
      <c r="C26" s="57">
        <f t="shared" si="0"/>
        <v>0</v>
      </c>
      <c r="D26" s="57">
        <f>SUM(D22,D18,D12)</f>
        <v>1117553091</v>
      </c>
      <c r="E26" s="52"/>
      <c r="F26" s="52"/>
    </row>
    <row r="27" spans="1:6" x14ac:dyDescent="0.25">
      <c r="A27" s="54" t="s">
        <v>549</v>
      </c>
      <c r="B27" s="55"/>
      <c r="C27" s="55"/>
      <c r="D27" s="55"/>
      <c r="E27" s="52"/>
      <c r="F27" s="52"/>
    </row>
    <row r="28" spans="1:6" x14ac:dyDescent="0.25">
      <c r="A28" s="54" t="s">
        <v>548</v>
      </c>
      <c r="B28" s="55"/>
      <c r="C28" s="55"/>
      <c r="D28" s="55"/>
      <c r="E28" s="52"/>
      <c r="F28" s="52"/>
    </row>
    <row r="29" spans="1:6" x14ac:dyDescent="0.25">
      <c r="A29" s="54" t="s">
        <v>547</v>
      </c>
      <c r="B29" s="55"/>
      <c r="C29" s="55"/>
      <c r="D29" s="55"/>
      <c r="E29" s="52"/>
      <c r="F29" s="52"/>
    </row>
    <row r="30" spans="1:6" x14ac:dyDescent="0.25">
      <c r="A30" s="54" t="s">
        <v>546</v>
      </c>
      <c r="B30" s="55"/>
      <c r="C30" s="55"/>
      <c r="D30" s="55"/>
      <c r="E30" s="52"/>
      <c r="F30" s="52"/>
    </row>
    <row r="31" spans="1:6" x14ac:dyDescent="0.25">
      <c r="A31" s="54" t="s">
        <v>545</v>
      </c>
      <c r="B31" s="55"/>
      <c r="C31" s="55"/>
      <c r="D31" s="55"/>
      <c r="E31" s="52"/>
      <c r="F31" s="52"/>
    </row>
    <row r="32" spans="1:6" x14ac:dyDescent="0.25">
      <c r="A32" s="56" t="s">
        <v>544</v>
      </c>
      <c r="B32" s="57"/>
      <c r="C32" s="57"/>
      <c r="D32" s="57"/>
      <c r="E32" s="52"/>
      <c r="F32" s="52"/>
    </row>
    <row r="33" spans="1:6" x14ac:dyDescent="0.25">
      <c r="A33" s="54" t="s">
        <v>543</v>
      </c>
      <c r="B33" s="55"/>
      <c r="C33" s="55"/>
      <c r="D33" s="55"/>
      <c r="E33" s="52"/>
      <c r="F33" s="52"/>
    </row>
    <row r="34" spans="1:6" x14ac:dyDescent="0.25">
      <c r="A34" s="54" t="s">
        <v>542</v>
      </c>
      <c r="B34" s="55"/>
      <c r="C34" s="55"/>
      <c r="D34" s="55"/>
      <c r="E34" s="52"/>
      <c r="F34" s="52"/>
    </row>
    <row r="35" spans="1:6" x14ac:dyDescent="0.25">
      <c r="A35" s="54" t="s">
        <v>541</v>
      </c>
      <c r="B35" s="55"/>
      <c r="C35" s="55"/>
      <c r="D35" s="55"/>
      <c r="E35" s="52"/>
      <c r="F35" s="52"/>
    </row>
    <row r="36" spans="1:6" x14ac:dyDescent="0.25">
      <c r="A36" s="54" t="s">
        <v>540</v>
      </c>
      <c r="B36" s="55"/>
      <c r="C36" s="55"/>
      <c r="D36" s="55"/>
      <c r="E36" s="52"/>
      <c r="F36" s="52"/>
    </row>
    <row r="37" spans="1:6" x14ac:dyDescent="0.25">
      <c r="A37" s="54" t="s">
        <v>539</v>
      </c>
      <c r="B37" s="55"/>
      <c r="C37" s="55"/>
      <c r="D37" s="55"/>
      <c r="E37" s="52"/>
      <c r="F37" s="52"/>
    </row>
    <row r="38" spans="1:6" x14ac:dyDescent="0.25">
      <c r="A38" s="54" t="s">
        <v>538</v>
      </c>
      <c r="B38" s="55"/>
      <c r="C38" s="55"/>
      <c r="D38" s="55"/>
      <c r="E38" s="52"/>
      <c r="F38" s="52"/>
    </row>
    <row r="39" spans="1:6" x14ac:dyDescent="0.25">
      <c r="A39" s="54" t="s">
        <v>537</v>
      </c>
      <c r="B39" s="55"/>
      <c r="C39" s="55"/>
      <c r="D39" s="55"/>
      <c r="E39" s="52"/>
      <c r="F39" s="52"/>
    </row>
    <row r="40" spans="1:6" x14ac:dyDescent="0.25">
      <c r="A40" s="56" t="s">
        <v>452</v>
      </c>
      <c r="B40" s="57"/>
      <c r="C40" s="57"/>
      <c r="D40" s="57"/>
      <c r="E40" s="52"/>
      <c r="F40" s="52"/>
    </row>
    <row r="41" spans="1:6" x14ac:dyDescent="0.25">
      <c r="A41" s="56" t="s">
        <v>536</v>
      </c>
      <c r="B41" s="57"/>
      <c r="C41" s="57"/>
      <c r="D41" s="57"/>
      <c r="E41" s="52"/>
      <c r="F41" s="52"/>
    </row>
    <row r="42" spans="1:6" x14ac:dyDescent="0.25">
      <c r="A42" s="54" t="s">
        <v>453</v>
      </c>
      <c r="B42" s="55"/>
      <c r="C42" s="55"/>
      <c r="D42" s="55"/>
      <c r="E42" s="52"/>
      <c r="F42" s="52"/>
    </row>
    <row r="43" spans="1:6" x14ac:dyDescent="0.25">
      <c r="A43" s="54" t="s">
        <v>454</v>
      </c>
      <c r="B43" s="55">
        <v>1155340</v>
      </c>
      <c r="C43" s="55"/>
      <c r="D43" s="55">
        <v>589800</v>
      </c>
      <c r="E43" s="52"/>
      <c r="F43" s="52"/>
    </row>
    <row r="44" spans="1:6" x14ac:dyDescent="0.25">
      <c r="A44" s="54" t="s">
        <v>455</v>
      </c>
      <c r="B44" s="55">
        <v>15195349</v>
      </c>
      <c r="C44" s="55"/>
      <c r="D44" s="55">
        <v>9111354</v>
      </c>
      <c r="E44" s="52"/>
      <c r="F44" s="52"/>
    </row>
    <row r="45" spans="1:6" x14ac:dyDescent="0.25">
      <c r="A45" s="54" t="s">
        <v>456</v>
      </c>
      <c r="B45" s="55"/>
      <c r="C45" s="55"/>
      <c r="D45" s="55"/>
      <c r="E45" s="52"/>
      <c r="F45" s="52"/>
    </row>
    <row r="46" spans="1:6" x14ac:dyDescent="0.25">
      <c r="A46" s="54" t="s">
        <v>457</v>
      </c>
      <c r="B46" s="55"/>
      <c r="C46" s="55"/>
      <c r="D46" s="55"/>
      <c r="E46" s="52"/>
      <c r="F46" s="52"/>
    </row>
    <row r="47" spans="1:6" x14ac:dyDescent="0.25">
      <c r="A47" s="56" t="s">
        <v>458</v>
      </c>
      <c r="B47" s="57">
        <f t="shared" ref="B47" si="1">SUM(B42:B46)</f>
        <v>16350689</v>
      </c>
      <c r="C47" s="57"/>
      <c r="D47" s="57">
        <f t="shared" ref="D47" si="2">SUM(D42:D46)</f>
        <v>9701154</v>
      </c>
      <c r="E47" s="52"/>
      <c r="F47" s="52"/>
    </row>
    <row r="48" spans="1:6" ht="30" x14ac:dyDescent="0.25">
      <c r="A48" s="54" t="s">
        <v>535</v>
      </c>
      <c r="B48" s="55"/>
      <c r="C48" s="55"/>
      <c r="D48" s="55"/>
      <c r="E48" s="52"/>
      <c r="F48" s="52"/>
    </row>
    <row r="49" spans="1:6" ht="30" x14ac:dyDescent="0.25">
      <c r="A49" s="54" t="s">
        <v>534</v>
      </c>
      <c r="B49" s="55"/>
      <c r="C49" s="55"/>
      <c r="D49" s="55"/>
      <c r="E49" s="52"/>
      <c r="F49" s="52"/>
    </row>
    <row r="50" spans="1:6" ht="30" x14ac:dyDescent="0.25">
      <c r="A50" s="54" t="s">
        <v>533</v>
      </c>
      <c r="B50" s="55">
        <v>9943757</v>
      </c>
      <c r="C50" s="55"/>
      <c r="D50" s="55">
        <v>11387733</v>
      </c>
      <c r="E50" s="52"/>
      <c r="F50" s="52"/>
    </row>
    <row r="51" spans="1:6" x14ac:dyDescent="0.25">
      <c r="A51" s="54" t="s">
        <v>532</v>
      </c>
      <c r="B51" s="55">
        <v>292451</v>
      </c>
      <c r="C51" s="55"/>
      <c r="D51" s="55">
        <v>2106021</v>
      </c>
      <c r="E51" s="52"/>
      <c r="F51" s="52"/>
    </row>
    <row r="52" spans="1:6" ht="30" x14ac:dyDescent="0.25">
      <c r="A52" s="54" t="s">
        <v>531</v>
      </c>
      <c r="B52" s="55"/>
      <c r="C52" s="55"/>
      <c r="D52" s="55"/>
      <c r="E52" s="52"/>
      <c r="F52" s="52"/>
    </row>
    <row r="53" spans="1:6" ht="30" x14ac:dyDescent="0.25">
      <c r="A53" s="54" t="s">
        <v>530</v>
      </c>
      <c r="B53" s="55"/>
      <c r="C53" s="55"/>
      <c r="D53" s="55"/>
      <c r="E53" s="52"/>
      <c r="F53" s="52"/>
    </row>
    <row r="54" spans="1:6" ht="30" x14ac:dyDescent="0.25">
      <c r="A54" s="54" t="s">
        <v>529</v>
      </c>
      <c r="B54" s="55">
        <v>284493</v>
      </c>
      <c r="C54" s="55"/>
      <c r="D54" s="55">
        <v>284493</v>
      </c>
      <c r="E54" s="52"/>
      <c r="F54" s="52"/>
    </row>
    <row r="55" spans="1:6" ht="30" x14ac:dyDescent="0.25">
      <c r="A55" s="54" t="s">
        <v>528</v>
      </c>
      <c r="B55" s="55"/>
      <c r="C55" s="55"/>
      <c r="D55" s="55"/>
      <c r="E55" s="52"/>
      <c r="F55" s="52"/>
    </row>
    <row r="56" spans="1:6" x14ac:dyDescent="0.25">
      <c r="A56" s="56" t="s">
        <v>527</v>
      </c>
      <c r="B56" s="57">
        <f>SUM(B48:B55)</f>
        <v>10520701</v>
      </c>
      <c r="C56" s="57"/>
      <c r="D56" s="57">
        <f>SUM(D48:D55)</f>
        <v>13778247</v>
      </c>
      <c r="E56" s="52"/>
      <c r="F56" s="52"/>
    </row>
    <row r="57" spans="1:6" ht="30" x14ac:dyDescent="0.25">
      <c r="A57" s="54" t="s">
        <v>526</v>
      </c>
      <c r="B57" s="55"/>
      <c r="C57" s="55"/>
      <c r="D57" s="55"/>
      <c r="E57" s="52"/>
      <c r="F57" s="52"/>
    </row>
    <row r="58" spans="1:6" ht="30" x14ac:dyDescent="0.25">
      <c r="A58" s="54" t="s">
        <v>525</v>
      </c>
      <c r="B58" s="55"/>
      <c r="C58" s="55"/>
      <c r="D58" s="55"/>
      <c r="E58" s="52"/>
      <c r="F58" s="52"/>
    </row>
    <row r="59" spans="1:6" ht="30" x14ac:dyDescent="0.25">
      <c r="A59" s="54" t="s">
        <v>524</v>
      </c>
      <c r="B59" s="55"/>
      <c r="C59" s="55"/>
      <c r="D59" s="55"/>
      <c r="E59" s="52"/>
      <c r="F59" s="52"/>
    </row>
    <row r="60" spans="1:6" ht="30" x14ac:dyDescent="0.25">
      <c r="A60" s="54" t="s">
        <v>523</v>
      </c>
      <c r="B60" s="55"/>
      <c r="C60" s="55"/>
      <c r="D60" s="55"/>
      <c r="E60" s="52"/>
      <c r="F60" s="52"/>
    </row>
    <row r="61" spans="1:6" ht="30" x14ac:dyDescent="0.25">
      <c r="A61" s="54" t="s">
        <v>522</v>
      </c>
      <c r="B61" s="55"/>
      <c r="C61" s="55"/>
      <c r="D61" s="55"/>
      <c r="E61" s="52"/>
      <c r="F61" s="52"/>
    </row>
    <row r="62" spans="1:6" ht="30" x14ac:dyDescent="0.25">
      <c r="A62" s="54" t="s">
        <v>521</v>
      </c>
      <c r="B62" s="55"/>
      <c r="C62" s="55"/>
      <c r="D62" s="55"/>
      <c r="E62" s="52"/>
      <c r="F62" s="52"/>
    </row>
    <row r="63" spans="1:6" ht="30" x14ac:dyDescent="0.25">
      <c r="A63" s="54" t="s">
        <v>520</v>
      </c>
      <c r="B63" s="55"/>
      <c r="C63" s="55"/>
      <c r="D63" s="55"/>
      <c r="E63" s="52"/>
      <c r="F63" s="52"/>
    </row>
    <row r="64" spans="1:6" ht="30" x14ac:dyDescent="0.25">
      <c r="A64" s="54" t="s">
        <v>519</v>
      </c>
      <c r="B64" s="55"/>
      <c r="C64" s="55"/>
      <c r="D64" s="55"/>
      <c r="E64" s="52"/>
      <c r="F64" s="52"/>
    </row>
    <row r="65" spans="1:6" x14ac:dyDescent="0.25">
      <c r="A65" s="56" t="s">
        <v>459</v>
      </c>
      <c r="B65" s="57">
        <f t="shared" ref="B65" si="3">SUM(B57:B64)</f>
        <v>0</v>
      </c>
      <c r="C65" s="57"/>
      <c r="D65" s="57">
        <f t="shared" ref="D65" si="4">SUM(D57:D64)</f>
        <v>0</v>
      </c>
      <c r="E65" s="52"/>
      <c r="F65" s="52"/>
    </row>
    <row r="66" spans="1:6" x14ac:dyDescent="0.25">
      <c r="A66" s="54" t="s">
        <v>460</v>
      </c>
      <c r="B66" s="55"/>
      <c r="C66" s="55"/>
      <c r="D66" s="55"/>
      <c r="E66" s="52"/>
      <c r="F66" s="52"/>
    </row>
    <row r="67" spans="1:6" x14ac:dyDescent="0.25">
      <c r="A67" s="54" t="s">
        <v>518</v>
      </c>
      <c r="B67" s="55"/>
      <c r="C67" s="55"/>
      <c r="D67" s="55"/>
      <c r="E67" s="52"/>
      <c r="F67" s="52"/>
    </row>
    <row r="68" spans="1:6" x14ac:dyDescent="0.25">
      <c r="A68" s="54" t="s">
        <v>517</v>
      </c>
      <c r="B68" s="55"/>
      <c r="C68" s="55"/>
      <c r="D68" s="55"/>
      <c r="E68" s="52"/>
      <c r="F68" s="52"/>
    </row>
    <row r="69" spans="1:6" x14ac:dyDescent="0.25">
      <c r="A69" s="54" t="s">
        <v>516</v>
      </c>
      <c r="B69" s="55"/>
      <c r="C69" s="55"/>
      <c r="D69" s="55"/>
      <c r="E69" s="52"/>
      <c r="F69" s="52"/>
    </row>
    <row r="70" spans="1:6" x14ac:dyDescent="0.25">
      <c r="A70" s="54" t="s">
        <v>695</v>
      </c>
      <c r="B70" s="55"/>
      <c r="C70" s="55"/>
      <c r="D70" s="55"/>
      <c r="E70" s="52"/>
      <c r="F70" s="52"/>
    </row>
    <row r="71" spans="1:6" x14ac:dyDescent="0.25">
      <c r="A71" s="54" t="s">
        <v>696</v>
      </c>
      <c r="B71" s="55"/>
      <c r="C71" s="55"/>
      <c r="D71" s="55"/>
      <c r="E71" s="52"/>
      <c r="F71" s="52"/>
    </row>
    <row r="72" spans="1:6" x14ac:dyDescent="0.25">
      <c r="A72" s="54" t="s">
        <v>697</v>
      </c>
      <c r="B72" s="55"/>
      <c r="C72" s="55"/>
      <c r="D72" s="55"/>
      <c r="E72" s="52"/>
      <c r="F72" s="52"/>
    </row>
    <row r="73" spans="1:6" ht="30" x14ac:dyDescent="0.25">
      <c r="A73" s="54" t="s">
        <v>461</v>
      </c>
      <c r="B73" s="55"/>
      <c r="C73" s="55"/>
      <c r="D73" s="55"/>
      <c r="E73" s="52"/>
      <c r="F73" s="52"/>
    </row>
    <row r="74" spans="1:6" x14ac:dyDescent="0.25">
      <c r="A74" s="54" t="s">
        <v>462</v>
      </c>
      <c r="B74" s="55"/>
      <c r="C74" s="55"/>
      <c r="D74" s="55"/>
      <c r="E74" s="52"/>
      <c r="F74" s="52"/>
    </row>
    <row r="75" spans="1:6" x14ac:dyDescent="0.25">
      <c r="A75" s="54" t="s">
        <v>463</v>
      </c>
      <c r="B75" s="55">
        <v>90000</v>
      </c>
      <c r="C75" s="55"/>
      <c r="D75" s="55">
        <v>90000</v>
      </c>
      <c r="E75" s="52"/>
      <c r="F75" s="52"/>
    </row>
    <row r="76" spans="1:6" ht="30" x14ac:dyDescent="0.25">
      <c r="A76" s="54" t="s">
        <v>464</v>
      </c>
      <c r="B76" s="55"/>
      <c r="C76" s="55"/>
      <c r="D76" s="55"/>
      <c r="E76" s="52"/>
      <c r="F76" s="52"/>
    </row>
    <row r="77" spans="1:6" ht="30" x14ac:dyDescent="0.25">
      <c r="A77" s="54" t="s">
        <v>465</v>
      </c>
      <c r="B77" s="55"/>
      <c r="C77" s="55"/>
      <c r="D77" s="55"/>
      <c r="E77" s="52"/>
      <c r="F77" s="52"/>
    </row>
    <row r="78" spans="1:6" ht="30" x14ac:dyDescent="0.25">
      <c r="A78" s="54" t="s">
        <v>466</v>
      </c>
      <c r="B78" s="55"/>
      <c r="C78" s="55"/>
      <c r="D78" s="55"/>
      <c r="E78" s="52"/>
      <c r="F78" s="52"/>
    </row>
    <row r="79" spans="1:6" x14ac:dyDescent="0.25">
      <c r="A79" s="56" t="s">
        <v>467</v>
      </c>
      <c r="B79" s="57">
        <f>SUM(B73:B78,B71)</f>
        <v>90000</v>
      </c>
      <c r="C79" s="57"/>
      <c r="D79" s="57">
        <f t="shared" ref="D79" si="5">SUM(D73:D78,D66)</f>
        <v>90000</v>
      </c>
      <c r="E79" s="52"/>
      <c r="F79" s="52"/>
    </row>
    <row r="80" spans="1:6" x14ac:dyDescent="0.25">
      <c r="A80" s="56" t="s">
        <v>513</v>
      </c>
      <c r="B80" s="57">
        <f t="shared" ref="B80" si="6">SUM(B79,B65,B56)</f>
        <v>10610701</v>
      </c>
      <c r="C80" s="57"/>
      <c r="D80" s="57">
        <f t="shared" ref="D80" si="7">SUM(D79,D65,D56)</f>
        <v>13868247</v>
      </c>
      <c r="E80" s="52"/>
      <c r="F80" s="52"/>
    </row>
    <row r="81" spans="1:6" x14ac:dyDescent="0.25">
      <c r="A81" s="56" t="s">
        <v>468</v>
      </c>
      <c r="B81" s="57">
        <v>726000</v>
      </c>
      <c r="C81" s="57"/>
      <c r="D81" s="57">
        <v>0</v>
      </c>
      <c r="E81" s="52"/>
      <c r="F81" s="52"/>
    </row>
    <row r="82" spans="1:6" x14ac:dyDescent="0.25">
      <c r="A82" s="54" t="s">
        <v>469</v>
      </c>
      <c r="B82" s="55"/>
      <c r="C82" s="55"/>
      <c r="D82" s="55"/>
      <c r="E82" s="52"/>
      <c r="F82" s="52"/>
    </row>
    <row r="83" spans="1:6" x14ac:dyDescent="0.25">
      <c r="A83" s="54" t="s">
        <v>470</v>
      </c>
      <c r="B83" s="55"/>
      <c r="C83" s="55"/>
      <c r="D83" s="55"/>
      <c r="E83" s="52"/>
      <c r="F83" s="52"/>
    </row>
    <row r="84" spans="1:6" x14ac:dyDescent="0.25">
      <c r="A84" s="54" t="s">
        <v>471</v>
      </c>
      <c r="B84" s="55"/>
      <c r="C84" s="55"/>
      <c r="D84" s="55"/>
      <c r="E84" s="52"/>
      <c r="F84" s="52"/>
    </row>
    <row r="85" spans="1:6" x14ac:dyDescent="0.25">
      <c r="A85" s="56" t="s">
        <v>512</v>
      </c>
      <c r="B85" s="57">
        <v>0</v>
      </c>
      <c r="C85" s="57"/>
      <c r="D85" s="57">
        <v>346294</v>
      </c>
      <c r="E85" s="52"/>
      <c r="F85" s="52"/>
    </row>
    <row r="86" spans="1:6" x14ac:dyDescent="0.25">
      <c r="A86" s="59" t="s">
        <v>472</v>
      </c>
      <c r="B86" s="58">
        <f t="shared" ref="B86" si="8">SUM(B85,B81,B80,B47,B41,B26)</f>
        <v>1184487605</v>
      </c>
      <c r="C86" s="58">
        <f t="shared" ref="C86:D86" si="9">SUM(C85,C81,C80,C47,C41,C26)</f>
        <v>0</v>
      </c>
      <c r="D86" s="58">
        <f t="shared" si="9"/>
        <v>1141468786</v>
      </c>
      <c r="E86" s="52"/>
      <c r="F86" s="52"/>
    </row>
    <row r="87" spans="1:6" x14ac:dyDescent="0.25">
      <c r="A87" s="56" t="s">
        <v>473</v>
      </c>
      <c r="B87" s="60"/>
      <c r="C87" s="60"/>
      <c r="D87" s="60"/>
      <c r="E87" s="52"/>
      <c r="F87" s="52"/>
    </row>
    <row r="88" spans="1:6" x14ac:dyDescent="0.25">
      <c r="A88" s="54" t="s">
        <v>474</v>
      </c>
      <c r="B88" s="55">
        <v>1600997293</v>
      </c>
      <c r="C88" s="55"/>
      <c r="D88" s="55">
        <v>1600997293</v>
      </c>
      <c r="E88" s="52"/>
      <c r="F88" s="52"/>
    </row>
    <row r="89" spans="1:6" x14ac:dyDescent="0.25">
      <c r="A89" s="54" t="s">
        <v>475</v>
      </c>
      <c r="B89" s="55"/>
      <c r="C89" s="55"/>
      <c r="D89" s="55"/>
      <c r="E89" s="52"/>
      <c r="F89" s="52"/>
    </row>
    <row r="90" spans="1:6" x14ac:dyDescent="0.25">
      <c r="A90" s="54" t="s">
        <v>476</v>
      </c>
      <c r="B90" s="55">
        <v>35701317</v>
      </c>
      <c r="C90" s="55"/>
      <c r="D90" s="55">
        <v>35701317</v>
      </c>
      <c r="E90" s="52"/>
      <c r="F90" s="52"/>
    </row>
    <row r="91" spans="1:6" x14ac:dyDescent="0.25">
      <c r="A91" s="54" t="s">
        <v>477</v>
      </c>
      <c r="B91" s="55">
        <v>-471382655</v>
      </c>
      <c r="C91" s="55"/>
      <c r="D91" s="55">
        <v>-496199808</v>
      </c>
      <c r="E91" s="52"/>
      <c r="F91" s="52"/>
    </row>
    <row r="92" spans="1:6" x14ac:dyDescent="0.25">
      <c r="A92" s="54" t="s">
        <v>478</v>
      </c>
      <c r="B92" s="55"/>
      <c r="C92" s="55"/>
      <c r="D92" s="55"/>
      <c r="E92" s="52"/>
      <c r="F92" s="52"/>
    </row>
    <row r="93" spans="1:6" x14ac:dyDescent="0.25">
      <c r="A93" s="54" t="s">
        <v>479</v>
      </c>
      <c r="B93" s="55">
        <v>-24817153</v>
      </c>
      <c r="C93" s="55"/>
      <c r="D93" s="55">
        <v>-52062373</v>
      </c>
      <c r="E93" s="52"/>
      <c r="F93" s="52"/>
    </row>
    <row r="94" spans="1:6" x14ac:dyDescent="0.25">
      <c r="A94" s="56" t="s">
        <v>511</v>
      </c>
      <c r="B94" s="57">
        <f t="shared" ref="B94" si="10">SUM(B88:B93)</f>
        <v>1140498802</v>
      </c>
      <c r="C94" s="57"/>
      <c r="D94" s="57">
        <f t="shared" ref="D94" si="11">SUM(D88:D93)</f>
        <v>1088436429</v>
      </c>
      <c r="E94" s="52"/>
      <c r="F94" s="52"/>
    </row>
    <row r="95" spans="1:6" ht="30" x14ac:dyDescent="0.25">
      <c r="A95" s="54" t="s">
        <v>510</v>
      </c>
      <c r="B95" s="55">
        <v>0</v>
      </c>
      <c r="C95" s="55"/>
      <c r="D95" s="55">
        <v>149000</v>
      </c>
      <c r="E95" s="52"/>
      <c r="F95" s="52"/>
    </row>
    <row r="96" spans="1:6" ht="30" x14ac:dyDescent="0.25">
      <c r="A96" s="54" t="s">
        <v>509</v>
      </c>
      <c r="B96" s="55"/>
      <c r="C96" s="55"/>
      <c r="D96" s="55"/>
      <c r="E96" s="52"/>
      <c r="F96" s="52"/>
    </row>
    <row r="97" spans="1:6" ht="30" x14ac:dyDescent="0.25">
      <c r="A97" s="54" t="s">
        <v>508</v>
      </c>
      <c r="B97" s="55">
        <v>0</v>
      </c>
      <c r="C97" s="55"/>
      <c r="D97" s="55">
        <v>164314</v>
      </c>
      <c r="E97" s="52"/>
      <c r="F97" s="52"/>
    </row>
    <row r="98" spans="1:6" ht="30" x14ac:dyDescent="0.25">
      <c r="A98" s="54" t="s">
        <v>507</v>
      </c>
      <c r="B98" s="55"/>
      <c r="C98" s="55"/>
      <c r="D98" s="55"/>
      <c r="E98" s="52"/>
      <c r="F98" s="52"/>
    </row>
    <row r="99" spans="1:6" ht="30" x14ac:dyDescent="0.25">
      <c r="A99" s="54" t="s">
        <v>506</v>
      </c>
      <c r="B99" s="55"/>
      <c r="C99" s="55"/>
      <c r="D99" s="55"/>
      <c r="E99" s="52"/>
      <c r="F99" s="52"/>
    </row>
    <row r="100" spans="1:6" x14ac:dyDescent="0.25">
      <c r="A100" s="54" t="s">
        <v>505</v>
      </c>
      <c r="B100" s="55"/>
      <c r="C100" s="55"/>
      <c r="D100" s="55"/>
      <c r="E100" s="52"/>
      <c r="F100" s="52"/>
    </row>
    <row r="101" spans="1:6" x14ac:dyDescent="0.25">
      <c r="A101" s="54" t="s">
        <v>504</v>
      </c>
      <c r="B101" s="55"/>
      <c r="C101" s="55"/>
      <c r="D101" s="55"/>
      <c r="E101" s="52"/>
      <c r="F101" s="52"/>
    </row>
    <row r="102" spans="1:6" ht="30" x14ac:dyDescent="0.25">
      <c r="A102" s="54" t="s">
        <v>503</v>
      </c>
      <c r="B102" s="55"/>
      <c r="C102" s="55"/>
      <c r="D102" s="55"/>
      <c r="E102" s="52"/>
      <c r="F102" s="52"/>
    </row>
    <row r="103" spans="1:6" ht="30" x14ac:dyDescent="0.25">
      <c r="A103" s="54" t="s">
        <v>502</v>
      </c>
      <c r="B103" s="55">
        <v>0</v>
      </c>
      <c r="C103" s="55"/>
      <c r="D103" s="55"/>
      <c r="E103" s="52"/>
      <c r="F103" s="52"/>
    </row>
    <row r="104" spans="1:6" x14ac:dyDescent="0.25">
      <c r="A104" s="56" t="s">
        <v>480</v>
      </c>
      <c r="B104" s="57">
        <f t="shared" ref="B104" si="12">SUM(B95:B103)</f>
        <v>0</v>
      </c>
      <c r="C104" s="57">
        <f t="shared" ref="C104:D104" si="13">SUM(C95:C103)</f>
        <v>0</v>
      </c>
      <c r="D104" s="57">
        <f t="shared" si="13"/>
        <v>313314</v>
      </c>
      <c r="E104" s="52"/>
      <c r="F104" s="52"/>
    </row>
    <row r="105" spans="1:6" ht="30" x14ac:dyDescent="0.25">
      <c r="A105" s="54" t="s">
        <v>501</v>
      </c>
      <c r="B105" s="55"/>
      <c r="C105" s="55"/>
      <c r="D105" s="55"/>
      <c r="E105" s="52"/>
      <c r="F105" s="52"/>
    </row>
    <row r="106" spans="1:6" ht="30" x14ac:dyDescent="0.25">
      <c r="A106" s="54" t="s">
        <v>500</v>
      </c>
      <c r="B106" s="55"/>
      <c r="C106" s="55"/>
      <c r="D106" s="55"/>
      <c r="E106" s="52"/>
      <c r="F106" s="52"/>
    </row>
    <row r="107" spans="1:6" ht="30" x14ac:dyDescent="0.25">
      <c r="A107" s="54" t="s">
        <v>499</v>
      </c>
      <c r="B107" s="55"/>
      <c r="C107" s="55"/>
      <c r="D107" s="55"/>
      <c r="E107" s="52"/>
      <c r="F107" s="52"/>
    </row>
    <row r="108" spans="1:6" ht="30" x14ac:dyDescent="0.25">
      <c r="A108" s="54" t="s">
        <v>498</v>
      </c>
      <c r="B108" s="55"/>
      <c r="C108" s="55"/>
      <c r="D108" s="55"/>
      <c r="E108" s="52"/>
      <c r="F108" s="52"/>
    </row>
    <row r="109" spans="1:6" ht="30" x14ac:dyDescent="0.25">
      <c r="A109" s="54" t="s">
        <v>497</v>
      </c>
      <c r="B109" s="55"/>
      <c r="C109" s="55"/>
      <c r="D109" s="55"/>
      <c r="E109" s="52"/>
      <c r="F109" s="52"/>
    </row>
    <row r="110" spans="1:6" ht="30" x14ac:dyDescent="0.25">
      <c r="A110" s="54" t="s">
        <v>496</v>
      </c>
      <c r="B110" s="55"/>
      <c r="C110" s="55"/>
      <c r="D110" s="55"/>
      <c r="E110" s="52"/>
      <c r="F110" s="52"/>
    </row>
    <row r="111" spans="1:6" ht="30" x14ac:dyDescent="0.25">
      <c r="A111" s="54" t="s">
        <v>495</v>
      </c>
      <c r="B111" s="55"/>
      <c r="C111" s="55"/>
      <c r="D111" s="55"/>
      <c r="E111" s="52"/>
      <c r="F111" s="52"/>
    </row>
    <row r="112" spans="1:6" ht="30" x14ac:dyDescent="0.25">
      <c r="A112" s="54" t="s">
        <v>494</v>
      </c>
      <c r="B112" s="55"/>
      <c r="C112" s="55"/>
      <c r="D112" s="55"/>
      <c r="E112" s="52"/>
      <c r="F112" s="52"/>
    </row>
    <row r="113" spans="1:6" ht="30" x14ac:dyDescent="0.25">
      <c r="A113" s="54" t="s">
        <v>493</v>
      </c>
      <c r="B113" s="55">
        <v>2846536</v>
      </c>
      <c r="C113" s="55"/>
      <c r="D113" s="55">
        <v>3749520</v>
      </c>
      <c r="E113" s="52"/>
      <c r="F113" s="52"/>
    </row>
    <row r="114" spans="1:6" x14ac:dyDescent="0.25">
      <c r="A114" s="56" t="s">
        <v>481</v>
      </c>
      <c r="B114" s="57">
        <f t="shared" ref="B114" si="14">SUM(B105:B113)</f>
        <v>2846536</v>
      </c>
      <c r="C114" s="57"/>
      <c r="D114" s="57">
        <f t="shared" ref="D114" si="15">SUM(D105:D113)</f>
        <v>3749520</v>
      </c>
      <c r="E114" s="52"/>
      <c r="F114" s="52"/>
    </row>
    <row r="115" spans="1:6" x14ac:dyDescent="0.25">
      <c r="A115" s="54" t="s">
        <v>482</v>
      </c>
      <c r="B115" s="55">
        <v>1164010</v>
      </c>
      <c r="C115" s="55"/>
      <c r="D115" s="55">
        <v>1743699</v>
      </c>
      <c r="E115" s="52"/>
      <c r="F115" s="52"/>
    </row>
    <row r="116" spans="1:6" ht="30" x14ac:dyDescent="0.25">
      <c r="A116" s="54" t="s">
        <v>483</v>
      </c>
      <c r="B116" s="55"/>
      <c r="C116" s="55"/>
      <c r="D116" s="55"/>
      <c r="E116" s="52"/>
      <c r="F116" s="52"/>
    </row>
    <row r="117" spans="1:6" x14ac:dyDescent="0.25">
      <c r="A117" s="54" t="s">
        <v>484</v>
      </c>
      <c r="B117" s="55">
        <v>6360</v>
      </c>
      <c r="C117" s="55"/>
      <c r="D117" s="55">
        <v>65474</v>
      </c>
      <c r="E117" s="52"/>
      <c r="F117" s="52"/>
    </row>
    <row r="118" spans="1:6" x14ac:dyDescent="0.25">
      <c r="A118" s="54" t="s">
        <v>485</v>
      </c>
      <c r="B118" s="55"/>
      <c r="C118" s="55"/>
      <c r="D118" s="55"/>
      <c r="E118" s="52"/>
      <c r="F118" s="52"/>
    </row>
    <row r="119" spans="1:6" ht="30" x14ac:dyDescent="0.25">
      <c r="A119" s="54" t="s">
        <v>486</v>
      </c>
      <c r="B119" s="55"/>
      <c r="C119" s="55"/>
      <c r="D119" s="55"/>
      <c r="E119" s="52"/>
      <c r="F119" s="52"/>
    </row>
    <row r="120" spans="1:6" ht="30" x14ac:dyDescent="0.25">
      <c r="A120" s="54" t="s">
        <v>487</v>
      </c>
      <c r="B120" s="55"/>
      <c r="C120" s="55"/>
      <c r="D120" s="55"/>
      <c r="E120" s="52"/>
      <c r="F120" s="52"/>
    </row>
    <row r="121" spans="1:6" ht="30" x14ac:dyDescent="0.25">
      <c r="A121" s="54" t="s">
        <v>488</v>
      </c>
      <c r="B121" s="55"/>
      <c r="C121" s="55"/>
      <c r="D121" s="55"/>
      <c r="E121" s="52"/>
      <c r="F121" s="52"/>
    </row>
    <row r="122" spans="1:6" x14ac:dyDescent="0.25">
      <c r="A122" s="56" t="s">
        <v>492</v>
      </c>
      <c r="B122" s="57">
        <f t="shared" ref="B122" si="16">SUM(B115:B121)</f>
        <v>1170370</v>
      </c>
      <c r="C122" s="57"/>
      <c r="D122" s="57">
        <f t="shared" ref="D122" si="17">SUM(D115:D121)</f>
        <v>1809173</v>
      </c>
      <c r="E122" s="52"/>
      <c r="F122" s="52"/>
    </row>
    <row r="123" spans="1:6" x14ac:dyDescent="0.25">
      <c r="A123" s="56" t="s">
        <v>489</v>
      </c>
      <c r="B123" s="57">
        <f t="shared" ref="B123" si="18">SUM(B122,B114,B104)</f>
        <v>4016906</v>
      </c>
      <c r="C123" s="57"/>
      <c r="D123" s="57">
        <f t="shared" ref="D123" si="19">SUM(D122,D114,D104)</f>
        <v>5872007</v>
      </c>
      <c r="E123" s="52"/>
      <c r="F123" s="52"/>
    </row>
    <row r="124" spans="1:6" x14ac:dyDescent="0.25">
      <c r="A124" s="56" t="s">
        <v>490</v>
      </c>
      <c r="B124" s="57"/>
      <c r="C124" s="57"/>
      <c r="D124" s="57"/>
      <c r="E124" s="52"/>
      <c r="F124" s="52"/>
    </row>
    <row r="125" spans="1:6" x14ac:dyDescent="0.25">
      <c r="A125" s="56" t="s">
        <v>741</v>
      </c>
      <c r="B125" s="57">
        <v>39971897</v>
      </c>
      <c r="C125" s="57"/>
      <c r="D125" s="57">
        <v>47160350</v>
      </c>
      <c r="E125" s="52"/>
      <c r="F125" s="52"/>
    </row>
    <row r="126" spans="1:6" x14ac:dyDescent="0.25">
      <c r="A126" s="59" t="s">
        <v>491</v>
      </c>
      <c r="B126" s="58">
        <f>SUM(B125,B124,B123,B94)</f>
        <v>1184487605</v>
      </c>
      <c r="C126" s="58"/>
      <c r="D126" s="58">
        <f>SUM(D125,D124,D123,D94)</f>
        <v>1141468786</v>
      </c>
      <c r="E126" s="52"/>
      <c r="F126" s="52"/>
    </row>
    <row r="127" spans="1:6" x14ac:dyDescent="0.25">
      <c r="A127" s="52"/>
      <c r="B127" s="52"/>
      <c r="C127" s="52"/>
      <c r="D127" s="52"/>
      <c r="E127" s="52"/>
      <c r="F127" s="52"/>
    </row>
    <row r="128" spans="1:6" x14ac:dyDescent="0.25">
      <c r="A128" s="52"/>
      <c r="B128" s="52"/>
      <c r="C128" s="52"/>
      <c r="D128" s="52"/>
      <c r="E128" s="52"/>
      <c r="F128" s="52"/>
    </row>
    <row r="129" spans="1:6" x14ac:dyDescent="0.25">
      <c r="A129" s="52"/>
      <c r="B129" s="52"/>
      <c r="C129" s="52"/>
      <c r="D129" s="52"/>
      <c r="E129" s="52"/>
      <c r="F129" s="52"/>
    </row>
    <row r="130" spans="1:6" x14ac:dyDescent="0.25">
      <c r="A130" s="52"/>
      <c r="B130" s="52"/>
      <c r="C130" s="52"/>
      <c r="D130" s="52"/>
      <c r="E130" s="52"/>
      <c r="F130" s="52"/>
    </row>
    <row r="131" spans="1:6" x14ac:dyDescent="0.25">
      <c r="A131" s="52"/>
      <c r="B131" s="52"/>
      <c r="C131" s="52"/>
      <c r="D131" s="52"/>
      <c r="E131" s="52"/>
      <c r="F131" s="52"/>
    </row>
    <row r="132" spans="1:6" x14ac:dyDescent="0.25">
      <c r="A132" s="52"/>
      <c r="B132" s="52"/>
      <c r="C132" s="52"/>
      <c r="D132" s="52"/>
      <c r="E132" s="52"/>
      <c r="F132" s="52"/>
    </row>
    <row r="133" spans="1:6" x14ac:dyDescent="0.25">
      <c r="A133" s="52"/>
      <c r="B133" s="52"/>
      <c r="C133" s="52"/>
      <c r="D133" s="52"/>
      <c r="E133" s="52"/>
      <c r="F133" s="52"/>
    </row>
    <row r="134" spans="1:6" x14ac:dyDescent="0.25">
      <c r="A134" s="52"/>
      <c r="B134" s="52"/>
      <c r="C134" s="52"/>
      <c r="D134" s="52"/>
      <c r="E134" s="52"/>
      <c r="F134" s="52"/>
    </row>
    <row r="135" spans="1:6" x14ac:dyDescent="0.25">
      <c r="A135" s="52"/>
      <c r="B135" s="52"/>
      <c r="C135" s="52"/>
      <c r="D135" s="52"/>
      <c r="E135" s="52"/>
      <c r="F135" s="52"/>
    </row>
    <row r="136" spans="1:6" x14ac:dyDescent="0.25">
      <c r="A136" s="52"/>
      <c r="B136" s="52"/>
      <c r="C136" s="52"/>
      <c r="D136" s="52"/>
      <c r="E136" s="52"/>
      <c r="F136" s="52"/>
    </row>
    <row r="137" spans="1:6" x14ac:dyDescent="0.25">
      <c r="A137" s="52"/>
      <c r="B137" s="52"/>
      <c r="C137" s="52"/>
      <c r="D137" s="52"/>
      <c r="E137" s="52"/>
      <c r="F137" s="52"/>
    </row>
    <row r="138" spans="1:6" x14ac:dyDescent="0.25">
      <c r="A138" s="52"/>
      <c r="B138" s="52"/>
      <c r="C138" s="52"/>
      <c r="D138" s="52"/>
      <c r="E138" s="52"/>
      <c r="F138" s="52"/>
    </row>
    <row r="139" spans="1:6" x14ac:dyDescent="0.25">
      <c r="A139" s="52"/>
      <c r="B139" s="52"/>
      <c r="C139" s="52"/>
      <c r="D139" s="52"/>
      <c r="E139" s="52"/>
      <c r="F139" s="52"/>
    </row>
    <row r="140" spans="1:6" x14ac:dyDescent="0.25">
      <c r="A140" s="52"/>
      <c r="B140" s="52"/>
      <c r="C140" s="52"/>
      <c r="D140" s="52"/>
      <c r="E140" s="52"/>
      <c r="F140" s="52"/>
    </row>
    <row r="141" spans="1:6" x14ac:dyDescent="0.25">
      <c r="A141" s="52"/>
      <c r="B141" s="52"/>
      <c r="C141" s="52"/>
      <c r="D141" s="52"/>
      <c r="E141" s="52"/>
      <c r="F141" s="52"/>
    </row>
    <row r="142" spans="1:6" x14ac:dyDescent="0.25">
      <c r="A142" s="52"/>
      <c r="B142" s="52"/>
      <c r="C142" s="52"/>
      <c r="D142" s="52"/>
      <c r="E142" s="52"/>
      <c r="F142" s="52"/>
    </row>
    <row r="143" spans="1:6" x14ac:dyDescent="0.25">
      <c r="A143" s="52"/>
      <c r="B143" s="52"/>
      <c r="C143" s="52"/>
      <c r="D143" s="52"/>
      <c r="E143" s="52"/>
      <c r="F143" s="52"/>
    </row>
    <row r="144" spans="1:6" x14ac:dyDescent="0.25">
      <c r="A144" s="52"/>
      <c r="B144" s="52"/>
      <c r="C144" s="52"/>
      <c r="D144" s="52"/>
      <c r="E144" s="52"/>
      <c r="F144" s="52"/>
    </row>
    <row r="145" spans="1:6" x14ac:dyDescent="0.25">
      <c r="A145" s="52"/>
      <c r="B145" s="52"/>
      <c r="C145" s="52"/>
      <c r="D145" s="52"/>
      <c r="E145" s="52"/>
      <c r="F145" s="52"/>
    </row>
    <row r="146" spans="1:6" x14ac:dyDescent="0.25">
      <c r="A146" s="52"/>
      <c r="B146" s="52"/>
      <c r="C146" s="52"/>
      <c r="D146" s="52"/>
      <c r="E146" s="52"/>
      <c r="F146" s="52"/>
    </row>
    <row r="147" spans="1:6" x14ac:dyDescent="0.25">
      <c r="A147" s="52"/>
      <c r="B147" s="52"/>
      <c r="C147" s="52"/>
      <c r="D147" s="52"/>
      <c r="E147" s="52"/>
      <c r="F147" s="52"/>
    </row>
    <row r="148" spans="1:6" x14ac:dyDescent="0.25">
      <c r="A148" s="52"/>
      <c r="B148" s="52"/>
      <c r="C148" s="52"/>
      <c r="D148" s="52"/>
      <c r="E148" s="52"/>
      <c r="F148" s="52"/>
    </row>
    <row r="149" spans="1:6" x14ac:dyDescent="0.25">
      <c r="A149" s="52"/>
      <c r="B149" s="52"/>
      <c r="C149" s="52"/>
      <c r="D149" s="52"/>
      <c r="E149" s="52"/>
      <c r="F149" s="52"/>
    </row>
    <row r="150" spans="1:6" x14ac:dyDescent="0.25">
      <c r="A150" s="52"/>
      <c r="B150" s="52"/>
      <c r="C150" s="52"/>
      <c r="D150" s="52"/>
      <c r="E150" s="52"/>
      <c r="F150" s="52"/>
    </row>
    <row r="151" spans="1:6" x14ac:dyDescent="0.25">
      <c r="A151" s="52"/>
      <c r="B151" s="52"/>
      <c r="C151" s="52"/>
      <c r="D151" s="52"/>
      <c r="E151" s="52"/>
      <c r="F151" s="52"/>
    </row>
    <row r="152" spans="1:6" x14ac:dyDescent="0.25">
      <c r="A152" s="52"/>
      <c r="B152" s="52"/>
      <c r="C152" s="52"/>
      <c r="D152" s="52"/>
      <c r="E152" s="52"/>
      <c r="F152" s="52"/>
    </row>
    <row r="153" spans="1:6" x14ac:dyDescent="0.25">
      <c r="A153" s="52"/>
      <c r="B153" s="52"/>
      <c r="C153" s="52"/>
      <c r="D153" s="52"/>
      <c r="E153" s="52"/>
      <c r="F153" s="52"/>
    </row>
    <row r="154" spans="1:6" x14ac:dyDescent="0.25">
      <c r="A154" s="52"/>
      <c r="B154" s="52"/>
      <c r="C154" s="52"/>
      <c r="D154" s="52"/>
      <c r="E154" s="52"/>
      <c r="F154" s="52"/>
    </row>
    <row r="155" spans="1:6" x14ac:dyDescent="0.25">
      <c r="A155" s="52"/>
      <c r="B155" s="52"/>
      <c r="C155" s="52"/>
      <c r="D155" s="52"/>
      <c r="E155" s="52"/>
      <c r="F155" s="52"/>
    </row>
    <row r="156" spans="1:6" x14ac:dyDescent="0.25">
      <c r="A156" s="52"/>
      <c r="B156" s="52"/>
      <c r="C156" s="52"/>
      <c r="D156" s="52"/>
      <c r="E156" s="52"/>
      <c r="F156" s="52"/>
    </row>
    <row r="157" spans="1:6" x14ac:dyDescent="0.25">
      <c r="A157" s="52"/>
      <c r="B157" s="52"/>
      <c r="C157" s="52"/>
      <c r="D157" s="52"/>
      <c r="E157" s="52"/>
      <c r="F157" s="52"/>
    </row>
    <row r="158" spans="1:6" x14ac:dyDescent="0.25">
      <c r="A158" s="52"/>
      <c r="B158" s="52"/>
      <c r="C158" s="52"/>
      <c r="D158" s="52"/>
      <c r="E158" s="52"/>
      <c r="F158" s="52"/>
    </row>
    <row r="159" spans="1:6" x14ac:dyDescent="0.25">
      <c r="A159" s="52"/>
      <c r="B159" s="52"/>
      <c r="C159" s="52"/>
      <c r="D159" s="52"/>
      <c r="E159" s="52"/>
      <c r="F159" s="52"/>
    </row>
    <row r="160" spans="1:6" x14ac:dyDescent="0.25">
      <c r="A160" s="52"/>
      <c r="B160" s="52"/>
      <c r="C160" s="52"/>
      <c r="D160" s="52"/>
      <c r="E160" s="52"/>
      <c r="F160" s="52"/>
    </row>
    <row r="161" spans="1:6" x14ac:dyDescent="0.25">
      <c r="A161" s="52"/>
      <c r="B161" s="52"/>
      <c r="C161" s="52"/>
      <c r="D161" s="52"/>
      <c r="E161" s="52"/>
      <c r="F161" s="52"/>
    </row>
    <row r="162" spans="1:6" x14ac:dyDescent="0.25">
      <c r="A162" s="52"/>
      <c r="B162" s="52"/>
      <c r="C162" s="52"/>
      <c r="D162" s="52"/>
      <c r="E162" s="52"/>
      <c r="F162" s="52"/>
    </row>
    <row r="163" spans="1:6" x14ac:dyDescent="0.25">
      <c r="A163" s="52"/>
      <c r="B163" s="52"/>
      <c r="C163" s="52"/>
      <c r="D163" s="52"/>
      <c r="E163" s="52"/>
      <c r="F163" s="52"/>
    </row>
    <row r="164" spans="1:6" x14ac:dyDescent="0.25">
      <c r="A164" s="52"/>
      <c r="B164" s="52"/>
      <c r="C164" s="52"/>
      <c r="D164" s="52"/>
      <c r="E164" s="52"/>
      <c r="F164" s="52"/>
    </row>
    <row r="165" spans="1:6" x14ac:dyDescent="0.25">
      <c r="A165" s="52"/>
      <c r="B165" s="52"/>
      <c r="C165" s="52"/>
      <c r="D165" s="52"/>
      <c r="E165" s="52"/>
      <c r="F165" s="52"/>
    </row>
    <row r="166" spans="1:6" x14ac:dyDescent="0.25">
      <c r="A166" s="52"/>
      <c r="B166" s="52"/>
      <c r="C166" s="52"/>
      <c r="D166" s="52"/>
      <c r="E166" s="52"/>
      <c r="F166" s="52"/>
    </row>
    <row r="167" spans="1:6" x14ac:dyDescent="0.25">
      <c r="A167" s="52"/>
      <c r="B167" s="52"/>
      <c r="C167" s="52"/>
      <c r="D167" s="52"/>
      <c r="E167" s="52"/>
      <c r="F167" s="52"/>
    </row>
    <row r="168" spans="1:6" x14ac:dyDescent="0.25">
      <c r="A168" s="52"/>
      <c r="B168" s="52"/>
      <c r="C168" s="52"/>
      <c r="D168" s="52"/>
      <c r="E168" s="52"/>
      <c r="F168" s="52"/>
    </row>
    <row r="169" spans="1:6" x14ac:dyDescent="0.25">
      <c r="A169" s="52"/>
      <c r="B169" s="52"/>
      <c r="C169" s="52"/>
      <c r="D169" s="52"/>
      <c r="E169" s="52"/>
      <c r="F169" s="52"/>
    </row>
    <row r="170" spans="1:6" x14ac:dyDescent="0.25">
      <c r="A170" s="52"/>
      <c r="B170" s="52"/>
      <c r="C170" s="52"/>
      <c r="D170" s="52"/>
      <c r="E170" s="52"/>
      <c r="F170" s="52"/>
    </row>
    <row r="171" spans="1:6" x14ac:dyDescent="0.25">
      <c r="A171" s="52"/>
      <c r="B171" s="52"/>
      <c r="C171" s="52"/>
      <c r="D171" s="52"/>
      <c r="E171" s="52"/>
      <c r="F171" s="52"/>
    </row>
    <row r="172" spans="1:6" x14ac:dyDescent="0.25">
      <c r="A172" s="52"/>
      <c r="B172" s="52"/>
      <c r="C172" s="52"/>
      <c r="D172" s="52"/>
      <c r="E172" s="52"/>
      <c r="F172" s="52"/>
    </row>
    <row r="173" spans="1:6" x14ac:dyDescent="0.25">
      <c r="A173" s="52"/>
      <c r="B173" s="52"/>
      <c r="C173" s="52"/>
      <c r="D173" s="52"/>
      <c r="E173" s="52"/>
      <c r="F173" s="52"/>
    </row>
    <row r="174" spans="1:6" x14ac:dyDescent="0.25">
      <c r="A174" s="52"/>
      <c r="B174" s="52"/>
      <c r="C174" s="52"/>
      <c r="D174" s="52"/>
      <c r="E174" s="52"/>
      <c r="F174" s="52"/>
    </row>
    <row r="175" spans="1:6" x14ac:dyDescent="0.25">
      <c r="A175" s="52"/>
      <c r="B175" s="52"/>
      <c r="C175" s="52"/>
      <c r="D175" s="52"/>
      <c r="E175" s="52"/>
      <c r="F175" s="52"/>
    </row>
    <row r="176" spans="1:6" x14ac:dyDescent="0.25">
      <c r="A176" s="52"/>
      <c r="B176" s="52"/>
      <c r="C176" s="52"/>
      <c r="D176" s="52"/>
      <c r="E176" s="52"/>
      <c r="F176" s="52"/>
    </row>
    <row r="177" spans="1:6" x14ac:dyDescent="0.25">
      <c r="A177" s="52"/>
      <c r="B177" s="52"/>
      <c r="C177" s="52"/>
      <c r="D177" s="52"/>
      <c r="E177" s="52"/>
      <c r="F177" s="52"/>
    </row>
    <row r="178" spans="1:6" x14ac:dyDescent="0.25">
      <c r="A178" s="52"/>
      <c r="B178" s="52"/>
      <c r="C178" s="52"/>
      <c r="D178" s="52"/>
      <c r="E178" s="52"/>
      <c r="F178" s="52"/>
    </row>
    <row r="179" spans="1:6" x14ac:dyDescent="0.25">
      <c r="A179" s="52"/>
      <c r="B179" s="52"/>
      <c r="C179" s="52"/>
      <c r="D179" s="52"/>
      <c r="E179" s="52"/>
      <c r="F179" s="52"/>
    </row>
    <row r="180" spans="1:6" x14ac:dyDescent="0.25">
      <c r="A180" s="52"/>
      <c r="B180" s="52"/>
      <c r="C180" s="52"/>
      <c r="D180" s="52"/>
      <c r="E180" s="52"/>
      <c r="F180" s="52"/>
    </row>
    <row r="181" spans="1:6" x14ac:dyDescent="0.25">
      <c r="A181" s="52"/>
      <c r="B181" s="52"/>
      <c r="C181" s="52"/>
      <c r="D181" s="52"/>
      <c r="E181" s="52"/>
      <c r="F181" s="52"/>
    </row>
    <row r="182" spans="1:6" x14ac:dyDescent="0.25">
      <c r="A182" s="52"/>
      <c r="B182" s="52"/>
      <c r="C182" s="52"/>
      <c r="D182" s="52"/>
      <c r="E182" s="52"/>
      <c r="F182" s="52"/>
    </row>
    <row r="183" spans="1:6" x14ac:dyDescent="0.25">
      <c r="A183" s="52"/>
      <c r="B183" s="52"/>
      <c r="C183" s="52"/>
      <c r="D183" s="52"/>
      <c r="E183" s="52"/>
      <c r="F183" s="52"/>
    </row>
    <row r="184" spans="1:6" x14ac:dyDescent="0.25">
      <c r="A184" s="52"/>
      <c r="B184" s="52"/>
      <c r="C184" s="52"/>
      <c r="D184" s="52"/>
      <c r="E184" s="52"/>
      <c r="F184" s="52"/>
    </row>
    <row r="185" spans="1:6" x14ac:dyDescent="0.25">
      <c r="A185" s="52"/>
      <c r="B185" s="52"/>
      <c r="C185" s="52"/>
      <c r="D185" s="52"/>
      <c r="E185" s="52"/>
      <c r="F185" s="52"/>
    </row>
    <row r="186" spans="1:6" x14ac:dyDescent="0.25">
      <c r="A186" s="52"/>
      <c r="B186" s="52"/>
      <c r="C186" s="52"/>
      <c r="D186" s="52"/>
      <c r="E186" s="52"/>
      <c r="F186" s="52"/>
    </row>
    <row r="187" spans="1:6" x14ac:dyDescent="0.25">
      <c r="A187" s="52"/>
      <c r="B187" s="52"/>
      <c r="C187" s="52"/>
      <c r="D187" s="52"/>
      <c r="E187" s="52"/>
      <c r="F187" s="52"/>
    </row>
    <row r="188" spans="1:6" x14ac:dyDescent="0.25">
      <c r="A188" s="52"/>
      <c r="B188" s="52"/>
      <c r="C188" s="52"/>
      <c r="D188" s="52"/>
      <c r="E188" s="52"/>
      <c r="F188" s="52"/>
    </row>
    <row r="189" spans="1:6" x14ac:dyDescent="0.25">
      <c r="A189" s="52"/>
      <c r="B189" s="52"/>
      <c r="C189" s="52"/>
      <c r="D189" s="52"/>
      <c r="E189" s="52"/>
      <c r="F189" s="52"/>
    </row>
    <row r="190" spans="1:6" x14ac:dyDescent="0.25">
      <c r="A190" s="52"/>
      <c r="B190" s="52"/>
      <c r="C190" s="52"/>
      <c r="D190" s="52"/>
      <c r="E190" s="52"/>
      <c r="F190" s="52"/>
    </row>
    <row r="191" spans="1:6" x14ac:dyDescent="0.25">
      <c r="A191" s="52"/>
      <c r="B191" s="52"/>
      <c r="C191" s="52"/>
      <c r="D191" s="52"/>
      <c r="E191" s="52"/>
      <c r="F191" s="52"/>
    </row>
    <row r="192" spans="1:6" x14ac:dyDescent="0.25">
      <c r="A192" s="52"/>
      <c r="B192" s="52"/>
      <c r="C192" s="52"/>
      <c r="D192" s="52"/>
      <c r="E192" s="52"/>
      <c r="F192" s="52"/>
    </row>
    <row r="193" spans="1:6" x14ac:dyDescent="0.25">
      <c r="A193" s="52"/>
      <c r="B193" s="52"/>
      <c r="C193" s="52"/>
      <c r="D193" s="52"/>
      <c r="E193" s="52"/>
      <c r="F193" s="52"/>
    </row>
    <row r="194" spans="1:6" x14ac:dyDescent="0.25">
      <c r="A194" s="52"/>
      <c r="B194" s="52"/>
      <c r="C194" s="52"/>
      <c r="D194" s="52"/>
      <c r="E194" s="52"/>
      <c r="F194" s="52"/>
    </row>
    <row r="195" spans="1:6" x14ac:dyDescent="0.25">
      <c r="A195" s="52"/>
      <c r="B195" s="52"/>
      <c r="C195" s="52"/>
      <c r="D195" s="52"/>
      <c r="E195" s="52"/>
      <c r="F195" s="52"/>
    </row>
    <row r="196" spans="1:6" x14ac:dyDescent="0.25">
      <c r="A196" s="52"/>
      <c r="B196" s="52"/>
      <c r="C196" s="52"/>
      <c r="D196" s="52"/>
      <c r="E196" s="52"/>
      <c r="F196" s="52"/>
    </row>
    <row r="197" spans="1:6" x14ac:dyDescent="0.25">
      <c r="A197" s="52"/>
      <c r="B197" s="52"/>
      <c r="C197" s="52"/>
      <c r="D197" s="52"/>
      <c r="E197" s="52"/>
      <c r="F197" s="52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70" fitToHeight="2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6"/>
  <sheetViews>
    <sheetView workbookViewId="0">
      <selection activeCell="H15" sqref="H15"/>
    </sheetView>
  </sheetViews>
  <sheetFormatPr defaultRowHeight="12.75" x14ac:dyDescent="0.2"/>
  <cols>
    <col min="1" max="1" width="68.140625" customWidth="1"/>
    <col min="2" max="2" width="14.5703125" bestFit="1" customWidth="1"/>
    <col min="4" max="4" width="15.5703125" bestFit="1" customWidth="1"/>
  </cols>
  <sheetData>
    <row r="1" spans="1:6" s="50" customFormat="1" ht="15" x14ac:dyDescent="0.25">
      <c r="A1" s="526" t="s">
        <v>783</v>
      </c>
      <c r="B1" s="443"/>
      <c r="C1" s="443"/>
      <c r="D1" s="443"/>
      <c r="E1" s="52"/>
      <c r="F1" s="52"/>
    </row>
    <row r="2" spans="1:6" s="50" customFormat="1" ht="15" x14ac:dyDescent="0.25">
      <c r="A2" s="17"/>
      <c r="B2" s="52"/>
      <c r="C2" s="52"/>
      <c r="D2" s="52"/>
      <c r="E2" s="52"/>
      <c r="F2" s="52"/>
    </row>
    <row r="3" spans="1:6" s="50" customFormat="1" ht="15" x14ac:dyDescent="0.25">
      <c r="A3" s="257"/>
      <c r="B3" s="257"/>
      <c r="C3" s="257"/>
    </row>
    <row r="4" spans="1:6" s="50" customFormat="1" ht="15" x14ac:dyDescent="0.25">
      <c r="A4" s="523" t="s">
        <v>758</v>
      </c>
      <c r="B4" s="476"/>
      <c r="C4" s="476"/>
      <c r="D4" s="476"/>
    </row>
    <row r="5" spans="1:6" s="50" customFormat="1" ht="15" x14ac:dyDescent="0.25">
      <c r="A5" s="477" t="s">
        <v>693</v>
      </c>
      <c r="B5" s="476"/>
      <c r="C5" s="476"/>
      <c r="D5" s="476"/>
    </row>
    <row r="6" spans="1:6" s="50" customFormat="1" ht="15" x14ac:dyDescent="0.25">
      <c r="A6" s="257"/>
      <c r="B6" s="257"/>
      <c r="C6" s="257"/>
      <c r="D6" s="257"/>
    </row>
    <row r="7" spans="1:6" s="50" customFormat="1" ht="15" x14ac:dyDescent="0.25">
      <c r="A7" s="52"/>
      <c r="B7" s="52"/>
      <c r="C7" s="52"/>
      <c r="D7" s="52"/>
    </row>
    <row r="8" spans="1:6" s="50" customFormat="1" ht="38.25" x14ac:dyDescent="0.25">
      <c r="A8" s="53" t="s">
        <v>0</v>
      </c>
      <c r="B8" s="61" t="s">
        <v>761</v>
      </c>
      <c r="C8" s="61" t="s">
        <v>552</v>
      </c>
      <c r="D8" s="61" t="s">
        <v>762</v>
      </c>
    </row>
    <row r="9" spans="1:6" s="50" customFormat="1" ht="15" x14ac:dyDescent="0.25">
      <c r="A9" s="56" t="s">
        <v>551</v>
      </c>
      <c r="B9" s="60"/>
      <c r="C9" s="60"/>
      <c r="D9" s="60"/>
    </row>
    <row r="10" spans="1:6" s="50" customFormat="1" ht="15" x14ac:dyDescent="0.25">
      <c r="A10" s="54" t="s">
        <v>435</v>
      </c>
      <c r="B10" s="55"/>
      <c r="C10" s="55"/>
      <c r="D10" s="55"/>
    </row>
    <row r="11" spans="1:6" s="50" customFormat="1" ht="15" x14ac:dyDescent="0.25">
      <c r="A11" s="54" t="s">
        <v>436</v>
      </c>
      <c r="B11" s="55"/>
      <c r="C11" s="55"/>
      <c r="D11" s="55"/>
    </row>
    <row r="12" spans="1:6" s="50" customFormat="1" ht="15" x14ac:dyDescent="0.25">
      <c r="A12" s="54" t="s">
        <v>437</v>
      </c>
      <c r="B12" s="55"/>
      <c r="C12" s="55"/>
      <c r="D12" s="55"/>
    </row>
    <row r="13" spans="1:6" s="50" customFormat="1" ht="15" x14ac:dyDescent="0.25">
      <c r="A13" s="56" t="s">
        <v>438</v>
      </c>
      <c r="B13" s="57">
        <f t="shared" ref="B13" si="0">SUM(B10:B12)</f>
        <v>0</v>
      </c>
      <c r="C13" s="57">
        <f t="shared" ref="C13:D13" si="1">SUM(C10:C12)</f>
        <v>0</v>
      </c>
      <c r="D13" s="57">
        <f t="shared" si="1"/>
        <v>0</v>
      </c>
    </row>
    <row r="14" spans="1:6" s="50" customFormat="1" ht="15" x14ac:dyDescent="0.25">
      <c r="A14" s="54" t="s">
        <v>439</v>
      </c>
      <c r="B14" s="55"/>
      <c r="C14" s="55"/>
      <c r="D14" s="55"/>
    </row>
    <row r="15" spans="1:6" s="50" customFormat="1" ht="15" x14ac:dyDescent="0.25">
      <c r="A15" s="54" t="s">
        <v>440</v>
      </c>
      <c r="B15" s="55">
        <v>346203</v>
      </c>
      <c r="C15" s="55">
        <v>0</v>
      </c>
      <c r="D15" s="55">
        <v>230704</v>
      </c>
    </row>
    <row r="16" spans="1:6" s="50" customFormat="1" ht="15" x14ac:dyDescent="0.25">
      <c r="A16" s="54" t="s">
        <v>441</v>
      </c>
      <c r="B16" s="55"/>
      <c r="C16" s="55"/>
      <c r="D16" s="55"/>
    </row>
    <row r="17" spans="1:4" s="50" customFormat="1" ht="15" x14ac:dyDescent="0.25">
      <c r="A17" s="54" t="s">
        <v>442</v>
      </c>
      <c r="B17" s="55"/>
      <c r="C17" s="55"/>
      <c r="D17" s="55"/>
    </row>
    <row r="18" spans="1:4" s="50" customFormat="1" ht="15" x14ac:dyDescent="0.25">
      <c r="A18" s="54" t="s">
        <v>443</v>
      </c>
      <c r="B18" s="55"/>
      <c r="C18" s="55"/>
      <c r="D18" s="55"/>
    </row>
    <row r="19" spans="1:4" s="50" customFormat="1" ht="15" x14ac:dyDescent="0.25">
      <c r="A19" s="56" t="s">
        <v>444</v>
      </c>
      <c r="B19" s="57">
        <f t="shared" ref="B19" si="2">SUM(B14:B18)</f>
        <v>346203</v>
      </c>
      <c r="C19" s="57">
        <f t="shared" ref="C19:D19" si="3">SUM(C14:C18)</f>
        <v>0</v>
      </c>
      <c r="D19" s="57">
        <f t="shared" si="3"/>
        <v>230704</v>
      </c>
    </row>
    <row r="20" spans="1:4" s="50" customFormat="1" ht="15" x14ac:dyDescent="0.25">
      <c r="A20" s="54" t="s">
        <v>445</v>
      </c>
      <c r="B20" s="55"/>
      <c r="C20" s="55"/>
      <c r="D20" s="55"/>
    </row>
    <row r="21" spans="1:4" s="50" customFormat="1" ht="15" x14ac:dyDescent="0.25">
      <c r="A21" s="54" t="s">
        <v>446</v>
      </c>
      <c r="B21" s="55"/>
      <c r="C21" s="55"/>
      <c r="D21" s="55"/>
    </row>
    <row r="22" spans="1:4" s="50" customFormat="1" ht="15" x14ac:dyDescent="0.25">
      <c r="A22" s="54" t="s">
        <v>447</v>
      </c>
      <c r="B22" s="55"/>
      <c r="C22" s="55"/>
      <c r="D22" s="55"/>
    </row>
    <row r="23" spans="1:4" s="50" customFormat="1" ht="15" x14ac:dyDescent="0.25">
      <c r="A23" s="56" t="s">
        <v>448</v>
      </c>
      <c r="B23" s="57"/>
      <c r="C23" s="57"/>
      <c r="D23" s="57"/>
    </row>
    <row r="24" spans="1:4" s="50" customFormat="1" ht="15" x14ac:dyDescent="0.25">
      <c r="A24" s="54" t="s">
        <v>449</v>
      </c>
      <c r="B24" s="55"/>
      <c r="C24" s="55"/>
      <c r="D24" s="55"/>
    </row>
    <row r="25" spans="1:4" s="50" customFormat="1" ht="30" x14ac:dyDescent="0.25">
      <c r="A25" s="54" t="s">
        <v>450</v>
      </c>
      <c r="B25" s="55"/>
      <c r="C25" s="55"/>
      <c r="D25" s="55"/>
    </row>
    <row r="26" spans="1:4" s="50" customFormat="1" ht="15" x14ac:dyDescent="0.25">
      <c r="A26" s="56" t="s">
        <v>550</v>
      </c>
      <c r="B26" s="57"/>
      <c r="C26" s="57"/>
      <c r="D26" s="57"/>
    </row>
    <row r="27" spans="1:4" s="50" customFormat="1" ht="15" x14ac:dyDescent="0.25">
      <c r="A27" s="56" t="s">
        <v>451</v>
      </c>
      <c r="B27" s="57">
        <f t="shared" ref="B27" si="4">SUM(B26,B23,B19,B13)</f>
        <v>346203</v>
      </c>
      <c r="C27" s="57">
        <f t="shared" ref="C27:D27" si="5">SUM(C26,C23,C19,C13)</f>
        <v>0</v>
      </c>
      <c r="D27" s="57">
        <f t="shared" si="5"/>
        <v>230704</v>
      </c>
    </row>
    <row r="28" spans="1:4" s="50" customFormat="1" ht="15" x14ac:dyDescent="0.25">
      <c r="A28" s="54" t="s">
        <v>549</v>
      </c>
      <c r="B28" s="55"/>
      <c r="C28" s="55"/>
      <c r="D28" s="55"/>
    </row>
    <row r="29" spans="1:4" s="50" customFormat="1" ht="15" x14ac:dyDescent="0.25">
      <c r="A29" s="54" t="s">
        <v>548</v>
      </c>
      <c r="B29" s="55"/>
      <c r="C29" s="55"/>
      <c r="D29" s="55"/>
    </row>
    <row r="30" spans="1:4" s="50" customFormat="1" ht="15" x14ac:dyDescent="0.25">
      <c r="A30" s="54" t="s">
        <v>547</v>
      </c>
      <c r="B30" s="55"/>
      <c r="C30" s="55"/>
      <c r="D30" s="55"/>
    </row>
    <row r="31" spans="1:4" s="50" customFormat="1" ht="15" x14ac:dyDescent="0.25">
      <c r="A31" s="54" t="s">
        <v>546</v>
      </c>
      <c r="B31" s="55"/>
      <c r="C31" s="55"/>
      <c r="D31" s="55"/>
    </row>
    <row r="32" spans="1:4" s="50" customFormat="1" ht="15" x14ac:dyDescent="0.25">
      <c r="A32" s="54" t="s">
        <v>545</v>
      </c>
      <c r="B32" s="55"/>
      <c r="C32" s="55"/>
      <c r="D32" s="55"/>
    </row>
    <row r="33" spans="1:4" s="50" customFormat="1" ht="15" x14ac:dyDescent="0.25">
      <c r="A33" s="56" t="s">
        <v>544</v>
      </c>
      <c r="B33" s="57"/>
      <c r="C33" s="57"/>
      <c r="D33" s="57"/>
    </row>
    <row r="34" spans="1:4" s="50" customFormat="1" ht="15" x14ac:dyDescent="0.25">
      <c r="A34" s="54" t="s">
        <v>543</v>
      </c>
      <c r="B34" s="55"/>
      <c r="C34" s="55"/>
      <c r="D34" s="55"/>
    </row>
    <row r="35" spans="1:4" s="50" customFormat="1" ht="15" x14ac:dyDescent="0.25">
      <c r="A35" s="54" t="s">
        <v>542</v>
      </c>
      <c r="B35" s="55"/>
      <c r="C35" s="55"/>
      <c r="D35" s="55"/>
    </row>
    <row r="36" spans="1:4" s="50" customFormat="1" ht="15" x14ac:dyDescent="0.25">
      <c r="A36" s="54" t="s">
        <v>541</v>
      </c>
      <c r="B36" s="55"/>
      <c r="C36" s="55"/>
      <c r="D36" s="55"/>
    </row>
    <row r="37" spans="1:4" s="50" customFormat="1" ht="15" x14ac:dyDescent="0.25">
      <c r="A37" s="54" t="s">
        <v>540</v>
      </c>
      <c r="B37" s="55"/>
      <c r="C37" s="55"/>
      <c r="D37" s="55"/>
    </row>
    <row r="38" spans="1:4" s="50" customFormat="1" ht="15" x14ac:dyDescent="0.25">
      <c r="A38" s="54" t="s">
        <v>539</v>
      </c>
      <c r="B38" s="55"/>
      <c r="C38" s="55"/>
      <c r="D38" s="55"/>
    </row>
    <row r="39" spans="1:4" s="50" customFormat="1" ht="15" x14ac:dyDescent="0.25">
      <c r="A39" s="54" t="s">
        <v>538</v>
      </c>
      <c r="B39" s="55"/>
      <c r="C39" s="55"/>
      <c r="D39" s="55"/>
    </row>
    <row r="40" spans="1:4" s="50" customFormat="1" ht="15" x14ac:dyDescent="0.25">
      <c r="A40" s="54" t="s">
        <v>537</v>
      </c>
      <c r="B40" s="55"/>
      <c r="C40" s="55"/>
      <c r="D40" s="55"/>
    </row>
    <row r="41" spans="1:4" s="50" customFormat="1" ht="15" x14ac:dyDescent="0.25">
      <c r="A41" s="56" t="s">
        <v>452</v>
      </c>
      <c r="B41" s="57"/>
      <c r="C41" s="57"/>
      <c r="D41" s="57"/>
    </row>
    <row r="42" spans="1:4" s="50" customFormat="1" ht="15" x14ac:dyDescent="0.25">
      <c r="A42" s="56" t="s">
        <v>536</v>
      </c>
      <c r="B42" s="57"/>
      <c r="C42" s="57"/>
      <c r="D42" s="57"/>
    </row>
    <row r="43" spans="1:4" s="50" customFormat="1" ht="15" x14ac:dyDescent="0.25">
      <c r="A43" s="54" t="s">
        <v>453</v>
      </c>
      <c r="B43" s="55"/>
      <c r="C43" s="55"/>
      <c r="D43" s="55"/>
    </row>
    <row r="44" spans="1:4" s="50" customFormat="1" ht="15" x14ac:dyDescent="0.25">
      <c r="A44" s="54" t="s">
        <v>454</v>
      </c>
      <c r="B44" s="55">
        <v>58415</v>
      </c>
      <c r="C44" s="55">
        <v>0</v>
      </c>
      <c r="D44" s="55">
        <v>460</v>
      </c>
    </row>
    <row r="45" spans="1:4" s="50" customFormat="1" ht="15" x14ac:dyDescent="0.25">
      <c r="A45" s="54" t="s">
        <v>455</v>
      </c>
      <c r="B45" s="55">
        <v>174908</v>
      </c>
      <c r="C45" s="55">
        <v>0</v>
      </c>
      <c r="D45" s="55">
        <v>30115</v>
      </c>
    </row>
    <row r="46" spans="1:4" s="50" customFormat="1" ht="15" x14ac:dyDescent="0.25">
      <c r="A46" s="54" t="s">
        <v>456</v>
      </c>
      <c r="B46" s="55"/>
      <c r="C46" s="55"/>
      <c r="D46" s="55"/>
    </row>
    <row r="47" spans="1:4" s="50" customFormat="1" ht="15" x14ac:dyDescent="0.25">
      <c r="A47" s="54" t="s">
        <v>457</v>
      </c>
      <c r="B47" s="55"/>
      <c r="C47" s="55"/>
      <c r="D47" s="55"/>
    </row>
    <row r="48" spans="1:4" s="50" customFormat="1" ht="15" x14ac:dyDescent="0.25">
      <c r="A48" s="56" t="s">
        <v>458</v>
      </c>
      <c r="B48" s="57">
        <f>SUM(B43:B47)</f>
        <v>233323</v>
      </c>
      <c r="C48" s="57"/>
      <c r="D48" s="57">
        <f>SUM(D43:D47)</f>
        <v>30575</v>
      </c>
    </row>
    <row r="49" spans="1:4" s="50" customFormat="1" ht="30" x14ac:dyDescent="0.25">
      <c r="A49" s="54" t="s">
        <v>535</v>
      </c>
      <c r="B49" s="55"/>
      <c r="C49" s="55"/>
      <c r="D49" s="55"/>
    </row>
    <row r="50" spans="1:4" s="50" customFormat="1" ht="30" x14ac:dyDescent="0.25">
      <c r="A50" s="54" t="s">
        <v>534</v>
      </c>
      <c r="B50" s="55"/>
      <c r="C50" s="55"/>
      <c r="D50" s="55"/>
    </row>
    <row r="51" spans="1:4" s="50" customFormat="1" ht="30" x14ac:dyDescent="0.25">
      <c r="A51" s="54" t="s">
        <v>533</v>
      </c>
      <c r="B51" s="55"/>
      <c r="C51" s="55"/>
      <c r="D51" s="55"/>
    </row>
    <row r="52" spans="1:4" s="50" customFormat="1" ht="30" x14ac:dyDescent="0.25">
      <c r="A52" s="54" t="s">
        <v>532</v>
      </c>
      <c r="B52" s="55">
        <v>707279</v>
      </c>
      <c r="C52" s="55">
        <v>0</v>
      </c>
      <c r="D52" s="55">
        <v>0</v>
      </c>
    </row>
    <row r="53" spans="1:4" s="50" customFormat="1" ht="30" x14ac:dyDescent="0.25">
      <c r="A53" s="54" t="s">
        <v>531</v>
      </c>
      <c r="B53" s="55"/>
      <c r="C53" s="55"/>
      <c r="D53" s="55"/>
    </row>
    <row r="54" spans="1:4" s="50" customFormat="1" ht="30" x14ac:dyDescent="0.25">
      <c r="A54" s="54" t="s">
        <v>530</v>
      </c>
      <c r="B54" s="55"/>
      <c r="C54" s="55"/>
      <c r="D54" s="55"/>
    </row>
    <row r="55" spans="1:4" s="50" customFormat="1" ht="30" x14ac:dyDescent="0.25">
      <c r="A55" s="54" t="s">
        <v>529</v>
      </c>
      <c r="B55" s="55"/>
      <c r="C55" s="55"/>
      <c r="D55" s="55"/>
    </row>
    <row r="56" spans="1:4" s="50" customFormat="1" ht="30" x14ac:dyDescent="0.25">
      <c r="A56" s="54" t="s">
        <v>528</v>
      </c>
      <c r="B56" s="55"/>
      <c r="C56" s="55"/>
      <c r="D56" s="55"/>
    </row>
    <row r="57" spans="1:4" s="50" customFormat="1" ht="15" x14ac:dyDescent="0.25">
      <c r="A57" s="56" t="s">
        <v>527</v>
      </c>
      <c r="B57" s="57">
        <f t="shared" ref="B57" si="6">SUM(B49:B56)</f>
        <v>707279</v>
      </c>
      <c r="C57" s="57">
        <f t="shared" ref="C57:D57" si="7">SUM(C49:C56)</f>
        <v>0</v>
      </c>
      <c r="D57" s="57">
        <f t="shared" si="7"/>
        <v>0</v>
      </c>
    </row>
    <row r="58" spans="1:4" s="50" customFormat="1" ht="30" x14ac:dyDescent="0.25">
      <c r="A58" s="54" t="s">
        <v>526</v>
      </c>
      <c r="B58" s="55"/>
      <c r="C58" s="55"/>
      <c r="D58" s="55"/>
    </row>
    <row r="59" spans="1:4" s="50" customFormat="1" ht="30" x14ac:dyDescent="0.25">
      <c r="A59" s="54" t="s">
        <v>525</v>
      </c>
      <c r="B59" s="55"/>
      <c r="C59" s="55"/>
      <c r="D59" s="55"/>
    </row>
    <row r="60" spans="1:4" s="50" customFormat="1" ht="30" x14ac:dyDescent="0.25">
      <c r="A60" s="54" t="s">
        <v>524</v>
      </c>
      <c r="B60" s="55"/>
      <c r="C60" s="55"/>
      <c r="D60" s="55"/>
    </row>
    <row r="61" spans="1:4" s="50" customFormat="1" ht="30" x14ac:dyDescent="0.25">
      <c r="A61" s="54" t="s">
        <v>523</v>
      </c>
      <c r="B61" s="55"/>
      <c r="C61" s="55"/>
      <c r="D61" s="55"/>
    </row>
    <row r="62" spans="1:4" s="50" customFormat="1" ht="30" x14ac:dyDescent="0.25">
      <c r="A62" s="54" t="s">
        <v>522</v>
      </c>
      <c r="B62" s="55"/>
      <c r="C62" s="55"/>
      <c r="D62" s="55"/>
    </row>
    <row r="63" spans="1:4" s="50" customFormat="1" ht="30" x14ac:dyDescent="0.25">
      <c r="A63" s="54" t="s">
        <v>521</v>
      </c>
      <c r="B63" s="55"/>
      <c r="C63" s="55"/>
      <c r="D63" s="55"/>
    </row>
    <row r="64" spans="1:4" s="50" customFormat="1" ht="30" x14ac:dyDescent="0.25">
      <c r="A64" s="54" t="s">
        <v>520</v>
      </c>
      <c r="B64" s="55"/>
      <c r="C64" s="55"/>
      <c r="D64" s="55"/>
    </row>
    <row r="65" spans="1:4" s="50" customFormat="1" ht="30" x14ac:dyDescent="0.25">
      <c r="A65" s="54" t="s">
        <v>519</v>
      </c>
      <c r="B65" s="55"/>
      <c r="C65" s="55"/>
      <c r="D65" s="55"/>
    </row>
    <row r="66" spans="1:4" s="50" customFormat="1" ht="15" x14ac:dyDescent="0.25">
      <c r="A66" s="56" t="s">
        <v>459</v>
      </c>
      <c r="B66" s="57"/>
      <c r="C66" s="57"/>
      <c r="D66" s="57"/>
    </row>
    <row r="67" spans="1:4" s="50" customFormat="1" ht="15" x14ac:dyDescent="0.25">
      <c r="A67" s="54" t="s">
        <v>460</v>
      </c>
      <c r="B67" s="55">
        <v>0</v>
      </c>
      <c r="C67" s="55"/>
      <c r="D67" s="55"/>
    </row>
    <row r="68" spans="1:4" s="50" customFormat="1" ht="15" x14ac:dyDescent="0.25">
      <c r="A68" s="54" t="s">
        <v>518</v>
      </c>
      <c r="B68" s="55"/>
      <c r="C68" s="55"/>
      <c r="D68" s="55"/>
    </row>
    <row r="69" spans="1:4" s="50" customFormat="1" ht="15" x14ac:dyDescent="0.25">
      <c r="A69" s="54" t="s">
        <v>517</v>
      </c>
      <c r="B69" s="55"/>
      <c r="C69" s="55"/>
      <c r="D69" s="55"/>
    </row>
    <row r="70" spans="1:4" s="50" customFormat="1" ht="15" x14ac:dyDescent="0.25">
      <c r="A70" s="54" t="s">
        <v>516</v>
      </c>
      <c r="B70" s="55"/>
      <c r="C70" s="55"/>
      <c r="D70" s="55"/>
    </row>
    <row r="71" spans="1:4" s="50" customFormat="1" ht="15" x14ac:dyDescent="0.25">
      <c r="A71" s="54" t="s">
        <v>515</v>
      </c>
      <c r="B71" s="55"/>
      <c r="C71" s="55"/>
      <c r="D71" s="55"/>
    </row>
    <row r="72" spans="1:4" s="50" customFormat="1" ht="15" x14ac:dyDescent="0.25">
      <c r="A72" s="54" t="s">
        <v>514</v>
      </c>
      <c r="B72" s="55"/>
      <c r="C72" s="55"/>
      <c r="D72" s="55"/>
    </row>
    <row r="73" spans="1:4" s="50" customFormat="1" ht="30" x14ac:dyDescent="0.25">
      <c r="A73" s="54" t="s">
        <v>461</v>
      </c>
      <c r="B73" s="55"/>
      <c r="C73" s="55"/>
      <c r="D73" s="55"/>
    </row>
    <row r="74" spans="1:4" s="50" customFormat="1" ht="15" x14ac:dyDescent="0.25">
      <c r="A74" s="54" t="s">
        <v>462</v>
      </c>
      <c r="B74" s="55"/>
      <c r="C74" s="55"/>
      <c r="D74" s="55"/>
    </row>
    <row r="75" spans="1:4" s="50" customFormat="1" ht="15" x14ac:dyDescent="0.25">
      <c r="A75" s="54" t="s">
        <v>463</v>
      </c>
      <c r="B75" s="55"/>
      <c r="C75" s="55"/>
      <c r="D75" s="55"/>
    </row>
    <row r="76" spans="1:4" s="50" customFormat="1" ht="30" x14ac:dyDescent="0.25">
      <c r="A76" s="54" t="s">
        <v>464</v>
      </c>
      <c r="B76" s="55"/>
      <c r="C76" s="55"/>
      <c r="D76" s="55"/>
    </row>
    <row r="77" spans="1:4" s="50" customFormat="1" ht="30" x14ac:dyDescent="0.25">
      <c r="A77" s="54" t="s">
        <v>465</v>
      </c>
      <c r="B77" s="55"/>
      <c r="C77" s="55"/>
      <c r="D77" s="55"/>
    </row>
    <row r="78" spans="1:4" s="50" customFormat="1" ht="30" x14ac:dyDescent="0.25">
      <c r="A78" s="54" t="s">
        <v>466</v>
      </c>
      <c r="B78" s="55"/>
      <c r="C78" s="55"/>
      <c r="D78" s="55"/>
    </row>
    <row r="79" spans="1:4" s="50" customFormat="1" ht="15" x14ac:dyDescent="0.25">
      <c r="A79" s="56" t="s">
        <v>467</v>
      </c>
      <c r="B79" s="57"/>
      <c r="C79" s="57"/>
      <c r="D79" s="57"/>
    </row>
    <row r="80" spans="1:4" s="50" customFormat="1" ht="15" x14ac:dyDescent="0.25">
      <c r="A80" s="56" t="s">
        <v>513</v>
      </c>
      <c r="B80" s="57">
        <f t="shared" ref="B80" si="8">SUM(B79,B66,B57)</f>
        <v>707279</v>
      </c>
      <c r="C80" s="57">
        <f t="shared" ref="C80:D80" si="9">SUM(C79,C66,C57)</f>
        <v>0</v>
      </c>
      <c r="D80" s="57">
        <f t="shared" si="9"/>
        <v>0</v>
      </c>
    </row>
    <row r="81" spans="1:4" s="50" customFormat="1" ht="15" x14ac:dyDescent="0.25">
      <c r="A81" s="56" t="s">
        <v>468</v>
      </c>
      <c r="B81" s="57">
        <v>1000</v>
      </c>
      <c r="C81" s="57">
        <v>0</v>
      </c>
      <c r="D81" s="57">
        <v>0</v>
      </c>
    </row>
    <row r="82" spans="1:4" s="50" customFormat="1" ht="15" x14ac:dyDescent="0.25">
      <c r="A82" s="54" t="s">
        <v>469</v>
      </c>
      <c r="B82" s="55"/>
      <c r="C82" s="55"/>
      <c r="D82" s="55"/>
    </row>
    <row r="83" spans="1:4" s="50" customFormat="1" ht="15" x14ac:dyDescent="0.25">
      <c r="A83" s="54" t="s">
        <v>470</v>
      </c>
      <c r="B83" s="55">
        <v>14750</v>
      </c>
      <c r="C83" s="55">
        <v>0</v>
      </c>
      <c r="D83" s="55">
        <v>68074</v>
      </c>
    </row>
    <row r="84" spans="1:4" s="50" customFormat="1" ht="15" x14ac:dyDescent="0.25">
      <c r="A84" s="54" t="s">
        <v>471</v>
      </c>
      <c r="B84" s="55"/>
      <c r="C84" s="55"/>
      <c r="D84" s="55"/>
    </row>
    <row r="85" spans="1:4" s="50" customFormat="1" ht="15" x14ac:dyDescent="0.25">
      <c r="A85" s="56" t="s">
        <v>512</v>
      </c>
      <c r="B85" s="57">
        <f>SUM(B82:B84)</f>
        <v>14750</v>
      </c>
      <c r="C85" s="57">
        <f t="shared" ref="C85:D85" si="10">SUM(C82:C84)</f>
        <v>0</v>
      </c>
      <c r="D85" s="57">
        <f t="shared" si="10"/>
        <v>68074</v>
      </c>
    </row>
    <row r="86" spans="1:4" s="50" customFormat="1" ht="15" x14ac:dyDescent="0.25">
      <c r="A86" s="59" t="s">
        <v>472</v>
      </c>
      <c r="B86" s="58">
        <f t="shared" ref="B86" si="11">SUM(B85,B81,B80,B48,B42,B27)</f>
        <v>1302555</v>
      </c>
      <c r="C86" s="58">
        <f t="shared" ref="C86:D86" si="12">SUM(C85,C81,C80,C48,C42,C27)</f>
        <v>0</v>
      </c>
      <c r="D86" s="58">
        <f t="shared" si="12"/>
        <v>329353</v>
      </c>
    </row>
    <row r="87" spans="1:4" s="50" customFormat="1" ht="15" x14ac:dyDescent="0.25">
      <c r="A87" s="56" t="s">
        <v>473</v>
      </c>
      <c r="B87" s="60"/>
      <c r="C87" s="60"/>
      <c r="D87" s="60"/>
    </row>
    <row r="88" spans="1:4" s="50" customFormat="1" ht="15" x14ac:dyDescent="0.25">
      <c r="A88" s="54" t="s">
        <v>474</v>
      </c>
      <c r="B88" s="55">
        <v>1962751</v>
      </c>
      <c r="C88" s="55">
        <v>0</v>
      </c>
      <c r="D88" s="55">
        <v>1962751</v>
      </c>
    </row>
    <row r="89" spans="1:4" s="50" customFormat="1" ht="15" x14ac:dyDescent="0.25">
      <c r="A89" s="54" t="s">
        <v>475</v>
      </c>
      <c r="B89" s="55"/>
      <c r="C89" s="55"/>
      <c r="D89" s="55"/>
    </row>
    <row r="90" spans="1:4" s="50" customFormat="1" ht="15" x14ac:dyDescent="0.25">
      <c r="A90" s="54" t="s">
        <v>476</v>
      </c>
      <c r="B90" s="55">
        <v>5009038</v>
      </c>
      <c r="C90" s="55">
        <v>0</v>
      </c>
      <c r="D90" s="55">
        <v>5009038</v>
      </c>
    </row>
    <row r="91" spans="1:4" s="50" customFormat="1" ht="15" x14ac:dyDescent="0.25">
      <c r="A91" s="54" t="s">
        <v>477</v>
      </c>
      <c r="B91" s="55">
        <v>-6141472</v>
      </c>
      <c r="C91" s="55">
        <v>0</v>
      </c>
      <c r="D91" s="55">
        <v>-8099509</v>
      </c>
    </row>
    <row r="92" spans="1:4" s="50" customFormat="1" ht="15" x14ac:dyDescent="0.25">
      <c r="A92" s="54" t="s">
        <v>478</v>
      </c>
      <c r="B92" s="55"/>
      <c r="C92" s="55"/>
      <c r="D92" s="55"/>
    </row>
    <row r="93" spans="1:4" s="50" customFormat="1" ht="15" x14ac:dyDescent="0.25">
      <c r="A93" s="54" t="s">
        <v>479</v>
      </c>
      <c r="B93" s="55">
        <v>-1958037</v>
      </c>
      <c r="C93" s="55">
        <v>0</v>
      </c>
      <c r="D93" s="55">
        <v>-532687</v>
      </c>
    </row>
    <row r="94" spans="1:4" s="50" customFormat="1" ht="15" x14ac:dyDescent="0.25">
      <c r="A94" s="56" t="s">
        <v>511</v>
      </c>
      <c r="B94" s="57">
        <f t="shared" ref="B94" si="13">SUM(B88:B93)</f>
        <v>-1127720</v>
      </c>
      <c r="C94" s="57">
        <f t="shared" ref="C94:D94" si="14">SUM(C88:C93)</f>
        <v>0</v>
      </c>
      <c r="D94" s="57">
        <f t="shared" si="14"/>
        <v>-1660407</v>
      </c>
    </row>
    <row r="95" spans="1:4" s="50" customFormat="1" ht="30" x14ac:dyDescent="0.25">
      <c r="A95" s="54" t="s">
        <v>510</v>
      </c>
      <c r="B95" s="55"/>
      <c r="C95" s="55"/>
      <c r="D95" s="55"/>
    </row>
    <row r="96" spans="1:4" s="50" customFormat="1" ht="30" x14ac:dyDescent="0.25">
      <c r="A96" s="54" t="s">
        <v>509</v>
      </c>
      <c r="B96" s="55"/>
      <c r="C96" s="55"/>
      <c r="D96" s="55"/>
    </row>
    <row r="97" spans="1:4" s="50" customFormat="1" ht="30" x14ac:dyDescent="0.25">
      <c r="A97" s="54" t="s">
        <v>508</v>
      </c>
      <c r="B97" s="55"/>
      <c r="C97" s="55"/>
      <c r="D97" s="55"/>
    </row>
    <row r="98" spans="1:4" s="50" customFormat="1" ht="30" x14ac:dyDescent="0.25">
      <c r="A98" s="54" t="s">
        <v>507</v>
      </c>
      <c r="B98" s="55"/>
      <c r="C98" s="55"/>
      <c r="D98" s="55"/>
    </row>
    <row r="99" spans="1:4" s="50" customFormat="1" ht="30" x14ac:dyDescent="0.25">
      <c r="A99" s="54" t="s">
        <v>506</v>
      </c>
      <c r="B99" s="55"/>
      <c r="C99" s="55"/>
      <c r="D99" s="55"/>
    </row>
    <row r="100" spans="1:4" s="50" customFormat="1" ht="30" x14ac:dyDescent="0.25">
      <c r="A100" s="54" t="s">
        <v>505</v>
      </c>
      <c r="B100" s="55"/>
      <c r="C100" s="55"/>
      <c r="D100" s="55"/>
    </row>
    <row r="101" spans="1:4" s="50" customFormat="1" ht="30" x14ac:dyDescent="0.25">
      <c r="A101" s="54" t="s">
        <v>504</v>
      </c>
      <c r="B101" s="55"/>
      <c r="C101" s="55"/>
      <c r="D101" s="55"/>
    </row>
    <row r="102" spans="1:4" s="50" customFormat="1" ht="30" x14ac:dyDescent="0.25">
      <c r="A102" s="54" t="s">
        <v>503</v>
      </c>
      <c r="B102" s="55"/>
      <c r="C102" s="55"/>
      <c r="D102" s="55"/>
    </row>
    <row r="103" spans="1:4" s="50" customFormat="1" ht="30" x14ac:dyDescent="0.25">
      <c r="A103" s="54" t="s">
        <v>502</v>
      </c>
      <c r="B103" s="55"/>
      <c r="C103" s="55"/>
      <c r="D103" s="55"/>
    </row>
    <row r="104" spans="1:4" s="50" customFormat="1" ht="15" x14ac:dyDescent="0.25">
      <c r="A104" s="56" t="s">
        <v>480</v>
      </c>
      <c r="B104" s="57">
        <f>SUM(B95:B103)</f>
        <v>0</v>
      </c>
      <c r="C104" s="57"/>
      <c r="D104" s="57">
        <f>SUM(D95:D103)</f>
        <v>0</v>
      </c>
    </row>
    <row r="105" spans="1:4" s="50" customFormat="1" ht="30" x14ac:dyDescent="0.25">
      <c r="A105" s="54" t="s">
        <v>501</v>
      </c>
      <c r="B105" s="55"/>
      <c r="C105" s="55"/>
      <c r="D105" s="55"/>
    </row>
    <row r="106" spans="1:4" s="50" customFormat="1" ht="30" x14ac:dyDescent="0.25">
      <c r="A106" s="54" t="s">
        <v>500</v>
      </c>
      <c r="B106" s="55"/>
      <c r="C106" s="55"/>
      <c r="D106" s="55"/>
    </row>
    <row r="107" spans="1:4" s="50" customFormat="1" ht="30" x14ac:dyDescent="0.25">
      <c r="A107" s="54" t="s">
        <v>499</v>
      </c>
      <c r="B107" s="55"/>
      <c r="C107" s="55"/>
      <c r="D107" s="55"/>
    </row>
    <row r="108" spans="1:4" s="50" customFormat="1" ht="30" x14ac:dyDescent="0.25">
      <c r="A108" s="54" t="s">
        <v>498</v>
      </c>
      <c r="B108" s="55"/>
      <c r="C108" s="55"/>
      <c r="D108" s="55"/>
    </row>
    <row r="109" spans="1:4" s="50" customFormat="1" ht="30" x14ac:dyDescent="0.25">
      <c r="A109" s="54" t="s">
        <v>497</v>
      </c>
      <c r="B109" s="55"/>
      <c r="C109" s="55"/>
      <c r="D109" s="55"/>
    </row>
    <row r="110" spans="1:4" s="50" customFormat="1" ht="30" x14ac:dyDescent="0.25">
      <c r="A110" s="54" t="s">
        <v>496</v>
      </c>
      <c r="B110" s="55"/>
      <c r="C110" s="55"/>
      <c r="D110" s="55"/>
    </row>
    <row r="111" spans="1:4" s="50" customFormat="1" ht="30" x14ac:dyDescent="0.25">
      <c r="A111" s="54" t="s">
        <v>495</v>
      </c>
      <c r="B111" s="55"/>
      <c r="C111" s="55"/>
      <c r="D111" s="55"/>
    </row>
    <row r="112" spans="1:4" s="50" customFormat="1" ht="30" x14ac:dyDescent="0.25">
      <c r="A112" s="54" t="s">
        <v>494</v>
      </c>
      <c r="B112" s="55"/>
      <c r="C112" s="55"/>
      <c r="D112" s="55"/>
    </row>
    <row r="113" spans="1:4" s="50" customFormat="1" ht="30" x14ac:dyDescent="0.25">
      <c r="A113" s="54" t="s">
        <v>493</v>
      </c>
      <c r="B113" s="55"/>
      <c r="C113" s="55"/>
      <c r="D113" s="55"/>
    </row>
    <row r="114" spans="1:4" s="50" customFormat="1" ht="15" x14ac:dyDescent="0.25">
      <c r="A114" s="56" t="s">
        <v>481</v>
      </c>
      <c r="B114" s="57"/>
      <c r="C114" s="57"/>
      <c r="D114" s="57"/>
    </row>
    <row r="115" spans="1:4" s="50" customFormat="1" ht="15" x14ac:dyDescent="0.25">
      <c r="A115" s="54" t="s">
        <v>482</v>
      </c>
      <c r="B115" s="55"/>
      <c r="C115" s="55"/>
      <c r="D115" s="55"/>
    </row>
    <row r="116" spans="1:4" s="50" customFormat="1" ht="30" x14ac:dyDescent="0.25">
      <c r="A116" s="54" t="s">
        <v>483</v>
      </c>
      <c r="B116" s="55"/>
      <c r="C116" s="55"/>
      <c r="D116" s="55"/>
    </row>
    <row r="117" spans="1:4" s="50" customFormat="1" ht="15" x14ac:dyDescent="0.25">
      <c r="A117" s="54" t="s">
        <v>484</v>
      </c>
      <c r="B117" s="55"/>
      <c r="C117" s="55"/>
      <c r="D117" s="55"/>
    </row>
    <row r="118" spans="1:4" s="50" customFormat="1" ht="15" x14ac:dyDescent="0.25">
      <c r="A118" s="54" t="s">
        <v>485</v>
      </c>
      <c r="B118" s="55"/>
      <c r="C118" s="55"/>
      <c r="D118" s="55"/>
    </row>
    <row r="119" spans="1:4" s="50" customFormat="1" ht="30" x14ac:dyDescent="0.25">
      <c r="A119" s="54" t="s">
        <v>486</v>
      </c>
      <c r="B119" s="55"/>
      <c r="C119" s="55"/>
      <c r="D119" s="55"/>
    </row>
    <row r="120" spans="1:4" s="50" customFormat="1" ht="30" x14ac:dyDescent="0.25">
      <c r="A120" s="54" t="s">
        <v>487</v>
      </c>
      <c r="B120" s="55"/>
      <c r="C120" s="55"/>
      <c r="D120" s="55"/>
    </row>
    <row r="121" spans="1:4" s="50" customFormat="1" ht="30" x14ac:dyDescent="0.25">
      <c r="A121" s="54" t="s">
        <v>488</v>
      </c>
      <c r="B121" s="55"/>
      <c r="C121" s="55"/>
      <c r="D121" s="55"/>
    </row>
    <row r="122" spans="1:4" s="50" customFormat="1" ht="15" x14ac:dyDescent="0.25">
      <c r="A122" s="56" t="s">
        <v>492</v>
      </c>
      <c r="B122" s="55"/>
      <c r="C122" s="55"/>
      <c r="D122" s="55"/>
    </row>
    <row r="123" spans="1:4" s="50" customFormat="1" ht="15" x14ac:dyDescent="0.25">
      <c r="A123" s="56" t="s">
        <v>489</v>
      </c>
      <c r="B123" s="57">
        <f t="shared" ref="B123" si="15">SUM(B122,B114,B104)</f>
        <v>0</v>
      </c>
      <c r="C123" s="57">
        <f t="shared" ref="C123:D123" si="16">SUM(C122,C114,C104)</f>
        <v>0</v>
      </c>
      <c r="D123" s="57">
        <f t="shared" si="16"/>
        <v>0</v>
      </c>
    </row>
    <row r="124" spans="1:4" s="50" customFormat="1" ht="15" x14ac:dyDescent="0.25">
      <c r="A124" s="56" t="s">
        <v>490</v>
      </c>
      <c r="B124" s="57"/>
      <c r="C124" s="57"/>
      <c r="D124" s="57"/>
    </row>
    <row r="125" spans="1:4" s="50" customFormat="1" ht="15" x14ac:dyDescent="0.25">
      <c r="A125" s="56" t="s">
        <v>741</v>
      </c>
      <c r="B125" s="57">
        <v>2430275</v>
      </c>
      <c r="C125" s="57">
        <v>0</v>
      </c>
      <c r="D125" s="57">
        <v>1989760</v>
      </c>
    </row>
    <row r="126" spans="1:4" s="50" customFormat="1" ht="15" x14ac:dyDescent="0.25">
      <c r="A126" s="59" t="s">
        <v>491</v>
      </c>
      <c r="B126" s="58">
        <f t="shared" ref="B126" si="17">SUM(B125,B124,B123,B94)</f>
        <v>1302555</v>
      </c>
      <c r="C126" s="58">
        <f t="shared" ref="C126:D126" si="18">SUM(C125,C124,C123,C94)</f>
        <v>0</v>
      </c>
      <c r="D126" s="58">
        <f t="shared" si="18"/>
        <v>329353</v>
      </c>
    </row>
  </sheetData>
  <mergeCells count="3">
    <mergeCell ref="A4:D4"/>
    <mergeCell ref="A5:D5"/>
    <mergeCell ref="A1:D1"/>
  </mergeCells>
  <pageMargins left="0.31496062992125984" right="0.11811023622047245" top="0.74803149606299213" bottom="0.74803149606299213" header="0.31496062992125984" footer="0.31496062992125984"/>
  <pageSetup paperSize="9" scale="9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tabSelected="1" workbookViewId="0">
      <selection activeCell="C2" sqref="C2:F2"/>
    </sheetView>
  </sheetViews>
  <sheetFormatPr defaultRowHeight="12.75" x14ac:dyDescent="0.2"/>
  <cols>
    <col min="2" max="2" width="21.140625" customWidth="1"/>
    <col min="4" max="5" width="15.5703125" customWidth="1"/>
  </cols>
  <sheetData>
    <row r="2" spans="1:6" x14ac:dyDescent="0.2">
      <c r="C2" s="468" t="s">
        <v>784</v>
      </c>
      <c r="D2" s="443"/>
      <c r="E2" s="443"/>
      <c r="F2" s="443"/>
    </row>
    <row r="4" spans="1:6" s="50" customFormat="1" ht="15" x14ac:dyDescent="0.25">
      <c r="A4" s="17"/>
      <c r="B4" s="52"/>
      <c r="C4" s="52"/>
      <c r="D4" s="52"/>
      <c r="E4" s="52"/>
      <c r="F4" s="52"/>
    </row>
    <row r="6" spans="1:6" ht="20.100000000000001" customHeight="1" x14ac:dyDescent="0.25">
      <c r="B6" s="469" t="s">
        <v>750</v>
      </c>
      <c r="C6" s="470"/>
      <c r="D6" s="470"/>
    </row>
    <row r="7" spans="1:6" ht="20.100000000000001" customHeight="1" x14ac:dyDescent="0.25">
      <c r="B7" s="469" t="s">
        <v>757</v>
      </c>
      <c r="C7" s="532"/>
      <c r="D7" s="532"/>
    </row>
    <row r="8" spans="1:6" ht="39.75" customHeight="1" x14ac:dyDescent="0.25">
      <c r="B8" s="473" t="s">
        <v>698</v>
      </c>
      <c r="C8" s="470"/>
      <c r="D8" s="470"/>
    </row>
    <row r="9" spans="1:6" ht="20.100000000000001" customHeight="1" x14ac:dyDescent="0.25">
      <c r="B9" s="27"/>
    </row>
    <row r="10" spans="1:6" ht="20.100000000000001" customHeight="1" x14ac:dyDescent="0.25">
      <c r="B10" s="27"/>
    </row>
    <row r="11" spans="1:6" ht="20.100000000000001" customHeight="1" thickBot="1" x14ac:dyDescent="0.25"/>
    <row r="12" spans="1:6" ht="26.25" thickBot="1" x14ac:dyDescent="0.25">
      <c r="B12" s="34" t="s">
        <v>29</v>
      </c>
      <c r="C12" s="35" t="s">
        <v>30</v>
      </c>
      <c r="D12" s="47" t="s">
        <v>428</v>
      </c>
      <c r="E12" s="46" t="s">
        <v>429</v>
      </c>
      <c r="F12" s="46" t="s">
        <v>430</v>
      </c>
    </row>
    <row r="13" spans="1:6" ht="25.5" customHeight="1" thickBot="1" x14ac:dyDescent="0.25">
      <c r="B13" s="37" t="s">
        <v>618</v>
      </c>
      <c r="C13" s="36" t="s">
        <v>623</v>
      </c>
      <c r="D13" s="423">
        <f>'1a.mellékletkiad'!C76</f>
        <v>0</v>
      </c>
      <c r="E13" s="424">
        <f>'1a.mellékletkiad'!G76</f>
        <v>8630371</v>
      </c>
      <c r="F13" s="424">
        <f>'1a.mellékletkiad'!K76</f>
        <v>0</v>
      </c>
    </row>
    <row r="14" spans="1:6" ht="20.100000000000001" customHeight="1" thickBot="1" x14ac:dyDescent="0.25">
      <c r="B14" s="26" t="s">
        <v>34</v>
      </c>
      <c r="C14" s="2"/>
      <c r="D14" s="25">
        <f>SUM(D13:D13)</f>
        <v>0</v>
      </c>
      <c r="E14" s="425">
        <f>SUM(E13:E13)</f>
        <v>8630371</v>
      </c>
      <c r="F14" s="48">
        <f>SUM(F13:F13)</f>
        <v>0</v>
      </c>
    </row>
    <row r="15" spans="1:6" ht="20.100000000000001" customHeight="1" x14ac:dyDescent="0.2"/>
    <row r="16" spans="1:6" ht="20.100000000000001" customHeight="1" x14ac:dyDescent="0.2"/>
  </sheetData>
  <mergeCells count="4">
    <mergeCell ref="B6:D6"/>
    <mergeCell ref="B8:D8"/>
    <mergeCell ref="B7:D7"/>
    <mergeCell ref="C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"/>
  <sheetViews>
    <sheetView workbookViewId="0">
      <selection activeCell="K5" sqref="K5"/>
    </sheetView>
  </sheetViews>
  <sheetFormatPr defaultRowHeight="12.75" x14ac:dyDescent="0.2"/>
  <cols>
    <col min="1" max="1" width="21" bestFit="1" customWidth="1"/>
    <col min="3" max="4" width="11.140625" bestFit="1" customWidth="1"/>
    <col min="6" max="8" width="11.140625" bestFit="1" customWidth="1"/>
    <col min="10" max="12" width="11.140625" bestFit="1" customWidth="1"/>
    <col min="14" max="14" width="11.140625" bestFit="1" customWidth="1"/>
  </cols>
  <sheetData>
    <row r="1" spans="1:14" x14ac:dyDescent="0.2">
      <c r="J1" s="459" t="s">
        <v>769</v>
      </c>
      <c r="K1" s="459"/>
      <c r="L1" s="459"/>
      <c r="M1" s="459"/>
      <c r="N1" s="459"/>
    </row>
    <row r="3" spans="1:14" ht="15.75" x14ac:dyDescent="0.25">
      <c r="A3" s="457" t="s">
        <v>749</v>
      </c>
      <c r="B3" s="457"/>
      <c r="C3" s="457"/>
      <c r="D3" s="457"/>
      <c r="E3" s="457"/>
      <c r="F3" s="457"/>
      <c r="G3" s="458"/>
      <c r="H3" s="458"/>
      <c r="I3" s="458"/>
      <c r="J3" s="458"/>
      <c r="K3" s="458"/>
      <c r="L3" s="458"/>
      <c r="M3" s="458"/>
      <c r="N3" s="458"/>
    </row>
    <row r="5" spans="1:14" s="81" customFormat="1" ht="15" x14ac:dyDescent="0.2">
      <c r="A5" s="454" t="s">
        <v>630</v>
      </c>
      <c r="B5" s="454"/>
      <c r="C5" s="454"/>
      <c r="D5" s="454"/>
      <c r="E5" s="454"/>
      <c r="F5" s="454"/>
    </row>
    <row r="6" spans="1:14" s="81" customFormat="1" x14ac:dyDescent="0.2">
      <c r="A6" s="103"/>
      <c r="B6" s="395"/>
      <c r="C6" s="395"/>
      <c r="D6" s="395"/>
      <c r="E6" s="395"/>
      <c r="F6" s="102"/>
    </row>
    <row r="7" spans="1:14" s="81" customFormat="1" ht="26.25" thickBot="1" x14ac:dyDescent="0.25">
      <c r="A7" s="120" t="s">
        <v>28</v>
      </c>
      <c r="B7" s="101"/>
      <c r="C7" s="101"/>
      <c r="D7" s="101"/>
      <c r="E7" s="101"/>
      <c r="F7" s="101"/>
    </row>
    <row r="8" spans="1:14" s="81" customFormat="1" x14ac:dyDescent="0.2">
      <c r="A8" s="455" t="s">
        <v>29</v>
      </c>
      <c r="B8" s="447" t="s">
        <v>259</v>
      </c>
      <c r="C8" s="450" t="s">
        <v>428</v>
      </c>
      <c r="D8" s="451"/>
      <c r="E8" s="451"/>
      <c r="F8" s="452"/>
      <c r="G8" s="444" t="s">
        <v>429</v>
      </c>
      <c r="H8" s="445"/>
      <c r="I8" s="445"/>
      <c r="J8" s="445"/>
      <c r="K8" s="460" t="s">
        <v>430</v>
      </c>
      <c r="L8" s="445"/>
      <c r="M8" s="445"/>
      <c r="N8" s="446"/>
    </row>
    <row r="9" spans="1:14" s="81" customFormat="1" ht="75" x14ac:dyDescent="0.2">
      <c r="A9" s="456"/>
      <c r="B9" s="448"/>
      <c r="C9" s="98" t="s">
        <v>36</v>
      </c>
      <c r="D9" s="97" t="s">
        <v>37</v>
      </c>
      <c r="E9" s="97" t="s">
        <v>613</v>
      </c>
      <c r="F9" s="96" t="s">
        <v>612</v>
      </c>
      <c r="G9" s="100" t="s">
        <v>36</v>
      </c>
      <c r="H9" s="97" t="s">
        <v>37</v>
      </c>
      <c r="I9" s="97" t="s">
        <v>613</v>
      </c>
      <c r="J9" s="99" t="s">
        <v>612</v>
      </c>
      <c r="K9" s="98" t="s">
        <v>36</v>
      </c>
      <c r="L9" s="97" t="s">
        <v>37</v>
      </c>
      <c r="M9" s="97" t="s">
        <v>613</v>
      </c>
      <c r="N9" s="96" t="s">
        <v>612</v>
      </c>
    </row>
    <row r="10" spans="1:14" s="81" customFormat="1" ht="71.45" customHeight="1" x14ac:dyDescent="0.2">
      <c r="A10" s="95" t="s">
        <v>260</v>
      </c>
      <c r="B10" s="94" t="s">
        <v>261</v>
      </c>
      <c r="C10" s="336">
        <v>15854858</v>
      </c>
      <c r="D10" s="337"/>
      <c r="E10" s="337"/>
      <c r="F10" s="299">
        <f>SUM(C10:E10)</f>
        <v>15854858</v>
      </c>
      <c r="G10" s="338">
        <v>16870035</v>
      </c>
      <c r="H10" s="337"/>
      <c r="I10" s="337"/>
      <c r="J10" s="339">
        <f t="shared" ref="J10:J24" si="0">SUM(G10:I10)</f>
        <v>16870035</v>
      </c>
      <c r="K10" s="336">
        <v>16870035</v>
      </c>
      <c r="L10" s="337"/>
      <c r="M10" s="337"/>
      <c r="N10" s="299">
        <f t="shared" ref="N10:N24" si="1">SUM(K10:M10)</f>
        <v>16870035</v>
      </c>
    </row>
    <row r="11" spans="1:14" s="81" customFormat="1" ht="96.6" customHeight="1" x14ac:dyDescent="0.2">
      <c r="A11" s="89" t="s">
        <v>262</v>
      </c>
      <c r="B11" s="94" t="s">
        <v>263</v>
      </c>
      <c r="C11" s="336">
        <v>32576734</v>
      </c>
      <c r="D11" s="337"/>
      <c r="E11" s="337"/>
      <c r="F11" s="299">
        <f t="shared" ref="F11:F24" si="2">SUM(C11:E11)</f>
        <v>32576734</v>
      </c>
      <c r="G11" s="338">
        <v>32756083</v>
      </c>
      <c r="H11" s="337"/>
      <c r="I11" s="337"/>
      <c r="J11" s="339">
        <f t="shared" si="0"/>
        <v>32756083</v>
      </c>
      <c r="K11" s="336">
        <v>32756083</v>
      </c>
      <c r="L11" s="337"/>
      <c r="M11" s="337"/>
      <c r="N11" s="299">
        <v>34385968</v>
      </c>
    </row>
    <row r="12" spans="1:14" s="81" customFormat="1" ht="96.6" customHeight="1" x14ac:dyDescent="0.2">
      <c r="A12" s="89" t="s">
        <v>264</v>
      </c>
      <c r="B12" s="94" t="s">
        <v>265</v>
      </c>
      <c r="C12" s="336">
        <v>31486333</v>
      </c>
      <c r="D12" s="337"/>
      <c r="E12" s="337"/>
      <c r="F12" s="299">
        <f t="shared" si="2"/>
        <v>31486333</v>
      </c>
      <c r="G12" s="338">
        <v>33489198</v>
      </c>
      <c r="H12" s="337"/>
      <c r="I12" s="337"/>
      <c r="J12" s="339">
        <f t="shared" si="0"/>
        <v>33489198</v>
      </c>
      <c r="K12" s="336">
        <v>33489198</v>
      </c>
      <c r="L12" s="337"/>
      <c r="M12" s="337"/>
      <c r="N12" s="299">
        <f t="shared" si="1"/>
        <v>33489198</v>
      </c>
    </row>
    <row r="13" spans="1:14" s="81" customFormat="1" ht="53.45" customHeight="1" x14ac:dyDescent="0.2">
      <c r="A13" s="89" t="s">
        <v>266</v>
      </c>
      <c r="B13" s="94" t="s">
        <v>267</v>
      </c>
      <c r="C13" s="336">
        <v>1800000</v>
      </c>
      <c r="D13" s="337"/>
      <c r="E13" s="337"/>
      <c r="F13" s="299">
        <f t="shared" si="2"/>
        <v>1800000</v>
      </c>
      <c r="G13" s="338">
        <v>2243567</v>
      </c>
      <c r="H13" s="337"/>
      <c r="I13" s="337"/>
      <c r="J13" s="339">
        <f t="shared" si="0"/>
        <v>2243567</v>
      </c>
      <c r="K13" s="336">
        <v>2243567</v>
      </c>
      <c r="L13" s="337"/>
      <c r="M13" s="337"/>
      <c r="N13" s="299">
        <f t="shared" si="1"/>
        <v>2243567</v>
      </c>
    </row>
    <row r="14" spans="1:14" s="81" customFormat="1" ht="53.45" customHeight="1" x14ac:dyDescent="0.2">
      <c r="A14" s="89" t="s">
        <v>620</v>
      </c>
      <c r="B14" s="94" t="s">
        <v>268</v>
      </c>
      <c r="C14" s="336">
        <v>0</v>
      </c>
      <c r="D14" s="337"/>
      <c r="E14" s="337"/>
      <c r="F14" s="299">
        <f t="shared" si="2"/>
        <v>0</v>
      </c>
      <c r="G14" s="338">
        <v>1014730</v>
      </c>
      <c r="H14" s="337"/>
      <c r="I14" s="337"/>
      <c r="J14" s="339">
        <f t="shared" si="0"/>
        <v>1014730</v>
      </c>
      <c r="K14" s="336">
        <v>1014730</v>
      </c>
      <c r="L14" s="337"/>
      <c r="M14" s="337"/>
      <c r="N14" s="299">
        <v>3809106</v>
      </c>
    </row>
    <row r="15" spans="1:14" s="81" customFormat="1" ht="34.9" customHeight="1" x14ac:dyDescent="0.2">
      <c r="A15" s="89" t="s">
        <v>621</v>
      </c>
      <c r="B15" s="94" t="s">
        <v>269</v>
      </c>
      <c r="C15" s="336">
        <v>0</v>
      </c>
      <c r="D15" s="337"/>
      <c r="E15" s="337"/>
      <c r="F15" s="299">
        <f t="shared" si="2"/>
        <v>0</v>
      </c>
      <c r="G15" s="338">
        <v>0</v>
      </c>
      <c r="H15" s="337"/>
      <c r="I15" s="337"/>
      <c r="J15" s="339">
        <f t="shared" si="0"/>
        <v>0</v>
      </c>
      <c r="K15" s="336">
        <v>0</v>
      </c>
      <c r="L15" s="337"/>
      <c r="M15" s="337"/>
      <c r="N15" s="299">
        <f t="shared" si="1"/>
        <v>0</v>
      </c>
    </row>
    <row r="16" spans="1:14" s="81" customFormat="1" ht="44.45" customHeight="1" x14ac:dyDescent="0.2">
      <c r="A16" s="88" t="s">
        <v>270</v>
      </c>
      <c r="B16" s="93" t="s">
        <v>271</v>
      </c>
      <c r="C16" s="314">
        <f>SUM(C10:C15)</f>
        <v>81717925</v>
      </c>
      <c r="D16" s="315"/>
      <c r="E16" s="315"/>
      <c r="F16" s="307">
        <f t="shared" si="2"/>
        <v>81717925</v>
      </c>
      <c r="G16" s="316">
        <f>SUM(G10:G15)</f>
        <v>86373613</v>
      </c>
      <c r="H16" s="315"/>
      <c r="I16" s="315"/>
      <c r="J16" s="340">
        <f t="shared" si="0"/>
        <v>86373613</v>
      </c>
      <c r="K16" s="314">
        <f>SUM(K10:K15)</f>
        <v>86373613</v>
      </c>
      <c r="L16" s="315"/>
      <c r="M16" s="315"/>
      <c r="N16" s="307">
        <f t="shared" si="1"/>
        <v>86373613</v>
      </c>
    </row>
    <row r="17" spans="1:14" s="81" customFormat="1" ht="44.45" customHeight="1" x14ac:dyDescent="0.2">
      <c r="A17" s="89" t="s">
        <v>272</v>
      </c>
      <c r="B17" s="94" t="s">
        <v>273</v>
      </c>
      <c r="C17" s="336">
        <v>0</v>
      </c>
      <c r="D17" s="337"/>
      <c r="E17" s="337"/>
      <c r="F17" s="299">
        <f t="shared" si="2"/>
        <v>0</v>
      </c>
      <c r="G17" s="338">
        <v>0</v>
      </c>
      <c r="H17" s="337"/>
      <c r="I17" s="337"/>
      <c r="J17" s="339">
        <f t="shared" si="0"/>
        <v>0</v>
      </c>
      <c r="K17" s="336">
        <v>0</v>
      </c>
      <c r="L17" s="337"/>
      <c r="M17" s="337"/>
      <c r="N17" s="299">
        <f t="shared" si="1"/>
        <v>0</v>
      </c>
    </row>
    <row r="18" spans="1:14" s="81" customFormat="1" ht="68.45" customHeight="1" x14ac:dyDescent="0.2">
      <c r="A18" s="89" t="s">
        <v>274</v>
      </c>
      <c r="B18" s="94" t="s">
        <v>275</v>
      </c>
      <c r="C18" s="336">
        <v>0</v>
      </c>
      <c r="D18" s="337"/>
      <c r="E18" s="337"/>
      <c r="F18" s="299">
        <f t="shared" si="2"/>
        <v>0</v>
      </c>
      <c r="G18" s="338">
        <v>0</v>
      </c>
      <c r="H18" s="337"/>
      <c r="I18" s="337"/>
      <c r="J18" s="339">
        <f t="shared" si="0"/>
        <v>0</v>
      </c>
      <c r="K18" s="336">
        <v>0</v>
      </c>
      <c r="L18" s="337"/>
      <c r="M18" s="337"/>
      <c r="N18" s="299">
        <f t="shared" si="1"/>
        <v>0</v>
      </c>
    </row>
    <row r="19" spans="1:14" s="81" customFormat="1" ht="68.45" customHeight="1" x14ac:dyDescent="0.2">
      <c r="A19" s="89" t="s">
        <v>276</v>
      </c>
      <c r="B19" s="94" t="s">
        <v>277</v>
      </c>
      <c r="C19" s="336">
        <v>0</v>
      </c>
      <c r="D19" s="337"/>
      <c r="E19" s="337"/>
      <c r="F19" s="299">
        <f t="shared" si="2"/>
        <v>0</v>
      </c>
      <c r="G19" s="338">
        <v>0</v>
      </c>
      <c r="H19" s="337"/>
      <c r="I19" s="337"/>
      <c r="J19" s="339">
        <f t="shared" si="0"/>
        <v>0</v>
      </c>
      <c r="K19" s="336">
        <v>0</v>
      </c>
      <c r="L19" s="337"/>
      <c r="M19" s="337"/>
      <c r="N19" s="299">
        <f t="shared" si="1"/>
        <v>0</v>
      </c>
    </row>
    <row r="20" spans="1:14" s="81" customFormat="1" ht="89.45" customHeight="1" x14ac:dyDescent="0.2">
      <c r="A20" s="89" t="s">
        <v>278</v>
      </c>
      <c r="B20" s="94" t="s">
        <v>279</v>
      </c>
      <c r="C20" s="336">
        <v>0</v>
      </c>
      <c r="D20" s="337"/>
      <c r="E20" s="337"/>
      <c r="F20" s="299">
        <f t="shared" si="2"/>
        <v>0</v>
      </c>
      <c r="G20" s="338">
        <v>0</v>
      </c>
      <c r="H20" s="337"/>
      <c r="I20" s="337"/>
      <c r="J20" s="339">
        <f t="shared" si="0"/>
        <v>0</v>
      </c>
      <c r="K20" s="336">
        <v>0</v>
      </c>
      <c r="L20" s="337"/>
      <c r="M20" s="337"/>
      <c r="N20" s="299">
        <f t="shared" si="1"/>
        <v>0</v>
      </c>
    </row>
    <row r="21" spans="1:14" s="81" customFormat="1" ht="64.900000000000006" customHeight="1" x14ac:dyDescent="0.2">
      <c r="A21" s="89" t="s">
        <v>280</v>
      </c>
      <c r="B21" s="94" t="s">
        <v>281</v>
      </c>
      <c r="C21" s="336">
        <v>23213800</v>
      </c>
      <c r="D21" s="337"/>
      <c r="E21" s="337"/>
      <c r="F21" s="299">
        <f t="shared" si="2"/>
        <v>23213800</v>
      </c>
      <c r="G21" s="338">
        <v>28094604</v>
      </c>
      <c r="H21" s="337"/>
      <c r="I21" s="337"/>
      <c r="J21" s="339">
        <f t="shared" si="0"/>
        <v>28094604</v>
      </c>
      <c r="K21" s="336">
        <v>28094604</v>
      </c>
      <c r="L21" s="337"/>
      <c r="M21" s="337"/>
      <c r="N21" s="299">
        <f t="shared" si="1"/>
        <v>28094604</v>
      </c>
    </row>
    <row r="22" spans="1:14" s="81" customFormat="1" ht="73.900000000000006" customHeight="1" x14ac:dyDescent="0.2">
      <c r="A22" s="88" t="s">
        <v>2</v>
      </c>
      <c r="B22" s="93" t="s">
        <v>1</v>
      </c>
      <c r="C22" s="314">
        <f>SUM(C21,C16)</f>
        <v>104931725</v>
      </c>
      <c r="D22" s="315"/>
      <c r="E22" s="315"/>
      <c r="F22" s="307">
        <f t="shared" si="2"/>
        <v>104931725</v>
      </c>
      <c r="G22" s="316">
        <f>SUM(G21,G16)</f>
        <v>114468217</v>
      </c>
      <c r="H22" s="315"/>
      <c r="I22" s="315"/>
      <c r="J22" s="340">
        <f t="shared" si="0"/>
        <v>114468217</v>
      </c>
      <c r="K22" s="314">
        <f>SUM(K21,K16)</f>
        <v>114468217</v>
      </c>
      <c r="L22" s="315"/>
      <c r="M22" s="315"/>
      <c r="N22" s="307">
        <f t="shared" si="1"/>
        <v>114468217</v>
      </c>
    </row>
    <row r="23" spans="1:14" s="81" customFormat="1" ht="36.6" customHeight="1" x14ac:dyDescent="0.2">
      <c r="A23" s="89" t="s">
        <v>282</v>
      </c>
      <c r="B23" s="94" t="s">
        <v>283</v>
      </c>
      <c r="C23" s="336">
        <v>0</v>
      </c>
      <c r="D23" s="337"/>
      <c r="E23" s="337"/>
      <c r="F23" s="299">
        <f t="shared" si="2"/>
        <v>0</v>
      </c>
      <c r="G23" s="338">
        <v>0</v>
      </c>
      <c r="H23" s="337"/>
      <c r="I23" s="337"/>
      <c r="J23" s="339">
        <f t="shared" si="0"/>
        <v>0</v>
      </c>
      <c r="K23" s="336">
        <v>0</v>
      </c>
      <c r="L23" s="337"/>
      <c r="M23" s="337"/>
      <c r="N23" s="299">
        <f t="shared" si="1"/>
        <v>0</v>
      </c>
    </row>
    <row r="24" spans="1:14" s="81" customFormat="1" ht="36.6" customHeight="1" x14ac:dyDescent="0.2">
      <c r="A24" s="89" t="s">
        <v>284</v>
      </c>
      <c r="B24" s="94" t="s">
        <v>285</v>
      </c>
      <c r="C24" s="336">
        <v>0</v>
      </c>
      <c r="D24" s="337"/>
      <c r="E24" s="337"/>
      <c r="F24" s="299">
        <f t="shared" si="2"/>
        <v>0</v>
      </c>
      <c r="G24" s="338">
        <v>0</v>
      </c>
      <c r="H24" s="337"/>
      <c r="I24" s="337"/>
      <c r="J24" s="339">
        <f t="shared" si="0"/>
        <v>0</v>
      </c>
      <c r="K24" s="336">
        <v>0</v>
      </c>
      <c r="L24" s="337"/>
      <c r="M24" s="337"/>
      <c r="N24" s="299">
        <f t="shared" si="1"/>
        <v>0</v>
      </c>
    </row>
    <row r="25" spans="1:14" s="81" customFormat="1" x14ac:dyDescent="0.2">
      <c r="A25" s="88" t="s">
        <v>286</v>
      </c>
      <c r="B25" s="93" t="s">
        <v>287</v>
      </c>
      <c r="C25" s="336"/>
      <c r="D25" s="337"/>
      <c r="E25" s="337"/>
      <c r="F25" s="337">
        <f>SUM(F23:F24)</f>
        <v>0</v>
      </c>
      <c r="G25" s="337"/>
      <c r="H25" s="337"/>
      <c r="I25" s="337"/>
      <c r="J25" s="337">
        <f>SUM(J23:J24)</f>
        <v>0</v>
      </c>
      <c r="K25" s="337"/>
      <c r="L25" s="337"/>
      <c r="M25" s="337"/>
      <c r="N25" s="337">
        <f>SUM(N23:N24)</f>
        <v>0</v>
      </c>
    </row>
    <row r="26" spans="1:14" s="81" customFormat="1" ht="36.6" customHeight="1" x14ac:dyDescent="0.2">
      <c r="A26" s="89" t="s">
        <v>288</v>
      </c>
      <c r="B26" s="94" t="s">
        <v>289</v>
      </c>
      <c r="C26" s="336">
        <v>0</v>
      </c>
      <c r="D26" s="337"/>
      <c r="E26" s="337"/>
      <c r="F26" s="299">
        <f t="shared" ref="F26:F91" si="3">SUM(C26:E26)</f>
        <v>0</v>
      </c>
      <c r="G26" s="338">
        <v>0</v>
      </c>
      <c r="H26" s="337"/>
      <c r="I26" s="337"/>
      <c r="J26" s="339">
        <f t="shared" ref="J26:J91" si="4">SUM(G26:I26)</f>
        <v>0</v>
      </c>
      <c r="K26" s="336">
        <v>0</v>
      </c>
      <c r="L26" s="337"/>
      <c r="M26" s="337"/>
      <c r="N26" s="299">
        <f t="shared" ref="N26:N91" si="5">SUM(K26:M26)</f>
        <v>0</v>
      </c>
    </row>
    <row r="27" spans="1:14" s="81" customFormat="1" ht="51.6" customHeight="1" x14ac:dyDescent="0.2">
      <c r="A27" s="89" t="s">
        <v>290</v>
      </c>
      <c r="B27" s="94" t="s">
        <v>291</v>
      </c>
      <c r="C27" s="336">
        <v>0</v>
      </c>
      <c r="D27" s="337"/>
      <c r="E27" s="337"/>
      <c r="F27" s="299">
        <f t="shared" si="3"/>
        <v>0</v>
      </c>
      <c r="G27" s="338">
        <v>0</v>
      </c>
      <c r="H27" s="337"/>
      <c r="I27" s="337"/>
      <c r="J27" s="339">
        <f t="shared" si="4"/>
        <v>0</v>
      </c>
      <c r="K27" s="336">
        <v>0</v>
      </c>
      <c r="L27" s="337"/>
      <c r="M27" s="337"/>
      <c r="N27" s="299">
        <f t="shared" si="5"/>
        <v>0</v>
      </c>
    </row>
    <row r="28" spans="1:14" s="81" customFormat="1" ht="22.15" customHeight="1" x14ac:dyDescent="0.2">
      <c r="A28" s="88" t="s">
        <v>292</v>
      </c>
      <c r="B28" s="93" t="s">
        <v>293</v>
      </c>
      <c r="C28" s="314">
        <v>8801314</v>
      </c>
      <c r="D28" s="315"/>
      <c r="E28" s="315"/>
      <c r="F28" s="307">
        <f t="shared" si="3"/>
        <v>8801314</v>
      </c>
      <c r="G28" s="316">
        <v>9175799</v>
      </c>
      <c r="H28" s="315"/>
      <c r="I28" s="315"/>
      <c r="J28" s="340">
        <f t="shared" si="4"/>
        <v>9175799</v>
      </c>
      <c r="K28" s="314">
        <v>9175799</v>
      </c>
      <c r="L28" s="315"/>
      <c r="M28" s="315"/>
      <c r="N28" s="307">
        <f t="shared" si="5"/>
        <v>9175799</v>
      </c>
    </row>
    <row r="29" spans="1:14" s="81" customFormat="1" ht="37.15" customHeight="1" x14ac:dyDescent="0.2">
      <c r="A29" s="89" t="s">
        <v>294</v>
      </c>
      <c r="B29" s="94" t="s">
        <v>295</v>
      </c>
      <c r="C29" s="336">
        <v>15581376</v>
      </c>
      <c r="D29" s="337"/>
      <c r="E29" s="337"/>
      <c r="F29" s="299">
        <f t="shared" si="3"/>
        <v>15581376</v>
      </c>
      <c r="G29" s="338">
        <v>12910054</v>
      </c>
      <c r="H29" s="337"/>
      <c r="I29" s="337"/>
      <c r="J29" s="339">
        <f t="shared" si="4"/>
        <v>12910054</v>
      </c>
      <c r="K29" s="336">
        <v>12910054</v>
      </c>
      <c r="L29" s="337"/>
      <c r="M29" s="337"/>
      <c r="N29" s="299">
        <f t="shared" si="5"/>
        <v>12910054</v>
      </c>
    </row>
    <row r="30" spans="1:14" s="81" customFormat="1" x14ac:dyDescent="0.2">
      <c r="A30" s="89" t="s">
        <v>296</v>
      </c>
      <c r="B30" s="94" t="s">
        <v>297</v>
      </c>
      <c r="C30" s="336">
        <v>0</v>
      </c>
      <c r="D30" s="337"/>
      <c r="E30" s="337"/>
      <c r="F30" s="299">
        <f t="shared" si="3"/>
        <v>0</v>
      </c>
      <c r="G30" s="338">
        <v>0</v>
      </c>
      <c r="H30" s="337"/>
      <c r="I30" s="337"/>
      <c r="J30" s="339">
        <f t="shared" si="4"/>
        <v>0</v>
      </c>
      <c r="K30" s="336">
        <v>0</v>
      </c>
      <c r="L30" s="337"/>
      <c r="M30" s="337"/>
      <c r="N30" s="299">
        <f t="shared" si="5"/>
        <v>0</v>
      </c>
    </row>
    <row r="31" spans="1:14" s="81" customFormat="1" ht="37.9" customHeight="1" x14ac:dyDescent="0.2">
      <c r="A31" s="89" t="s">
        <v>298</v>
      </c>
      <c r="B31" s="94" t="s">
        <v>299</v>
      </c>
      <c r="C31" s="336">
        <v>0</v>
      </c>
      <c r="D31" s="337"/>
      <c r="E31" s="337"/>
      <c r="F31" s="299">
        <f t="shared" si="3"/>
        <v>0</v>
      </c>
      <c r="G31" s="338">
        <v>0</v>
      </c>
      <c r="H31" s="337"/>
      <c r="I31" s="337"/>
      <c r="J31" s="339">
        <f t="shared" si="4"/>
        <v>0</v>
      </c>
      <c r="K31" s="336">
        <v>0</v>
      </c>
      <c r="L31" s="337"/>
      <c r="M31" s="337"/>
      <c r="N31" s="299">
        <f t="shared" si="5"/>
        <v>0</v>
      </c>
    </row>
    <row r="32" spans="1:14" s="81" customFormat="1" x14ac:dyDescent="0.2">
      <c r="A32" s="89" t="s">
        <v>300</v>
      </c>
      <c r="B32" s="94" t="s">
        <v>301</v>
      </c>
      <c r="C32" s="336">
        <v>3176000</v>
      </c>
      <c r="D32" s="337"/>
      <c r="E32" s="337"/>
      <c r="F32" s="299">
        <f t="shared" si="3"/>
        <v>3176000</v>
      </c>
      <c r="G32" s="338">
        <v>3615228</v>
      </c>
      <c r="H32" s="337"/>
      <c r="I32" s="337"/>
      <c r="J32" s="339">
        <f t="shared" si="4"/>
        <v>3615228</v>
      </c>
      <c r="K32" s="336">
        <v>3615228</v>
      </c>
      <c r="L32" s="337"/>
      <c r="M32" s="337"/>
      <c r="N32" s="299">
        <f t="shared" si="5"/>
        <v>3615228</v>
      </c>
    </row>
    <row r="33" spans="1:15" s="81" customFormat="1" ht="38.450000000000003" customHeight="1" x14ac:dyDescent="0.2">
      <c r="A33" s="89" t="s">
        <v>302</v>
      </c>
      <c r="B33" s="94" t="s">
        <v>303</v>
      </c>
      <c r="C33" s="336">
        <v>0</v>
      </c>
      <c r="D33" s="337"/>
      <c r="E33" s="337"/>
      <c r="F33" s="299">
        <f t="shared" si="3"/>
        <v>0</v>
      </c>
      <c r="G33" s="338">
        <v>0</v>
      </c>
      <c r="H33" s="337"/>
      <c r="I33" s="337"/>
      <c r="J33" s="339">
        <f t="shared" si="4"/>
        <v>0</v>
      </c>
      <c r="K33" s="336">
        <v>0</v>
      </c>
      <c r="L33" s="337"/>
      <c r="M33" s="337"/>
      <c r="N33" s="299">
        <f t="shared" si="5"/>
        <v>0</v>
      </c>
    </row>
    <row r="34" spans="1:15" s="81" customFormat="1" ht="38.450000000000003" customHeight="1" x14ac:dyDescent="0.2">
      <c r="A34" s="88" t="s">
        <v>304</v>
      </c>
      <c r="B34" s="93" t="s">
        <v>305</v>
      </c>
      <c r="C34" s="314">
        <f>SUM(C29:C33)</f>
        <v>18757376</v>
      </c>
      <c r="D34" s="315"/>
      <c r="E34" s="315"/>
      <c r="F34" s="307">
        <f>SUM(F26:F33)</f>
        <v>27558690</v>
      </c>
      <c r="G34" s="316">
        <f>SUM(G29:G33)</f>
        <v>16525282</v>
      </c>
      <c r="H34" s="315"/>
      <c r="I34" s="315"/>
      <c r="J34" s="340">
        <f t="shared" si="4"/>
        <v>16525282</v>
      </c>
      <c r="K34" s="314">
        <f>SUM(K29:K33)</f>
        <v>16525282</v>
      </c>
      <c r="L34" s="315"/>
      <c r="M34" s="315"/>
      <c r="N34" s="307">
        <f t="shared" si="5"/>
        <v>16525282</v>
      </c>
    </row>
    <row r="35" spans="1:15" s="81" customFormat="1" ht="38.450000000000003" customHeight="1" x14ac:dyDescent="0.2">
      <c r="A35" s="89" t="s">
        <v>306</v>
      </c>
      <c r="B35" s="94" t="s">
        <v>307</v>
      </c>
      <c r="C35" s="336">
        <v>500000</v>
      </c>
      <c r="D35" s="337"/>
      <c r="E35" s="337"/>
      <c r="F35" s="299"/>
      <c r="G35" s="338">
        <v>225106</v>
      </c>
      <c r="H35" s="337"/>
      <c r="I35" s="337"/>
      <c r="J35" s="339">
        <f t="shared" si="4"/>
        <v>225106</v>
      </c>
      <c r="K35" s="336">
        <v>225106</v>
      </c>
      <c r="L35" s="337"/>
      <c r="M35" s="337"/>
      <c r="N35" s="299">
        <f t="shared" si="5"/>
        <v>225106</v>
      </c>
      <c r="O35" s="81" t="s">
        <v>754</v>
      </c>
    </row>
    <row r="36" spans="1:15" s="81" customFormat="1" ht="40.15" customHeight="1" x14ac:dyDescent="0.2">
      <c r="A36" s="88" t="s">
        <v>308</v>
      </c>
      <c r="B36" s="93" t="s">
        <v>4</v>
      </c>
      <c r="C36" s="314">
        <f>SUM(C34:C35,C28)</f>
        <v>28058690</v>
      </c>
      <c r="D36" s="315">
        <f>SUM(D35)</f>
        <v>0</v>
      </c>
      <c r="E36" s="315"/>
      <c r="F36" s="307">
        <f t="shared" si="3"/>
        <v>28058690</v>
      </c>
      <c r="G36" s="316">
        <f>SUM(G34:G35,G28)</f>
        <v>25926187</v>
      </c>
      <c r="H36" s="315">
        <f>SUM(H35)</f>
        <v>0</v>
      </c>
      <c r="I36" s="315"/>
      <c r="J36" s="340">
        <f t="shared" si="4"/>
        <v>25926187</v>
      </c>
      <c r="K36" s="314">
        <f>SUM(K34:K35,K28)</f>
        <v>25926187</v>
      </c>
      <c r="L36" s="315">
        <f>SUM(L35)</f>
        <v>0</v>
      </c>
      <c r="M36" s="315"/>
      <c r="N36" s="307">
        <f t="shared" si="5"/>
        <v>25926187</v>
      </c>
    </row>
    <row r="37" spans="1:15" s="81" customFormat="1" ht="40.15" customHeight="1" x14ac:dyDescent="0.2">
      <c r="A37" s="87" t="s">
        <v>309</v>
      </c>
      <c r="B37" s="94" t="s">
        <v>310</v>
      </c>
      <c r="C37" s="336">
        <v>0</v>
      </c>
      <c r="D37" s="337"/>
      <c r="E37" s="337"/>
      <c r="F37" s="299">
        <f t="shared" si="3"/>
        <v>0</v>
      </c>
      <c r="G37" s="338">
        <v>0</v>
      </c>
      <c r="H37" s="337"/>
      <c r="I37" s="337"/>
      <c r="J37" s="339">
        <f t="shared" si="4"/>
        <v>0</v>
      </c>
      <c r="K37" s="336"/>
      <c r="L37" s="337"/>
      <c r="M37" s="337"/>
      <c r="N37" s="299">
        <f t="shared" si="5"/>
        <v>0</v>
      </c>
    </row>
    <row r="38" spans="1:15" s="81" customFormat="1" ht="40.15" customHeight="1" x14ac:dyDescent="0.2">
      <c r="A38" s="87" t="s">
        <v>311</v>
      </c>
      <c r="B38" s="94" t="s">
        <v>312</v>
      </c>
      <c r="C38" s="336">
        <v>6956100</v>
      </c>
      <c r="D38" s="337"/>
      <c r="E38" s="337"/>
      <c r="F38" s="299">
        <f t="shared" si="3"/>
        <v>6956100</v>
      </c>
      <c r="G38" s="338">
        <v>10023097</v>
      </c>
      <c r="H38" s="337"/>
      <c r="I38" s="337"/>
      <c r="J38" s="339">
        <f>SUM(G38:I38)</f>
        <v>10023097</v>
      </c>
      <c r="K38" s="336">
        <v>10023097</v>
      </c>
      <c r="L38" s="337"/>
      <c r="M38" s="337"/>
      <c r="N38" s="299">
        <f t="shared" si="5"/>
        <v>10023097</v>
      </c>
    </row>
    <row r="39" spans="1:15" s="81" customFormat="1" ht="35.450000000000003" customHeight="1" x14ac:dyDescent="0.2">
      <c r="A39" s="87" t="s">
        <v>313</v>
      </c>
      <c r="B39" s="94" t="s">
        <v>314</v>
      </c>
      <c r="C39" s="336">
        <v>446000</v>
      </c>
      <c r="D39" s="337"/>
      <c r="E39" s="337"/>
      <c r="F39" s="299">
        <f t="shared" si="3"/>
        <v>446000</v>
      </c>
      <c r="G39" s="338">
        <v>1149931</v>
      </c>
      <c r="H39" s="337"/>
      <c r="I39" s="337"/>
      <c r="J39" s="339">
        <f>SUM(G39:I39)</f>
        <v>1149931</v>
      </c>
      <c r="K39" s="336">
        <v>1149931</v>
      </c>
      <c r="L39" s="337"/>
      <c r="M39" s="337"/>
      <c r="N39" s="299">
        <f t="shared" si="5"/>
        <v>1149931</v>
      </c>
    </row>
    <row r="40" spans="1:15" s="81" customFormat="1" ht="25.9" customHeight="1" x14ac:dyDescent="0.2">
      <c r="A40" s="87" t="s">
        <v>315</v>
      </c>
      <c r="B40" s="94" t="s">
        <v>316</v>
      </c>
      <c r="C40" s="336">
        <v>2371000</v>
      </c>
      <c r="D40" s="337"/>
      <c r="E40" s="337"/>
      <c r="F40" s="299">
        <f t="shared" si="3"/>
        <v>2371000</v>
      </c>
      <c r="G40" s="338">
        <v>655042</v>
      </c>
      <c r="H40" s="337"/>
      <c r="I40" s="337"/>
      <c r="J40" s="339">
        <f>SUM(G40:I40)</f>
        <v>655042</v>
      </c>
      <c r="K40" s="336">
        <v>655042</v>
      </c>
      <c r="L40" s="337"/>
      <c r="M40" s="337"/>
      <c r="N40" s="299">
        <f t="shared" si="5"/>
        <v>655042</v>
      </c>
    </row>
    <row r="41" spans="1:15" s="81" customFormat="1" x14ac:dyDescent="0.2">
      <c r="A41" s="87" t="s">
        <v>317</v>
      </c>
      <c r="B41" s="94" t="s">
        <v>318</v>
      </c>
      <c r="C41" s="336">
        <v>9657000</v>
      </c>
      <c r="D41" s="337"/>
      <c r="E41" s="337"/>
      <c r="F41" s="299">
        <f t="shared" si="3"/>
        <v>9657000</v>
      </c>
      <c r="G41" s="338">
        <v>9295458</v>
      </c>
      <c r="H41" s="337"/>
      <c r="I41" s="337"/>
      <c r="J41" s="339">
        <f t="shared" si="4"/>
        <v>9295458</v>
      </c>
      <c r="K41" s="336">
        <v>9295458</v>
      </c>
      <c r="L41" s="337"/>
      <c r="M41" s="337"/>
      <c r="N41" s="299">
        <f t="shared" si="5"/>
        <v>9295458</v>
      </c>
    </row>
    <row r="42" spans="1:15" s="81" customFormat="1" ht="34.9" customHeight="1" x14ac:dyDescent="0.2">
      <c r="A42" s="87" t="s">
        <v>319</v>
      </c>
      <c r="B42" s="94" t="s">
        <v>320</v>
      </c>
      <c r="C42" s="336">
        <v>3323000</v>
      </c>
      <c r="D42" s="337"/>
      <c r="E42" s="337"/>
      <c r="F42" s="299">
        <f t="shared" si="3"/>
        <v>3323000</v>
      </c>
      <c r="G42" s="338">
        <v>3947908</v>
      </c>
      <c r="H42" s="337"/>
      <c r="I42" s="337"/>
      <c r="J42" s="339">
        <f t="shared" si="4"/>
        <v>3947908</v>
      </c>
      <c r="K42" s="336">
        <v>3947908</v>
      </c>
      <c r="L42" s="337"/>
      <c r="M42" s="337"/>
      <c r="N42" s="299">
        <f t="shared" si="5"/>
        <v>3947908</v>
      </c>
    </row>
    <row r="43" spans="1:15" s="81" customFormat="1" ht="33.6" customHeight="1" x14ac:dyDescent="0.2">
      <c r="A43" s="87" t="s">
        <v>321</v>
      </c>
      <c r="B43" s="94" t="s">
        <v>322</v>
      </c>
      <c r="C43" s="336">
        <v>0</v>
      </c>
      <c r="D43" s="337"/>
      <c r="E43" s="337"/>
      <c r="F43" s="299">
        <f t="shared" si="3"/>
        <v>0</v>
      </c>
      <c r="G43" s="338">
        <v>0</v>
      </c>
      <c r="H43" s="337"/>
      <c r="I43" s="337"/>
      <c r="J43" s="339">
        <f t="shared" si="4"/>
        <v>0</v>
      </c>
      <c r="K43" s="336">
        <v>0</v>
      </c>
      <c r="L43" s="337"/>
      <c r="M43" s="337"/>
      <c r="N43" s="299">
        <f t="shared" si="5"/>
        <v>0</v>
      </c>
    </row>
    <row r="44" spans="1:15" s="81" customFormat="1" ht="18" customHeight="1" x14ac:dyDescent="0.2">
      <c r="A44" s="87" t="s">
        <v>323</v>
      </c>
      <c r="B44" s="94" t="s">
        <v>324</v>
      </c>
      <c r="C44" s="336">
        <v>0</v>
      </c>
      <c r="D44" s="337"/>
      <c r="E44" s="337"/>
      <c r="F44" s="299">
        <f t="shared" si="3"/>
        <v>0</v>
      </c>
      <c r="G44" s="338">
        <v>6708</v>
      </c>
      <c r="H44" s="337"/>
      <c r="I44" s="337"/>
      <c r="J44" s="339">
        <f t="shared" si="4"/>
        <v>6708</v>
      </c>
      <c r="K44" s="336">
        <v>6708</v>
      </c>
      <c r="L44" s="337"/>
      <c r="M44" s="337"/>
      <c r="N44" s="299">
        <f t="shared" si="5"/>
        <v>6708</v>
      </c>
    </row>
    <row r="45" spans="1:15" s="81" customFormat="1" ht="33" customHeight="1" x14ac:dyDescent="0.2">
      <c r="A45" s="87" t="s">
        <v>625</v>
      </c>
      <c r="B45" s="94" t="s">
        <v>326</v>
      </c>
      <c r="C45" s="336">
        <v>0</v>
      </c>
      <c r="D45" s="337"/>
      <c r="E45" s="337"/>
      <c r="F45" s="299">
        <f t="shared" si="3"/>
        <v>0</v>
      </c>
      <c r="G45" s="338">
        <v>0</v>
      </c>
      <c r="H45" s="337"/>
      <c r="I45" s="337"/>
      <c r="J45" s="339">
        <f t="shared" si="4"/>
        <v>0</v>
      </c>
      <c r="K45" s="336">
        <v>0</v>
      </c>
      <c r="L45" s="337"/>
      <c r="M45" s="337"/>
      <c r="N45" s="299">
        <f t="shared" si="5"/>
        <v>0</v>
      </c>
    </row>
    <row r="46" spans="1:15" s="81" customFormat="1" ht="25.5" x14ac:dyDescent="0.2">
      <c r="A46" s="87" t="s">
        <v>327</v>
      </c>
      <c r="B46" s="94" t="s">
        <v>745</v>
      </c>
      <c r="C46" s="336">
        <v>0</v>
      </c>
      <c r="D46" s="337"/>
      <c r="E46" s="337"/>
      <c r="F46" s="299">
        <f t="shared" si="3"/>
        <v>0</v>
      </c>
      <c r="G46" s="338">
        <v>46609</v>
      </c>
      <c r="H46" s="337"/>
      <c r="I46" s="337"/>
      <c r="J46" s="339">
        <f t="shared" si="4"/>
        <v>46609</v>
      </c>
      <c r="K46" s="336">
        <v>46609</v>
      </c>
      <c r="L46" s="337"/>
      <c r="M46" s="337"/>
      <c r="N46" s="299">
        <f t="shared" si="5"/>
        <v>46609</v>
      </c>
    </row>
    <row r="47" spans="1:15" s="81" customFormat="1" ht="32.450000000000003" customHeight="1" x14ac:dyDescent="0.2">
      <c r="A47" s="91" t="s">
        <v>329</v>
      </c>
      <c r="B47" s="90" t="s">
        <v>6</v>
      </c>
      <c r="C47" s="341">
        <f>SUM(C37:C46)</f>
        <v>22753100</v>
      </c>
      <c r="D47" s="342">
        <f>SUM(D37:D46)</f>
        <v>0</v>
      </c>
      <c r="E47" s="342"/>
      <c r="F47" s="313">
        <f t="shared" si="3"/>
        <v>22753100</v>
      </c>
      <c r="G47" s="343">
        <f>SUM(G37:G46)</f>
        <v>25124753</v>
      </c>
      <c r="H47" s="342">
        <f>SUM(H37:H46)</f>
        <v>0</v>
      </c>
      <c r="I47" s="342"/>
      <c r="J47" s="344">
        <f t="shared" si="4"/>
        <v>25124753</v>
      </c>
      <c r="K47" s="341">
        <f>SUM(K37:K46)</f>
        <v>25124753</v>
      </c>
      <c r="L47" s="342">
        <f>SUM(L37:L46)</f>
        <v>0</v>
      </c>
      <c r="M47" s="342"/>
      <c r="N47" s="313">
        <f t="shared" si="5"/>
        <v>25124753</v>
      </c>
    </row>
    <row r="48" spans="1:15" s="81" customFormat="1" ht="67.150000000000006" customHeight="1" x14ac:dyDescent="0.2">
      <c r="A48" s="87" t="s">
        <v>330</v>
      </c>
      <c r="B48" s="94" t="s">
        <v>331</v>
      </c>
      <c r="C48" s="336">
        <v>0</v>
      </c>
      <c r="D48" s="337"/>
      <c r="E48" s="337"/>
      <c r="F48" s="299">
        <f t="shared" si="3"/>
        <v>0</v>
      </c>
      <c r="G48" s="338">
        <v>0</v>
      </c>
      <c r="H48" s="337"/>
      <c r="I48" s="337"/>
      <c r="J48" s="339">
        <f t="shared" si="4"/>
        <v>0</v>
      </c>
      <c r="K48" s="336">
        <v>0</v>
      </c>
      <c r="L48" s="337"/>
      <c r="M48" s="337"/>
      <c r="N48" s="299">
        <f t="shared" si="5"/>
        <v>0</v>
      </c>
    </row>
    <row r="49" spans="1:14" s="81" customFormat="1" ht="75.599999999999994" customHeight="1" x14ac:dyDescent="0.2">
      <c r="A49" s="89" t="s">
        <v>756</v>
      </c>
      <c r="B49" s="94" t="s">
        <v>332</v>
      </c>
      <c r="C49" s="336">
        <v>0</v>
      </c>
      <c r="D49" s="337"/>
      <c r="E49" s="337"/>
      <c r="F49" s="299">
        <f t="shared" si="3"/>
        <v>0</v>
      </c>
      <c r="G49" s="338">
        <v>0</v>
      </c>
      <c r="H49" s="337"/>
      <c r="I49" s="337"/>
      <c r="J49" s="339">
        <f t="shared" si="4"/>
        <v>0</v>
      </c>
      <c r="K49" s="336">
        <v>0</v>
      </c>
      <c r="L49" s="337"/>
      <c r="M49" s="337"/>
      <c r="N49" s="299">
        <f t="shared" si="5"/>
        <v>0</v>
      </c>
    </row>
    <row r="50" spans="1:14" s="81" customFormat="1" ht="45" customHeight="1" x14ac:dyDescent="0.2">
      <c r="A50" s="87" t="s">
        <v>333</v>
      </c>
      <c r="B50" s="94" t="s">
        <v>334</v>
      </c>
      <c r="C50" s="336">
        <v>0</v>
      </c>
      <c r="D50" s="337"/>
      <c r="E50" s="337"/>
      <c r="F50" s="299">
        <f t="shared" si="3"/>
        <v>0</v>
      </c>
      <c r="G50" s="338">
        <v>0</v>
      </c>
      <c r="H50" s="337"/>
      <c r="I50" s="337"/>
      <c r="J50" s="339">
        <f t="shared" si="4"/>
        <v>0</v>
      </c>
      <c r="K50" s="336">
        <v>0</v>
      </c>
      <c r="L50" s="337"/>
      <c r="M50" s="337"/>
      <c r="N50" s="299">
        <f t="shared" si="5"/>
        <v>0</v>
      </c>
    </row>
    <row r="51" spans="1:14" s="81" customFormat="1" ht="76.5" x14ac:dyDescent="0.2">
      <c r="A51" s="89" t="s">
        <v>611</v>
      </c>
      <c r="B51" s="94" t="s">
        <v>755</v>
      </c>
      <c r="C51" s="336">
        <v>0</v>
      </c>
      <c r="D51" s="337"/>
      <c r="E51" s="337"/>
      <c r="F51" s="299">
        <f t="shared" si="3"/>
        <v>0</v>
      </c>
      <c r="G51" s="338">
        <v>28185</v>
      </c>
      <c r="H51" s="337"/>
      <c r="I51" s="337"/>
      <c r="J51" s="339">
        <f t="shared" si="4"/>
        <v>28185</v>
      </c>
      <c r="K51" s="336">
        <v>28185</v>
      </c>
      <c r="L51" s="337"/>
      <c r="M51" s="337"/>
      <c r="N51" s="299">
        <f t="shared" si="5"/>
        <v>28185</v>
      </c>
    </row>
    <row r="52" spans="1:14" s="81" customFormat="1" ht="41.45" customHeight="1" x14ac:dyDescent="0.2">
      <c r="A52" s="88" t="s">
        <v>335</v>
      </c>
      <c r="B52" s="93" t="s">
        <v>10</v>
      </c>
      <c r="C52" s="314">
        <f>SUM(C48:C51)</f>
        <v>0</v>
      </c>
      <c r="D52" s="315">
        <f>SUM(D48:D50)</f>
        <v>0</v>
      </c>
      <c r="E52" s="315"/>
      <c r="F52" s="307">
        <f t="shared" si="3"/>
        <v>0</v>
      </c>
      <c r="G52" s="316">
        <f>SUM(G48:G51)</f>
        <v>28185</v>
      </c>
      <c r="H52" s="315">
        <f>SUM(H48:H50)</f>
        <v>0</v>
      </c>
      <c r="I52" s="315"/>
      <c r="J52" s="340">
        <f t="shared" si="4"/>
        <v>28185</v>
      </c>
      <c r="K52" s="314">
        <f>SUM(K48:K51)</f>
        <v>28185</v>
      </c>
      <c r="L52" s="315">
        <f>SUM(L48:L50)</f>
        <v>0</v>
      </c>
      <c r="M52" s="315"/>
      <c r="N52" s="307">
        <f t="shared" si="5"/>
        <v>28185</v>
      </c>
    </row>
    <row r="53" spans="1:14" s="81" customFormat="1" ht="34.15" customHeight="1" x14ac:dyDescent="0.2">
      <c r="A53" s="355" t="s">
        <v>168</v>
      </c>
      <c r="B53" s="356"/>
      <c r="C53" s="357">
        <f>SUM(C47,C36,C22)</f>
        <v>155743515</v>
      </c>
      <c r="D53" s="358">
        <f>SUM(D52,D47,D36,D22)</f>
        <v>0</v>
      </c>
      <c r="E53" s="358"/>
      <c r="F53" s="354">
        <f t="shared" si="3"/>
        <v>155743515</v>
      </c>
      <c r="G53" s="359">
        <f>SUM(G52,G47,G36,G22)</f>
        <v>165547342</v>
      </c>
      <c r="H53" s="358">
        <f>SUM(H52,H47,H36,H22)</f>
        <v>0</v>
      </c>
      <c r="I53" s="358"/>
      <c r="J53" s="360">
        <f t="shared" si="4"/>
        <v>165547342</v>
      </c>
      <c r="K53" s="357">
        <f>SUM(K52,K47,K36,K22)</f>
        <v>165547342</v>
      </c>
      <c r="L53" s="358"/>
      <c r="M53" s="358"/>
      <c r="N53" s="354">
        <f t="shared" si="5"/>
        <v>165547342</v>
      </c>
    </row>
    <row r="54" spans="1:14" s="81" customFormat="1" ht="46.15" customHeight="1" x14ac:dyDescent="0.2">
      <c r="A54" s="89" t="s">
        <v>336</v>
      </c>
      <c r="B54" s="94" t="s">
        <v>337</v>
      </c>
      <c r="C54" s="336">
        <v>0</v>
      </c>
      <c r="D54" s="337"/>
      <c r="E54" s="337"/>
      <c r="F54" s="299">
        <f t="shared" si="3"/>
        <v>0</v>
      </c>
      <c r="G54" s="338">
        <v>0</v>
      </c>
      <c r="H54" s="337"/>
      <c r="I54" s="337"/>
      <c r="J54" s="339">
        <f t="shared" si="4"/>
        <v>0</v>
      </c>
      <c r="K54" s="336">
        <v>0</v>
      </c>
      <c r="L54" s="337"/>
      <c r="M54" s="337"/>
      <c r="N54" s="299">
        <f t="shared" si="5"/>
        <v>0</v>
      </c>
    </row>
    <row r="55" spans="1:14" s="81" customFormat="1" ht="70.5" customHeight="1" x14ac:dyDescent="0.2">
      <c r="A55" s="89" t="s">
        <v>702</v>
      </c>
      <c r="B55" s="94" t="s">
        <v>338</v>
      </c>
      <c r="C55" s="336">
        <v>0</v>
      </c>
      <c r="D55" s="337"/>
      <c r="E55" s="337"/>
      <c r="F55" s="299">
        <f t="shared" si="3"/>
        <v>0</v>
      </c>
      <c r="G55" s="338">
        <v>0</v>
      </c>
      <c r="H55" s="337"/>
      <c r="I55" s="337"/>
      <c r="J55" s="339">
        <f t="shared" si="4"/>
        <v>0</v>
      </c>
      <c r="K55" s="336">
        <v>0</v>
      </c>
      <c r="L55" s="337"/>
      <c r="M55" s="337"/>
      <c r="N55" s="299">
        <f t="shared" si="5"/>
        <v>0</v>
      </c>
    </row>
    <row r="56" spans="1:14" s="81" customFormat="1" ht="64.5" customHeight="1" x14ac:dyDescent="0.2">
      <c r="A56" s="89" t="s">
        <v>701</v>
      </c>
      <c r="B56" s="94" t="s">
        <v>339</v>
      </c>
      <c r="C56" s="336">
        <v>0</v>
      </c>
      <c r="D56" s="337"/>
      <c r="E56" s="337"/>
      <c r="F56" s="299">
        <f t="shared" si="3"/>
        <v>0</v>
      </c>
      <c r="G56" s="338">
        <v>0</v>
      </c>
      <c r="H56" s="337"/>
      <c r="I56" s="337"/>
      <c r="J56" s="339">
        <f t="shared" si="4"/>
        <v>0</v>
      </c>
      <c r="K56" s="336">
        <v>0</v>
      </c>
      <c r="L56" s="337"/>
      <c r="M56" s="337"/>
      <c r="N56" s="299">
        <f t="shared" si="5"/>
        <v>0</v>
      </c>
    </row>
    <row r="57" spans="1:14" s="81" customFormat="1" ht="76.150000000000006" customHeight="1" x14ac:dyDescent="0.2">
      <c r="A57" s="89" t="s">
        <v>340</v>
      </c>
      <c r="B57" s="94" t="s">
        <v>341</v>
      </c>
      <c r="C57" s="336">
        <v>0</v>
      </c>
      <c r="D57" s="337"/>
      <c r="E57" s="337"/>
      <c r="F57" s="299">
        <f t="shared" si="3"/>
        <v>0</v>
      </c>
      <c r="G57" s="338">
        <v>0</v>
      </c>
      <c r="H57" s="337"/>
      <c r="I57" s="337"/>
      <c r="J57" s="339">
        <f t="shared" si="4"/>
        <v>0</v>
      </c>
      <c r="K57" s="336">
        <v>0</v>
      </c>
      <c r="L57" s="337"/>
      <c r="M57" s="337"/>
      <c r="N57" s="299">
        <f t="shared" si="5"/>
        <v>0</v>
      </c>
    </row>
    <row r="58" spans="1:14" s="81" customFormat="1" ht="48" customHeight="1" x14ac:dyDescent="0.2">
      <c r="A58" s="89" t="s">
        <v>342</v>
      </c>
      <c r="B58" s="94" t="s">
        <v>343</v>
      </c>
      <c r="C58" s="336">
        <v>11000000</v>
      </c>
      <c r="D58" s="337"/>
      <c r="E58" s="337"/>
      <c r="F58" s="299">
        <f t="shared" si="3"/>
        <v>11000000</v>
      </c>
      <c r="G58" s="338">
        <v>6317055</v>
      </c>
      <c r="H58" s="337"/>
      <c r="I58" s="337"/>
      <c r="J58" s="339">
        <f t="shared" si="4"/>
        <v>6317055</v>
      </c>
      <c r="K58" s="336">
        <v>6317055</v>
      </c>
      <c r="L58" s="337"/>
      <c r="M58" s="337"/>
      <c r="N58" s="299">
        <f t="shared" si="5"/>
        <v>6317055</v>
      </c>
    </row>
    <row r="59" spans="1:14" s="81" customFormat="1" ht="64.150000000000006" customHeight="1" x14ac:dyDescent="0.2">
      <c r="A59" s="88" t="s">
        <v>344</v>
      </c>
      <c r="B59" s="93" t="s">
        <v>3</v>
      </c>
      <c r="C59" s="314">
        <f>SUM(C54:C58)</f>
        <v>11000000</v>
      </c>
      <c r="D59" s="315">
        <f>SUM(D54:D58)</f>
        <v>0</v>
      </c>
      <c r="E59" s="315"/>
      <c r="F59" s="307">
        <f t="shared" si="3"/>
        <v>11000000</v>
      </c>
      <c r="G59" s="316">
        <f>SUM(G54:G58)</f>
        <v>6317055</v>
      </c>
      <c r="H59" s="315">
        <f>SUM(H54:H58)</f>
        <v>0</v>
      </c>
      <c r="I59" s="315"/>
      <c r="J59" s="340">
        <f t="shared" si="4"/>
        <v>6317055</v>
      </c>
      <c r="K59" s="314">
        <f>SUM(K54:K58)</f>
        <v>6317055</v>
      </c>
      <c r="L59" s="315">
        <f>SUM(L54:L58)</f>
        <v>0</v>
      </c>
      <c r="M59" s="315"/>
      <c r="N59" s="307">
        <f t="shared" si="5"/>
        <v>6317055</v>
      </c>
    </row>
    <row r="60" spans="1:14" s="81" customFormat="1" ht="31.9" customHeight="1" x14ac:dyDescent="0.2">
      <c r="A60" s="87" t="s">
        <v>345</v>
      </c>
      <c r="B60" s="94" t="s">
        <v>346</v>
      </c>
      <c r="C60" s="336">
        <v>0</v>
      </c>
      <c r="D60" s="337"/>
      <c r="E60" s="337"/>
      <c r="F60" s="299">
        <f t="shared" si="3"/>
        <v>0</v>
      </c>
      <c r="G60" s="338">
        <v>0</v>
      </c>
      <c r="H60" s="337"/>
      <c r="I60" s="337"/>
      <c r="J60" s="339">
        <f t="shared" si="4"/>
        <v>0</v>
      </c>
      <c r="K60" s="336">
        <v>0</v>
      </c>
      <c r="L60" s="337"/>
      <c r="M60" s="337"/>
      <c r="N60" s="299">
        <f t="shared" si="5"/>
        <v>0</v>
      </c>
    </row>
    <row r="61" spans="1:14" s="81" customFormat="1" ht="31.9" customHeight="1" x14ac:dyDescent="0.2">
      <c r="A61" s="87" t="s">
        <v>347</v>
      </c>
      <c r="B61" s="94" t="s">
        <v>348</v>
      </c>
      <c r="C61" s="336">
        <v>3000000</v>
      </c>
      <c r="D61" s="337"/>
      <c r="E61" s="337"/>
      <c r="F61" s="299">
        <f t="shared" si="3"/>
        <v>3000000</v>
      </c>
      <c r="G61" s="338">
        <v>2800000</v>
      </c>
      <c r="H61" s="337"/>
      <c r="I61" s="337"/>
      <c r="J61" s="339">
        <f t="shared" si="4"/>
        <v>2800000</v>
      </c>
      <c r="K61" s="336">
        <v>2800000</v>
      </c>
      <c r="L61" s="337"/>
      <c r="M61" s="337"/>
      <c r="N61" s="299">
        <f t="shared" si="5"/>
        <v>2800000</v>
      </c>
    </row>
    <row r="62" spans="1:14" s="81" customFormat="1" ht="31.9" customHeight="1" x14ac:dyDescent="0.2">
      <c r="A62" s="87" t="s">
        <v>349</v>
      </c>
      <c r="B62" s="94" t="s">
        <v>350</v>
      </c>
      <c r="C62" s="336">
        <v>0</v>
      </c>
      <c r="D62" s="337"/>
      <c r="E62" s="337"/>
      <c r="F62" s="299">
        <f t="shared" si="3"/>
        <v>0</v>
      </c>
      <c r="G62" s="338">
        <v>0</v>
      </c>
      <c r="H62" s="337"/>
      <c r="I62" s="337"/>
      <c r="J62" s="339">
        <f t="shared" si="4"/>
        <v>0</v>
      </c>
      <c r="K62" s="336">
        <v>0</v>
      </c>
      <c r="L62" s="337"/>
      <c r="M62" s="337"/>
      <c r="N62" s="299">
        <f t="shared" si="5"/>
        <v>0</v>
      </c>
    </row>
    <row r="63" spans="1:14" s="81" customFormat="1" ht="40.15" customHeight="1" x14ac:dyDescent="0.2">
      <c r="A63" s="87" t="s">
        <v>351</v>
      </c>
      <c r="B63" s="94" t="s">
        <v>352</v>
      </c>
      <c r="C63" s="336">
        <v>0</v>
      </c>
      <c r="D63" s="337"/>
      <c r="E63" s="337"/>
      <c r="F63" s="299">
        <f t="shared" si="3"/>
        <v>0</v>
      </c>
      <c r="G63" s="338">
        <v>0</v>
      </c>
      <c r="H63" s="337"/>
      <c r="I63" s="337"/>
      <c r="J63" s="339">
        <f t="shared" si="4"/>
        <v>0</v>
      </c>
      <c r="K63" s="336">
        <v>0</v>
      </c>
      <c r="L63" s="337"/>
      <c r="M63" s="337"/>
      <c r="N63" s="299">
        <f t="shared" si="5"/>
        <v>0</v>
      </c>
    </row>
    <row r="64" spans="1:14" s="81" customFormat="1" ht="40.15" customHeight="1" x14ac:dyDescent="0.2">
      <c r="A64" s="87" t="s">
        <v>353</v>
      </c>
      <c r="B64" s="94" t="s">
        <v>354</v>
      </c>
      <c r="C64" s="336">
        <v>0</v>
      </c>
      <c r="D64" s="337"/>
      <c r="E64" s="337"/>
      <c r="F64" s="299">
        <f t="shared" si="3"/>
        <v>0</v>
      </c>
      <c r="G64" s="338">
        <v>0</v>
      </c>
      <c r="H64" s="337"/>
      <c r="I64" s="337"/>
      <c r="J64" s="339">
        <f t="shared" si="4"/>
        <v>0</v>
      </c>
      <c r="K64" s="336">
        <v>0</v>
      </c>
      <c r="L64" s="337"/>
      <c r="M64" s="337"/>
      <c r="N64" s="299">
        <f t="shared" si="5"/>
        <v>0</v>
      </c>
    </row>
    <row r="65" spans="1:14" s="81" customFormat="1" ht="28.15" customHeight="1" x14ac:dyDescent="0.2">
      <c r="A65" s="88" t="s">
        <v>355</v>
      </c>
      <c r="B65" s="93" t="s">
        <v>8</v>
      </c>
      <c r="C65" s="314">
        <f>SUM(C60:C64)</f>
        <v>3000000</v>
      </c>
      <c r="D65" s="337">
        <f>SUM(D61:D64)</f>
        <v>0</v>
      </c>
      <c r="E65" s="337"/>
      <c r="F65" s="307">
        <f t="shared" si="3"/>
        <v>3000000</v>
      </c>
      <c r="G65" s="316">
        <f>SUM(G60:G64)</f>
        <v>2800000</v>
      </c>
      <c r="H65" s="337">
        <f>SUM(H61:H64)</f>
        <v>0</v>
      </c>
      <c r="I65" s="337"/>
      <c r="J65" s="340">
        <f t="shared" si="4"/>
        <v>2800000</v>
      </c>
      <c r="K65" s="314">
        <f>SUM(K60:K64)</f>
        <v>2800000</v>
      </c>
      <c r="L65" s="337">
        <f>SUM(L61:L64)</f>
        <v>0</v>
      </c>
      <c r="M65" s="337"/>
      <c r="N65" s="307">
        <f t="shared" si="5"/>
        <v>2800000</v>
      </c>
    </row>
    <row r="66" spans="1:14" s="81" customFormat="1" ht="52.15" customHeight="1" x14ac:dyDescent="0.2">
      <c r="A66" s="87" t="s">
        <v>699</v>
      </c>
      <c r="B66" s="94" t="s">
        <v>356</v>
      </c>
      <c r="C66" s="336">
        <v>0</v>
      </c>
      <c r="D66" s="337"/>
      <c r="E66" s="337"/>
      <c r="F66" s="299">
        <f t="shared" si="3"/>
        <v>0</v>
      </c>
      <c r="G66" s="338">
        <v>6705</v>
      </c>
      <c r="H66" s="337"/>
      <c r="I66" s="337"/>
      <c r="J66" s="339">
        <f t="shared" si="4"/>
        <v>6705</v>
      </c>
      <c r="K66" s="336">
        <v>6705</v>
      </c>
      <c r="L66" s="337"/>
      <c r="M66" s="337"/>
      <c r="N66" s="299">
        <f t="shared" si="5"/>
        <v>6705</v>
      </c>
    </row>
    <row r="67" spans="1:14" s="81" customFormat="1" ht="67.5" customHeight="1" x14ac:dyDescent="0.2">
      <c r="A67" s="89" t="s">
        <v>700</v>
      </c>
      <c r="B67" s="94" t="s">
        <v>738</v>
      </c>
      <c r="C67" s="336">
        <v>0</v>
      </c>
      <c r="D67" s="337"/>
      <c r="E67" s="337"/>
      <c r="F67" s="299">
        <f t="shared" si="3"/>
        <v>0</v>
      </c>
      <c r="G67" s="338">
        <v>0</v>
      </c>
      <c r="H67" s="337"/>
      <c r="I67" s="337"/>
      <c r="J67" s="339">
        <f t="shared" si="4"/>
        <v>0</v>
      </c>
      <c r="K67" s="336">
        <v>0</v>
      </c>
      <c r="L67" s="337"/>
      <c r="M67" s="337"/>
      <c r="N67" s="299">
        <f t="shared" si="5"/>
        <v>0</v>
      </c>
    </row>
    <row r="68" spans="1:14" s="81" customFormat="1" ht="35.450000000000003" customHeight="1" x14ac:dyDescent="0.2">
      <c r="A68" s="87" t="s">
        <v>358</v>
      </c>
      <c r="B68" s="94" t="s">
        <v>739</v>
      </c>
      <c r="C68" s="336">
        <v>0</v>
      </c>
      <c r="D68" s="337"/>
      <c r="E68" s="337"/>
      <c r="F68" s="299">
        <f t="shared" si="3"/>
        <v>0</v>
      </c>
      <c r="G68" s="338">
        <v>0</v>
      </c>
      <c r="H68" s="337"/>
      <c r="I68" s="337"/>
      <c r="J68" s="339">
        <f t="shared" si="4"/>
        <v>0</v>
      </c>
      <c r="K68" s="336">
        <v>0</v>
      </c>
      <c r="L68" s="337"/>
      <c r="M68" s="337"/>
      <c r="N68" s="299">
        <f t="shared" si="5"/>
        <v>0</v>
      </c>
    </row>
    <row r="69" spans="1:14" s="81" customFormat="1" ht="35.450000000000003" customHeight="1" x14ac:dyDescent="0.2">
      <c r="A69" s="88" t="s">
        <v>360</v>
      </c>
      <c r="B69" s="93" t="s">
        <v>11</v>
      </c>
      <c r="C69" s="314">
        <f>SUM(C66:C68)</f>
        <v>0</v>
      </c>
      <c r="D69" s="315">
        <f>SUM(D66:D68)</f>
        <v>0</v>
      </c>
      <c r="E69" s="315"/>
      <c r="F69" s="307">
        <f t="shared" si="3"/>
        <v>0</v>
      </c>
      <c r="G69" s="316">
        <f>SUM(G66:G68)</f>
        <v>6705</v>
      </c>
      <c r="H69" s="315">
        <f>SUM(H66:H68)</f>
        <v>0</v>
      </c>
      <c r="I69" s="315"/>
      <c r="J69" s="340">
        <f t="shared" si="4"/>
        <v>6705</v>
      </c>
      <c r="K69" s="314">
        <f>SUM(K66:K68)</f>
        <v>6705</v>
      </c>
      <c r="L69" s="315">
        <f>SUM(L66:L68)</f>
        <v>0</v>
      </c>
      <c r="M69" s="315"/>
      <c r="N69" s="307">
        <f t="shared" si="5"/>
        <v>6705</v>
      </c>
    </row>
    <row r="70" spans="1:14" s="81" customFormat="1" ht="40.15" customHeight="1" x14ac:dyDescent="0.2">
      <c r="A70" s="92" t="s">
        <v>210</v>
      </c>
      <c r="B70" s="83"/>
      <c r="C70" s="341">
        <f>SUM(C69,C65,C59)</f>
        <v>14000000</v>
      </c>
      <c r="D70" s="342">
        <f>SUM(D69,D65:D66,D59)</f>
        <v>0</v>
      </c>
      <c r="E70" s="342"/>
      <c r="F70" s="327">
        <f t="shared" si="3"/>
        <v>14000000</v>
      </c>
      <c r="G70" s="342">
        <f>SUM(G69,G65,G59)</f>
        <v>9123760</v>
      </c>
      <c r="H70" s="342">
        <f>SUM(H69,H65:H66,H59)</f>
        <v>0</v>
      </c>
      <c r="I70" s="342"/>
      <c r="J70" s="345">
        <f t="shared" si="4"/>
        <v>9123760</v>
      </c>
      <c r="K70" s="342">
        <f>SUM(K59+K65+K69)</f>
        <v>9123760</v>
      </c>
      <c r="L70" s="342">
        <f>SUM(L69,L65:L66,L59)</f>
        <v>0</v>
      </c>
      <c r="M70" s="342"/>
      <c r="N70" s="327">
        <f t="shared" si="5"/>
        <v>9123760</v>
      </c>
    </row>
    <row r="71" spans="1:14" s="81" customFormat="1" ht="34.15" customHeight="1" x14ac:dyDescent="0.2">
      <c r="A71" s="91" t="s">
        <v>361</v>
      </c>
      <c r="B71" s="90" t="s">
        <v>362</v>
      </c>
      <c r="C71" s="341">
        <f>SUM(C70,C53)</f>
        <v>169743515</v>
      </c>
      <c r="D71" s="342"/>
      <c r="E71" s="342"/>
      <c r="F71" s="313">
        <f t="shared" si="3"/>
        <v>169743515</v>
      </c>
      <c r="G71" s="342">
        <f>SUM(G70,G53)</f>
        <v>174671102</v>
      </c>
      <c r="H71" s="342">
        <f>SUM(H70,H53)</f>
        <v>0</v>
      </c>
      <c r="I71" s="342"/>
      <c r="J71" s="344">
        <f>SUM(G71:I71)</f>
        <v>174671102</v>
      </c>
      <c r="K71" s="341">
        <f>SUM(K70,K53)</f>
        <v>174671102</v>
      </c>
      <c r="L71" s="342"/>
      <c r="M71" s="342"/>
      <c r="N71" s="313">
        <f t="shared" si="5"/>
        <v>174671102</v>
      </c>
    </row>
    <row r="72" spans="1:14" s="81" customFormat="1" ht="39" customHeight="1" x14ac:dyDescent="0.2">
      <c r="A72" s="87" t="s">
        <v>363</v>
      </c>
      <c r="B72" s="86" t="s">
        <v>364</v>
      </c>
      <c r="C72" s="336">
        <v>0</v>
      </c>
      <c r="D72" s="337"/>
      <c r="E72" s="337"/>
      <c r="F72" s="299">
        <f t="shared" si="3"/>
        <v>0</v>
      </c>
      <c r="G72" s="338">
        <v>0</v>
      </c>
      <c r="H72" s="337"/>
      <c r="I72" s="337"/>
      <c r="J72" s="339">
        <f t="shared" si="4"/>
        <v>0</v>
      </c>
      <c r="K72" s="336">
        <v>0</v>
      </c>
      <c r="L72" s="337"/>
      <c r="M72" s="337"/>
      <c r="N72" s="299">
        <f t="shared" si="5"/>
        <v>0</v>
      </c>
    </row>
    <row r="73" spans="1:14" s="81" customFormat="1" ht="49.15" customHeight="1" x14ac:dyDescent="0.2">
      <c r="A73" s="87" t="s">
        <v>31</v>
      </c>
      <c r="B73" s="86" t="s">
        <v>365</v>
      </c>
      <c r="C73" s="336">
        <v>0</v>
      </c>
      <c r="D73" s="337"/>
      <c r="E73" s="337"/>
      <c r="F73" s="299">
        <f t="shared" si="3"/>
        <v>0</v>
      </c>
      <c r="G73" s="338">
        <v>0</v>
      </c>
      <c r="H73" s="337"/>
      <c r="I73" s="337"/>
      <c r="J73" s="339">
        <f t="shared" si="4"/>
        <v>0</v>
      </c>
      <c r="K73" s="336">
        <v>0</v>
      </c>
      <c r="L73" s="337"/>
      <c r="M73" s="337"/>
      <c r="N73" s="299">
        <f t="shared" si="5"/>
        <v>0</v>
      </c>
    </row>
    <row r="74" spans="1:14" s="81" customFormat="1" ht="40.9" customHeight="1" x14ac:dyDescent="0.2">
      <c r="A74" s="87" t="s">
        <v>366</v>
      </c>
      <c r="B74" s="86" t="s">
        <v>367</v>
      </c>
      <c r="C74" s="336">
        <v>0</v>
      </c>
      <c r="D74" s="337"/>
      <c r="E74" s="337"/>
      <c r="F74" s="299">
        <f t="shared" si="3"/>
        <v>0</v>
      </c>
      <c r="G74" s="338">
        <v>0</v>
      </c>
      <c r="H74" s="337"/>
      <c r="I74" s="337"/>
      <c r="J74" s="339">
        <f t="shared" si="4"/>
        <v>0</v>
      </c>
      <c r="K74" s="336">
        <v>0</v>
      </c>
      <c r="L74" s="337"/>
      <c r="M74" s="337"/>
      <c r="N74" s="299">
        <f t="shared" si="5"/>
        <v>0</v>
      </c>
    </row>
    <row r="75" spans="1:14" s="114" customFormat="1" ht="34.9" customHeight="1" x14ac:dyDescent="0.2">
      <c r="A75" s="85" t="s">
        <v>610</v>
      </c>
      <c r="B75" s="84" t="s">
        <v>368</v>
      </c>
      <c r="C75" s="314">
        <f>SUM(C72:C74)</f>
        <v>0</v>
      </c>
      <c r="D75" s="315">
        <f>SUM(D72:D74)</f>
        <v>0</v>
      </c>
      <c r="E75" s="315"/>
      <c r="F75" s="307">
        <f t="shared" si="3"/>
        <v>0</v>
      </c>
      <c r="G75" s="316">
        <f>SUM(G72:G74)</f>
        <v>0</v>
      </c>
      <c r="H75" s="315"/>
      <c r="I75" s="315"/>
      <c r="J75" s="340">
        <f t="shared" si="4"/>
        <v>0</v>
      </c>
      <c r="K75" s="314">
        <f>SUM(K72:K74)</f>
        <v>0</v>
      </c>
      <c r="L75" s="315"/>
      <c r="M75" s="315"/>
      <c r="N75" s="307">
        <f t="shared" si="5"/>
        <v>0</v>
      </c>
    </row>
    <row r="76" spans="1:14" s="81" customFormat="1" ht="45.6" customHeight="1" x14ac:dyDescent="0.2">
      <c r="A76" s="87" t="s">
        <v>35</v>
      </c>
      <c r="B76" s="86" t="s">
        <v>369</v>
      </c>
      <c r="C76" s="336">
        <v>0</v>
      </c>
      <c r="D76" s="337"/>
      <c r="E76" s="337"/>
      <c r="F76" s="299">
        <f t="shared" si="3"/>
        <v>0</v>
      </c>
      <c r="G76" s="338">
        <v>0</v>
      </c>
      <c r="H76" s="337"/>
      <c r="I76" s="337"/>
      <c r="J76" s="339">
        <f t="shared" si="4"/>
        <v>0</v>
      </c>
      <c r="K76" s="336">
        <v>0</v>
      </c>
      <c r="L76" s="337"/>
      <c r="M76" s="337"/>
      <c r="N76" s="299">
        <f t="shared" si="5"/>
        <v>0</v>
      </c>
    </row>
    <row r="77" spans="1:14" s="81" customFormat="1" ht="33" customHeight="1" x14ac:dyDescent="0.2">
      <c r="A77" s="87" t="s">
        <v>32</v>
      </c>
      <c r="B77" s="86" t="s">
        <v>370</v>
      </c>
      <c r="C77" s="336">
        <v>0</v>
      </c>
      <c r="D77" s="337"/>
      <c r="E77" s="337"/>
      <c r="F77" s="299">
        <f t="shared" si="3"/>
        <v>0</v>
      </c>
      <c r="G77" s="338">
        <v>0</v>
      </c>
      <c r="H77" s="337"/>
      <c r="I77" s="337"/>
      <c r="J77" s="339">
        <f t="shared" si="4"/>
        <v>0</v>
      </c>
      <c r="K77" s="336">
        <v>0</v>
      </c>
      <c r="L77" s="337"/>
      <c r="M77" s="337"/>
      <c r="N77" s="299">
        <f t="shared" si="5"/>
        <v>0</v>
      </c>
    </row>
    <row r="78" spans="1:14" s="81" customFormat="1" ht="53.45" customHeight="1" x14ac:dyDescent="0.2">
      <c r="A78" s="87" t="s">
        <v>371</v>
      </c>
      <c r="B78" s="86" t="s">
        <v>372</v>
      </c>
      <c r="C78" s="336">
        <v>0</v>
      </c>
      <c r="D78" s="337"/>
      <c r="E78" s="337"/>
      <c r="F78" s="299">
        <f t="shared" si="3"/>
        <v>0</v>
      </c>
      <c r="G78" s="338">
        <v>0</v>
      </c>
      <c r="H78" s="337"/>
      <c r="I78" s="337"/>
      <c r="J78" s="339">
        <f t="shared" si="4"/>
        <v>0</v>
      </c>
      <c r="K78" s="336">
        <v>0</v>
      </c>
      <c r="L78" s="337"/>
      <c r="M78" s="337"/>
      <c r="N78" s="299">
        <f t="shared" si="5"/>
        <v>0</v>
      </c>
    </row>
    <row r="79" spans="1:14" s="81" customFormat="1" ht="33" customHeight="1" x14ac:dyDescent="0.2">
      <c r="A79" s="87" t="s">
        <v>33</v>
      </c>
      <c r="B79" s="86" t="s">
        <v>373</v>
      </c>
      <c r="C79" s="336">
        <v>0</v>
      </c>
      <c r="D79" s="337"/>
      <c r="E79" s="337"/>
      <c r="F79" s="299">
        <f t="shared" si="3"/>
        <v>0</v>
      </c>
      <c r="G79" s="338">
        <v>0</v>
      </c>
      <c r="H79" s="337"/>
      <c r="I79" s="337"/>
      <c r="J79" s="339">
        <f t="shared" si="4"/>
        <v>0</v>
      </c>
      <c r="K79" s="336">
        <v>0</v>
      </c>
      <c r="L79" s="337"/>
      <c r="M79" s="337"/>
      <c r="N79" s="299">
        <f t="shared" si="5"/>
        <v>0</v>
      </c>
    </row>
    <row r="80" spans="1:14" s="81" customFormat="1" ht="39" customHeight="1" x14ac:dyDescent="0.2">
      <c r="A80" s="85" t="s">
        <v>374</v>
      </c>
      <c r="B80" s="84" t="s">
        <v>375</v>
      </c>
      <c r="C80" s="336">
        <f>SUM(C76:C79)</f>
        <v>0</v>
      </c>
      <c r="D80" s="337"/>
      <c r="E80" s="337"/>
      <c r="F80" s="299">
        <f t="shared" si="3"/>
        <v>0</v>
      </c>
      <c r="G80" s="338">
        <f>SUM(G76:G79)</f>
        <v>0</v>
      </c>
      <c r="H80" s="337"/>
      <c r="I80" s="337"/>
      <c r="J80" s="339">
        <f t="shared" si="4"/>
        <v>0</v>
      </c>
      <c r="K80" s="336">
        <f>SUM(K76:K79)</f>
        <v>0</v>
      </c>
      <c r="L80" s="337"/>
      <c r="M80" s="337"/>
      <c r="N80" s="299">
        <f t="shared" si="5"/>
        <v>0</v>
      </c>
    </row>
    <row r="81" spans="1:15" s="81" customFormat="1" ht="49.9" customHeight="1" x14ac:dyDescent="0.2">
      <c r="A81" s="89" t="s">
        <v>376</v>
      </c>
      <c r="B81" s="86" t="s">
        <v>377</v>
      </c>
      <c r="C81" s="336">
        <v>16232023</v>
      </c>
      <c r="D81" s="337"/>
      <c r="E81" s="337"/>
      <c r="F81" s="299">
        <f t="shared" si="3"/>
        <v>16232023</v>
      </c>
      <c r="G81" s="338">
        <v>16232023</v>
      </c>
      <c r="H81" s="337"/>
      <c r="I81" s="337"/>
      <c r="J81" s="339">
        <f t="shared" si="4"/>
        <v>16232023</v>
      </c>
      <c r="K81" s="336">
        <v>16232023</v>
      </c>
      <c r="L81" s="337"/>
      <c r="M81" s="337"/>
      <c r="N81" s="299">
        <f t="shared" si="5"/>
        <v>16232023</v>
      </c>
    </row>
    <row r="82" spans="1:15" s="81" customFormat="1" ht="56.45" customHeight="1" x14ac:dyDescent="0.2">
      <c r="A82" s="89" t="s">
        <v>378</v>
      </c>
      <c r="B82" s="86" t="s">
        <v>377</v>
      </c>
      <c r="C82" s="336">
        <v>0</v>
      </c>
      <c r="D82" s="337"/>
      <c r="E82" s="337"/>
      <c r="F82" s="299">
        <f t="shared" si="3"/>
        <v>0</v>
      </c>
      <c r="G82" s="338"/>
      <c r="H82" s="337"/>
      <c r="I82" s="337"/>
      <c r="J82" s="339">
        <f t="shared" si="4"/>
        <v>0</v>
      </c>
      <c r="K82" s="336"/>
      <c r="L82" s="337"/>
      <c r="M82" s="337"/>
      <c r="N82" s="299">
        <f t="shared" si="5"/>
        <v>0</v>
      </c>
    </row>
    <row r="83" spans="1:15" s="81" customFormat="1" ht="58.15" customHeight="1" x14ac:dyDescent="0.2">
      <c r="A83" s="89" t="s">
        <v>379</v>
      </c>
      <c r="B83" s="86" t="s">
        <v>380</v>
      </c>
      <c r="C83" s="336">
        <v>0</v>
      </c>
      <c r="D83" s="337"/>
      <c r="E83" s="337"/>
      <c r="F83" s="299">
        <f t="shared" si="3"/>
        <v>0</v>
      </c>
      <c r="G83" s="338">
        <v>0</v>
      </c>
      <c r="H83" s="337"/>
      <c r="I83" s="337"/>
      <c r="J83" s="339">
        <f t="shared" si="4"/>
        <v>0</v>
      </c>
      <c r="K83" s="336">
        <v>0</v>
      </c>
      <c r="L83" s="337"/>
      <c r="M83" s="337"/>
      <c r="N83" s="299">
        <f t="shared" si="5"/>
        <v>0</v>
      </c>
    </row>
    <row r="84" spans="1:15" s="81" customFormat="1" ht="57" customHeight="1" x14ac:dyDescent="0.2">
      <c r="A84" s="89" t="s">
        <v>381</v>
      </c>
      <c r="B84" s="86" t="s">
        <v>380</v>
      </c>
      <c r="C84" s="336">
        <v>0</v>
      </c>
      <c r="D84" s="337"/>
      <c r="E84" s="337"/>
      <c r="F84" s="299">
        <f t="shared" si="3"/>
        <v>0</v>
      </c>
      <c r="G84" s="338">
        <v>0</v>
      </c>
      <c r="H84" s="337"/>
      <c r="I84" s="337"/>
      <c r="J84" s="339">
        <f>SUM(G84:I84)</f>
        <v>0</v>
      </c>
      <c r="K84" s="336">
        <v>0</v>
      </c>
      <c r="L84" s="337"/>
      <c r="M84" s="337"/>
      <c r="N84" s="299">
        <f t="shared" si="5"/>
        <v>0</v>
      </c>
    </row>
    <row r="85" spans="1:15" s="81" customFormat="1" ht="33.6" customHeight="1" x14ac:dyDescent="0.2">
      <c r="A85" s="88" t="s">
        <v>382</v>
      </c>
      <c r="B85" s="84" t="s">
        <v>383</v>
      </c>
      <c r="C85" s="336">
        <f>SUM(C81:C84)</f>
        <v>16232023</v>
      </c>
      <c r="D85" s="337"/>
      <c r="E85" s="337"/>
      <c r="F85" s="299">
        <f t="shared" si="3"/>
        <v>16232023</v>
      </c>
      <c r="G85" s="299">
        <f>SUM(G81:G84)</f>
        <v>16232023</v>
      </c>
      <c r="H85" s="299"/>
      <c r="I85" s="299"/>
      <c r="J85" s="339">
        <f>SUM(G85:I85)</f>
        <v>16232023</v>
      </c>
      <c r="K85" s="299">
        <f>SUM(K81:K84)</f>
        <v>16232023</v>
      </c>
      <c r="L85" s="299"/>
      <c r="M85" s="299"/>
      <c r="N85" s="299">
        <f>SUM(K85:M85)</f>
        <v>16232023</v>
      </c>
      <c r="O85" s="299"/>
    </row>
    <row r="86" spans="1:15" s="81" customFormat="1" ht="37.15" customHeight="1" x14ac:dyDescent="0.2">
      <c r="A86" s="87" t="s">
        <v>384</v>
      </c>
      <c r="B86" s="86" t="s">
        <v>385</v>
      </c>
      <c r="C86" s="336">
        <v>0</v>
      </c>
      <c r="D86" s="337"/>
      <c r="E86" s="337"/>
      <c r="F86" s="299">
        <f t="shared" si="3"/>
        <v>0</v>
      </c>
      <c r="G86" s="338">
        <v>3749520</v>
      </c>
      <c r="H86" s="337"/>
      <c r="I86" s="337"/>
      <c r="J86" s="339">
        <f t="shared" si="4"/>
        <v>3749520</v>
      </c>
      <c r="K86" s="336">
        <v>3749520</v>
      </c>
      <c r="L86" s="337"/>
      <c r="M86" s="337"/>
      <c r="N86" s="299">
        <f t="shared" si="5"/>
        <v>3749520</v>
      </c>
    </row>
    <row r="87" spans="1:15" s="81" customFormat="1" ht="49.15" customHeight="1" x14ac:dyDescent="0.2">
      <c r="A87" s="87" t="s">
        <v>386</v>
      </c>
      <c r="B87" s="86" t="s">
        <v>387</v>
      </c>
      <c r="C87" s="336">
        <v>0</v>
      </c>
      <c r="D87" s="337"/>
      <c r="E87" s="337"/>
      <c r="F87" s="299">
        <f t="shared" si="3"/>
        <v>0</v>
      </c>
      <c r="G87" s="338">
        <v>0</v>
      </c>
      <c r="H87" s="337"/>
      <c r="I87" s="337"/>
      <c r="J87" s="339">
        <f t="shared" si="4"/>
        <v>0</v>
      </c>
      <c r="K87" s="336">
        <v>0</v>
      </c>
      <c r="L87" s="337"/>
      <c r="M87" s="337"/>
      <c r="N87" s="299">
        <f t="shared" si="5"/>
        <v>0</v>
      </c>
    </row>
    <row r="88" spans="1:15" s="81" customFormat="1" ht="36" customHeight="1" x14ac:dyDescent="0.2">
      <c r="A88" s="87" t="s">
        <v>388</v>
      </c>
      <c r="B88" s="86" t="s">
        <v>389</v>
      </c>
      <c r="C88" s="336">
        <v>0</v>
      </c>
      <c r="D88" s="337"/>
      <c r="E88" s="337"/>
      <c r="F88" s="299">
        <f t="shared" si="3"/>
        <v>0</v>
      </c>
      <c r="G88" s="338">
        <v>0</v>
      </c>
      <c r="H88" s="337"/>
      <c r="I88" s="337"/>
      <c r="J88" s="339">
        <f t="shared" si="4"/>
        <v>0</v>
      </c>
      <c r="K88" s="336">
        <v>0</v>
      </c>
      <c r="L88" s="337"/>
      <c r="M88" s="337"/>
      <c r="N88" s="299">
        <f t="shared" si="5"/>
        <v>0</v>
      </c>
    </row>
    <row r="89" spans="1:15" s="81" customFormat="1" ht="24" customHeight="1" x14ac:dyDescent="0.2">
      <c r="A89" s="87" t="s">
        <v>390</v>
      </c>
      <c r="B89" s="86" t="s">
        <v>391</v>
      </c>
      <c r="C89" s="336">
        <v>0</v>
      </c>
      <c r="D89" s="337"/>
      <c r="E89" s="337"/>
      <c r="F89" s="299">
        <f t="shared" si="3"/>
        <v>0</v>
      </c>
      <c r="G89" s="338">
        <v>0</v>
      </c>
      <c r="H89" s="337"/>
      <c r="I89" s="337"/>
      <c r="J89" s="339">
        <f t="shared" si="4"/>
        <v>0</v>
      </c>
      <c r="K89" s="336">
        <v>0</v>
      </c>
      <c r="L89" s="337"/>
      <c r="M89" s="337"/>
      <c r="N89" s="299">
        <f t="shared" si="5"/>
        <v>0</v>
      </c>
    </row>
    <row r="90" spans="1:15" s="81" customFormat="1" ht="52.15" customHeight="1" x14ac:dyDescent="0.2">
      <c r="A90" s="87" t="s">
        <v>392</v>
      </c>
      <c r="B90" s="86" t="s">
        <v>393</v>
      </c>
      <c r="C90" s="336">
        <v>0</v>
      </c>
      <c r="D90" s="337"/>
      <c r="E90" s="337"/>
      <c r="F90" s="299">
        <f t="shared" si="3"/>
        <v>0</v>
      </c>
      <c r="G90" s="338">
        <v>0</v>
      </c>
      <c r="H90" s="337"/>
      <c r="I90" s="337"/>
      <c r="J90" s="339">
        <f t="shared" si="4"/>
        <v>0</v>
      </c>
      <c r="K90" s="336">
        <v>0</v>
      </c>
      <c r="L90" s="337"/>
      <c r="M90" s="337"/>
      <c r="N90" s="299">
        <f t="shared" si="5"/>
        <v>0</v>
      </c>
    </row>
    <row r="91" spans="1:15" s="81" customFormat="1" ht="32.450000000000003" customHeight="1" x14ac:dyDescent="0.2">
      <c r="A91" s="85" t="s">
        <v>394</v>
      </c>
      <c r="B91" s="84" t="s">
        <v>395</v>
      </c>
      <c r="C91" s="336">
        <f>C75+C80+C85+C86+C87+C88+C89+C90</f>
        <v>16232023</v>
      </c>
      <c r="D91" s="336">
        <f t="shared" ref="D91:M91" si="6">D75+D80+D85+D86+D87+D88+D89+D90</f>
        <v>0</v>
      </c>
      <c r="E91" s="336">
        <f t="shared" si="6"/>
        <v>0</v>
      </c>
      <c r="F91" s="299">
        <f t="shared" si="3"/>
        <v>16232023</v>
      </c>
      <c r="G91" s="336">
        <f t="shared" si="6"/>
        <v>19981543</v>
      </c>
      <c r="H91" s="336">
        <f t="shared" si="6"/>
        <v>0</v>
      </c>
      <c r="I91" s="336">
        <f t="shared" si="6"/>
        <v>0</v>
      </c>
      <c r="J91" s="339">
        <f t="shared" si="4"/>
        <v>19981543</v>
      </c>
      <c r="K91" s="336">
        <f t="shared" si="6"/>
        <v>19981543</v>
      </c>
      <c r="L91" s="336">
        <f t="shared" si="6"/>
        <v>0</v>
      </c>
      <c r="M91" s="336">
        <f t="shared" si="6"/>
        <v>0</v>
      </c>
      <c r="N91" s="299">
        <f t="shared" si="5"/>
        <v>19981543</v>
      </c>
    </row>
    <row r="92" spans="1:15" s="81" customFormat="1" ht="43.9" customHeight="1" x14ac:dyDescent="0.2">
      <c r="A92" s="87" t="s">
        <v>396</v>
      </c>
      <c r="B92" s="86" t="s">
        <v>397</v>
      </c>
      <c r="C92" s="336">
        <v>0</v>
      </c>
      <c r="D92" s="337"/>
      <c r="E92" s="337"/>
      <c r="F92" s="299">
        <f t="shared" ref="F92:F99" si="7">SUM(C92:E92)</f>
        <v>0</v>
      </c>
      <c r="G92" s="338">
        <v>0</v>
      </c>
      <c r="H92" s="337"/>
      <c r="I92" s="337"/>
      <c r="J92" s="339">
        <f t="shared" ref="J92:J99" si="8">SUM(G92:I92)</f>
        <v>0</v>
      </c>
      <c r="K92" s="336">
        <v>0</v>
      </c>
      <c r="L92" s="337"/>
      <c r="M92" s="337"/>
      <c r="N92" s="299">
        <f t="shared" ref="N92:N99" si="9">SUM(K92:M92)</f>
        <v>0</v>
      </c>
    </row>
    <row r="93" spans="1:15" s="81" customFormat="1" ht="43.9" customHeight="1" x14ac:dyDescent="0.2">
      <c r="A93" s="87" t="s">
        <v>398</v>
      </c>
      <c r="B93" s="86" t="s">
        <v>399</v>
      </c>
      <c r="C93" s="336">
        <v>0</v>
      </c>
      <c r="D93" s="337"/>
      <c r="E93" s="337"/>
      <c r="F93" s="299">
        <f t="shared" si="7"/>
        <v>0</v>
      </c>
      <c r="G93" s="338">
        <v>0</v>
      </c>
      <c r="H93" s="337"/>
      <c r="I93" s="337"/>
      <c r="J93" s="339">
        <f t="shared" si="8"/>
        <v>0</v>
      </c>
      <c r="K93" s="336">
        <v>0</v>
      </c>
      <c r="L93" s="337"/>
      <c r="M93" s="337"/>
      <c r="N93" s="299">
        <f t="shared" si="9"/>
        <v>0</v>
      </c>
    </row>
    <row r="94" spans="1:15" s="81" customFormat="1" ht="39.6" customHeight="1" x14ac:dyDescent="0.2">
      <c r="A94" s="87" t="s">
        <v>400</v>
      </c>
      <c r="B94" s="86" t="s">
        <v>401</v>
      </c>
      <c r="C94" s="336">
        <v>0</v>
      </c>
      <c r="D94" s="337"/>
      <c r="E94" s="337"/>
      <c r="F94" s="299">
        <f t="shared" si="7"/>
        <v>0</v>
      </c>
      <c r="G94" s="338">
        <v>0</v>
      </c>
      <c r="H94" s="337"/>
      <c r="I94" s="337"/>
      <c r="J94" s="339">
        <f t="shared" si="8"/>
        <v>0</v>
      </c>
      <c r="K94" s="336">
        <v>0</v>
      </c>
      <c r="L94" s="337"/>
      <c r="M94" s="337"/>
      <c r="N94" s="299">
        <f t="shared" si="9"/>
        <v>0</v>
      </c>
    </row>
    <row r="95" spans="1:15" s="81" customFormat="1" ht="39.6" customHeight="1" x14ac:dyDescent="0.2">
      <c r="A95" s="87" t="s">
        <v>402</v>
      </c>
      <c r="B95" s="86" t="s">
        <v>403</v>
      </c>
      <c r="C95" s="336">
        <v>0</v>
      </c>
      <c r="D95" s="337"/>
      <c r="E95" s="337"/>
      <c r="F95" s="299">
        <f t="shared" si="7"/>
        <v>0</v>
      </c>
      <c r="G95" s="338">
        <v>0</v>
      </c>
      <c r="H95" s="337"/>
      <c r="I95" s="337"/>
      <c r="J95" s="339">
        <f t="shared" si="8"/>
        <v>0</v>
      </c>
      <c r="K95" s="336">
        <v>0</v>
      </c>
      <c r="L95" s="337"/>
      <c r="M95" s="337"/>
      <c r="N95" s="299">
        <f t="shared" si="9"/>
        <v>0</v>
      </c>
    </row>
    <row r="96" spans="1:15" s="81" customFormat="1" ht="37.9" customHeight="1" x14ac:dyDescent="0.2">
      <c r="A96" s="85" t="s">
        <v>404</v>
      </c>
      <c r="B96" s="84" t="s">
        <v>405</v>
      </c>
      <c r="C96" s="336">
        <f>SUM(C92:C95)</f>
        <v>0</v>
      </c>
      <c r="D96" s="337"/>
      <c r="E96" s="337"/>
      <c r="F96" s="299">
        <f>SUM(C96:E96)</f>
        <v>0</v>
      </c>
      <c r="G96" s="338">
        <f>SUM(G92:G95)</f>
        <v>0</v>
      </c>
      <c r="H96" s="337"/>
      <c r="I96" s="337"/>
      <c r="J96" s="339">
        <f t="shared" si="8"/>
        <v>0</v>
      </c>
      <c r="K96" s="336">
        <f>SUM(K92:K95)</f>
        <v>0</v>
      </c>
      <c r="L96" s="337"/>
      <c r="M96" s="337"/>
      <c r="N96" s="299">
        <f t="shared" si="9"/>
        <v>0</v>
      </c>
    </row>
    <row r="97" spans="1:14" s="81" customFormat="1" ht="55.15" customHeight="1" x14ac:dyDescent="0.2">
      <c r="A97" s="85" t="s">
        <v>406</v>
      </c>
      <c r="B97" s="84" t="s">
        <v>407</v>
      </c>
      <c r="C97" s="336">
        <v>0</v>
      </c>
      <c r="D97" s="337"/>
      <c r="E97" s="337"/>
      <c r="F97" s="299">
        <f>SUM(C97:E97)</f>
        <v>0</v>
      </c>
      <c r="G97" s="338">
        <v>0</v>
      </c>
      <c r="H97" s="337"/>
      <c r="I97" s="337"/>
      <c r="J97" s="339">
        <f t="shared" si="8"/>
        <v>0</v>
      </c>
      <c r="K97" s="336">
        <v>0</v>
      </c>
      <c r="L97" s="337"/>
      <c r="M97" s="337"/>
      <c r="N97" s="299">
        <f t="shared" si="9"/>
        <v>0</v>
      </c>
    </row>
    <row r="98" spans="1:14" s="81" customFormat="1" ht="30" customHeight="1" x14ac:dyDescent="0.2">
      <c r="A98" s="91" t="s">
        <v>408</v>
      </c>
      <c r="B98" s="83" t="s">
        <v>12</v>
      </c>
      <c r="C98" s="342">
        <f>SUM(C91+C96+C97)</f>
        <v>16232023</v>
      </c>
      <c r="D98" s="342">
        <f t="shared" ref="D98:M98" si="10">SUM(D91+D96+D97)</f>
        <v>0</v>
      </c>
      <c r="E98" s="342">
        <f t="shared" si="10"/>
        <v>0</v>
      </c>
      <c r="F98" s="307">
        <f>SUM(C98:E98)</f>
        <v>16232023</v>
      </c>
      <c r="G98" s="342">
        <f t="shared" si="10"/>
        <v>19981543</v>
      </c>
      <c r="H98" s="342">
        <f t="shared" si="10"/>
        <v>0</v>
      </c>
      <c r="I98" s="342">
        <f t="shared" si="10"/>
        <v>0</v>
      </c>
      <c r="J98" s="340">
        <f t="shared" si="8"/>
        <v>19981543</v>
      </c>
      <c r="K98" s="342">
        <f t="shared" si="10"/>
        <v>19981543</v>
      </c>
      <c r="L98" s="342">
        <f t="shared" si="10"/>
        <v>0</v>
      </c>
      <c r="M98" s="342">
        <f t="shared" si="10"/>
        <v>0</v>
      </c>
      <c r="N98" s="307">
        <f t="shared" si="9"/>
        <v>19981543</v>
      </c>
    </row>
    <row r="99" spans="1:14" s="81" customFormat="1" ht="31.5" customHeight="1" thickBot="1" x14ac:dyDescent="0.25">
      <c r="A99" s="122" t="s">
        <v>409</v>
      </c>
      <c r="B99" s="82"/>
      <c r="C99" s="426">
        <f>SUM(C98,C71)</f>
        <v>185975538</v>
      </c>
      <c r="D99" s="347">
        <f>SUM(D98,D71)</f>
        <v>0</v>
      </c>
      <c r="E99" s="347"/>
      <c r="F99" s="331">
        <f t="shared" si="7"/>
        <v>185975538</v>
      </c>
      <c r="G99" s="427">
        <f>SUM(G98,G71)</f>
        <v>194652645</v>
      </c>
      <c r="H99" s="347">
        <f>SUM(H98,H71)</f>
        <v>0</v>
      </c>
      <c r="I99" s="347"/>
      <c r="J99" s="348">
        <f t="shared" si="8"/>
        <v>194652645</v>
      </c>
      <c r="K99" s="346">
        <f>SUM(K98,K71)</f>
        <v>194652645</v>
      </c>
      <c r="L99" s="347">
        <v>0</v>
      </c>
      <c r="M99" s="347"/>
      <c r="N99" s="331">
        <f t="shared" si="9"/>
        <v>194652645</v>
      </c>
    </row>
  </sheetData>
  <mergeCells count="8">
    <mergeCell ref="J1:N1"/>
    <mergeCell ref="A3:N3"/>
    <mergeCell ref="A5:F5"/>
    <mergeCell ref="A8:A9"/>
    <mergeCell ref="B8:B9"/>
    <mergeCell ref="C8:F8"/>
    <mergeCell ref="G8:J8"/>
    <mergeCell ref="K8:N8"/>
  </mergeCells>
  <pageMargins left="0.51181102362204722" right="0.51181102362204722" top="0.74803149606299213" bottom="0.74803149606299213" header="0.31496062992125984" footer="0.31496062992125984"/>
  <pageSetup paperSize="9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workbookViewId="0">
      <selection activeCell="M6" sqref="M6"/>
    </sheetView>
  </sheetViews>
  <sheetFormatPr defaultRowHeight="12.75" x14ac:dyDescent="0.2"/>
  <cols>
    <col min="1" max="1" width="23.42578125" customWidth="1"/>
    <col min="3" max="3" width="10.140625" bestFit="1" customWidth="1"/>
    <col min="4" max="4" width="10.85546875" bestFit="1" customWidth="1"/>
    <col min="5" max="5" width="10.42578125" customWidth="1"/>
    <col min="9" max="9" width="4" customWidth="1"/>
    <col min="10" max="10" width="4.5703125" customWidth="1"/>
    <col min="11" max="11" width="4" customWidth="1"/>
    <col min="12" max="12" width="10.140625" bestFit="1" customWidth="1"/>
    <col min="13" max="13" width="12.42578125" customWidth="1"/>
    <col min="14" max="14" width="10.140625" bestFit="1" customWidth="1"/>
  </cols>
  <sheetData>
    <row r="1" spans="1:14" x14ac:dyDescent="0.2">
      <c r="A1" s="468" t="s">
        <v>770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ht="12.75" customHeight="1" x14ac:dyDescent="0.2">
      <c r="A2" s="453">
        <f>'1a.mellékletkiad'!A3:F3</f>
        <v>0</v>
      </c>
      <c r="B2" s="453"/>
      <c r="C2" s="453"/>
      <c r="D2" s="453"/>
      <c r="E2" s="453"/>
      <c r="F2" s="453"/>
      <c r="I2" s="17"/>
      <c r="J2" s="17"/>
      <c r="K2" s="17"/>
    </row>
    <row r="3" spans="1:14" ht="12.75" customHeight="1" x14ac:dyDescent="0.2">
      <c r="A3" s="247"/>
      <c r="B3" s="247"/>
      <c r="C3" s="247"/>
      <c r="D3" s="247"/>
      <c r="E3" s="247"/>
      <c r="F3" s="247"/>
      <c r="I3" s="17"/>
      <c r="J3" s="17"/>
      <c r="K3" s="17"/>
    </row>
    <row r="4" spans="1:14" ht="20.100000000000001" customHeight="1" x14ac:dyDescent="0.25">
      <c r="A4" s="469" t="s">
        <v>766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1"/>
      <c r="M4" s="132"/>
      <c r="N4" s="132"/>
    </row>
    <row r="5" spans="1:14" ht="20.100000000000001" customHeight="1" x14ac:dyDescent="0.25">
      <c r="A5" s="469" t="s">
        <v>626</v>
      </c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132"/>
      <c r="N5" s="132"/>
    </row>
    <row r="6" spans="1:14" ht="20.100000000000001" customHeight="1" x14ac:dyDescent="0.25">
      <c r="A6" s="473" t="s">
        <v>627</v>
      </c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1"/>
      <c r="M6" s="132"/>
      <c r="N6" s="132"/>
    </row>
    <row r="7" spans="1:14" ht="15" customHeight="1" x14ac:dyDescent="0.25">
      <c r="A7" s="133"/>
    </row>
    <row r="8" spans="1:14" ht="30.75" customHeight="1" x14ac:dyDescent="0.25">
      <c r="A8" s="134" t="s">
        <v>29</v>
      </c>
      <c r="B8" s="135" t="s">
        <v>30</v>
      </c>
      <c r="C8" s="461" t="s">
        <v>36</v>
      </c>
      <c r="D8" s="462"/>
      <c r="E8" s="463"/>
      <c r="F8" s="461" t="s">
        <v>37</v>
      </c>
      <c r="G8" s="462"/>
      <c r="H8" s="463"/>
      <c r="I8" s="462" t="s">
        <v>613</v>
      </c>
      <c r="J8" s="462"/>
      <c r="K8" s="464"/>
      <c r="L8" s="465" t="s">
        <v>612</v>
      </c>
      <c r="M8" s="466"/>
      <c r="N8" s="467"/>
    </row>
    <row r="9" spans="1:14" s="190" customFormat="1" ht="50.25" customHeight="1" x14ac:dyDescent="0.2">
      <c r="A9" s="180"/>
      <c r="B9" s="181"/>
      <c r="C9" s="182" t="s">
        <v>428</v>
      </c>
      <c r="D9" s="183" t="s">
        <v>429</v>
      </c>
      <c r="E9" s="184" t="s">
        <v>430</v>
      </c>
      <c r="F9" s="182" t="s">
        <v>628</v>
      </c>
      <c r="G9" s="183" t="s">
        <v>629</v>
      </c>
      <c r="H9" s="184" t="s">
        <v>430</v>
      </c>
      <c r="I9" s="185" t="s">
        <v>628</v>
      </c>
      <c r="J9" s="186" t="s">
        <v>629</v>
      </c>
      <c r="K9" s="187" t="s">
        <v>430</v>
      </c>
      <c r="L9" s="188" t="s">
        <v>428</v>
      </c>
      <c r="M9" s="186" t="s">
        <v>429</v>
      </c>
      <c r="N9" s="189" t="s">
        <v>430</v>
      </c>
    </row>
    <row r="10" spans="1:14" ht="45" x14ac:dyDescent="0.2">
      <c r="A10" s="141" t="s">
        <v>38</v>
      </c>
      <c r="B10" s="142" t="s">
        <v>39</v>
      </c>
      <c r="C10" s="191">
        <v>20328975</v>
      </c>
      <c r="D10" s="192">
        <v>19536961</v>
      </c>
      <c r="E10" s="193">
        <v>19536961</v>
      </c>
      <c r="F10" s="191"/>
      <c r="G10" s="192"/>
      <c r="H10" s="193"/>
      <c r="I10" s="194"/>
      <c r="J10" s="192"/>
      <c r="K10" s="195"/>
      <c r="L10" s="196">
        <f>SUM(C10,F10,I10)</f>
        <v>20328975</v>
      </c>
      <c r="M10" s="197">
        <f>SUM(D10,G10,J10)</f>
        <v>19536961</v>
      </c>
      <c r="N10" s="198">
        <f>SUM(E10,H10,K10)</f>
        <v>19536961</v>
      </c>
    </row>
    <row r="11" spans="1:14" ht="15" x14ac:dyDescent="0.2">
      <c r="A11" s="141" t="s">
        <v>40</v>
      </c>
      <c r="B11" s="143" t="s">
        <v>41</v>
      </c>
      <c r="C11" s="191">
        <v>0</v>
      </c>
      <c r="D11" s="192">
        <v>0</v>
      </c>
      <c r="E11" s="193">
        <v>0</v>
      </c>
      <c r="F11" s="191"/>
      <c r="G11" s="192"/>
      <c r="H11" s="193"/>
      <c r="I11" s="194"/>
      <c r="J11" s="192"/>
      <c r="K11" s="195"/>
      <c r="L11" s="196">
        <f t="shared" ref="L11:N74" si="0">SUM(C11,F11,I11)</f>
        <v>0</v>
      </c>
      <c r="M11" s="197">
        <f t="shared" si="0"/>
        <v>0</v>
      </c>
      <c r="N11" s="198">
        <f t="shared" si="0"/>
        <v>0</v>
      </c>
    </row>
    <row r="12" spans="1:14" ht="30" x14ac:dyDescent="0.2">
      <c r="A12" s="141" t="s">
        <v>42</v>
      </c>
      <c r="B12" s="143" t="s">
        <v>43</v>
      </c>
      <c r="C12" s="191">
        <v>0</v>
      </c>
      <c r="D12" s="192">
        <v>1600000</v>
      </c>
      <c r="E12" s="193">
        <v>1600000</v>
      </c>
      <c r="F12" s="191"/>
      <c r="G12" s="192"/>
      <c r="H12" s="193"/>
      <c r="I12" s="194"/>
      <c r="J12" s="192"/>
      <c r="K12" s="195"/>
      <c r="L12" s="196">
        <f t="shared" si="0"/>
        <v>0</v>
      </c>
      <c r="M12" s="197">
        <f t="shared" si="0"/>
        <v>1600000</v>
      </c>
      <c r="N12" s="198">
        <f t="shared" si="0"/>
        <v>1600000</v>
      </c>
    </row>
    <row r="13" spans="1:14" ht="45" x14ac:dyDescent="0.2">
      <c r="A13" s="141" t="s">
        <v>44</v>
      </c>
      <c r="B13" s="143" t="s">
        <v>45</v>
      </c>
      <c r="C13" s="191">
        <v>0</v>
      </c>
      <c r="D13" s="192">
        <v>0</v>
      </c>
      <c r="E13" s="193">
        <v>0</v>
      </c>
      <c r="F13" s="191"/>
      <c r="G13" s="192"/>
      <c r="H13" s="193"/>
      <c r="I13" s="194"/>
      <c r="J13" s="192"/>
      <c r="K13" s="195"/>
      <c r="L13" s="196">
        <f t="shared" si="0"/>
        <v>0</v>
      </c>
      <c r="M13" s="197">
        <f t="shared" si="0"/>
        <v>0</v>
      </c>
      <c r="N13" s="198">
        <f t="shared" si="0"/>
        <v>0</v>
      </c>
    </row>
    <row r="14" spans="1:14" ht="15" x14ac:dyDescent="0.2">
      <c r="A14" s="141" t="s">
        <v>46</v>
      </c>
      <c r="B14" s="143" t="s">
        <v>47</v>
      </c>
      <c r="C14" s="191">
        <v>0</v>
      </c>
      <c r="D14" s="192">
        <v>0</v>
      </c>
      <c r="E14" s="193">
        <v>0</v>
      </c>
      <c r="F14" s="191"/>
      <c r="G14" s="192"/>
      <c r="H14" s="193"/>
      <c r="I14" s="194"/>
      <c r="J14" s="192"/>
      <c r="K14" s="195"/>
      <c r="L14" s="196">
        <f t="shared" si="0"/>
        <v>0</v>
      </c>
      <c r="M14" s="197">
        <f t="shared" si="0"/>
        <v>0</v>
      </c>
      <c r="N14" s="198">
        <f t="shared" si="0"/>
        <v>0</v>
      </c>
    </row>
    <row r="15" spans="1:14" ht="15" x14ac:dyDescent="0.2">
      <c r="A15" s="141" t="s">
        <v>48</v>
      </c>
      <c r="B15" s="143" t="s">
        <v>49</v>
      </c>
      <c r="C15" s="191">
        <v>0</v>
      </c>
      <c r="D15" s="192">
        <v>0</v>
      </c>
      <c r="E15" s="193">
        <v>0</v>
      </c>
      <c r="F15" s="191"/>
      <c r="G15" s="192"/>
      <c r="H15" s="193"/>
      <c r="I15" s="194"/>
      <c r="J15" s="192"/>
      <c r="K15" s="195"/>
      <c r="L15" s="196">
        <f t="shared" si="0"/>
        <v>0</v>
      </c>
      <c r="M15" s="197">
        <f t="shared" si="0"/>
        <v>0</v>
      </c>
      <c r="N15" s="198">
        <f t="shared" si="0"/>
        <v>0</v>
      </c>
    </row>
    <row r="16" spans="1:14" ht="15" x14ac:dyDescent="0.2">
      <c r="A16" s="141" t="s">
        <v>50</v>
      </c>
      <c r="B16" s="143" t="s">
        <v>51</v>
      </c>
      <c r="C16" s="191">
        <v>750000</v>
      </c>
      <c r="D16" s="192">
        <v>750000</v>
      </c>
      <c r="E16" s="193">
        <v>750000</v>
      </c>
      <c r="F16" s="191"/>
      <c r="G16" s="192"/>
      <c r="H16" s="193"/>
      <c r="I16" s="194"/>
      <c r="J16" s="192"/>
      <c r="K16" s="195"/>
      <c r="L16" s="196">
        <f t="shared" si="0"/>
        <v>750000</v>
      </c>
      <c r="M16" s="197">
        <f t="shared" si="0"/>
        <v>750000</v>
      </c>
      <c r="N16" s="198">
        <f t="shared" si="0"/>
        <v>750000</v>
      </c>
    </row>
    <row r="17" spans="1:14" ht="15" x14ac:dyDescent="0.2">
      <c r="A17" s="141" t="s">
        <v>52</v>
      </c>
      <c r="B17" s="143" t="s">
        <v>53</v>
      </c>
      <c r="C17" s="191">
        <v>0</v>
      </c>
      <c r="D17" s="192">
        <v>0</v>
      </c>
      <c r="E17" s="193">
        <v>0</v>
      </c>
      <c r="F17" s="191"/>
      <c r="G17" s="192"/>
      <c r="H17" s="193"/>
      <c r="I17" s="194"/>
      <c r="J17" s="192"/>
      <c r="K17" s="195"/>
      <c r="L17" s="196">
        <f t="shared" si="0"/>
        <v>0</v>
      </c>
      <c r="M17" s="197">
        <f t="shared" si="0"/>
        <v>0</v>
      </c>
      <c r="N17" s="198">
        <f t="shared" si="0"/>
        <v>0</v>
      </c>
    </row>
    <row r="18" spans="1:14" ht="30" x14ac:dyDescent="0.2">
      <c r="A18" s="144" t="s">
        <v>54</v>
      </c>
      <c r="B18" s="143" t="s">
        <v>55</v>
      </c>
      <c r="C18" s="191">
        <v>146520</v>
      </c>
      <c r="D18" s="192">
        <v>146520</v>
      </c>
      <c r="E18" s="193">
        <v>146520</v>
      </c>
      <c r="F18" s="191"/>
      <c r="G18" s="192"/>
      <c r="H18" s="193"/>
      <c r="I18" s="194"/>
      <c r="J18" s="192"/>
      <c r="K18" s="195"/>
      <c r="L18" s="196">
        <f t="shared" si="0"/>
        <v>146520</v>
      </c>
      <c r="M18" s="197">
        <f t="shared" si="0"/>
        <v>146520</v>
      </c>
      <c r="N18" s="198">
        <f t="shared" si="0"/>
        <v>146520</v>
      </c>
    </row>
    <row r="19" spans="1:14" ht="15" x14ac:dyDescent="0.2">
      <c r="A19" s="144" t="s">
        <v>56</v>
      </c>
      <c r="B19" s="143" t="s">
        <v>57</v>
      </c>
      <c r="C19" s="191">
        <v>0</v>
      </c>
      <c r="D19" s="192">
        <v>0</v>
      </c>
      <c r="E19" s="193">
        <v>0</v>
      </c>
      <c r="F19" s="191"/>
      <c r="G19" s="192"/>
      <c r="H19" s="193"/>
      <c r="I19" s="194"/>
      <c r="J19" s="192"/>
      <c r="K19" s="195"/>
      <c r="L19" s="196">
        <f t="shared" si="0"/>
        <v>0</v>
      </c>
      <c r="M19" s="197">
        <f t="shared" si="0"/>
        <v>0</v>
      </c>
      <c r="N19" s="198">
        <f t="shared" si="0"/>
        <v>0</v>
      </c>
    </row>
    <row r="20" spans="1:14" ht="30" x14ac:dyDescent="0.2">
      <c r="A20" s="144" t="s">
        <v>58</v>
      </c>
      <c r="B20" s="143" t="s">
        <v>59</v>
      </c>
      <c r="C20" s="191">
        <v>0</v>
      </c>
      <c r="D20" s="192">
        <v>0</v>
      </c>
      <c r="E20" s="193">
        <v>0</v>
      </c>
      <c r="F20" s="191"/>
      <c r="G20" s="192"/>
      <c r="H20" s="193"/>
      <c r="I20" s="194"/>
      <c r="J20" s="192"/>
      <c r="K20" s="195"/>
      <c r="L20" s="196">
        <f t="shared" si="0"/>
        <v>0</v>
      </c>
      <c r="M20" s="197">
        <f t="shared" si="0"/>
        <v>0</v>
      </c>
      <c r="N20" s="198">
        <f t="shared" si="0"/>
        <v>0</v>
      </c>
    </row>
    <row r="21" spans="1:14" ht="15" x14ac:dyDescent="0.2">
      <c r="A21" s="144" t="s">
        <v>60</v>
      </c>
      <c r="B21" s="143" t="s">
        <v>61</v>
      </c>
      <c r="C21" s="191">
        <v>0</v>
      </c>
      <c r="D21" s="192">
        <v>0</v>
      </c>
      <c r="E21" s="193">
        <v>0</v>
      </c>
      <c r="F21" s="191"/>
      <c r="G21" s="192"/>
      <c r="H21" s="193"/>
      <c r="I21" s="194"/>
      <c r="J21" s="192"/>
      <c r="K21" s="195"/>
      <c r="L21" s="196">
        <f t="shared" si="0"/>
        <v>0</v>
      </c>
      <c r="M21" s="197">
        <f t="shared" si="0"/>
        <v>0</v>
      </c>
      <c r="N21" s="198">
        <f t="shared" si="0"/>
        <v>0</v>
      </c>
    </row>
    <row r="22" spans="1:14" ht="30" x14ac:dyDescent="0.2">
      <c r="A22" s="144" t="s">
        <v>62</v>
      </c>
      <c r="B22" s="143" t="s">
        <v>63</v>
      </c>
      <c r="C22" s="191">
        <v>0</v>
      </c>
      <c r="D22" s="192">
        <v>213697</v>
      </c>
      <c r="E22" s="193">
        <v>213697</v>
      </c>
      <c r="F22" s="191"/>
      <c r="G22" s="192"/>
      <c r="H22" s="193"/>
      <c r="I22" s="194"/>
      <c r="J22" s="192"/>
      <c r="K22" s="195"/>
      <c r="L22" s="196">
        <f t="shared" si="0"/>
        <v>0</v>
      </c>
      <c r="M22" s="197">
        <f t="shared" si="0"/>
        <v>213697</v>
      </c>
      <c r="N22" s="198">
        <f t="shared" si="0"/>
        <v>213697</v>
      </c>
    </row>
    <row r="23" spans="1:14" ht="25.5" x14ac:dyDescent="0.2">
      <c r="A23" s="145" t="s">
        <v>64</v>
      </c>
      <c r="B23" s="146" t="s">
        <v>65</v>
      </c>
      <c r="C23" s="199">
        <f>SUM(C10:C22)</f>
        <v>21225495</v>
      </c>
      <c r="D23" s="200">
        <f>SUM(D10:D22)</f>
        <v>22247178</v>
      </c>
      <c r="E23" s="201">
        <f>SUM(E10:E22)</f>
        <v>22247178</v>
      </c>
      <c r="F23" s="199"/>
      <c r="G23" s="200"/>
      <c r="H23" s="201"/>
      <c r="I23" s="202"/>
      <c r="J23" s="200"/>
      <c r="K23" s="203"/>
      <c r="L23" s="204">
        <f t="shared" si="0"/>
        <v>21225495</v>
      </c>
      <c r="M23" s="205">
        <f t="shared" si="0"/>
        <v>22247178</v>
      </c>
      <c r="N23" s="205">
        <f t="shared" si="0"/>
        <v>22247178</v>
      </c>
    </row>
    <row r="24" spans="1:14" ht="29.25" customHeight="1" x14ac:dyDescent="0.2">
      <c r="A24" s="144" t="s">
        <v>66</v>
      </c>
      <c r="B24" s="143" t="s">
        <v>67</v>
      </c>
      <c r="C24" s="191">
        <v>0</v>
      </c>
      <c r="D24" s="192">
        <v>0</v>
      </c>
      <c r="E24" s="193">
        <v>0</v>
      </c>
      <c r="F24" s="191"/>
      <c r="G24" s="192"/>
      <c r="H24" s="193"/>
      <c r="I24" s="194"/>
      <c r="J24" s="192"/>
      <c r="K24" s="195"/>
      <c r="L24" s="196">
        <f t="shared" si="0"/>
        <v>0</v>
      </c>
      <c r="M24" s="197">
        <f t="shared" si="0"/>
        <v>0</v>
      </c>
      <c r="N24" s="197">
        <f t="shared" si="0"/>
        <v>0</v>
      </c>
    </row>
    <row r="25" spans="1:14" ht="75" x14ac:dyDescent="0.2">
      <c r="A25" s="144" t="s">
        <v>68</v>
      </c>
      <c r="B25" s="143" t="s">
        <v>69</v>
      </c>
      <c r="C25" s="191">
        <v>585000</v>
      </c>
      <c r="D25" s="192">
        <v>488247</v>
      </c>
      <c r="E25" s="193">
        <v>488247</v>
      </c>
      <c r="F25" s="191"/>
      <c r="G25" s="192"/>
      <c r="H25" s="193"/>
      <c r="I25" s="194"/>
      <c r="J25" s="192"/>
      <c r="K25" s="195"/>
      <c r="L25" s="196">
        <f t="shared" si="0"/>
        <v>585000</v>
      </c>
      <c r="M25" s="197">
        <f t="shared" si="0"/>
        <v>488247</v>
      </c>
      <c r="N25" s="198">
        <f t="shared" si="0"/>
        <v>488247</v>
      </c>
    </row>
    <row r="26" spans="1:14" ht="30" x14ac:dyDescent="0.2">
      <c r="A26" s="144" t="s">
        <v>70</v>
      </c>
      <c r="B26" s="143" t="s">
        <v>71</v>
      </c>
      <c r="C26" s="191">
        <v>0</v>
      </c>
      <c r="D26" s="192">
        <v>0</v>
      </c>
      <c r="E26" s="193">
        <v>0</v>
      </c>
      <c r="F26" s="191"/>
      <c r="G26" s="192"/>
      <c r="H26" s="193"/>
      <c r="I26" s="194"/>
      <c r="J26" s="192"/>
      <c r="K26" s="195"/>
      <c r="L26" s="196">
        <f t="shared" si="0"/>
        <v>0</v>
      </c>
      <c r="M26" s="197">
        <f t="shared" si="0"/>
        <v>0</v>
      </c>
      <c r="N26" s="198">
        <f t="shared" si="0"/>
        <v>0</v>
      </c>
    </row>
    <row r="27" spans="1:14" ht="25.5" x14ac:dyDescent="0.2">
      <c r="A27" s="147" t="s">
        <v>72</v>
      </c>
      <c r="B27" s="146" t="s">
        <v>73</v>
      </c>
      <c r="C27" s="200">
        <f t="shared" ref="C27:H27" si="1">SUM(C24:C26)</f>
        <v>585000</v>
      </c>
      <c r="D27" s="200">
        <f t="shared" si="1"/>
        <v>488247</v>
      </c>
      <c r="E27" s="201">
        <f t="shared" si="1"/>
        <v>488247</v>
      </c>
      <c r="F27" s="199">
        <f t="shared" si="1"/>
        <v>0</v>
      </c>
      <c r="G27" s="200">
        <f t="shared" si="1"/>
        <v>0</v>
      </c>
      <c r="H27" s="201">
        <f t="shared" si="1"/>
        <v>0</v>
      </c>
      <c r="I27" s="202"/>
      <c r="J27" s="200"/>
      <c r="K27" s="203"/>
      <c r="L27" s="204">
        <f t="shared" si="0"/>
        <v>585000</v>
      </c>
      <c r="M27" s="206">
        <f t="shared" si="0"/>
        <v>488247</v>
      </c>
      <c r="N27" s="205">
        <f t="shared" si="0"/>
        <v>488247</v>
      </c>
    </row>
    <row r="28" spans="1:14" ht="30" x14ac:dyDescent="0.2">
      <c r="A28" s="148" t="s">
        <v>74</v>
      </c>
      <c r="B28" s="149" t="s">
        <v>13</v>
      </c>
      <c r="C28" s="199">
        <f t="shared" ref="C28:H28" si="2">SUM(C27,C23)</f>
        <v>21810495</v>
      </c>
      <c r="D28" s="199">
        <f t="shared" si="2"/>
        <v>22735425</v>
      </c>
      <c r="E28" s="201">
        <f t="shared" si="2"/>
        <v>22735425</v>
      </c>
      <c r="F28" s="199">
        <f t="shared" si="2"/>
        <v>0</v>
      </c>
      <c r="G28" s="200">
        <f t="shared" si="2"/>
        <v>0</v>
      </c>
      <c r="H28" s="201">
        <f t="shared" si="2"/>
        <v>0</v>
      </c>
      <c r="I28" s="202"/>
      <c r="J28" s="200"/>
      <c r="K28" s="203"/>
      <c r="L28" s="204">
        <f t="shared" si="0"/>
        <v>21810495</v>
      </c>
      <c r="M28" s="206">
        <f t="shared" si="0"/>
        <v>22735425</v>
      </c>
      <c r="N28" s="205">
        <f t="shared" si="0"/>
        <v>22735425</v>
      </c>
    </row>
    <row r="29" spans="1:14" ht="60" x14ac:dyDescent="0.2">
      <c r="A29" s="150" t="s">
        <v>75</v>
      </c>
      <c r="B29" s="149" t="s">
        <v>15</v>
      </c>
      <c r="C29" s="199">
        <v>4336975</v>
      </c>
      <c r="D29" s="200">
        <v>4340804</v>
      </c>
      <c r="E29" s="201">
        <v>4340804</v>
      </c>
      <c r="F29" s="199"/>
      <c r="G29" s="200"/>
      <c r="H29" s="201"/>
      <c r="I29" s="202"/>
      <c r="J29" s="200"/>
      <c r="K29" s="203"/>
      <c r="L29" s="204">
        <f t="shared" si="0"/>
        <v>4336975</v>
      </c>
      <c r="M29" s="206">
        <f t="shared" si="0"/>
        <v>4340804</v>
      </c>
      <c r="N29" s="205">
        <f t="shared" si="0"/>
        <v>4340804</v>
      </c>
    </row>
    <row r="30" spans="1:14" ht="30" x14ac:dyDescent="0.2">
      <c r="A30" s="144" t="s">
        <v>76</v>
      </c>
      <c r="B30" s="143" t="s">
        <v>77</v>
      </c>
      <c r="C30" s="191">
        <v>70000</v>
      </c>
      <c r="D30" s="192">
        <v>30776</v>
      </c>
      <c r="E30" s="193">
        <v>30776</v>
      </c>
      <c r="F30" s="191"/>
      <c r="G30" s="192"/>
      <c r="H30" s="193"/>
      <c r="I30" s="194"/>
      <c r="J30" s="192"/>
      <c r="K30" s="195"/>
      <c r="L30" s="196">
        <f t="shared" si="0"/>
        <v>70000</v>
      </c>
      <c r="M30" s="197">
        <f t="shared" si="0"/>
        <v>30776</v>
      </c>
      <c r="N30" s="198">
        <f t="shared" si="0"/>
        <v>30776</v>
      </c>
    </row>
    <row r="31" spans="1:14" ht="30" x14ac:dyDescent="0.2">
      <c r="A31" s="144" t="s">
        <v>78</v>
      </c>
      <c r="B31" s="143" t="s">
        <v>79</v>
      </c>
      <c r="C31" s="191">
        <v>1051000</v>
      </c>
      <c r="D31" s="192">
        <v>1364712</v>
      </c>
      <c r="E31" s="193">
        <v>1333560</v>
      </c>
      <c r="F31" s="191"/>
      <c r="G31" s="192"/>
      <c r="H31" s="193"/>
      <c r="I31" s="194"/>
      <c r="J31" s="192"/>
      <c r="K31" s="195"/>
      <c r="L31" s="196">
        <f t="shared" si="0"/>
        <v>1051000</v>
      </c>
      <c r="M31" s="197">
        <f t="shared" si="0"/>
        <v>1364712</v>
      </c>
      <c r="N31" s="198">
        <f t="shared" si="0"/>
        <v>1333560</v>
      </c>
    </row>
    <row r="32" spans="1:14" ht="15" x14ac:dyDescent="0.2">
      <c r="A32" s="144" t="s">
        <v>80</v>
      </c>
      <c r="B32" s="143" t="s">
        <v>81</v>
      </c>
      <c r="C32" s="191">
        <v>0</v>
      </c>
      <c r="D32" s="192">
        <v>0</v>
      </c>
      <c r="E32" s="193">
        <v>0</v>
      </c>
      <c r="F32" s="191"/>
      <c r="G32" s="192"/>
      <c r="H32" s="193"/>
      <c r="I32" s="194"/>
      <c r="J32" s="192"/>
      <c r="K32" s="195"/>
      <c r="L32" s="196">
        <f t="shared" si="0"/>
        <v>0</v>
      </c>
      <c r="M32" s="197">
        <f t="shared" si="0"/>
        <v>0</v>
      </c>
      <c r="N32" s="198">
        <f t="shared" si="0"/>
        <v>0</v>
      </c>
    </row>
    <row r="33" spans="1:14" x14ac:dyDescent="0.2">
      <c r="A33" s="147" t="s">
        <v>82</v>
      </c>
      <c r="B33" s="146" t="s">
        <v>83</v>
      </c>
      <c r="C33" s="199">
        <f>SUM(C30:C32)</f>
        <v>1121000</v>
      </c>
      <c r="D33" s="200">
        <f>SUM(D30:D32)</f>
        <v>1395488</v>
      </c>
      <c r="E33" s="201">
        <f>SUM(E30:E32)</f>
        <v>1364336</v>
      </c>
      <c r="F33" s="199"/>
      <c r="G33" s="200"/>
      <c r="H33" s="201"/>
      <c r="I33" s="202"/>
      <c r="J33" s="200"/>
      <c r="K33" s="203"/>
      <c r="L33" s="204">
        <f t="shared" si="0"/>
        <v>1121000</v>
      </c>
      <c r="M33" s="206">
        <f t="shared" si="0"/>
        <v>1395488</v>
      </c>
      <c r="N33" s="205">
        <f t="shared" si="0"/>
        <v>1364336</v>
      </c>
    </row>
    <row r="34" spans="1:14" ht="45" x14ac:dyDescent="0.2">
      <c r="A34" s="144" t="s">
        <v>84</v>
      </c>
      <c r="B34" s="143" t="s">
        <v>85</v>
      </c>
      <c r="C34" s="191">
        <v>30000</v>
      </c>
      <c r="D34" s="192">
        <v>8406</v>
      </c>
      <c r="E34" s="192">
        <v>8406</v>
      </c>
      <c r="F34" s="191"/>
      <c r="G34" s="192"/>
      <c r="H34" s="193"/>
      <c r="I34" s="194"/>
      <c r="J34" s="192"/>
      <c r="K34" s="195"/>
      <c r="L34" s="196">
        <f t="shared" si="0"/>
        <v>30000</v>
      </c>
      <c r="M34" s="197">
        <f t="shared" si="0"/>
        <v>8406</v>
      </c>
      <c r="N34" s="198">
        <f t="shared" si="0"/>
        <v>8406</v>
      </c>
    </row>
    <row r="35" spans="1:14" ht="30" x14ac:dyDescent="0.2">
      <c r="A35" s="144" t="s">
        <v>86</v>
      </c>
      <c r="B35" s="143" t="s">
        <v>87</v>
      </c>
      <c r="C35" s="191">
        <v>220000</v>
      </c>
      <c r="D35" s="192">
        <v>162301</v>
      </c>
      <c r="E35" s="192">
        <v>162301</v>
      </c>
      <c r="F35" s="191"/>
      <c r="G35" s="192"/>
      <c r="H35" s="193"/>
      <c r="I35" s="194"/>
      <c r="J35" s="192"/>
      <c r="K35" s="195"/>
      <c r="L35" s="196">
        <f t="shared" si="0"/>
        <v>220000</v>
      </c>
      <c r="M35" s="197">
        <f t="shared" si="0"/>
        <v>162301</v>
      </c>
      <c r="N35" s="198">
        <f t="shared" si="0"/>
        <v>162301</v>
      </c>
    </row>
    <row r="36" spans="1:14" ht="25.5" x14ac:dyDescent="0.2">
      <c r="A36" s="147" t="s">
        <v>88</v>
      </c>
      <c r="B36" s="146" t="s">
        <v>89</v>
      </c>
      <c r="C36" s="199">
        <f>SUM(C34:C35)</f>
        <v>250000</v>
      </c>
      <c r="D36" s="200">
        <f>SUM(D34:D35)</f>
        <v>170707</v>
      </c>
      <c r="E36" s="201">
        <f>SUM(E34:E35)</f>
        <v>170707</v>
      </c>
      <c r="F36" s="199"/>
      <c r="G36" s="200"/>
      <c r="H36" s="201"/>
      <c r="I36" s="202"/>
      <c r="J36" s="200"/>
      <c r="K36" s="203"/>
      <c r="L36" s="204">
        <f t="shared" si="0"/>
        <v>250000</v>
      </c>
      <c r="M36" s="206">
        <f t="shared" si="0"/>
        <v>170707</v>
      </c>
      <c r="N36" s="205">
        <f t="shared" si="0"/>
        <v>170707</v>
      </c>
    </row>
    <row r="37" spans="1:14" ht="15" x14ac:dyDescent="0.2">
      <c r="A37" s="144" t="s">
        <v>90</v>
      </c>
      <c r="B37" s="143" t="s">
        <v>91</v>
      </c>
      <c r="C37" s="191">
        <v>2500000</v>
      </c>
      <c r="D37" s="192">
        <v>797144</v>
      </c>
      <c r="E37" s="192">
        <v>797144</v>
      </c>
      <c r="F37" s="191"/>
      <c r="G37" s="192"/>
      <c r="H37" s="193"/>
      <c r="I37" s="194"/>
      <c r="J37" s="192"/>
      <c r="K37" s="195"/>
      <c r="L37" s="196">
        <f t="shared" si="0"/>
        <v>2500000</v>
      </c>
      <c r="M37" s="197">
        <f t="shared" si="0"/>
        <v>797144</v>
      </c>
      <c r="N37" s="198">
        <f t="shared" si="0"/>
        <v>797144</v>
      </c>
    </row>
    <row r="38" spans="1:14" ht="15" x14ac:dyDescent="0.2">
      <c r="A38" s="144" t="s">
        <v>92</v>
      </c>
      <c r="B38" s="143" t="s">
        <v>93</v>
      </c>
      <c r="C38" s="191">
        <v>0</v>
      </c>
      <c r="D38" s="192">
        <v>0</v>
      </c>
      <c r="E38" s="192">
        <v>0</v>
      </c>
      <c r="F38" s="191"/>
      <c r="G38" s="192"/>
      <c r="H38" s="193"/>
      <c r="I38" s="194"/>
      <c r="J38" s="192"/>
      <c r="K38" s="195"/>
      <c r="L38" s="196">
        <f t="shared" si="0"/>
        <v>0</v>
      </c>
      <c r="M38" s="197">
        <f t="shared" si="0"/>
        <v>0</v>
      </c>
      <c r="N38" s="198">
        <f t="shared" si="0"/>
        <v>0</v>
      </c>
    </row>
    <row r="39" spans="1:14" ht="15" x14ac:dyDescent="0.2">
      <c r="A39" s="144" t="s">
        <v>94</v>
      </c>
      <c r="B39" s="143" t="s">
        <v>95</v>
      </c>
      <c r="C39" s="191">
        <v>0</v>
      </c>
      <c r="D39" s="192">
        <v>0</v>
      </c>
      <c r="E39" s="192">
        <v>0</v>
      </c>
      <c r="F39" s="191"/>
      <c r="G39" s="192"/>
      <c r="H39" s="193"/>
      <c r="I39" s="194"/>
      <c r="J39" s="192"/>
      <c r="K39" s="195"/>
      <c r="L39" s="196">
        <f t="shared" si="0"/>
        <v>0</v>
      </c>
      <c r="M39" s="197">
        <f t="shared" si="0"/>
        <v>0</v>
      </c>
      <c r="N39" s="198">
        <f t="shared" si="0"/>
        <v>0</v>
      </c>
    </row>
    <row r="40" spans="1:14" ht="45" x14ac:dyDescent="0.2">
      <c r="A40" s="144" t="s">
        <v>96</v>
      </c>
      <c r="B40" s="143" t="s">
        <v>97</v>
      </c>
      <c r="C40" s="191">
        <v>610000</v>
      </c>
      <c r="D40" s="192">
        <v>941642</v>
      </c>
      <c r="E40" s="192">
        <v>941642</v>
      </c>
      <c r="F40" s="191"/>
      <c r="G40" s="192"/>
      <c r="H40" s="193"/>
      <c r="I40" s="194"/>
      <c r="J40" s="192"/>
      <c r="K40" s="195"/>
      <c r="L40" s="196">
        <f t="shared" si="0"/>
        <v>610000</v>
      </c>
      <c r="M40" s="197">
        <f t="shared" si="0"/>
        <v>941642</v>
      </c>
      <c r="N40" s="198">
        <f t="shared" si="0"/>
        <v>941642</v>
      </c>
    </row>
    <row r="41" spans="1:14" ht="30" x14ac:dyDescent="0.2">
      <c r="A41" s="151" t="s">
        <v>98</v>
      </c>
      <c r="B41" s="143" t="s">
        <v>99</v>
      </c>
      <c r="C41" s="191">
        <v>0</v>
      </c>
      <c r="D41" s="192">
        <v>0</v>
      </c>
      <c r="E41" s="192">
        <v>0</v>
      </c>
      <c r="F41" s="191"/>
      <c r="G41" s="192"/>
      <c r="H41" s="193"/>
      <c r="I41" s="194"/>
      <c r="J41" s="192"/>
      <c r="K41" s="195"/>
      <c r="L41" s="196">
        <f t="shared" si="0"/>
        <v>0</v>
      </c>
      <c r="M41" s="197">
        <f t="shared" si="0"/>
        <v>0</v>
      </c>
      <c r="N41" s="198">
        <f t="shared" si="0"/>
        <v>0</v>
      </c>
    </row>
    <row r="42" spans="1:14" ht="45" x14ac:dyDescent="0.2">
      <c r="A42" s="144" t="s">
        <v>100</v>
      </c>
      <c r="B42" s="143" t="s">
        <v>101</v>
      </c>
      <c r="C42" s="191">
        <v>50000</v>
      </c>
      <c r="D42" s="192">
        <v>0</v>
      </c>
      <c r="E42" s="192">
        <v>0</v>
      </c>
      <c r="F42" s="191"/>
      <c r="G42" s="192"/>
      <c r="H42" s="193"/>
      <c r="I42" s="194"/>
      <c r="J42" s="192"/>
      <c r="K42" s="195"/>
      <c r="L42" s="196">
        <f t="shared" si="0"/>
        <v>50000</v>
      </c>
      <c r="M42" s="197">
        <f t="shared" si="0"/>
        <v>0</v>
      </c>
      <c r="N42" s="198">
        <f t="shared" si="0"/>
        <v>0</v>
      </c>
    </row>
    <row r="43" spans="1:14" ht="15" x14ac:dyDescent="0.2">
      <c r="A43" s="144" t="s">
        <v>102</v>
      </c>
      <c r="B43" s="143" t="s">
        <v>103</v>
      </c>
      <c r="C43" s="191">
        <v>395000</v>
      </c>
      <c r="D43" s="192">
        <v>502738</v>
      </c>
      <c r="E43" s="192">
        <v>502738</v>
      </c>
      <c r="F43" s="191"/>
      <c r="G43" s="192"/>
      <c r="H43" s="193"/>
      <c r="I43" s="194"/>
      <c r="J43" s="192"/>
      <c r="K43" s="195"/>
      <c r="L43" s="196">
        <f t="shared" si="0"/>
        <v>395000</v>
      </c>
      <c r="M43" s="197">
        <f t="shared" si="0"/>
        <v>502738</v>
      </c>
      <c r="N43" s="198">
        <f t="shared" si="0"/>
        <v>502738</v>
      </c>
    </row>
    <row r="44" spans="1:14" ht="25.5" x14ac:dyDescent="0.2">
      <c r="A44" s="147" t="s">
        <v>104</v>
      </c>
      <c r="B44" s="146" t="s">
        <v>105</v>
      </c>
      <c r="C44" s="199">
        <f>SUM(C37:C43)</f>
        <v>3555000</v>
      </c>
      <c r="D44" s="200">
        <f>SUM(D37:D43)</f>
        <v>2241524</v>
      </c>
      <c r="E44" s="201">
        <f>SUM(E37:E43)</f>
        <v>2241524</v>
      </c>
      <c r="F44" s="199"/>
      <c r="G44" s="200"/>
      <c r="H44" s="201"/>
      <c r="I44" s="202"/>
      <c r="J44" s="200"/>
      <c r="K44" s="203"/>
      <c r="L44" s="204">
        <f t="shared" si="0"/>
        <v>3555000</v>
      </c>
      <c r="M44" s="206">
        <f t="shared" si="0"/>
        <v>2241524</v>
      </c>
      <c r="N44" s="205">
        <f t="shared" si="0"/>
        <v>2241524</v>
      </c>
    </row>
    <row r="45" spans="1:14" ht="15" x14ac:dyDescent="0.2">
      <c r="A45" s="144" t="s">
        <v>106</v>
      </c>
      <c r="B45" s="143" t="s">
        <v>107</v>
      </c>
      <c r="C45" s="191">
        <v>40000</v>
      </c>
      <c r="D45" s="192">
        <v>55445</v>
      </c>
      <c r="E45" s="192">
        <v>55445</v>
      </c>
      <c r="F45" s="191"/>
      <c r="G45" s="192"/>
      <c r="H45" s="193"/>
      <c r="I45" s="194"/>
      <c r="J45" s="192"/>
      <c r="K45" s="195"/>
      <c r="L45" s="196">
        <f t="shared" si="0"/>
        <v>40000</v>
      </c>
      <c r="M45" s="197">
        <f t="shared" si="0"/>
        <v>55445</v>
      </c>
      <c r="N45" s="198">
        <f t="shared" si="0"/>
        <v>55445</v>
      </c>
    </row>
    <row r="46" spans="1:14" ht="30" x14ac:dyDescent="0.2">
      <c r="A46" s="144" t="s">
        <v>108</v>
      </c>
      <c r="B46" s="143" t="s">
        <v>109</v>
      </c>
      <c r="C46" s="191">
        <v>0</v>
      </c>
      <c r="D46" s="192">
        <v>0</v>
      </c>
      <c r="E46" s="192">
        <v>0</v>
      </c>
      <c r="F46" s="191"/>
      <c r="G46" s="192"/>
      <c r="H46" s="193"/>
      <c r="I46" s="194"/>
      <c r="J46" s="192"/>
      <c r="K46" s="195"/>
      <c r="L46" s="196">
        <f t="shared" si="0"/>
        <v>0</v>
      </c>
      <c r="M46" s="197">
        <f t="shared" si="0"/>
        <v>0</v>
      </c>
      <c r="N46" s="198">
        <f t="shared" si="0"/>
        <v>0</v>
      </c>
    </row>
    <row r="47" spans="1:14" ht="38.25" x14ac:dyDescent="0.2">
      <c r="A47" s="147" t="s">
        <v>110</v>
      </c>
      <c r="B47" s="146" t="s">
        <v>111</v>
      </c>
      <c r="C47" s="199">
        <f>SUM(C45:C46)</f>
        <v>40000</v>
      </c>
      <c r="D47" s="199">
        <f t="shared" ref="D47:E47" si="3">SUM(D45:D46)</f>
        <v>55445</v>
      </c>
      <c r="E47" s="199">
        <f t="shared" si="3"/>
        <v>55445</v>
      </c>
      <c r="F47" s="199"/>
      <c r="G47" s="200"/>
      <c r="H47" s="201"/>
      <c r="I47" s="202"/>
      <c r="J47" s="200"/>
      <c r="K47" s="203"/>
      <c r="L47" s="204">
        <f t="shared" si="0"/>
        <v>40000</v>
      </c>
      <c r="M47" s="206">
        <f t="shared" si="0"/>
        <v>55445</v>
      </c>
      <c r="N47" s="205">
        <f t="shared" si="0"/>
        <v>55445</v>
      </c>
    </row>
    <row r="48" spans="1:14" ht="45" x14ac:dyDescent="0.2">
      <c r="A48" s="144" t="s">
        <v>112</v>
      </c>
      <c r="B48" s="143" t="s">
        <v>113</v>
      </c>
      <c r="C48" s="191">
        <v>1330020</v>
      </c>
      <c r="D48" s="192">
        <v>781545</v>
      </c>
      <c r="E48" s="192">
        <v>781545</v>
      </c>
      <c r="F48" s="191"/>
      <c r="G48" s="192"/>
      <c r="H48" s="193"/>
      <c r="I48" s="194"/>
      <c r="J48" s="192"/>
      <c r="K48" s="195"/>
      <c r="L48" s="196">
        <f t="shared" si="0"/>
        <v>1330020</v>
      </c>
      <c r="M48" s="197">
        <f t="shared" si="0"/>
        <v>781545</v>
      </c>
      <c r="N48" s="198">
        <f t="shared" si="0"/>
        <v>781545</v>
      </c>
    </row>
    <row r="49" spans="1:14" ht="30" x14ac:dyDescent="0.2">
      <c r="A49" s="144" t="s">
        <v>114</v>
      </c>
      <c r="B49" s="143" t="s">
        <v>115</v>
      </c>
      <c r="C49" s="191">
        <v>0</v>
      </c>
      <c r="D49" s="192">
        <v>0</v>
      </c>
      <c r="E49" s="192">
        <v>0</v>
      </c>
      <c r="F49" s="191"/>
      <c r="G49" s="192"/>
      <c r="H49" s="193"/>
      <c r="I49" s="194"/>
      <c r="J49" s="192"/>
      <c r="K49" s="195"/>
      <c r="L49" s="196">
        <f t="shared" si="0"/>
        <v>0</v>
      </c>
      <c r="M49" s="197">
        <f t="shared" si="0"/>
        <v>0</v>
      </c>
      <c r="N49" s="198">
        <f t="shared" si="0"/>
        <v>0</v>
      </c>
    </row>
    <row r="50" spans="1:14" ht="15" x14ac:dyDescent="0.2">
      <c r="A50" s="144" t="s">
        <v>116</v>
      </c>
      <c r="B50" s="143" t="s">
        <v>117</v>
      </c>
      <c r="C50" s="191">
        <v>0</v>
      </c>
      <c r="D50" s="192">
        <v>0</v>
      </c>
      <c r="E50" s="192">
        <v>0</v>
      </c>
      <c r="F50" s="191"/>
      <c r="G50" s="192"/>
      <c r="H50" s="193"/>
      <c r="I50" s="194"/>
      <c r="J50" s="192"/>
      <c r="K50" s="195"/>
      <c r="L50" s="196">
        <f t="shared" si="0"/>
        <v>0</v>
      </c>
      <c r="M50" s="197">
        <f t="shared" si="0"/>
        <v>0</v>
      </c>
      <c r="N50" s="198">
        <f t="shared" si="0"/>
        <v>0</v>
      </c>
    </row>
    <row r="51" spans="1:14" ht="30" x14ac:dyDescent="0.2">
      <c r="A51" s="144" t="s">
        <v>118</v>
      </c>
      <c r="B51" s="143" t="s">
        <v>119</v>
      </c>
      <c r="C51" s="191">
        <v>0</v>
      </c>
      <c r="D51" s="192">
        <v>0</v>
      </c>
      <c r="E51" s="192">
        <v>0</v>
      </c>
      <c r="F51" s="191"/>
      <c r="G51" s="192"/>
      <c r="H51" s="193"/>
      <c r="I51" s="194"/>
      <c r="J51" s="192"/>
      <c r="K51" s="195"/>
      <c r="L51" s="196">
        <f t="shared" si="0"/>
        <v>0</v>
      </c>
      <c r="M51" s="197">
        <f t="shared" si="0"/>
        <v>0</v>
      </c>
      <c r="N51" s="198">
        <f t="shared" si="0"/>
        <v>0</v>
      </c>
    </row>
    <row r="52" spans="1:14" ht="15" x14ac:dyDescent="0.2">
      <c r="A52" s="144" t="s">
        <v>120</v>
      </c>
      <c r="B52" s="143" t="s">
        <v>121</v>
      </c>
      <c r="C52" s="191">
        <v>0</v>
      </c>
      <c r="D52" s="192">
        <v>0</v>
      </c>
      <c r="E52" s="192">
        <v>0</v>
      </c>
      <c r="F52" s="191"/>
      <c r="G52" s="192"/>
      <c r="H52" s="193"/>
      <c r="I52" s="194"/>
      <c r="J52" s="192"/>
      <c r="K52" s="195"/>
      <c r="L52" s="196">
        <f t="shared" si="0"/>
        <v>0</v>
      </c>
      <c r="M52" s="197">
        <f t="shared" si="0"/>
        <v>0</v>
      </c>
      <c r="N52" s="198">
        <f t="shared" si="0"/>
        <v>0</v>
      </c>
    </row>
    <row r="53" spans="1:14" ht="38.25" x14ac:dyDescent="0.2">
      <c r="A53" s="147" t="s">
        <v>122</v>
      </c>
      <c r="B53" s="146" t="s">
        <v>123</v>
      </c>
      <c r="C53" s="199">
        <f>SUM(C48:C52)</f>
        <v>1330020</v>
      </c>
      <c r="D53" s="199">
        <f t="shared" ref="D53:E53" si="4">SUM(D48:D52)</f>
        <v>781545</v>
      </c>
      <c r="E53" s="199">
        <f t="shared" si="4"/>
        <v>781545</v>
      </c>
      <c r="F53" s="199"/>
      <c r="G53" s="200"/>
      <c r="H53" s="201"/>
      <c r="I53" s="202"/>
      <c r="J53" s="200"/>
      <c r="K53" s="203"/>
      <c r="L53" s="204">
        <f t="shared" si="0"/>
        <v>1330020</v>
      </c>
      <c r="M53" s="206">
        <f t="shared" si="0"/>
        <v>781545</v>
      </c>
      <c r="N53" s="205">
        <f t="shared" si="0"/>
        <v>781545</v>
      </c>
    </row>
    <row r="54" spans="1:14" ht="15" x14ac:dyDescent="0.2">
      <c r="A54" s="150" t="s">
        <v>124</v>
      </c>
      <c r="B54" s="149" t="s">
        <v>16</v>
      </c>
      <c r="C54" s="199">
        <f>SUM(C53,C47,C44,C36,C33)</f>
        <v>6296020</v>
      </c>
      <c r="D54" s="200">
        <f>SUM(D53,D47,D44,D36,D33)</f>
        <v>4644709</v>
      </c>
      <c r="E54" s="201">
        <f>SUM(E53,E47,E44,E36,E33)</f>
        <v>4613557</v>
      </c>
      <c r="F54" s="199"/>
      <c r="G54" s="200"/>
      <c r="H54" s="201"/>
      <c r="I54" s="202"/>
      <c r="J54" s="200"/>
      <c r="K54" s="203"/>
      <c r="L54" s="204">
        <f t="shared" si="0"/>
        <v>6296020</v>
      </c>
      <c r="M54" s="206">
        <f t="shared" si="0"/>
        <v>4644709</v>
      </c>
      <c r="N54" s="205">
        <f t="shared" si="0"/>
        <v>4613557</v>
      </c>
    </row>
    <row r="55" spans="1:14" ht="30" x14ac:dyDescent="0.2">
      <c r="A55" s="152" t="s">
        <v>125</v>
      </c>
      <c r="B55" s="143" t="s">
        <v>126</v>
      </c>
      <c r="C55" s="191">
        <v>0</v>
      </c>
      <c r="D55" s="192">
        <v>0</v>
      </c>
      <c r="E55" s="192">
        <v>0</v>
      </c>
      <c r="F55" s="191"/>
      <c r="G55" s="192"/>
      <c r="H55" s="193"/>
      <c r="I55" s="194"/>
      <c r="J55" s="192"/>
      <c r="K55" s="195"/>
      <c r="L55" s="196">
        <f t="shared" si="0"/>
        <v>0</v>
      </c>
      <c r="M55" s="197">
        <f t="shared" si="0"/>
        <v>0</v>
      </c>
      <c r="N55" s="198">
        <f t="shared" si="0"/>
        <v>0</v>
      </c>
    </row>
    <row r="56" spans="1:14" ht="15" x14ac:dyDescent="0.2">
      <c r="A56" s="152" t="s">
        <v>127</v>
      </c>
      <c r="B56" s="143" t="s">
        <v>128</v>
      </c>
      <c r="C56" s="191">
        <v>0</v>
      </c>
      <c r="D56" s="192">
        <v>0</v>
      </c>
      <c r="E56" s="192">
        <v>0</v>
      </c>
      <c r="F56" s="191"/>
      <c r="G56" s="192"/>
      <c r="H56" s="193"/>
      <c r="I56" s="194"/>
      <c r="J56" s="192"/>
      <c r="K56" s="195"/>
      <c r="L56" s="196">
        <f t="shared" si="0"/>
        <v>0</v>
      </c>
      <c r="M56" s="197">
        <f t="shared" si="0"/>
        <v>0</v>
      </c>
      <c r="N56" s="198">
        <f t="shared" si="0"/>
        <v>0</v>
      </c>
    </row>
    <row r="57" spans="1:14" ht="30" x14ac:dyDescent="0.2">
      <c r="A57" s="153" t="s">
        <v>129</v>
      </c>
      <c r="B57" s="143" t="s">
        <v>130</v>
      </c>
      <c r="C57" s="191">
        <v>0</v>
      </c>
      <c r="D57" s="192">
        <v>0</v>
      </c>
      <c r="E57" s="192">
        <v>0</v>
      </c>
      <c r="F57" s="191"/>
      <c r="G57" s="192"/>
      <c r="H57" s="193"/>
      <c r="I57" s="194"/>
      <c r="J57" s="192"/>
      <c r="K57" s="195"/>
      <c r="L57" s="196">
        <f t="shared" si="0"/>
        <v>0</v>
      </c>
      <c r="M57" s="197">
        <f t="shared" si="0"/>
        <v>0</v>
      </c>
      <c r="N57" s="198">
        <f t="shared" si="0"/>
        <v>0</v>
      </c>
    </row>
    <row r="58" spans="1:14" ht="36.75" customHeight="1" x14ac:dyDescent="0.2">
      <c r="A58" s="153" t="s">
        <v>703</v>
      </c>
      <c r="B58" s="143" t="s">
        <v>132</v>
      </c>
      <c r="C58" s="191">
        <v>0</v>
      </c>
      <c r="D58" s="192">
        <v>0</v>
      </c>
      <c r="E58" s="192">
        <v>0</v>
      </c>
      <c r="F58" s="191"/>
      <c r="G58" s="192"/>
      <c r="H58" s="193"/>
      <c r="I58" s="194"/>
      <c r="J58" s="192"/>
      <c r="K58" s="195"/>
      <c r="L58" s="196">
        <f t="shared" si="0"/>
        <v>0</v>
      </c>
      <c r="M58" s="197">
        <f t="shared" si="0"/>
        <v>0</v>
      </c>
      <c r="N58" s="198">
        <f t="shared" si="0"/>
        <v>0</v>
      </c>
    </row>
    <row r="59" spans="1:14" ht="45" x14ac:dyDescent="0.2">
      <c r="A59" s="153" t="s">
        <v>133</v>
      </c>
      <c r="B59" s="143" t="s">
        <v>134</v>
      </c>
      <c r="C59" s="191">
        <v>0</v>
      </c>
      <c r="D59" s="192">
        <v>0</v>
      </c>
      <c r="E59" s="192">
        <v>0</v>
      </c>
      <c r="F59" s="191"/>
      <c r="G59" s="192"/>
      <c r="H59" s="193"/>
      <c r="I59" s="194"/>
      <c r="J59" s="192"/>
      <c r="K59" s="195"/>
      <c r="L59" s="196">
        <f t="shared" si="0"/>
        <v>0</v>
      </c>
      <c r="M59" s="197">
        <f t="shared" si="0"/>
        <v>0</v>
      </c>
      <c r="N59" s="198">
        <f t="shared" si="0"/>
        <v>0</v>
      </c>
    </row>
    <row r="60" spans="1:14" ht="30" x14ac:dyDescent="0.2">
      <c r="A60" s="152" t="s">
        <v>135</v>
      </c>
      <c r="B60" s="143" t="s">
        <v>136</v>
      </c>
      <c r="C60" s="191">
        <v>0</v>
      </c>
      <c r="D60" s="192">
        <v>0</v>
      </c>
      <c r="E60" s="192">
        <v>0</v>
      </c>
      <c r="F60" s="191"/>
      <c r="G60" s="192"/>
      <c r="H60" s="193"/>
      <c r="I60" s="194"/>
      <c r="J60" s="192"/>
      <c r="K60" s="195"/>
      <c r="L60" s="196">
        <f t="shared" si="0"/>
        <v>0</v>
      </c>
      <c r="M60" s="197">
        <f t="shared" si="0"/>
        <v>0</v>
      </c>
      <c r="N60" s="198">
        <f t="shared" si="0"/>
        <v>0</v>
      </c>
    </row>
    <row r="61" spans="1:14" ht="30" x14ac:dyDescent="0.2">
      <c r="A61" s="152" t="s">
        <v>137</v>
      </c>
      <c r="B61" s="143" t="s">
        <v>138</v>
      </c>
      <c r="C61" s="191">
        <v>0</v>
      </c>
      <c r="D61" s="192">
        <v>0</v>
      </c>
      <c r="E61" s="192">
        <v>0</v>
      </c>
      <c r="F61" s="191"/>
      <c r="G61" s="192"/>
      <c r="H61" s="193"/>
      <c r="I61" s="194"/>
      <c r="J61" s="192"/>
      <c r="K61" s="195"/>
      <c r="L61" s="196">
        <f t="shared" si="0"/>
        <v>0</v>
      </c>
      <c r="M61" s="197">
        <f t="shared" si="0"/>
        <v>0</v>
      </c>
      <c r="N61" s="198">
        <f t="shared" si="0"/>
        <v>0</v>
      </c>
    </row>
    <row r="62" spans="1:14" ht="30" x14ac:dyDescent="0.2">
      <c r="A62" s="152" t="s">
        <v>139</v>
      </c>
      <c r="B62" s="143" t="s">
        <v>140</v>
      </c>
      <c r="C62" s="191">
        <v>0</v>
      </c>
      <c r="D62" s="192">
        <v>0</v>
      </c>
      <c r="E62" s="192">
        <v>0</v>
      </c>
      <c r="F62" s="191"/>
      <c r="G62" s="192"/>
      <c r="H62" s="193"/>
      <c r="I62" s="194"/>
      <c r="J62" s="192"/>
      <c r="K62" s="195"/>
      <c r="L62" s="196">
        <f t="shared" si="0"/>
        <v>0</v>
      </c>
      <c r="M62" s="197">
        <f t="shared" si="0"/>
        <v>0</v>
      </c>
      <c r="N62" s="198">
        <f t="shared" si="0"/>
        <v>0</v>
      </c>
    </row>
    <row r="63" spans="1:14" ht="30" x14ac:dyDescent="0.2">
      <c r="A63" s="154" t="s">
        <v>141</v>
      </c>
      <c r="B63" s="149" t="s">
        <v>18</v>
      </c>
      <c r="C63" s="199">
        <f>SUM(C55:C62)</f>
        <v>0</v>
      </c>
      <c r="D63" s="199">
        <f>SUM(D55:D62)</f>
        <v>0</v>
      </c>
      <c r="E63" s="201">
        <f>SUM(E55:E62)</f>
        <v>0</v>
      </c>
      <c r="F63" s="199"/>
      <c r="G63" s="200"/>
      <c r="H63" s="201"/>
      <c r="I63" s="202"/>
      <c r="J63" s="200"/>
      <c r="K63" s="203"/>
      <c r="L63" s="204">
        <f t="shared" si="0"/>
        <v>0</v>
      </c>
      <c r="M63" s="206">
        <f t="shared" si="0"/>
        <v>0</v>
      </c>
      <c r="N63" s="205">
        <f t="shared" si="0"/>
        <v>0</v>
      </c>
    </row>
    <row r="64" spans="1:14" ht="30" x14ac:dyDescent="0.2">
      <c r="A64" s="155" t="s">
        <v>142</v>
      </c>
      <c r="B64" s="143" t="s">
        <v>143</v>
      </c>
      <c r="C64" s="191">
        <v>0</v>
      </c>
      <c r="D64" s="192">
        <v>0</v>
      </c>
      <c r="E64" s="193">
        <v>0</v>
      </c>
      <c r="F64" s="191"/>
      <c r="G64" s="192"/>
      <c r="H64" s="193"/>
      <c r="I64" s="194"/>
      <c r="J64" s="192"/>
      <c r="K64" s="195"/>
      <c r="L64" s="196">
        <f t="shared" si="0"/>
        <v>0</v>
      </c>
      <c r="M64" s="197">
        <f t="shared" si="0"/>
        <v>0</v>
      </c>
      <c r="N64" s="198">
        <f t="shared" si="0"/>
        <v>0</v>
      </c>
    </row>
    <row r="65" spans="1:14" ht="30" x14ac:dyDescent="0.2">
      <c r="A65" s="155" t="s">
        <v>144</v>
      </c>
      <c r="B65" s="143" t="s">
        <v>145</v>
      </c>
      <c r="C65" s="191">
        <v>0</v>
      </c>
      <c r="D65" s="192">
        <v>0</v>
      </c>
      <c r="E65" s="193">
        <v>0</v>
      </c>
      <c r="F65" s="191"/>
      <c r="G65" s="192"/>
      <c r="H65" s="193"/>
      <c r="I65" s="194"/>
      <c r="J65" s="192"/>
      <c r="K65" s="195"/>
      <c r="L65" s="196">
        <f t="shared" si="0"/>
        <v>0</v>
      </c>
      <c r="M65" s="197">
        <f t="shared" si="0"/>
        <v>0</v>
      </c>
      <c r="N65" s="198">
        <f t="shared" si="0"/>
        <v>0</v>
      </c>
    </row>
    <row r="66" spans="1:14" ht="60" x14ac:dyDescent="0.2">
      <c r="A66" s="155" t="s">
        <v>704</v>
      </c>
      <c r="B66" s="143" t="s">
        <v>147</v>
      </c>
      <c r="C66" s="191">
        <v>0</v>
      </c>
      <c r="D66" s="192">
        <v>0</v>
      </c>
      <c r="E66" s="193">
        <v>0</v>
      </c>
      <c r="F66" s="191"/>
      <c r="G66" s="192"/>
      <c r="H66" s="193"/>
      <c r="I66" s="194"/>
      <c r="J66" s="192"/>
      <c r="K66" s="195"/>
      <c r="L66" s="196">
        <f t="shared" si="0"/>
        <v>0</v>
      </c>
      <c r="M66" s="197">
        <f t="shared" si="0"/>
        <v>0</v>
      </c>
      <c r="N66" s="198">
        <f t="shared" si="0"/>
        <v>0</v>
      </c>
    </row>
    <row r="67" spans="1:14" ht="52.5" customHeight="1" x14ac:dyDescent="0.2">
      <c r="A67" s="155" t="s">
        <v>705</v>
      </c>
      <c r="B67" s="143" t="s">
        <v>149</v>
      </c>
      <c r="C67" s="191">
        <v>0</v>
      </c>
      <c r="D67" s="192">
        <v>0</v>
      </c>
      <c r="E67" s="193">
        <v>0</v>
      </c>
      <c r="F67" s="191"/>
      <c r="G67" s="192"/>
      <c r="H67" s="193"/>
      <c r="I67" s="194"/>
      <c r="J67" s="192"/>
      <c r="K67" s="195"/>
      <c r="L67" s="196">
        <f t="shared" si="0"/>
        <v>0</v>
      </c>
      <c r="M67" s="197">
        <f t="shared" si="0"/>
        <v>0</v>
      </c>
      <c r="N67" s="198">
        <f t="shared" si="0"/>
        <v>0</v>
      </c>
    </row>
    <row r="68" spans="1:14" ht="53.25" customHeight="1" x14ac:dyDescent="0.2">
      <c r="A68" s="155" t="s">
        <v>706</v>
      </c>
      <c r="B68" s="143" t="s">
        <v>151</v>
      </c>
      <c r="C68" s="191">
        <v>0</v>
      </c>
      <c r="D68" s="192">
        <v>0</v>
      </c>
      <c r="E68" s="193">
        <v>0</v>
      </c>
      <c r="F68" s="191"/>
      <c r="G68" s="192"/>
      <c r="H68" s="193"/>
      <c r="I68" s="194"/>
      <c r="J68" s="192"/>
      <c r="K68" s="195"/>
      <c r="L68" s="196">
        <f t="shared" si="0"/>
        <v>0</v>
      </c>
      <c r="M68" s="197">
        <f t="shared" si="0"/>
        <v>0</v>
      </c>
      <c r="N68" s="198">
        <f t="shared" si="0"/>
        <v>0</v>
      </c>
    </row>
    <row r="69" spans="1:14" ht="39.75" customHeight="1" x14ac:dyDescent="0.2">
      <c r="A69" s="155" t="s">
        <v>707</v>
      </c>
      <c r="B69" s="143" t="s">
        <v>153</v>
      </c>
      <c r="C69" s="191">
        <v>0</v>
      </c>
      <c r="D69" s="192">
        <v>0</v>
      </c>
      <c r="E69" s="193">
        <v>0</v>
      </c>
      <c r="F69" s="191"/>
      <c r="G69" s="192"/>
      <c r="H69" s="193"/>
      <c r="I69" s="194"/>
      <c r="J69" s="192"/>
      <c r="K69" s="195"/>
      <c r="L69" s="196">
        <f t="shared" si="0"/>
        <v>0</v>
      </c>
      <c r="M69" s="197">
        <f t="shared" si="0"/>
        <v>0</v>
      </c>
      <c r="N69" s="198">
        <f t="shared" si="0"/>
        <v>0</v>
      </c>
    </row>
    <row r="70" spans="1:14" ht="60" x14ac:dyDescent="0.2">
      <c r="A70" s="155" t="s">
        <v>708</v>
      </c>
      <c r="B70" s="143" t="s">
        <v>155</v>
      </c>
      <c r="C70" s="191">
        <v>0</v>
      </c>
      <c r="D70" s="192">
        <v>0</v>
      </c>
      <c r="E70" s="193">
        <v>0</v>
      </c>
      <c r="F70" s="191"/>
      <c r="G70" s="192"/>
      <c r="H70" s="193"/>
      <c r="I70" s="194"/>
      <c r="J70" s="192"/>
      <c r="K70" s="195"/>
      <c r="L70" s="196">
        <f t="shared" si="0"/>
        <v>0</v>
      </c>
      <c r="M70" s="197">
        <f t="shared" si="0"/>
        <v>0</v>
      </c>
      <c r="N70" s="198">
        <f t="shared" si="0"/>
        <v>0</v>
      </c>
    </row>
    <row r="71" spans="1:14" ht="66" customHeight="1" x14ac:dyDescent="0.2">
      <c r="A71" s="155" t="s">
        <v>709</v>
      </c>
      <c r="B71" s="143" t="s">
        <v>157</v>
      </c>
      <c r="C71" s="191">
        <v>0</v>
      </c>
      <c r="D71" s="192">
        <v>0</v>
      </c>
      <c r="E71" s="193">
        <v>0</v>
      </c>
      <c r="F71" s="191"/>
      <c r="G71" s="192"/>
      <c r="H71" s="193"/>
      <c r="I71" s="194"/>
      <c r="J71" s="192"/>
      <c r="K71" s="195"/>
      <c r="L71" s="196">
        <f t="shared" si="0"/>
        <v>0</v>
      </c>
      <c r="M71" s="197">
        <f t="shared" si="0"/>
        <v>0</v>
      </c>
      <c r="N71" s="198">
        <f t="shared" si="0"/>
        <v>0</v>
      </c>
    </row>
    <row r="72" spans="1:14" ht="30" x14ac:dyDescent="0.2">
      <c r="A72" s="155" t="s">
        <v>158</v>
      </c>
      <c r="B72" s="143" t="s">
        <v>159</v>
      </c>
      <c r="C72" s="191">
        <v>0</v>
      </c>
      <c r="D72" s="192">
        <v>0</v>
      </c>
      <c r="E72" s="193">
        <v>0</v>
      </c>
      <c r="F72" s="191"/>
      <c r="G72" s="192"/>
      <c r="H72" s="193"/>
      <c r="I72" s="194"/>
      <c r="J72" s="192"/>
      <c r="K72" s="195"/>
      <c r="L72" s="196">
        <f t="shared" si="0"/>
        <v>0</v>
      </c>
      <c r="M72" s="197">
        <f t="shared" si="0"/>
        <v>0</v>
      </c>
      <c r="N72" s="198">
        <f t="shared" si="0"/>
        <v>0</v>
      </c>
    </row>
    <row r="73" spans="1:14" ht="15" x14ac:dyDescent="0.2">
      <c r="A73" s="155" t="s">
        <v>160</v>
      </c>
      <c r="B73" s="143" t="s">
        <v>161</v>
      </c>
      <c r="C73" s="191">
        <v>0</v>
      </c>
      <c r="D73" s="192">
        <v>0</v>
      </c>
      <c r="E73" s="193">
        <v>0</v>
      </c>
      <c r="F73" s="191"/>
      <c r="G73" s="192"/>
      <c r="H73" s="193"/>
      <c r="I73" s="194"/>
      <c r="J73" s="192"/>
      <c r="K73" s="195"/>
      <c r="L73" s="196">
        <f t="shared" si="0"/>
        <v>0</v>
      </c>
      <c r="M73" s="197">
        <f t="shared" si="0"/>
        <v>0</v>
      </c>
      <c r="N73" s="198">
        <f t="shared" si="0"/>
        <v>0</v>
      </c>
    </row>
    <row r="74" spans="1:14" ht="60" x14ac:dyDescent="0.2">
      <c r="A74" s="155" t="s">
        <v>162</v>
      </c>
      <c r="B74" s="143" t="s">
        <v>163</v>
      </c>
      <c r="C74" s="191">
        <v>0</v>
      </c>
      <c r="D74" s="192">
        <v>0</v>
      </c>
      <c r="E74" s="193">
        <v>0</v>
      </c>
      <c r="F74" s="191"/>
      <c r="G74" s="192"/>
      <c r="H74" s="193"/>
      <c r="I74" s="194"/>
      <c r="J74" s="192"/>
      <c r="K74" s="195"/>
      <c r="L74" s="196">
        <f t="shared" si="0"/>
        <v>0</v>
      </c>
      <c r="M74" s="197">
        <f t="shared" si="0"/>
        <v>0</v>
      </c>
      <c r="N74" s="198">
        <f t="shared" si="0"/>
        <v>0</v>
      </c>
    </row>
    <row r="75" spans="1:14" ht="15" x14ac:dyDescent="0.2">
      <c r="A75" s="155" t="s">
        <v>164</v>
      </c>
      <c r="B75" s="143" t="s">
        <v>165</v>
      </c>
      <c r="C75" s="191">
        <v>0</v>
      </c>
      <c r="D75" s="192">
        <v>0</v>
      </c>
      <c r="E75" s="193">
        <v>0</v>
      </c>
      <c r="F75" s="191"/>
      <c r="G75" s="192"/>
      <c r="H75" s="193"/>
      <c r="I75" s="194"/>
      <c r="J75" s="192"/>
      <c r="K75" s="195"/>
      <c r="L75" s="196">
        <f t="shared" ref="L75:N126" si="5">SUM(C75,F75,I75)</f>
        <v>0</v>
      </c>
      <c r="M75" s="197">
        <f t="shared" si="5"/>
        <v>0</v>
      </c>
      <c r="N75" s="198">
        <f t="shared" si="5"/>
        <v>0</v>
      </c>
    </row>
    <row r="76" spans="1:14" ht="15" x14ac:dyDescent="0.2">
      <c r="A76" s="155" t="s">
        <v>166</v>
      </c>
      <c r="B76" s="143" t="s">
        <v>165</v>
      </c>
      <c r="C76" s="191">
        <v>0</v>
      </c>
      <c r="D76" s="192">
        <v>0</v>
      </c>
      <c r="E76" s="193">
        <v>0</v>
      </c>
      <c r="F76" s="191"/>
      <c r="G76" s="192"/>
      <c r="H76" s="193"/>
      <c r="I76" s="194"/>
      <c r="J76" s="192"/>
      <c r="K76" s="195"/>
      <c r="L76" s="196">
        <f t="shared" si="5"/>
        <v>0</v>
      </c>
      <c r="M76" s="197">
        <f t="shared" si="5"/>
        <v>0</v>
      </c>
      <c r="N76" s="198">
        <f t="shared" si="5"/>
        <v>0</v>
      </c>
    </row>
    <row r="77" spans="1:14" ht="30" x14ac:dyDescent="0.2">
      <c r="A77" s="154" t="s">
        <v>167</v>
      </c>
      <c r="B77" s="149" t="s">
        <v>20</v>
      </c>
      <c r="C77" s="199">
        <f>SUM(C64:C76)</f>
        <v>0</v>
      </c>
      <c r="D77" s="200">
        <f>SUM(D64:D76)</f>
        <v>0</v>
      </c>
      <c r="E77" s="201">
        <f>SUM(E64:E76)</f>
        <v>0</v>
      </c>
      <c r="F77" s="199">
        <f>SUM(F64:F76)</f>
        <v>0</v>
      </c>
      <c r="G77" s="200"/>
      <c r="H77" s="201"/>
      <c r="I77" s="202"/>
      <c r="J77" s="200"/>
      <c r="K77" s="203"/>
      <c r="L77" s="204">
        <f t="shared" si="5"/>
        <v>0</v>
      </c>
      <c r="M77" s="206">
        <f t="shared" si="5"/>
        <v>0</v>
      </c>
      <c r="N77" s="205">
        <f t="shared" si="5"/>
        <v>0</v>
      </c>
    </row>
    <row r="78" spans="1:14" ht="63" x14ac:dyDescent="0.25">
      <c r="A78" s="370" t="s">
        <v>168</v>
      </c>
      <c r="B78" s="361"/>
      <c r="C78" s="362">
        <f t="shared" ref="C78:H78" si="6">SUM(C77,C63,C54,C29,C28)</f>
        <v>32443490</v>
      </c>
      <c r="D78" s="363">
        <f t="shared" si="6"/>
        <v>31720938</v>
      </c>
      <c r="E78" s="364">
        <f t="shared" si="6"/>
        <v>31689786</v>
      </c>
      <c r="F78" s="362">
        <f t="shared" si="6"/>
        <v>0</v>
      </c>
      <c r="G78" s="363">
        <f t="shared" si="6"/>
        <v>0</v>
      </c>
      <c r="H78" s="364">
        <f t="shared" si="6"/>
        <v>0</v>
      </c>
      <c r="I78" s="365"/>
      <c r="J78" s="363"/>
      <c r="K78" s="366"/>
      <c r="L78" s="367">
        <f t="shared" si="5"/>
        <v>32443490</v>
      </c>
      <c r="M78" s="368">
        <f t="shared" si="5"/>
        <v>31720938</v>
      </c>
      <c r="N78" s="369">
        <f t="shared" si="5"/>
        <v>31689786</v>
      </c>
    </row>
    <row r="79" spans="1:14" ht="30" x14ac:dyDescent="0.2">
      <c r="A79" s="157" t="s">
        <v>169</v>
      </c>
      <c r="B79" s="143" t="s">
        <v>170</v>
      </c>
      <c r="C79" s="191">
        <v>0</v>
      </c>
      <c r="D79" s="192">
        <v>0</v>
      </c>
      <c r="E79" s="193">
        <v>0</v>
      </c>
      <c r="F79" s="191"/>
      <c r="G79" s="192"/>
      <c r="H79" s="193"/>
      <c r="I79" s="194"/>
      <c r="J79" s="192"/>
      <c r="K79" s="195"/>
      <c r="L79" s="196">
        <f t="shared" si="5"/>
        <v>0</v>
      </c>
      <c r="M79" s="197">
        <f t="shared" si="5"/>
        <v>0</v>
      </c>
      <c r="N79" s="198">
        <f t="shared" si="5"/>
        <v>0</v>
      </c>
    </row>
    <row r="80" spans="1:14" ht="30" x14ac:dyDescent="0.2">
      <c r="A80" s="157" t="s">
        <v>171</v>
      </c>
      <c r="B80" s="143" t="s">
        <v>172</v>
      </c>
      <c r="C80" s="191">
        <v>0</v>
      </c>
      <c r="D80" s="192">
        <v>0</v>
      </c>
      <c r="E80" s="193">
        <v>0</v>
      </c>
      <c r="F80" s="191"/>
      <c r="G80" s="192"/>
      <c r="H80" s="193"/>
      <c r="I80" s="194"/>
      <c r="J80" s="192"/>
      <c r="K80" s="195"/>
      <c r="L80" s="196">
        <f t="shared" si="5"/>
        <v>0</v>
      </c>
      <c r="M80" s="197">
        <f t="shared" si="5"/>
        <v>0</v>
      </c>
      <c r="N80" s="198">
        <f t="shared" si="5"/>
        <v>0</v>
      </c>
    </row>
    <row r="81" spans="1:14" ht="30" x14ac:dyDescent="0.2">
      <c r="A81" s="157" t="s">
        <v>173</v>
      </c>
      <c r="B81" s="143" t="s">
        <v>174</v>
      </c>
      <c r="C81" s="191">
        <v>21000</v>
      </c>
      <c r="D81" s="192">
        <v>0</v>
      </c>
      <c r="E81" s="193">
        <v>0</v>
      </c>
      <c r="F81" s="191"/>
      <c r="G81" s="192"/>
      <c r="H81" s="193"/>
      <c r="I81" s="194"/>
      <c r="J81" s="192"/>
      <c r="K81" s="195"/>
      <c r="L81" s="196">
        <f t="shared" si="5"/>
        <v>21000</v>
      </c>
      <c r="M81" s="197">
        <f t="shared" si="5"/>
        <v>0</v>
      </c>
      <c r="N81" s="198">
        <f t="shared" si="5"/>
        <v>0</v>
      </c>
    </row>
    <row r="82" spans="1:14" ht="30" x14ac:dyDescent="0.2">
      <c r="A82" s="157" t="s">
        <v>175</v>
      </c>
      <c r="B82" s="143" t="s">
        <v>176</v>
      </c>
      <c r="C82" s="191">
        <v>855000</v>
      </c>
      <c r="D82" s="192">
        <v>610217</v>
      </c>
      <c r="E82" s="192">
        <v>610217</v>
      </c>
      <c r="F82" s="191"/>
      <c r="G82" s="192"/>
      <c r="H82" s="193"/>
      <c r="I82" s="194"/>
      <c r="J82" s="192"/>
      <c r="K82" s="195"/>
      <c r="L82" s="196">
        <f t="shared" si="5"/>
        <v>855000</v>
      </c>
      <c r="M82" s="197">
        <f t="shared" si="5"/>
        <v>610217</v>
      </c>
      <c r="N82" s="198">
        <f t="shared" si="5"/>
        <v>610217</v>
      </c>
    </row>
    <row r="83" spans="1:14" ht="30" x14ac:dyDescent="0.2">
      <c r="A83" s="144" t="s">
        <v>177</v>
      </c>
      <c r="B83" s="143" t="s">
        <v>178</v>
      </c>
      <c r="C83" s="191">
        <v>0</v>
      </c>
      <c r="D83" s="192">
        <v>0</v>
      </c>
      <c r="E83" s="193">
        <v>0</v>
      </c>
      <c r="F83" s="191"/>
      <c r="G83" s="192"/>
      <c r="H83" s="193"/>
      <c r="I83" s="194"/>
      <c r="J83" s="192"/>
      <c r="K83" s="195"/>
      <c r="L83" s="196">
        <f t="shared" si="5"/>
        <v>0</v>
      </c>
      <c r="M83" s="197">
        <f t="shared" si="5"/>
        <v>0</v>
      </c>
      <c r="N83" s="198">
        <f t="shared" si="5"/>
        <v>0</v>
      </c>
    </row>
    <row r="84" spans="1:14" ht="45" x14ac:dyDescent="0.2">
      <c r="A84" s="144" t="s">
        <v>179</v>
      </c>
      <c r="B84" s="143" t="s">
        <v>180</v>
      </c>
      <c r="C84" s="191">
        <v>0</v>
      </c>
      <c r="D84" s="192">
        <v>0</v>
      </c>
      <c r="E84" s="193">
        <v>0</v>
      </c>
      <c r="F84" s="191"/>
      <c r="G84" s="192"/>
      <c r="H84" s="193"/>
      <c r="I84" s="194"/>
      <c r="J84" s="192"/>
      <c r="K84" s="195"/>
      <c r="L84" s="196">
        <f t="shared" si="5"/>
        <v>0</v>
      </c>
      <c r="M84" s="197">
        <f t="shared" si="5"/>
        <v>0</v>
      </c>
      <c r="N84" s="198">
        <f t="shared" si="5"/>
        <v>0</v>
      </c>
    </row>
    <row r="85" spans="1:14" ht="30" x14ac:dyDescent="0.2">
      <c r="A85" s="144" t="s">
        <v>710</v>
      </c>
      <c r="B85" s="143" t="s">
        <v>182</v>
      </c>
      <c r="C85" s="191">
        <v>236520</v>
      </c>
      <c r="D85" s="192">
        <v>164760</v>
      </c>
      <c r="E85" s="192">
        <v>164760</v>
      </c>
      <c r="F85" s="191"/>
      <c r="G85" s="192"/>
      <c r="H85" s="193"/>
      <c r="I85" s="194"/>
      <c r="J85" s="192"/>
      <c r="K85" s="195"/>
      <c r="L85" s="196">
        <f t="shared" si="5"/>
        <v>236520</v>
      </c>
      <c r="M85" s="197">
        <f t="shared" si="5"/>
        <v>164760</v>
      </c>
      <c r="N85" s="198">
        <f t="shared" si="5"/>
        <v>164760</v>
      </c>
    </row>
    <row r="86" spans="1:14" s="7" customFormat="1" ht="15" x14ac:dyDescent="0.2">
      <c r="A86" s="150" t="s">
        <v>183</v>
      </c>
      <c r="B86" s="149" t="s">
        <v>22</v>
      </c>
      <c r="C86" s="199">
        <f>SUM(C79:C85)</f>
        <v>1112520</v>
      </c>
      <c r="D86" s="199">
        <f t="shared" ref="D86:E86" si="7">SUM(D79:D85)</f>
        <v>774977</v>
      </c>
      <c r="E86" s="199">
        <f t="shared" si="7"/>
        <v>774977</v>
      </c>
      <c r="F86" s="199">
        <f>SUM(F79:F85)</f>
        <v>0</v>
      </c>
      <c r="G86" s="199">
        <f t="shared" ref="G86:H86" si="8">SUM(G79:G85)</f>
        <v>0</v>
      </c>
      <c r="H86" s="199">
        <f t="shared" si="8"/>
        <v>0</v>
      </c>
      <c r="I86" s="202"/>
      <c r="J86" s="200"/>
      <c r="K86" s="203"/>
      <c r="L86" s="204">
        <f t="shared" si="5"/>
        <v>1112520</v>
      </c>
      <c r="M86" s="206">
        <f t="shared" si="5"/>
        <v>774977</v>
      </c>
      <c r="N86" s="205">
        <f t="shared" si="5"/>
        <v>774977</v>
      </c>
    </row>
    <row r="87" spans="1:14" ht="15" x14ac:dyDescent="0.2">
      <c r="A87" s="152" t="s">
        <v>184</v>
      </c>
      <c r="B87" s="143" t="s">
        <v>185</v>
      </c>
      <c r="C87" s="191">
        <v>0</v>
      </c>
      <c r="D87" s="192">
        <v>0</v>
      </c>
      <c r="E87" s="193">
        <v>0</v>
      </c>
      <c r="F87" s="191"/>
      <c r="G87" s="192"/>
      <c r="H87" s="193"/>
      <c r="I87" s="194"/>
      <c r="J87" s="192"/>
      <c r="K87" s="195"/>
      <c r="L87" s="196">
        <f t="shared" si="5"/>
        <v>0</v>
      </c>
      <c r="M87" s="197">
        <f t="shared" si="5"/>
        <v>0</v>
      </c>
      <c r="N87" s="198">
        <f t="shared" si="5"/>
        <v>0</v>
      </c>
    </row>
    <row r="88" spans="1:14" ht="30" x14ac:dyDescent="0.2">
      <c r="A88" s="152" t="s">
        <v>186</v>
      </c>
      <c r="B88" s="143" t="s">
        <v>187</v>
      </c>
      <c r="C88" s="191">
        <v>0</v>
      </c>
      <c r="D88" s="192">
        <v>0</v>
      </c>
      <c r="E88" s="193">
        <v>0</v>
      </c>
      <c r="F88" s="191"/>
      <c r="G88" s="192"/>
      <c r="H88" s="193"/>
      <c r="I88" s="194"/>
      <c r="J88" s="192"/>
      <c r="K88" s="195"/>
      <c r="L88" s="196">
        <f t="shared" si="5"/>
        <v>0</v>
      </c>
      <c r="M88" s="197">
        <f t="shared" si="5"/>
        <v>0</v>
      </c>
      <c r="N88" s="198">
        <f t="shared" si="5"/>
        <v>0</v>
      </c>
    </row>
    <row r="89" spans="1:14" ht="30" x14ac:dyDescent="0.2">
      <c r="A89" s="152" t="s">
        <v>188</v>
      </c>
      <c r="B89" s="143" t="s">
        <v>189</v>
      </c>
      <c r="C89" s="191">
        <v>0</v>
      </c>
      <c r="D89" s="192">
        <v>0</v>
      </c>
      <c r="E89" s="193">
        <v>0</v>
      </c>
      <c r="F89" s="191"/>
      <c r="G89" s="192"/>
      <c r="H89" s="193"/>
      <c r="I89" s="194"/>
      <c r="J89" s="192"/>
      <c r="K89" s="195"/>
      <c r="L89" s="196">
        <f t="shared" si="5"/>
        <v>0</v>
      </c>
      <c r="M89" s="197">
        <f t="shared" si="5"/>
        <v>0</v>
      </c>
      <c r="N89" s="198">
        <f t="shared" si="5"/>
        <v>0</v>
      </c>
    </row>
    <row r="90" spans="1:14" ht="30" x14ac:dyDescent="0.2">
      <c r="A90" s="152" t="s">
        <v>711</v>
      </c>
      <c r="B90" s="143" t="s">
        <v>191</v>
      </c>
      <c r="C90" s="191">
        <v>0</v>
      </c>
      <c r="D90" s="192">
        <v>0</v>
      </c>
      <c r="E90" s="193">
        <v>0</v>
      </c>
      <c r="F90" s="191"/>
      <c r="G90" s="192"/>
      <c r="H90" s="193"/>
      <c r="I90" s="194"/>
      <c r="J90" s="192"/>
      <c r="K90" s="195"/>
      <c r="L90" s="196">
        <f t="shared" si="5"/>
        <v>0</v>
      </c>
      <c r="M90" s="197">
        <f t="shared" si="5"/>
        <v>0</v>
      </c>
      <c r="N90" s="198">
        <f t="shared" si="5"/>
        <v>0</v>
      </c>
    </row>
    <row r="91" spans="1:14" ht="15" x14ac:dyDescent="0.2">
      <c r="A91" s="154" t="s">
        <v>192</v>
      </c>
      <c r="B91" s="149" t="s">
        <v>24</v>
      </c>
      <c r="C91" s="191">
        <f t="shared" ref="C91:E91" si="9">SUM(C87:C90)</f>
        <v>0</v>
      </c>
      <c r="D91" s="191">
        <f t="shared" si="9"/>
        <v>0</v>
      </c>
      <c r="E91" s="191">
        <f t="shared" si="9"/>
        <v>0</v>
      </c>
      <c r="F91" s="191">
        <f>SUM(F87:F90)</f>
        <v>0</v>
      </c>
      <c r="G91" s="191">
        <f t="shared" ref="G91:H91" si="10">SUM(G87:G90)</f>
        <v>0</v>
      </c>
      <c r="H91" s="191">
        <f t="shared" si="10"/>
        <v>0</v>
      </c>
      <c r="I91" s="194"/>
      <c r="J91" s="192"/>
      <c r="K91" s="195"/>
      <c r="L91" s="196">
        <f t="shared" si="5"/>
        <v>0</v>
      </c>
      <c r="M91" s="197">
        <f t="shared" si="5"/>
        <v>0</v>
      </c>
      <c r="N91" s="198">
        <f t="shared" si="5"/>
        <v>0</v>
      </c>
    </row>
    <row r="92" spans="1:14" ht="60" x14ac:dyDescent="0.2">
      <c r="A92" s="152" t="s">
        <v>712</v>
      </c>
      <c r="B92" s="143" t="s">
        <v>194</v>
      </c>
      <c r="C92" s="191">
        <v>0</v>
      </c>
      <c r="D92" s="192">
        <v>0</v>
      </c>
      <c r="E92" s="193">
        <v>0</v>
      </c>
      <c r="F92" s="191"/>
      <c r="G92" s="192"/>
      <c r="H92" s="193"/>
      <c r="I92" s="194"/>
      <c r="J92" s="192"/>
      <c r="K92" s="195"/>
      <c r="L92" s="196">
        <f t="shared" si="5"/>
        <v>0</v>
      </c>
      <c r="M92" s="197">
        <f t="shared" si="5"/>
        <v>0</v>
      </c>
      <c r="N92" s="198">
        <f t="shared" si="5"/>
        <v>0</v>
      </c>
    </row>
    <row r="93" spans="1:14" ht="59.25" customHeight="1" x14ac:dyDescent="0.2">
      <c r="A93" s="152" t="s">
        <v>713</v>
      </c>
      <c r="B93" s="143" t="s">
        <v>196</v>
      </c>
      <c r="C93" s="191">
        <v>0</v>
      </c>
      <c r="D93" s="192">
        <v>0</v>
      </c>
      <c r="E93" s="193">
        <v>0</v>
      </c>
      <c r="F93" s="191"/>
      <c r="G93" s="192"/>
      <c r="H93" s="193"/>
      <c r="I93" s="194"/>
      <c r="J93" s="192"/>
      <c r="K93" s="195"/>
      <c r="L93" s="196">
        <f t="shared" si="5"/>
        <v>0</v>
      </c>
      <c r="M93" s="197">
        <f t="shared" si="5"/>
        <v>0</v>
      </c>
      <c r="N93" s="198">
        <f t="shared" si="5"/>
        <v>0</v>
      </c>
    </row>
    <row r="94" spans="1:14" ht="60" x14ac:dyDescent="0.2">
      <c r="A94" s="152" t="s">
        <v>714</v>
      </c>
      <c r="B94" s="143" t="s">
        <v>198</v>
      </c>
      <c r="C94" s="191">
        <v>0</v>
      </c>
      <c r="D94" s="192">
        <v>0</v>
      </c>
      <c r="E94" s="193">
        <v>0</v>
      </c>
      <c r="F94" s="191"/>
      <c r="G94" s="192"/>
      <c r="H94" s="193"/>
      <c r="I94" s="194"/>
      <c r="J94" s="192"/>
      <c r="K94" s="195"/>
      <c r="L94" s="196">
        <f t="shared" si="5"/>
        <v>0</v>
      </c>
      <c r="M94" s="197">
        <f t="shared" si="5"/>
        <v>0</v>
      </c>
      <c r="N94" s="198">
        <f t="shared" si="5"/>
        <v>0</v>
      </c>
    </row>
    <row r="95" spans="1:14" ht="45" x14ac:dyDescent="0.2">
      <c r="A95" s="152" t="s">
        <v>715</v>
      </c>
      <c r="B95" s="143" t="s">
        <v>200</v>
      </c>
      <c r="C95" s="191">
        <v>0</v>
      </c>
      <c r="D95" s="192">
        <v>0</v>
      </c>
      <c r="E95" s="193">
        <v>0</v>
      </c>
      <c r="F95" s="191"/>
      <c r="G95" s="192"/>
      <c r="H95" s="193"/>
      <c r="I95" s="194"/>
      <c r="J95" s="192"/>
      <c r="K95" s="195"/>
      <c r="L95" s="196">
        <f t="shared" si="5"/>
        <v>0</v>
      </c>
      <c r="M95" s="197">
        <f t="shared" si="5"/>
        <v>0</v>
      </c>
      <c r="N95" s="198">
        <f t="shared" si="5"/>
        <v>0</v>
      </c>
    </row>
    <row r="96" spans="1:14" ht="60" x14ac:dyDescent="0.2">
      <c r="A96" s="152" t="s">
        <v>716</v>
      </c>
      <c r="B96" s="143" t="s">
        <v>202</v>
      </c>
      <c r="C96" s="191">
        <v>0</v>
      </c>
      <c r="D96" s="192">
        <v>0</v>
      </c>
      <c r="E96" s="193">
        <v>0</v>
      </c>
      <c r="F96" s="191"/>
      <c r="G96" s="192"/>
      <c r="H96" s="193"/>
      <c r="I96" s="194"/>
      <c r="J96" s="192"/>
      <c r="K96" s="195"/>
      <c r="L96" s="196">
        <f t="shared" si="5"/>
        <v>0</v>
      </c>
      <c r="M96" s="197">
        <f t="shared" si="5"/>
        <v>0</v>
      </c>
      <c r="N96" s="198">
        <f t="shared" si="5"/>
        <v>0</v>
      </c>
    </row>
    <row r="97" spans="1:14" ht="64.5" customHeight="1" x14ac:dyDescent="0.2">
      <c r="A97" s="152" t="s">
        <v>717</v>
      </c>
      <c r="B97" s="143" t="s">
        <v>204</v>
      </c>
      <c r="C97" s="191">
        <v>0</v>
      </c>
      <c r="D97" s="192">
        <v>0</v>
      </c>
      <c r="E97" s="193">
        <v>0</v>
      </c>
      <c r="F97" s="191"/>
      <c r="G97" s="192"/>
      <c r="H97" s="193"/>
      <c r="I97" s="194"/>
      <c r="J97" s="192"/>
      <c r="K97" s="195"/>
      <c r="L97" s="196">
        <f t="shared" si="5"/>
        <v>0</v>
      </c>
      <c r="M97" s="197">
        <f t="shared" si="5"/>
        <v>0</v>
      </c>
      <c r="N97" s="198">
        <f t="shared" si="5"/>
        <v>0</v>
      </c>
    </row>
    <row r="98" spans="1:14" ht="15" x14ac:dyDescent="0.2">
      <c r="A98" s="152" t="s">
        <v>205</v>
      </c>
      <c r="B98" s="143" t="s">
        <v>206</v>
      </c>
      <c r="C98" s="191">
        <v>0</v>
      </c>
      <c r="D98" s="192">
        <v>0</v>
      </c>
      <c r="E98" s="193">
        <v>0</v>
      </c>
      <c r="F98" s="191"/>
      <c r="G98" s="192"/>
      <c r="H98" s="193"/>
      <c r="I98" s="194"/>
      <c r="J98" s="192"/>
      <c r="K98" s="195"/>
      <c r="L98" s="196">
        <f t="shared" si="5"/>
        <v>0</v>
      </c>
      <c r="M98" s="197">
        <f t="shared" si="5"/>
        <v>0</v>
      </c>
      <c r="N98" s="198">
        <f t="shared" si="5"/>
        <v>0</v>
      </c>
    </row>
    <row r="99" spans="1:14" ht="45" x14ac:dyDescent="0.2">
      <c r="A99" s="152" t="s">
        <v>718</v>
      </c>
      <c r="B99" s="143" t="s">
        <v>208</v>
      </c>
      <c r="C99" s="191">
        <v>0</v>
      </c>
      <c r="D99" s="192">
        <v>0</v>
      </c>
      <c r="E99" s="193">
        <v>0</v>
      </c>
      <c r="F99" s="191"/>
      <c r="G99" s="192"/>
      <c r="H99" s="193"/>
      <c r="I99" s="194"/>
      <c r="J99" s="192"/>
      <c r="K99" s="195"/>
      <c r="L99" s="196">
        <f t="shared" si="5"/>
        <v>0</v>
      </c>
      <c r="M99" s="197">
        <f t="shared" si="5"/>
        <v>0</v>
      </c>
      <c r="N99" s="198">
        <f t="shared" si="5"/>
        <v>0</v>
      </c>
    </row>
    <row r="100" spans="1:14" ht="30" x14ac:dyDescent="0.2">
      <c r="A100" s="154" t="s">
        <v>209</v>
      </c>
      <c r="B100" s="149" t="s">
        <v>26</v>
      </c>
      <c r="C100" s="191">
        <f>SUM(C92:C99)</f>
        <v>0</v>
      </c>
      <c r="D100" s="191">
        <f t="shared" ref="D100:E100" si="11">SUM(D92:D99)</f>
        <v>0</v>
      </c>
      <c r="E100" s="191">
        <f t="shared" si="11"/>
        <v>0</v>
      </c>
      <c r="F100" s="191">
        <f>SUM(F92:F99)</f>
        <v>0</v>
      </c>
      <c r="G100" s="191">
        <f t="shared" ref="G100:H100" si="12">SUM(G92:G99)</f>
        <v>0</v>
      </c>
      <c r="H100" s="191">
        <f t="shared" si="12"/>
        <v>0</v>
      </c>
      <c r="I100" s="194"/>
      <c r="J100" s="192"/>
      <c r="K100" s="195"/>
      <c r="L100" s="196">
        <f t="shared" si="5"/>
        <v>0</v>
      </c>
      <c r="M100" s="197">
        <f t="shared" si="5"/>
        <v>0</v>
      </c>
      <c r="N100" s="198">
        <f t="shared" si="5"/>
        <v>0</v>
      </c>
    </row>
    <row r="101" spans="1:14" ht="63" x14ac:dyDescent="0.25">
      <c r="A101" s="156" t="s">
        <v>210</v>
      </c>
      <c r="B101" s="149"/>
      <c r="C101" s="200">
        <f>SUM(C100,C91,C86)</f>
        <v>1112520</v>
      </c>
      <c r="D101" s="200">
        <f>SUM(D100,D91,D86)</f>
        <v>774977</v>
      </c>
      <c r="E101" s="200">
        <f>SUM(E100,E91,E86)</f>
        <v>774977</v>
      </c>
      <c r="F101" s="199">
        <f>SUM(F100,F91,F86)</f>
        <v>0</v>
      </c>
      <c r="G101" s="199">
        <f t="shared" ref="G101:H101" si="13">SUM(G100,G91,G86)</f>
        <v>0</v>
      </c>
      <c r="H101" s="199">
        <f t="shared" si="13"/>
        <v>0</v>
      </c>
      <c r="I101" s="194"/>
      <c r="J101" s="192"/>
      <c r="K101" s="195"/>
      <c r="L101" s="196">
        <f t="shared" si="5"/>
        <v>1112520</v>
      </c>
      <c r="M101" s="197">
        <f t="shared" si="5"/>
        <v>774977</v>
      </c>
      <c r="N101" s="198">
        <f t="shared" si="5"/>
        <v>774977</v>
      </c>
    </row>
    <row r="102" spans="1:14" ht="31.5" x14ac:dyDescent="0.2">
      <c r="A102" s="158" t="s">
        <v>211</v>
      </c>
      <c r="B102" s="159" t="s">
        <v>212</v>
      </c>
      <c r="C102" s="199">
        <f t="shared" ref="C102:H102" si="14">SUM(C101,C78)</f>
        <v>33556010</v>
      </c>
      <c r="D102" s="200">
        <f t="shared" si="14"/>
        <v>32495915</v>
      </c>
      <c r="E102" s="201">
        <f t="shared" si="14"/>
        <v>32464763</v>
      </c>
      <c r="F102" s="199">
        <f t="shared" si="14"/>
        <v>0</v>
      </c>
      <c r="G102" s="200">
        <f t="shared" si="14"/>
        <v>0</v>
      </c>
      <c r="H102" s="201">
        <f t="shared" si="14"/>
        <v>0</v>
      </c>
      <c r="I102" s="202"/>
      <c r="J102" s="200"/>
      <c r="K102" s="203"/>
      <c r="L102" s="204">
        <f t="shared" si="5"/>
        <v>33556010</v>
      </c>
      <c r="M102" s="206">
        <f t="shared" si="5"/>
        <v>32495915</v>
      </c>
      <c r="N102" s="205">
        <f t="shared" si="5"/>
        <v>32464763</v>
      </c>
    </row>
    <row r="103" spans="1:14" ht="45" x14ac:dyDescent="0.2">
      <c r="A103" s="152" t="s">
        <v>213</v>
      </c>
      <c r="B103" s="160" t="s">
        <v>214</v>
      </c>
      <c r="C103" s="207"/>
      <c r="D103" s="208"/>
      <c r="E103" s="209"/>
      <c r="F103" s="207"/>
      <c r="G103" s="208"/>
      <c r="H103" s="209"/>
      <c r="I103" s="210"/>
      <c r="J103" s="208"/>
      <c r="K103" s="211"/>
      <c r="L103" s="196">
        <f t="shared" si="5"/>
        <v>0</v>
      </c>
      <c r="M103" s="197">
        <f t="shared" si="5"/>
        <v>0</v>
      </c>
      <c r="N103" s="198">
        <f t="shared" si="5"/>
        <v>0</v>
      </c>
    </row>
    <row r="104" spans="1:14" ht="60" x14ac:dyDescent="0.2">
      <c r="A104" s="152" t="s">
        <v>215</v>
      </c>
      <c r="B104" s="160" t="s">
        <v>216</v>
      </c>
      <c r="C104" s="207"/>
      <c r="D104" s="208"/>
      <c r="E104" s="209"/>
      <c r="F104" s="207"/>
      <c r="G104" s="208"/>
      <c r="H104" s="209"/>
      <c r="I104" s="210"/>
      <c r="J104" s="208"/>
      <c r="K104" s="211"/>
      <c r="L104" s="196">
        <f t="shared" si="5"/>
        <v>0</v>
      </c>
      <c r="M104" s="197">
        <f t="shared" si="5"/>
        <v>0</v>
      </c>
      <c r="N104" s="198">
        <f t="shared" si="5"/>
        <v>0</v>
      </c>
    </row>
    <row r="105" spans="1:14" ht="30" x14ac:dyDescent="0.2">
      <c r="A105" s="152" t="s">
        <v>217</v>
      </c>
      <c r="B105" s="160" t="s">
        <v>218</v>
      </c>
      <c r="C105" s="207"/>
      <c r="D105" s="208"/>
      <c r="E105" s="209"/>
      <c r="F105" s="207"/>
      <c r="G105" s="208"/>
      <c r="H105" s="209"/>
      <c r="I105" s="210"/>
      <c r="J105" s="208"/>
      <c r="K105" s="211"/>
      <c r="L105" s="196">
        <f t="shared" si="5"/>
        <v>0</v>
      </c>
      <c r="M105" s="197">
        <f t="shared" si="5"/>
        <v>0</v>
      </c>
      <c r="N105" s="198">
        <f t="shared" si="5"/>
        <v>0</v>
      </c>
    </row>
    <row r="106" spans="1:14" ht="51" x14ac:dyDescent="0.2">
      <c r="A106" s="161" t="s">
        <v>219</v>
      </c>
      <c r="B106" s="162" t="s">
        <v>220</v>
      </c>
      <c r="C106" s="212"/>
      <c r="D106" s="213"/>
      <c r="E106" s="214"/>
      <c r="F106" s="212"/>
      <c r="G106" s="213"/>
      <c r="H106" s="214"/>
      <c r="I106" s="215"/>
      <c r="J106" s="213"/>
      <c r="K106" s="216"/>
      <c r="L106" s="196">
        <f t="shared" si="5"/>
        <v>0</v>
      </c>
      <c r="M106" s="197">
        <f t="shared" si="5"/>
        <v>0</v>
      </c>
      <c r="N106" s="198">
        <f t="shared" si="5"/>
        <v>0</v>
      </c>
    </row>
    <row r="107" spans="1:14" ht="30" x14ac:dyDescent="0.2">
      <c r="A107" s="152" t="s">
        <v>221</v>
      </c>
      <c r="B107" s="160" t="s">
        <v>222</v>
      </c>
      <c r="C107" s="217"/>
      <c r="D107" s="218"/>
      <c r="E107" s="219"/>
      <c r="F107" s="217"/>
      <c r="G107" s="218"/>
      <c r="H107" s="219"/>
      <c r="I107" s="220"/>
      <c r="J107" s="218"/>
      <c r="K107" s="221"/>
      <c r="L107" s="196">
        <f t="shared" si="5"/>
        <v>0</v>
      </c>
      <c r="M107" s="197">
        <f t="shared" si="5"/>
        <v>0</v>
      </c>
      <c r="N107" s="198">
        <f t="shared" si="5"/>
        <v>0</v>
      </c>
    </row>
    <row r="108" spans="1:14" ht="30" x14ac:dyDescent="0.2">
      <c r="A108" s="152" t="s">
        <v>223</v>
      </c>
      <c r="B108" s="160" t="s">
        <v>224</v>
      </c>
      <c r="C108" s="217"/>
      <c r="D108" s="218"/>
      <c r="E108" s="219"/>
      <c r="F108" s="217"/>
      <c r="G108" s="218"/>
      <c r="H108" s="219"/>
      <c r="I108" s="220"/>
      <c r="J108" s="218"/>
      <c r="K108" s="221"/>
      <c r="L108" s="196">
        <f t="shared" si="5"/>
        <v>0</v>
      </c>
      <c r="M108" s="197">
        <f t="shared" si="5"/>
        <v>0</v>
      </c>
      <c r="N108" s="198">
        <f t="shared" si="5"/>
        <v>0</v>
      </c>
    </row>
    <row r="109" spans="1:14" ht="45" x14ac:dyDescent="0.2">
      <c r="A109" s="152" t="s">
        <v>225</v>
      </c>
      <c r="B109" s="160" t="s">
        <v>226</v>
      </c>
      <c r="C109" s="207"/>
      <c r="D109" s="208"/>
      <c r="E109" s="209"/>
      <c r="F109" s="207"/>
      <c r="G109" s="208"/>
      <c r="H109" s="209"/>
      <c r="I109" s="210"/>
      <c r="J109" s="208"/>
      <c r="K109" s="211"/>
      <c r="L109" s="196">
        <f t="shared" si="5"/>
        <v>0</v>
      </c>
      <c r="M109" s="197">
        <f t="shared" si="5"/>
        <v>0</v>
      </c>
      <c r="N109" s="198">
        <f t="shared" si="5"/>
        <v>0</v>
      </c>
    </row>
    <row r="110" spans="1:14" ht="45" x14ac:dyDescent="0.2">
      <c r="A110" s="152" t="s">
        <v>227</v>
      </c>
      <c r="B110" s="160" t="s">
        <v>228</v>
      </c>
      <c r="C110" s="207"/>
      <c r="D110" s="208"/>
      <c r="E110" s="209"/>
      <c r="F110" s="207"/>
      <c r="G110" s="208"/>
      <c r="H110" s="209"/>
      <c r="I110" s="210"/>
      <c r="J110" s="208"/>
      <c r="K110" s="211"/>
      <c r="L110" s="196">
        <f t="shared" si="5"/>
        <v>0</v>
      </c>
      <c r="M110" s="197">
        <f t="shared" si="5"/>
        <v>0</v>
      </c>
      <c r="N110" s="198">
        <f t="shared" si="5"/>
        <v>0</v>
      </c>
    </row>
    <row r="111" spans="1:14" ht="25.5" x14ac:dyDescent="0.2">
      <c r="A111" s="161" t="s">
        <v>229</v>
      </c>
      <c r="B111" s="162" t="s">
        <v>230</v>
      </c>
      <c r="C111" s="222"/>
      <c r="D111" s="223"/>
      <c r="E111" s="224"/>
      <c r="F111" s="222"/>
      <c r="G111" s="223"/>
      <c r="H111" s="224"/>
      <c r="I111" s="225"/>
      <c r="J111" s="223"/>
      <c r="K111" s="226"/>
      <c r="L111" s="196">
        <f t="shared" si="5"/>
        <v>0</v>
      </c>
      <c r="M111" s="197">
        <f t="shared" si="5"/>
        <v>0</v>
      </c>
      <c r="N111" s="198">
        <f t="shared" si="5"/>
        <v>0</v>
      </c>
    </row>
    <row r="112" spans="1:14" ht="36" customHeight="1" x14ac:dyDescent="0.2">
      <c r="A112" s="152" t="s">
        <v>719</v>
      </c>
      <c r="B112" s="160" t="s">
        <v>232</v>
      </c>
      <c r="C112" s="217"/>
      <c r="D112" s="218"/>
      <c r="E112" s="219"/>
      <c r="F112" s="217"/>
      <c r="G112" s="218"/>
      <c r="H112" s="219"/>
      <c r="I112" s="220"/>
      <c r="J112" s="218"/>
      <c r="K112" s="221"/>
      <c r="L112" s="196">
        <f t="shared" si="5"/>
        <v>0</v>
      </c>
      <c r="M112" s="197">
        <f t="shared" si="5"/>
        <v>0</v>
      </c>
      <c r="N112" s="198">
        <f t="shared" si="5"/>
        <v>0</v>
      </c>
    </row>
    <row r="113" spans="1:14" ht="33" customHeight="1" x14ac:dyDescent="0.2">
      <c r="A113" s="152" t="s">
        <v>720</v>
      </c>
      <c r="B113" s="160" t="s">
        <v>234</v>
      </c>
      <c r="C113" s="217"/>
      <c r="D113" s="218"/>
      <c r="E113" s="219"/>
      <c r="F113" s="217"/>
      <c r="G113" s="218"/>
      <c r="H113" s="219"/>
      <c r="I113" s="220"/>
      <c r="J113" s="218"/>
      <c r="K113" s="221"/>
      <c r="L113" s="196">
        <f t="shared" si="5"/>
        <v>0</v>
      </c>
      <c r="M113" s="197">
        <f t="shared" si="5"/>
        <v>0</v>
      </c>
      <c r="N113" s="198">
        <f t="shared" si="5"/>
        <v>0</v>
      </c>
    </row>
    <row r="114" spans="1:14" ht="38.25" x14ac:dyDescent="0.2">
      <c r="A114" s="161" t="s">
        <v>235</v>
      </c>
      <c r="B114" s="162" t="s">
        <v>236</v>
      </c>
      <c r="C114" s="217"/>
      <c r="D114" s="218"/>
      <c r="E114" s="219"/>
      <c r="F114" s="217"/>
      <c r="G114" s="218"/>
      <c r="H114" s="219"/>
      <c r="I114" s="220"/>
      <c r="J114" s="218"/>
      <c r="K114" s="221"/>
      <c r="L114" s="196">
        <f t="shared" si="5"/>
        <v>0</v>
      </c>
      <c r="M114" s="197">
        <f t="shared" si="5"/>
        <v>0</v>
      </c>
      <c r="N114" s="198">
        <f t="shared" si="5"/>
        <v>0</v>
      </c>
    </row>
    <row r="115" spans="1:14" ht="30" x14ac:dyDescent="0.2">
      <c r="A115" s="152" t="s">
        <v>237</v>
      </c>
      <c r="B115" s="160" t="s">
        <v>238</v>
      </c>
      <c r="C115" s="217"/>
      <c r="D115" s="218"/>
      <c r="E115" s="219"/>
      <c r="F115" s="217"/>
      <c r="G115" s="218"/>
      <c r="H115" s="219"/>
      <c r="I115" s="220"/>
      <c r="J115" s="218"/>
      <c r="K115" s="221"/>
      <c r="L115" s="196">
        <f t="shared" si="5"/>
        <v>0</v>
      </c>
      <c r="M115" s="197">
        <f t="shared" si="5"/>
        <v>0</v>
      </c>
      <c r="N115" s="198">
        <f t="shared" si="5"/>
        <v>0</v>
      </c>
    </row>
    <row r="116" spans="1:14" ht="30" x14ac:dyDescent="0.2">
      <c r="A116" s="152" t="s">
        <v>239</v>
      </c>
      <c r="B116" s="160" t="s">
        <v>240</v>
      </c>
      <c r="C116" s="217"/>
      <c r="D116" s="218"/>
      <c r="E116" s="219"/>
      <c r="F116" s="217"/>
      <c r="G116" s="218"/>
      <c r="H116" s="219"/>
      <c r="I116" s="220"/>
      <c r="J116" s="218"/>
      <c r="K116" s="221"/>
      <c r="L116" s="196">
        <f t="shared" si="5"/>
        <v>0</v>
      </c>
      <c r="M116" s="197">
        <f t="shared" si="5"/>
        <v>0</v>
      </c>
      <c r="N116" s="198">
        <f t="shared" si="5"/>
        <v>0</v>
      </c>
    </row>
    <row r="117" spans="1:14" ht="45" x14ac:dyDescent="0.2">
      <c r="A117" s="152" t="s">
        <v>241</v>
      </c>
      <c r="B117" s="160" t="s">
        <v>242</v>
      </c>
      <c r="C117" s="217"/>
      <c r="D117" s="218"/>
      <c r="E117" s="219"/>
      <c r="F117" s="217"/>
      <c r="G117" s="218"/>
      <c r="H117" s="219"/>
      <c r="I117" s="220"/>
      <c r="J117" s="218"/>
      <c r="K117" s="221"/>
      <c r="L117" s="196">
        <f t="shared" si="5"/>
        <v>0</v>
      </c>
      <c r="M117" s="197">
        <f t="shared" si="5"/>
        <v>0</v>
      </c>
      <c r="N117" s="198">
        <f t="shared" si="5"/>
        <v>0</v>
      </c>
    </row>
    <row r="118" spans="1:14" ht="45" x14ac:dyDescent="0.2">
      <c r="A118" s="154" t="s">
        <v>243</v>
      </c>
      <c r="B118" s="163" t="s">
        <v>244</v>
      </c>
      <c r="C118" s="222"/>
      <c r="D118" s="223"/>
      <c r="E118" s="224"/>
      <c r="F118" s="222"/>
      <c r="G118" s="223"/>
      <c r="H118" s="224"/>
      <c r="I118" s="225"/>
      <c r="J118" s="223"/>
      <c r="K118" s="226"/>
      <c r="L118" s="196">
        <f t="shared" si="5"/>
        <v>0</v>
      </c>
      <c r="M118" s="197">
        <f t="shared" si="5"/>
        <v>0</v>
      </c>
      <c r="N118" s="198">
        <f t="shared" si="5"/>
        <v>0</v>
      </c>
    </row>
    <row r="119" spans="1:14" ht="30" x14ac:dyDescent="0.2">
      <c r="A119" s="152" t="s">
        <v>245</v>
      </c>
      <c r="B119" s="160" t="s">
        <v>246</v>
      </c>
      <c r="C119" s="217"/>
      <c r="D119" s="218"/>
      <c r="E119" s="219"/>
      <c r="F119" s="217"/>
      <c r="G119" s="218"/>
      <c r="H119" s="219"/>
      <c r="I119" s="220"/>
      <c r="J119" s="218"/>
      <c r="K119" s="221"/>
      <c r="L119" s="196">
        <f t="shared" si="5"/>
        <v>0</v>
      </c>
      <c r="M119" s="197">
        <f t="shared" si="5"/>
        <v>0</v>
      </c>
      <c r="N119" s="198">
        <f t="shared" si="5"/>
        <v>0</v>
      </c>
    </row>
    <row r="120" spans="1:14" ht="45" x14ac:dyDescent="0.2">
      <c r="A120" s="152" t="s">
        <v>247</v>
      </c>
      <c r="B120" s="160" t="s">
        <v>248</v>
      </c>
      <c r="C120" s="207"/>
      <c r="D120" s="208"/>
      <c r="E120" s="209"/>
      <c r="F120" s="207"/>
      <c r="G120" s="208"/>
      <c r="H120" s="209"/>
      <c r="I120" s="210"/>
      <c r="J120" s="208"/>
      <c r="K120" s="211"/>
      <c r="L120" s="196">
        <f t="shared" si="5"/>
        <v>0</v>
      </c>
      <c r="M120" s="197">
        <f t="shared" si="5"/>
        <v>0</v>
      </c>
      <c r="N120" s="198">
        <f t="shared" si="5"/>
        <v>0</v>
      </c>
    </row>
    <row r="121" spans="1:14" ht="30" x14ac:dyDescent="0.2">
      <c r="A121" s="152" t="s">
        <v>249</v>
      </c>
      <c r="B121" s="160" t="s">
        <v>250</v>
      </c>
      <c r="C121" s="217"/>
      <c r="D121" s="218"/>
      <c r="E121" s="219"/>
      <c r="F121" s="217"/>
      <c r="G121" s="218"/>
      <c r="H121" s="219"/>
      <c r="I121" s="220"/>
      <c r="J121" s="218"/>
      <c r="K121" s="221"/>
      <c r="L121" s="196">
        <f t="shared" si="5"/>
        <v>0</v>
      </c>
      <c r="M121" s="197">
        <f t="shared" si="5"/>
        <v>0</v>
      </c>
      <c r="N121" s="198">
        <f t="shared" si="5"/>
        <v>0</v>
      </c>
    </row>
    <row r="122" spans="1:14" ht="30" x14ac:dyDescent="0.2">
      <c r="A122" s="152" t="s">
        <v>251</v>
      </c>
      <c r="B122" s="160" t="s">
        <v>252</v>
      </c>
      <c r="C122" s="217"/>
      <c r="D122" s="218"/>
      <c r="E122" s="219"/>
      <c r="F122" s="217"/>
      <c r="G122" s="218"/>
      <c r="H122" s="219"/>
      <c r="I122" s="220"/>
      <c r="J122" s="218"/>
      <c r="K122" s="221"/>
      <c r="L122" s="196">
        <f t="shared" si="5"/>
        <v>0</v>
      </c>
      <c r="M122" s="197">
        <f t="shared" si="5"/>
        <v>0</v>
      </c>
      <c r="N122" s="198">
        <f t="shared" si="5"/>
        <v>0</v>
      </c>
    </row>
    <row r="123" spans="1:14" ht="45" x14ac:dyDescent="0.2">
      <c r="A123" s="154" t="s">
        <v>253</v>
      </c>
      <c r="B123" s="163" t="s">
        <v>254</v>
      </c>
      <c r="C123" s="222"/>
      <c r="D123" s="223"/>
      <c r="E123" s="224"/>
      <c r="F123" s="222"/>
      <c r="G123" s="223"/>
      <c r="H123" s="224"/>
      <c r="I123" s="225"/>
      <c r="J123" s="223"/>
      <c r="K123" s="226"/>
      <c r="L123" s="196">
        <f t="shared" si="5"/>
        <v>0</v>
      </c>
      <c r="M123" s="197">
        <f t="shared" si="5"/>
        <v>0</v>
      </c>
      <c r="N123" s="198">
        <f t="shared" si="5"/>
        <v>0</v>
      </c>
    </row>
    <row r="124" spans="1:14" ht="60" x14ac:dyDescent="0.2">
      <c r="A124" s="152" t="s">
        <v>255</v>
      </c>
      <c r="B124" s="160" t="s">
        <v>256</v>
      </c>
      <c r="C124" s="207"/>
      <c r="D124" s="208"/>
      <c r="E124" s="209"/>
      <c r="F124" s="207"/>
      <c r="G124" s="208"/>
      <c r="H124" s="209"/>
      <c r="I124" s="210"/>
      <c r="J124" s="208"/>
      <c r="K124" s="211"/>
      <c r="L124" s="196">
        <f t="shared" si="5"/>
        <v>0</v>
      </c>
      <c r="M124" s="197">
        <f t="shared" si="5"/>
        <v>0</v>
      </c>
      <c r="N124" s="198">
        <f t="shared" si="5"/>
        <v>0</v>
      </c>
    </row>
    <row r="125" spans="1:14" ht="31.5" x14ac:dyDescent="0.2">
      <c r="A125" s="164" t="s">
        <v>257</v>
      </c>
      <c r="B125" s="165" t="s">
        <v>27</v>
      </c>
      <c r="C125" s="222"/>
      <c r="D125" s="223"/>
      <c r="E125" s="224"/>
      <c r="F125" s="222"/>
      <c r="G125" s="223"/>
      <c r="H125" s="224"/>
      <c r="I125" s="225"/>
      <c r="J125" s="223"/>
      <c r="K125" s="226"/>
      <c r="L125" s="196">
        <f t="shared" si="5"/>
        <v>0</v>
      </c>
      <c r="M125" s="197">
        <f t="shared" si="5"/>
        <v>0</v>
      </c>
      <c r="N125" s="198">
        <f t="shared" si="5"/>
        <v>0</v>
      </c>
    </row>
    <row r="126" spans="1:14" ht="31.5" x14ac:dyDescent="0.25">
      <c r="A126" s="178" t="s">
        <v>258</v>
      </c>
      <c r="B126" s="179"/>
      <c r="C126" s="227">
        <f t="shared" ref="C126:H126" si="15">SUM(C125,C102)</f>
        <v>33556010</v>
      </c>
      <c r="D126" s="228">
        <f t="shared" si="15"/>
        <v>32495915</v>
      </c>
      <c r="E126" s="229">
        <f t="shared" si="15"/>
        <v>32464763</v>
      </c>
      <c r="F126" s="227">
        <f t="shared" si="15"/>
        <v>0</v>
      </c>
      <c r="G126" s="228">
        <f t="shared" si="15"/>
        <v>0</v>
      </c>
      <c r="H126" s="229">
        <f t="shared" si="15"/>
        <v>0</v>
      </c>
      <c r="I126" s="230"/>
      <c r="J126" s="228"/>
      <c r="K126" s="231"/>
      <c r="L126" s="232">
        <f t="shared" si="5"/>
        <v>33556010</v>
      </c>
      <c r="M126" s="233">
        <f t="shared" si="5"/>
        <v>32495915</v>
      </c>
      <c r="N126" s="234">
        <f t="shared" si="5"/>
        <v>32464763</v>
      </c>
    </row>
    <row r="127" spans="1:14" ht="15.75" x14ac:dyDescent="0.25">
      <c r="A127" s="293"/>
      <c r="B127" s="294"/>
      <c r="C127" s="295"/>
      <c r="D127" s="295"/>
      <c r="E127" s="295"/>
      <c r="F127" s="295"/>
      <c r="G127" s="295"/>
      <c r="H127" s="295"/>
      <c r="I127" s="295"/>
      <c r="J127" s="295"/>
      <c r="K127" s="295"/>
      <c r="L127" s="296"/>
      <c r="M127" s="296"/>
      <c r="N127" s="296"/>
    </row>
    <row r="128" spans="1:14" ht="15.75" x14ac:dyDescent="0.25">
      <c r="A128" s="168"/>
      <c r="B128" s="169"/>
      <c r="C128" s="166"/>
      <c r="D128" s="166"/>
      <c r="E128" s="166"/>
      <c r="F128" s="166"/>
      <c r="G128" s="166"/>
      <c r="H128" s="166"/>
      <c r="I128" s="166"/>
      <c r="J128" s="166"/>
      <c r="K128" s="166"/>
      <c r="L128" s="167"/>
      <c r="M128" s="167"/>
      <c r="N128" s="167"/>
    </row>
    <row r="129" spans="1:14" ht="11.25" customHeight="1" x14ac:dyDescent="0.25">
      <c r="A129" s="168"/>
      <c r="B129" s="169"/>
      <c r="C129" s="166"/>
      <c r="D129" s="166"/>
      <c r="E129" s="166"/>
      <c r="F129" s="166"/>
      <c r="G129" s="166"/>
      <c r="H129" s="166"/>
      <c r="I129" s="166"/>
      <c r="J129" s="166"/>
      <c r="K129" s="166"/>
      <c r="L129" s="167"/>
      <c r="M129" s="167"/>
      <c r="N129" s="167"/>
    </row>
  </sheetData>
  <mergeCells count="9">
    <mergeCell ref="C8:E8"/>
    <mergeCell ref="F8:H8"/>
    <mergeCell ref="I8:K8"/>
    <mergeCell ref="L8:N8"/>
    <mergeCell ref="A1:N1"/>
    <mergeCell ref="A2:F2"/>
    <mergeCell ref="A4:L4"/>
    <mergeCell ref="A5:L5"/>
    <mergeCell ref="A6:L6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workbookViewId="0">
      <selection activeCell="A5" sqref="A5:L5"/>
    </sheetView>
  </sheetViews>
  <sheetFormatPr defaultRowHeight="12.75" x14ac:dyDescent="0.2"/>
  <cols>
    <col min="1" max="1" width="23.7109375" bestFit="1" customWidth="1"/>
    <col min="3" max="3" width="17.42578125" customWidth="1"/>
    <col min="4" max="4" width="16.42578125" customWidth="1"/>
    <col min="5" max="5" width="14.85546875" customWidth="1"/>
    <col min="12" max="12" width="13.7109375" customWidth="1"/>
    <col min="13" max="13" width="14.5703125" customWidth="1"/>
    <col min="14" max="14" width="16.28515625" customWidth="1"/>
  </cols>
  <sheetData>
    <row r="1" spans="1:14" x14ac:dyDescent="0.2">
      <c r="J1" s="468" t="s">
        <v>771</v>
      </c>
      <c r="K1" s="458"/>
      <c r="L1" s="458"/>
      <c r="M1" s="458"/>
      <c r="N1" s="458"/>
    </row>
    <row r="3" spans="1:14" ht="20.100000000000001" customHeight="1" x14ac:dyDescent="0.25">
      <c r="A3" s="469" t="s">
        <v>758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1"/>
      <c r="M3" s="399"/>
      <c r="N3" s="399"/>
    </row>
    <row r="4" spans="1:14" ht="20.100000000000001" customHeight="1" x14ac:dyDescent="0.25">
      <c r="A4" s="469" t="s">
        <v>626</v>
      </c>
      <c r="B4" s="472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399"/>
      <c r="N4" s="399"/>
    </row>
    <row r="5" spans="1:14" ht="18" customHeight="1" x14ac:dyDescent="0.25">
      <c r="A5" s="474" t="s">
        <v>630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398"/>
      <c r="N5" s="398"/>
    </row>
    <row r="6" spans="1:14" ht="18" x14ac:dyDescent="0.25">
      <c r="A6" s="396"/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8"/>
      <c r="M6" s="398"/>
      <c r="N6" s="398"/>
    </row>
    <row r="7" spans="1:14" ht="25.5" x14ac:dyDescent="0.25">
      <c r="A7" s="134" t="s">
        <v>29</v>
      </c>
      <c r="B7" s="135" t="s">
        <v>30</v>
      </c>
      <c r="C7" s="461" t="s">
        <v>36</v>
      </c>
      <c r="D7" s="462"/>
      <c r="E7" s="463"/>
      <c r="F7" s="462" t="s">
        <v>37</v>
      </c>
      <c r="G7" s="462"/>
      <c r="H7" s="464"/>
      <c r="I7" s="461" t="s">
        <v>613</v>
      </c>
      <c r="J7" s="462"/>
      <c r="K7" s="463"/>
      <c r="L7" s="466" t="s">
        <v>612</v>
      </c>
      <c r="M7" s="466"/>
      <c r="N7" s="467"/>
    </row>
    <row r="8" spans="1:14" ht="24" x14ac:dyDescent="0.2">
      <c r="A8" s="134"/>
      <c r="B8" s="135"/>
      <c r="C8" s="136" t="s">
        <v>428</v>
      </c>
      <c r="D8" s="137" t="s">
        <v>429</v>
      </c>
      <c r="E8" s="138" t="s">
        <v>430</v>
      </c>
      <c r="F8" s="137" t="s">
        <v>628</v>
      </c>
      <c r="G8" s="137" t="s">
        <v>631</v>
      </c>
      <c r="H8" s="170" t="s">
        <v>430</v>
      </c>
      <c r="I8" s="171" t="s">
        <v>628</v>
      </c>
      <c r="J8" s="139" t="s">
        <v>631</v>
      </c>
      <c r="K8" s="172" t="s">
        <v>430</v>
      </c>
      <c r="L8" s="173" t="s">
        <v>428</v>
      </c>
      <c r="M8" s="137" t="s">
        <v>429</v>
      </c>
      <c r="N8" s="140" t="s">
        <v>430</v>
      </c>
    </row>
    <row r="9" spans="1:14" ht="45" x14ac:dyDescent="0.2">
      <c r="A9" s="144" t="s">
        <v>721</v>
      </c>
      <c r="B9" s="174" t="s">
        <v>263</v>
      </c>
      <c r="C9" s="235">
        <v>0</v>
      </c>
      <c r="D9" s="197">
        <v>0</v>
      </c>
      <c r="E9" s="236">
        <v>0</v>
      </c>
      <c r="F9" s="237"/>
      <c r="G9" s="197"/>
      <c r="H9" s="238"/>
      <c r="I9" s="235"/>
      <c r="J9" s="197"/>
      <c r="K9" s="236"/>
      <c r="L9" s="237">
        <f>SUM(C9,F9,I9)</f>
        <v>0</v>
      </c>
      <c r="M9" s="237">
        <f t="shared" ref="M9:N24" si="0">SUM(D9,G9,J9)</f>
        <v>0</v>
      </c>
      <c r="N9" s="237">
        <f t="shared" si="0"/>
        <v>0</v>
      </c>
    </row>
    <row r="10" spans="1:14" ht="45" x14ac:dyDescent="0.2">
      <c r="A10" s="144" t="s">
        <v>722</v>
      </c>
      <c r="B10" s="174" t="s">
        <v>265</v>
      </c>
      <c r="C10" s="235">
        <v>0</v>
      </c>
      <c r="D10" s="197">
        <v>0</v>
      </c>
      <c r="E10" s="236">
        <v>0</v>
      </c>
      <c r="F10" s="237"/>
      <c r="G10" s="197"/>
      <c r="H10" s="238"/>
      <c r="I10" s="235"/>
      <c r="J10" s="197"/>
      <c r="K10" s="236"/>
      <c r="L10" s="237">
        <f t="shared" ref="L10:N73" si="1">SUM(C10,F10,I10)</f>
        <v>0</v>
      </c>
      <c r="M10" s="237">
        <f t="shared" si="0"/>
        <v>0</v>
      </c>
      <c r="N10" s="237">
        <f t="shared" si="0"/>
        <v>0</v>
      </c>
    </row>
    <row r="11" spans="1:14" ht="30" x14ac:dyDescent="0.2">
      <c r="A11" s="144" t="s">
        <v>723</v>
      </c>
      <c r="B11" s="174" t="s">
        <v>267</v>
      </c>
      <c r="C11" s="235">
        <v>0</v>
      </c>
      <c r="D11" s="197">
        <v>0</v>
      </c>
      <c r="E11" s="236">
        <v>0</v>
      </c>
      <c r="F11" s="237"/>
      <c r="G11" s="197"/>
      <c r="H11" s="238"/>
      <c r="I11" s="235"/>
      <c r="J11" s="197"/>
      <c r="K11" s="236"/>
      <c r="L11" s="237">
        <f t="shared" si="1"/>
        <v>0</v>
      </c>
      <c r="M11" s="237">
        <f t="shared" si="0"/>
        <v>0</v>
      </c>
      <c r="N11" s="237">
        <f t="shared" si="0"/>
        <v>0</v>
      </c>
    </row>
    <row r="12" spans="1:14" ht="30" x14ac:dyDescent="0.2">
      <c r="A12" s="144" t="s">
        <v>724</v>
      </c>
      <c r="B12" s="174" t="s">
        <v>268</v>
      </c>
      <c r="C12" s="235">
        <v>0</v>
      </c>
      <c r="D12" s="197">
        <v>0</v>
      </c>
      <c r="E12" s="236">
        <v>0</v>
      </c>
      <c r="F12" s="237"/>
      <c r="G12" s="197"/>
      <c r="H12" s="238"/>
      <c r="I12" s="235"/>
      <c r="J12" s="197"/>
      <c r="K12" s="236"/>
      <c r="L12" s="237">
        <f t="shared" si="1"/>
        <v>0</v>
      </c>
      <c r="M12" s="237">
        <f t="shared" si="0"/>
        <v>0</v>
      </c>
      <c r="N12" s="237">
        <f t="shared" si="0"/>
        <v>0</v>
      </c>
    </row>
    <row r="13" spans="1:14" ht="30" x14ac:dyDescent="0.2">
      <c r="A13" s="144" t="s">
        <v>632</v>
      </c>
      <c r="B13" s="174" t="s">
        <v>269</v>
      </c>
      <c r="C13" s="235">
        <v>0</v>
      </c>
      <c r="D13" s="197">
        <v>0</v>
      </c>
      <c r="E13" s="236">
        <v>0</v>
      </c>
      <c r="F13" s="237"/>
      <c r="G13" s="197"/>
      <c r="H13" s="238"/>
      <c r="I13" s="235"/>
      <c r="J13" s="197"/>
      <c r="K13" s="236"/>
      <c r="L13" s="237">
        <f t="shared" si="1"/>
        <v>0</v>
      </c>
      <c r="M13" s="237">
        <f t="shared" si="0"/>
        <v>0</v>
      </c>
      <c r="N13" s="237">
        <f t="shared" si="0"/>
        <v>0</v>
      </c>
    </row>
    <row r="14" spans="1:14" ht="38.25" x14ac:dyDescent="0.2">
      <c r="A14" s="147" t="s">
        <v>270</v>
      </c>
      <c r="B14" s="175" t="s">
        <v>271</v>
      </c>
      <c r="C14" s="235">
        <f>SUM(C9:C13)</f>
        <v>0</v>
      </c>
      <c r="D14" s="235">
        <f t="shared" ref="D14:E14" si="2">SUM(D9:D13)</f>
        <v>0</v>
      </c>
      <c r="E14" s="235">
        <f t="shared" si="2"/>
        <v>0</v>
      </c>
      <c r="F14" s="237"/>
      <c r="G14" s="197"/>
      <c r="H14" s="238"/>
      <c r="I14" s="235"/>
      <c r="J14" s="197"/>
      <c r="K14" s="236"/>
      <c r="L14" s="237">
        <f t="shared" si="1"/>
        <v>0</v>
      </c>
      <c r="M14" s="237">
        <f t="shared" si="0"/>
        <v>0</v>
      </c>
      <c r="N14" s="237">
        <f t="shared" si="0"/>
        <v>0</v>
      </c>
    </row>
    <row r="15" spans="1:14" ht="30" x14ac:dyDescent="0.2">
      <c r="A15" s="144" t="s">
        <v>272</v>
      </c>
      <c r="B15" s="174" t="s">
        <v>273</v>
      </c>
      <c r="C15" s="235">
        <v>0</v>
      </c>
      <c r="D15" s="197">
        <v>0</v>
      </c>
      <c r="E15" s="236">
        <v>0</v>
      </c>
      <c r="F15" s="237"/>
      <c r="G15" s="197"/>
      <c r="H15" s="238"/>
      <c r="I15" s="235"/>
      <c r="J15" s="197"/>
      <c r="K15" s="236"/>
      <c r="L15" s="237">
        <f t="shared" si="1"/>
        <v>0</v>
      </c>
      <c r="M15" s="237">
        <f t="shared" si="0"/>
        <v>0</v>
      </c>
      <c r="N15" s="237">
        <f t="shared" si="0"/>
        <v>0</v>
      </c>
    </row>
    <row r="16" spans="1:14" ht="59.25" customHeight="1" x14ac:dyDescent="0.2">
      <c r="A16" s="144" t="s">
        <v>725</v>
      </c>
      <c r="B16" s="174" t="s">
        <v>275</v>
      </c>
      <c r="C16" s="235">
        <v>0</v>
      </c>
      <c r="D16" s="197">
        <v>0</v>
      </c>
      <c r="E16" s="236">
        <v>0</v>
      </c>
      <c r="F16" s="237"/>
      <c r="G16" s="197"/>
      <c r="H16" s="238"/>
      <c r="I16" s="235"/>
      <c r="J16" s="197"/>
      <c r="K16" s="236"/>
      <c r="L16" s="237">
        <f t="shared" si="1"/>
        <v>0</v>
      </c>
      <c r="M16" s="237">
        <f t="shared" si="0"/>
        <v>0</v>
      </c>
      <c r="N16" s="237">
        <f t="shared" si="0"/>
        <v>0</v>
      </c>
    </row>
    <row r="17" spans="1:14" ht="65.25" customHeight="1" x14ac:dyDescent="0.2">
      <c r="A17" s="144" t="s">
        <v>727</v>
      </c>
      <c r="B17" s="174" t="s">
        <v>277</v>
      </c>
      <c r="C17" s="235">
        <v>0</v>
      </c>
      <c r="D17" s="197">
        <v>0</v>
      </c>
      <c r="E17" s="236">
        <v>0</v>
      </c>
      <c r="F17" s="237"/>
      <c r="G17" s="197"/>
      <c r="H17" s="238"/>
      <c r="I17" s="235"/>
      <c r="J17" s="197"/>
      <c r="K17" s="236"/>
      <c r="L17" s="237">
        <f t="shared" si="1"/>
        <v>0</v>
      </c>
      <c r="M17" s="237">
        <f t="shared" si="0"/>
        <v>0</v>
      </c>
      <c r="N17" s="237">
        <f t="shared" si="0"/>
        <v>0</v>
      </c>
    </row>
    <row r="18" spans="1:14" ht="60" x14ac:dyDescent="0.2">
      <c r="A18" s="144" t="s">
        <v>726</v>
      </c>
      <c r="B18" s="174" t="s">
        <v>279</v>
      </c>
      <c r="C18" s="235">
        <v>0</v>
      </c>
      <c r="D18" s="197">
        <v>0</v>
      </c>
      <c r="E18" s="236">
        <v>0</v>
      </c>
      <c r="F18" s="237"/>
      <c r="G18" s="197"/>
      <c r="H18" s="238"/>
      <c r="I18" s="235"/>
      <c r="J18" s="197"/>
      <c r="K18" s="236"/>
      <c r="L18" s="237">
        <f t="shared" si="1"/>
        <v>0</v>
      </c>
      <c r="M18" s="237">
        <f t="shared" si="0"/>
        <v>0</v>
      </c>
      <c r="N18" s="237">
        <f t="shared" si="0"/>
        <v>0</v>
      </c>
    </row>
    <row r="19" spans="1:14" ht="60" x14ac:dyDescent="0.2">
      <c r="A19" s="144" t="s">
        <v>280</v>
      </c>
      <c r="B19" s="174" t="s">
        <v>281</v>
      </c>
      <c r="C19" s="235">
        <v>0</v>
      </c>
      <c r="D19" s="197">
        <v>38468</v>
      </c>
      <c r="E19" s="236">
        <v>38468</v>
      </c>
      <c r="F19" s="237"/>
      <c r="G19" s="197"/>
      <c r="H19" s="238"/>
      <c r="I19" s="235"/>
      <c r="J19" s="197"/>
      <c r="K19" s="236"/>
      <c r="L19" s="237">
        <f t="shared" si="1"/>
        <v>0</v>
      </c>
      <c r="M19" s="237">
        <f t="shared" si="0"/>
        <v>38468</v>
      </c>
      <c r="N19" s="237">
        <f t="shared" si="0"/>
        <v>38468</v>
      </c>
    </row>
    <row r="20" spans="1:14" ht="60" x14ac:dyDescent="0.2">
      <c r="A20" s="150" t="s">
        <v>2</v>
      </c>
      <c r="B20" s="176" t="s">
        <v>1</v>
      </c>
      <c r="C20" s="235">
        <f>SUM(C14:C19)</f>
        <v>0</v>
      </c>
      <c r="D20" s="235">
        <f t="shared" ref="D20:E20" si="3">SUM(D14:D19)</f>
        <v>38468</v>
      </c>
      <c r="E20" s="235">
        <f t="shared" si="3"/>
        <v>38468</v>
      </c>
      <c r="F20" s="237"/>
      <c r="G20" s="197"/>
      <c r="H20" s="238"/>
      <c r="I20" s="235"/>
      <c r="J20" s="197"/>
      <c r="K20" s="236"/>
      <c r="L20" s="237">
        <f t="shared" si="1"/>
        <v>0</v>
      </c>
      <c r="M20" s="237">
        <f t="shared" si="0"/>
        <v>38468</v>
      </c>
      <c r="N20" s="237">
        <f t="shared" si="0"/>
        <v>38468</v>
      </c>
    </row>
    <row r="21" spans="1:14" ht="30" x14ac:dyDescent="0.2">
      <c r="A21" s="144" t="s">
        <v>282</v>
      </c>
      <c r="B21" s="174" t="s">
        <v>283</v>
      </c>
      <c r="C21" s="235">
        <v>0</v>
      </c>
      <c r="D21" s="197">
        <v>0</v>
      </c>
      <c r="E21" s="236">
        <v>0</v>
      </c>
      <c r="F21" s="237"/>
      <c r="G21" s="197"/>
      <c r="H21" s="238"/>
      <c r="I21" s="235"/>
      <c r="J21" s="197"/>
      <c r="K21" s="236"/>
      <c r="L21" s="237">
        <f t="shared" si="1"/>
        <v>0</v>
      </c>
      <c r="M21" s="237">
        <f t="shared" si="0"/>
        <v>0</v>
      </c>
      <c r="N21" s="237">
        <f t="shared" si="0"/>
        <v>0</v>
      </c>
    </row>
    <row r="22" spans="1:14" ht="30" x14ac:dyDescent="0.2">
      <c r="A22" s="144" t="s">
        <v>284</v>
      </c>
      <c r="B22" s="174" t="s">
        <v>285</v>
      </c>
      <c r="C22" s="235">
        <v>0</v>
      </c>
      <c r="D22" s="197">
        <v>0</v>
      </c>
      <c r="E22" s="236">
        <v>0</v>
      </c>
      <c r="F22" s="237"/>
      <c r="G22" s="197"/>
      <c r="H22" s="238"/>
      <c r="I22" s="235"/>
      <c r="J22" s="197"/>
      <c r="K22" s="236"/>
      <c r="L22" s="237">
        <f t="shared" si="1"/>
        <v>0</v>
      </c>
      <c r="M22" s="237">
        <f t="shared" si="0"/>
        <v>0</v>
      </c>
      <c r="N22" s="237">
        <f t="shared" si="0"/>
        <v>0</v>
      </c>
    </row>
    <row r="23" spans="1:14" x14ac:dyDescent="0.2">
      <c r="A23" s="147" t="s">
        <v>286</v>
      </c>
      <c r="B23" s="175" t="s">
        <v>287</v>
      </c>
      <c r="C23" s="235">
        <f>SUM(C21:C22)</f>
        <v>0</v>
      </c>
      <c r="D23" s="197">
        <f>SUM(D21:D22)</f>
        <v>0</v>
      </c>
      <c r="E23" s="197">
        <f>SUM(E21:E22)</f>
        <v>0</v>
      </c>
      <c r="F23" s="237"/>
      <c r="G23" s="197"/>
      <c r="H23" s="238"/>
      <c r="I23" s="235"/>
      <c r="J23" s="197"/>
      <c r="K23" s="236"/>
      <c r="L23" s="237">
        <f t="shared" si="1"/>
        <v>0</v>
      </c>
      <c r="M23" s="237">
        <f t="shared" si="0"/>
        <v>0</v>
      </c>
      <c r="N23" s="237">
        <f t="shared" si="0"/>
        <v>0</v>
      </c>
    </row>
    <row r="24" spans="1:14" ht="30" x14ac:dyDescent="0.2">
      <c r="A24" s="144" t="s">
        <v>288</v>
      </c>
      <c r="B24" s="174" t="s">
        <v>289</v>
      </c>
      <c r="C24" s="235">
        <v>0</v>
      </c>
      <c r="D24" s="197">
        <v>0</v>
      </c>
      <c r="E24" s="236">
        <v>0</v>
      </c>
      <c r="F24" s="237"/>
      <c r="G24" s="197"/>
      <c r="H24" s="238"/>
      <c r="I24" s="235"/>
      <c r="J24" s="197"/>
      <c r="K24" s="236"/>
      <c r="L24" s="237">
        <f t="shared" si="1"/>
        <v>0</v>
      </c>
      <c r="M24" s="237">
        <f t="shared" si="0"/>
        <v>0</v>
      </c>
      <c r="N24" s="237">
        <f t="shared" si="0"/>
        <v>0</v>
      </c>
    </row>
    <row r="25" spans="1:14" ht="45" x14ac:dyDescent="0.2">
      <c r="A25" s="144" t="s">
        <v>290</v>
      </c>
      <c r="B25" s="174" t="s">
        <v>291</v>
      </c>
      <c r="C25" s="235">
        <v>0</v>
      </c>
      <c r="D25" s="197">
        <v>0</v>
      </c>
      <c r="E25" s="236">
        <v>0</v>
      </c>
      <c r="F25" s="237"/>
      <c r="G25" s="197"/>
      <c r="H25" s="238"/>
      <c r="I25" s="235"/>
      <c r="J25" s="197"/>
      <c r="K25" s="236"/>
      <c r="L25" s="237">
        <f t="shared" si="1"/>
        <v>0</v>
      </c>
      <c r="M25" s="237">
        <f t="shared" si="1"/>
        <v>0</v>
      </c>
      <c r="N25" s="237">
        <f t="shared" si="1"/>
        <v>0</v>
      </c>
    </row>
    <row r="26" spans="1:14" ht="15" x14ac:dyDescent="0.2">
      <c r="A26" s="144" t="s">
        <v>292</v>
      </c>
      <c r="B26" s="174" t="s">
        <v>293</v>
      </c>
      <c r="C26" s="235">
        <v>0</v>
      </c>
      <c r="D26" s="197">
        <v>0</v>
      </c>
      <c r="E26" s="236">
        <v>0</v>
      </c>
      <c r="F26" s="237"/>
      <c r="G26" s="197"/>
      <c r="H26" s="238"/>
      <c r="I26" s="235"/>
      <c r="J26" s="197"/>
      <c r="K26" s="236"/>
      <c r="L26" s="237">
        <f t="shared" si="1"/>
        <v>0</v>
      </c>
      <c r="M26" s="237">
        <f t="shared" si="1"/>
        <v>0</v>
      </c>
      <c r="N26" s="237">
        <f t="shared" si="1"/>
        <v>0</v>
      </c>
    </row>
    <row r="27" spans="1:14" ht="30" x14ac:dyDescent="0.2">
      <c r="A27" s="144" t="s">
        <v>294</v>
      </c>
      <c r="B27" s="174" t="s">
        <v>295</v>
      </c>
      <c r="C27" s="235">
        <v>0</v>
      </c>
      <c r="D27" s="197">
        <v>0</v>
      </c>
      <c r="E27" s="236">
        <v>0</v>
      </c>
      <c r="F27" s="237"/>
      <c r="G27" s="197"/>
      <c r="H27" s="238"/>
      <c r="I27" s="235"/>
      <c r="J27" s="197"/>
      <c r="K27" s="236"/>
      <c r="L27" s="237">
        <f t="shared" si="1"/>
        <v>0</v>
      </c>
      <c r="M27" s="237">
        <f t="shared" si="1"/>
        <v>0</v>
      </c>
      <c r="N27" s="237">
        <f t="shared" si="1"/>
        <v>0</v>
      </c>
    </row>
    <row r="28" spans="1:14" ht="15" x14ac:dyDescent="0.2">
      <c r="A28" s="144" t="s">
        <v>296</v>
      </c>
      <c r="B28" s="174" t="s">
        <v>297</v>
      </c>
      <c r="C28" s="235">
        <v>0</v>
      </c>
      <c r="D28" s="197">
        <v>0</v>
      </c>
      <c r="E28" s="236">
        <v>0</v>
      </c>
      <c r="F28" s="237"/>
      <c r="G28" s="197"/>
      <c r="H28" s="238"/>
      <c r="I28" s="235"/>
      <c r="J28" s="197"/>
      <c r="K28" s="236"/>
      <c r="L28" s="237">
        <f t="shared" si="1"/>
        <v>0</v>
      </c>
      <c r="M28" s="237">
        <f t="shared" si="1"/>
        <v>0</v>
      </c>
      <c r="N28" s="237">
        <f t="shared" si="1"/>
        <v>0</v>
      </c>
    </row>
    <row r="29" spans="1:14" ht="30.75" customHeight="1" x14ac:dyDescent="0.2">
      <c r="A29" s="144" t="s">
        <v>728</v>
      </c>
      <c r="B29" s="174" t="s">
        <v>299</v>
      </c>
      <c r="C29" s="235">
        <v>0</v>
      </c>
      <c r="D29" s="197">
        <v>0</v>
      </c>
      <c r="E29" s="236">
        <v>0</v>
      </c>
      <c r="F29" s="237"/>
      <c r="G29" s="197"/>
      <c r="H29" s="238"/>
      <c r="I29" s="235"/>
      <c r="J29" s="197"/>
      <c r="K29" s="236"/>
      <c r="L29" s="237">
        <f t="shared" si="1"/>
        <v>0</v>
      </c>
      <c r="M29" s="237">
        <f t="shared" si="1"/>
        <v>0</v>
      </c>
      <c r="N29" s="237">
        <f t="shared" si="1"/>
        <v>0</v>
      </c>
    </row>
    <row r="30" spans="1:14" ht="15" x14ac:dyDescent="0.2">
      <c r="A30" s="144" t="s">
        <v>300</v>
      </c>
      <c r="B30" s="174" t="s">
        <v>301</v>
      </c>
      <c r="C30" s="235">
        <v>0</v>
      </c>
      <c r="D30" s="197">
        <v>0</v>
      </c>
      <c r="E30" s="236">
        <v>0</v>
      </c>
      <c r="F30" s="237"/>
      <c r="G30" s="197"/>
      <c r="H30" s="238"/>
      <c r="I30" s="235"/>
      <c r="J30" s="197"/>
      <c r="K30" s="236"/>
      <c r="L30" s="237">
        <f t="shared" si="1"/>
        <v>0</v>
      </c>
      <c r="M30" s="237">
        <f t="shared" si="1"/>
        <v>0</v>
      </c>
      <c r="N30" s="237">
        <f t="shared" si="1"/>
        <v>0</v>
      </c>
    </row>
    <row r="31" spans="1:14" ht="30" x14ac:dyDescent="0.2">
      <c r="A31" s="144" t="s">
        <v>302</v>
      </c>
      <c r="B31" s="174" t="s">
        <v>303</v>
      </c>
      <c r="C31" s="235">
        <v>0</v>
      </c>
      <c r="D31" s="197">
        <v>0</v>
      </c>
      <c r="E31" s="236">
        <v>0</v>
      </c>
      <c r="F31" s="237"/>
      <c r="G31" s="197"/>
      <c r="H31" s="238"/>
      <c r="I31" s="235"/>
      <c r="J31" s="197"/>
      <c r="K31" s="236"/>
      <c r="L31" s="237">
        <f t="shared" si="1"/>
        <v>0</v>
      </c>
      <c r="M31" s="237">
        <f t="shared" si="1"/>
        <v>0</v>
      </c>
      <c r="N31" s="237">
        <f t="shared" si="1"/>
        <v>0</v>
      </c>
    </row>
    <row r="32" spans="1:14" ht="25.5" x14ac:dyDescent="0.2">
      <c r="A32" s="147" t="s">
        <v>304</v>
      </c>
      <c r="B32" s="175" t="s">
        <v>305</v>
      </c>
      <c r="C32" s="235">
        <f>SUM(C24:C31)</f>
        <v>0</v>
      </c>
      <c r="D32" s="235">
        <f t="shared" ref="D32:E32" si="4">SUM(D24:D31)</f>
        <v>0</v>
      </c>
      <c r="E32" s="235">
        <f t="shared" si="4"/>
        <v>0</v>
      </c>
      <c r="F32" s="237"/>
      <c r="G32" s="197"/>
      <c r="H32" s="238"/>
      <c r="I32" s="235"/>
      <c r="J32" s="197"/>
      <c r="K32" s="236"/>
      <c r="L32" s="237">
        <f t="shared" si="1"/>
        <v>0</v>
      </c>
      <c r="M32" s="237">
        <f t="shared" si="1"/>
        <v>0</v>
      </c>
      <c r="N32" s="237">
        <f t="shared" si="1"/>
        <v>0</v>
      </c>
    </row>
    <row r="33" spans="1:14" ht="30" x14ac:dyDescent="0.2">
      <c r="A33" s="144" t="s">
        <v>306</v>
      </c>
      <c r="B33" s="174" t="s">
        <v>307</v>
      </c>
      <c r="C33" s="235">
        <v>0</v>
      </c>
      <c r="D33" s="197">
        <v>0</v>
      </c>
      <c r="E33" s="236">
        <v>0</v>
      </c>
      <c r="F33" s="237"/>
      <c r="G33" s="197"/>
      <c r="H33" s="238"/>
      <c r="I33" s="235"/>
      <c r="J33" s="197"/>
      <c r="K33" s="236"/>
      <c r="L33" s="237">
        <f t="shared" si="1"/>
        <v>0</v>
      </c>
      <c r="M33" s="237">
        <f t="shared" si="1"/>
        <v>0</v>
      </c>
      <c r="N33" s="237">
        <f t="shared" si="1"/>
        <v>0</v>
      </c>
    </row>
    <row r="34" spans="1:14" s="7" customFormat="1" ht="30" x14ac:dyDescent="0.2">
      <c r="A34" s="150" t="s">
        <v>308</v>
      </c>
      <c r="B34" s="176" t="s">
        <v>4</v>
      </c>
      <c r="C34" s="239">
        <f>SUM(C33,C32,C26,C23,C24,C25)</f>
        <v>0</v>
      </c>
      <c r="D34" s="239">
        <f t="shared" ref="D34:E34" si="5">SUM(D33,D32,D26,D23,D24,D25)</f>
        <v>0</v>
      </c>
      <c r="E34" s="239">
        <f t="shared" si="5"/>
        <v>0</v>
      </c>
      <c r="F34" s="241"/>
      <c r="G34" s="206"/>
      <c r="H34" s="242"/>
      <c r="I34" s="239"/>
      <c r="J34" s="206"/>
      <c r="K34" s="240"/>
      <c r="L34" s="241">
        <f t="shared" si="1"/>
        <v>0</v>
      </c>
      <c r="M34" s="241">
        <f t="shared" si="1"/>
        <v>0</v>
      </c>
      <c r="N34" s="241">
        <f t="shared" si="1"/>
        <v>0</v>
      </c>
    </row>
    <row r="35" spans="1:14" ht="45" x14ac:dyDescent="0.2">
      <c r="A35" s="152" t="s">
        <v>309</v>
      </c>
      <c r="B35" s="174" t="s">
        <v>310</v>
      </c>
      <c r="C35" s="235">
        <v>0</v>
      </c>
      <c r="D35" s="197">
        <v>0</v>
      </c>
      <c r="E35" s="236">
        <v>0</v>
      </c>
      <c r="F35" s="237"/>
      <c r="G35" s="197"/>
      <c r="H35" s="238"/>
      <c r="I35" s="235"/>
      <c r="J35" s="197"/>
      <c r="K35" s="236"/>
      <c r="L35" s="237">
        <f t="shared" si="1"/>
        <v>0</v>
      </c>
      <c r="M35" s="237">
        <f t="shared" si="1"/>
        <v>0</v>
      </c>
      <c r="N35" s="237">
        <f t="shared" si="1"/>
        <v>0</v>
      </c>
    </row>
    <row r="36" spans="1:14" ht="30" x14ac:dyDescent="0.2">
      <c r="A36" s="152" t="s">
        <v>311</v>
      </c>
      <c r="B36" s="174" t="s">
        <v>312</v>
      </c>
      <c r="C36" s="235">
        <v>0</v>
      </c>
      <c r="D36" s="197">
        <v>151696</v>
      </c>
      <c r="E36" s="236">
        <v>151696</v>
      </c>
      <c r="F36" s="237"/>
      <c r="G36" s="197"/>
      <c r="H36" s="238"/>
      <c r="I36" s="235"/>
      <c r="J36" s="197"/>
      <c r="K36" s="236"/>
      <c r="L36" s="237">
        <f t="shared" si="1"/>
        <v>0</v>
      </c>
      <c r="M36" s="237">
        <f t="shared" si="1"/>
        <v>151696</v>
      </c>
      <c r="N36" s="237">
        <f t="shared" si="1"/>
        <v>151696</v>
      </c>
    </row>
    <row r="37" spans="1:14" ht="30" x14ac:dyDescent="0.2">
      <c r="A37" s="152" t="s">
        <v>313</v>
      </c>
      <c r="B37" s="174" t="s">
        <v>314</v>
      </c>
      <c r="C37" s="235">
        <v>0</v>
      </c>
      <c r="D37" s="236">
        <v>707279</v>
      </c>
      <c r="E37" s="236">
        <v>707279</v>
      </c>
      <c r="F37" s="237"/>
      <c r="G37" s="197"/>
      <c r="H37" s="238"/>
      <c r="I37" s="235"/>
      <c r="J37" s="197"/>
      <c r="K37" s="236"/>
      <c r="L37" s="237">
        <f t="shared" si="1"/>
        <v>0</v>
      </c>
      <c r="M37" s="237">
        <f t="shared" si="1"/>
        <v>707279</v>
      </c>
      <c r="N37" s="237">
        <f t="shared" si="1"/>
        <v>707279</v>
      </c>
    </row>
    <row r="38" spans="1:14" ht="15" x14ac:dyDescent="0.2">
      <c r="A38" s="152" t="s">
        <v>315</v>
      </c>
      <c r="B38" s="174" t="s">
        <v>316</v>
      </c>
      <c r="C38" s="235">
        <v>0</v>
      </c>
      <c r="D38" s="236">
        <v>0</v>
      </c>
      <c r="E38" s="236">
        <v>0</v>
      </c>
      <c r="F38" s="237"/>
      <c r="G38" s="197"/>
      <c r="H38" s="238"/>
      <c r="I38" s="235"/>
      <c r="J38" s="197"/>
      <c r="K38" s="236"/>
      <c r="L38" s="237">
        <f t="shared" si="1"/>
        <v>0</v>
      </c>
      <c r="M38" s="237">
        <f t="shared" si="1"/>
        <v>0</v>
      </c>
      <c r="N38" s="237">
        <f t="shared" si="1"/>
        <v>0</v>
      </c>
    </row>
    <row r="39" spans="1:14" ht="15" x14ac:dyDescent="0.2">
      <c r="A39" s="152" t="s">
        <v>317</v>
      </c>
      <c r="B39" s="174" t="s">
        <v>318</v>
      </c>
      <c r="C39" s="235">
        <v>0</v>
      </c>
      <c r="D39" s="236">
        <v>0</v>
      </c>
      <c r="E39" s="236">
        <v>0</v>
      </c>
      <c r="F39" s="237"/>
      <c r="G39" s="197"/>
      <c r="H39" s="238"/>
      <c r="I39" s="235"/>
      <c r="J39" s="197"/>
      <c r="K39" s="236"/>
      <c r="L39" s="237">
        <f t="shared" si="1"/>
        <v>0</v>
      </c>
      <c r="M39" s="237">
        <f t="shared" si="1"/>
        <v>0</v>
      </c>
      <c r="N39" s="237">
        <f t="shared" si="1"/>
        <v>0</v>
      </c>
    </row>
    <row r="40" spans="1:14" ht="30" x14ac:dyDescent="0.2">
      <c r="A40" s="152" t="s">
        <v>319</v>
      </c>
      <c r="B40" s="174" t="s">
        <v>320</v>
      </c>
      <c r="C40" s="235">
        <v>0</v>
      </c>
      <c r="D40" s="236">
        <v>40958</v>
      </c>
      <c r="E40" s="236">
        <v>40958</v>
      </c>
      <c r="F40" s="237"/>
      <c r="G40" s="197"/>
      <c r="H40" s="238"/>
      <c r="I40" s="235"/>
      <c r="J40" s="197"/>
      <c r="K40" s="236"/>
      <c r="L40" s="237">
        <f t="shared" si="1"/>
        <v>0</v>
      </c>
      <c r="M40" s="237">
        <f t="shared" si="1"/>
        <v>40958</v>
      </c>
      <c r="N40" s="237">
        <f t="shared" si="1"/>
        <v>40958</v>
      </c>
    </row>
    <row r="41" spans="1:14" ht="30" x14ac:dyDescent="0.2">
      <c r="A41" s="152" t="s">
        <v>321</v>
      </c>
      <c r="B41" s="174" t="s">
        <v>322</v>
      </c>
      <c r="C41" s="235">
        <v>0</v>
      </c>
      <c r="D41" s="197">
        <v>0</v>
      </c>
      <c r="E41" s="236">
        <v>0</v>
      </c>
      <c r="F41" s="237"/>
      <c r="G41" s="197"/>
      <c r="H41" s="238"/>
      <c r="I41" s="235"/>
      <c r="J41" s="197"/>
      <c r="K41" s="236"/>
      <c r="L41" s="237">
        <f t="shared" si="1"/>
        <v>0</v>
      </c>
      <c r="M41" s="237">
        <f t="shared" si="1"/>
        <v>0</v>
      </c>
      <c r="N41" s="237">
        <f t="shared" si="1"/>
        <v>0</v>
      </c>
    </row>
    <row r="42" spans="1:14" ht="15" x14ac:dyDescent="0.2">
      <c r="A42" s="152" t="s">
        <v>323</v>
      </c>
      <c r="B42" s="174" t="s">
        <v>324</v>
      </c>
      <c r="C42" s="235">
        <v>0</v>
      </c>
      <c r="D42" s="197">
        <v>1003</v>
      </c>
      <c r="E42" s="236">
        <v>1003</v>
      </c>
      <c r="F42" s="237"/>
      <c r="G42" s="197"/>
      <c r="H42" s="238"/>
      <c r="I42" s="235"/>
      <c r="J42" s="197"/>
      <c r="K42" s="236"/>
      <c r="L42" s="237">
        <f t="shared" si="1"/>
        <v>0</v>
      </c>
      <c r="M42" s="237">
        <f t="shared" si="1"/>
        <v>1003</v>
      </c>
      <c r="N42" s="237">
        <f t="shared" si="1"/>
        <v>1003</v>
      </c>
    </row>
    <row r="43" spans="1:14" ht="30" x14ac:dyDescent="0.2">
      <c r="A43" s="152" t="s">
        <v>325</v>
      </c>
      <c r="B43" s="174" t="s">
        <v>326</v>
      </c>
      <c r="C43" s="235">
        <v>0</v>
      </c>
      <c r="D43" s="197">
        <v>0</v>
      </c>
      <c r="E43" s="236">
        <v>0</v>
      </c>
      <c r="F43" s="237"/>
      <c r="G43" s="197"/>
      <c r="H43" s="238"/>
      <c r="I43" s="235"/>
      <c r="J43" s="197"/>
      <c r="K43" s="236"/>
      <c r="L43" s="237">
        <f t="shared" si="1"/>
        <v>0</v>
      </c>
      <c r="M43" s="237">
        <f t="shared" si="1"/>
        <v>0</v>
      </c>
      <c r="N43" s="237">
        <f t="shared" si="1"/>
        <v>0</v>
      </c>
    </row>
    <row r="44" spans="1:14" ht="30" x14ac:dyDescent="0.2">
      <c r="A44" s="152" t="s">
        <v>327</v>
      </c>
      <c r="B44" s="174" t="s">
        <v>328</v>
      </c>
      <c r="C44" s="235">
        <v>0</v>
      </c>
      <c r="D44" s="197">
        <v>232088</v>
      </c>
      <c r="E44" s="236">
        <v>232088</v>
      </c>
      <c r="F44" s="237"/>
      <c r="G44" s="197"/>
      <c r="H44" s="238"/>
      <c r="I44" s="235"/>
      <c r="J44" s="197"/>
      <c r="K44" s="236"/>
      <c r="L44" s="237">
        <f t="shared" si="1"/>
        <v>0</v>
      </c>
      <c r="M44" s="237">
        <f t="shared" si="1"/>
        <v>232088</v>
      </c>
      <c r="N44" s="237">
        <f t="shared" si="1"/>
        <v>232088</v>
      </c>
    </row>
    <row r="45" spans="1:14" ht="30" x14ac:dyDescent="0.2">
      <c r="A45" s="154" t="s">
        <v>329</v>
      </c>
      <c r="B45" s="176" t="s">
        <v>6</v>
      </c>
      <c r="C45" s="239">
        <f t="shared" ref="C45:H45" si="6">SUM(C35:C44)</f>
        <v>0</v>
      </c>
      <c r="D45" s="239">
        <f t="shared" si="6"/>
        <v>1133024</v>
      </c>
      <c r="E45" s="240">
        <f t="shared" si="6"/>
        <v>1133024</v>
      </c>
      <c r="F45" s="241">
        <f t="shared" si="6"/>
        <v>0</v>
      </c>
      <c r="G45" s="241">
        <f t="shared" si="6"/>
        <v>0</v>
      </c>
      <c r="H45" s="242">
        <f t="shared" si="6"/>
        <v>0</v>
      </c>
      <c r="I45" s="239"/>
      <c r="J45" s="206"/>
      <c r="K45" s="240"/>
      <c r="L45" s="241">
        <f t="shared" si="1"/>
        <v>0</v>
      </c>
      <c r="M45" s="241">
        <f t="shared" si="1"/>
        <v>1133024</v>
      </c>
      <c r="N45" s="241">
        <f t="shared" si="1"/>
        <v>1133024</v>
      </c>
    </row>
    <row r="46" spans="1:14" ht="57.75" customHeight="1" x14ac:dyDescent="0.2">
      <c r="A46" s="152" t="s">
        <v>729</v>
      </c>
      <c r="B46" s="174" t="s">
        <v>331</v>
      </c>
      <c r="C46" s="235">
        <v>0</v>
      </c>
      <c r="D46" s="197">
        <v>0</v>
      </c>
      <c r="E46" s="236">
        <v>0</v>
      </c>
      <c r="F46" s="237"/>
      <c r="G46" s="197"/>
      <c r="H46" s="238"/>
      <c r="I46" s="235"/>
      <c r="J46" s="197"/>
      <c r="K46" s="236"/>
      <c r="L46" s="237">
        <f t="shared" si="1"/>
        <v>0</v>
      </c>
      <c r="M46" s="237">
        <f t="shared" si="1"/>
        <v>0</v>
      </c>
      <c r="N46" s="237">
        <f t="shared" si="1"/>
        <v>0</v>
      </c>
    </row>
    <row r="47" spans="1:14" ht="59.25" customHeight="1" x14ac:dyDescent="0.2">
      <c r="A47" s="144" t="s">
        <v>730</v>
      </c>
      <c r="B47" s="174" t="s">
        <v>332</v>
      </c>
      <c r="C47" s="235">
        <v>0</v>
      </c>
      <c r="D47" s="197">
        <v>0</v>
      </c>
      <c r="E47" s="236">
        <v>0</v>
      </c>
      <c r="F47" s="237"/>
      <c r="G47" s="197"/>
      <c r="H47" s="238"/>
      <c r="I47" s="235"/>
      <c r="J47" s="197"/>
      <c r="K47" s="236"/>
      <c r="L47" s="237">
        <f t="shared" si="1"/>
        <v>0</v>
      </c>
      <c r="M47" s="237">
        <f t="shared" si="1"/>
        <v>0</v>
      </c>
      <c r="N47" s="237">
        <f t="shared" si="1"/>
        <v>0</v>
      </c>
    </row>
    <row r="48" spans="1:14" ht="30" x14ac:dyDescent="0.2">
      <c r="A48" s="152" t="s">
        <v>333</v>
      </c>
      <c r="B48" s="174" t="s">
        <v>334</v>
      </c>
      <c r="C48" s="235">
        <v>0</v>
      </c>
      <c r="D48" s="197">
        <v>0</v>
      </c>
      <c r="E48" s="236">
        <v>0</v>
      </c>
      <c r="F48" s="237"/>
      <c r="G48" s="197"/>
      <c r="H48" s="238"/>
      <c r="I48" s="235"/>
      <c r="J48" s="197"/>
      <c r="K48" s="236"/>
      <c r="L48" s="237">
        <f t="shared" si="1"/>
        <v>0</v>
      </c>
      <c r="M48" s="237">
        <f t="shared" si="1"/>
        <v>0</v>
      </c>
      <c r="N48" s="237">
        <f t="shared" si="1"/>
        <v>0</v>
      </c>
    </row>
    <row r="49" spans="1:14" ht="45" x14ac:dyDescent="0.2">
      <c r="A49" s="150" t="s">
        <v>335</v>
      </c>
      <c r="B49" s="176" t="s">
        <v>10</v>
      </c>
      <c r="C49" s="235">
        <f>SUM(C46:C48)</f>
        <v>0</v>
      </c>
      <c r="D49" s="235">
        <f t="shared" ref="D49:E49" si="7">SUM(D46:D48)</f>
        <v>0</v>
      </c>
      <c r="E49" s="235">
        <f t="shared" si="7"/>
        <v>0</v>
      </c>
      <c r="F49" s="237"/>
      <c r="G49" s="197"/>
      <c r="H49" s="238"/>
      <c r="I49" s="235"/>
      <c r="J49" s="197"/>
      <c r="K49" s="236"/>
      <c r="L49" s="237">
        <f t="shared" si="1"/>
        <v>0</v>
      </c>
      <c r="M49" s="237">
        <f t="shared" si="1"/>
        <v>0</v>
      </c>
      <c r="N49" s="237">
        <f t="shared" si="1"/>
        <v>0</v>
      </c>
    </row>
    <row r="50" spans="1:14" ht="63" x14ac:dyDescent="0.25">
      <c r="A50" s="156" t="s">
        <v>168</v>
      </c>
      <c r="B50" s="177"/>
      <c r="C50" s="239">
        <f t="shared" ref="C50:H50" si="8">SUM(C49,C45,C34,C20)</f>
        <v>0</v>
      </c>
      <c r="D50" s="239">
        <f t="shared" si="8"/>
        <v>1171492</v>
      </c>
      <c r="E50" s="240">
        <f>SUM(E49,E45,E34,E20)</f>
        <v>1171492</v>
      </c>
      <c r="F50" s="241">
        <f t="shared" si="8"/>
        <v>0</v>
      </c>
      <c r="G50" s="241">
        <f t="shared" si="8"/>
        <v>0</v>
      </c>
      <c r="H50" s="242">
        <f t="shared" si="8"/>
        <v>0</v>
      </c>
      <c r="I50" s="239"/>
      <c r="J50" s="206"/>
      <c r="K50" s="240"/>
      <c r="L50" s="241">
        <f t="shared" si="1"/>
        <v>0</v>
      </c>
      <c r="M50" s="241">
        <f t="shared" si="1"/>
        <v>1171492</v>
      </c>
      <c r="N50" s="241">
        <f t="shared" si="1"/>
        <v>1171492</v>
      </c>
    </row>
    <row r="51" spans="1:14" ht="30" x14ac:dyDescent="0.2">
      <c r="A51" s="144" t="s">
        <v>731</v>
      </c>
      <c r="B51" s="174" t="s">
        <v>337</v>
      </c>
      <c r="C51" s="235">
        <v>0</v>
      </c>
      <c r="D51" s="197">
        <v>0</v>
      </c>
      <c r="E51" s="236">
        <v>0</v>
      </c>
      <c r="F51" s="237"/>
      <c r="G51" s="197"/>
      <c r="H51" s="238"/>
      <c r="I51" s="235"/>
      <c r="J51" s="197"/>
      <c r="K51" s="236"/>
      <c r="L51" s="237">
        <f t="shared" si="1"/>
        <v>0</v>
      </c>
      <c r="M51" s="237">
        <f t="shared" si="1"/>
        <v>0</v>
      </c>
      <c r="N51" s="237">
        <f t="shared" si="1"/>
        <v>0</v>
      </c>
    </row>
    <row r="52" spans="1:14" ht="63.75" customHeight="1" x14ac:dyDescent="0.2">
      <c r="A52" s="144" t="s">
        <v>732</v>
      </c>
      <c r="B52" s="174" t="s">
        <v>338</v>
      </c>
      <c r="C52" s="235">
        <v>0</v>
      </c>
      <c r="D52" s="197">
        <v>0</v>
      </c>
      <c r="E52" s="236">
        <v>0</v>
      </c>
      <c r="F52" s="237"/>
      <c r="G52" s="197"/>
      <c r="H52" s="238"/>
      <c r="I52" s="235"/>
      <c r="J52" s="197"/>
      <c r="K52" s="236"/>
      <c r="L52" s="237">
        <f t="shared" si="1"/>
        <v>0</v>
      </c>
      <c r="M52" s="237">
        <f t="shared" si="1"/>
        <v>0</v>
      </c>
      <c r="N52" s="237">
        <f t="shared" si="1"/>
        <v>0</v>
      </c>
    </row>
    <row r="53" spans="1:14" ht="60" x14ac:dyDescent="0.2">
      <c r="A53" s="144" t="s">
        <v>733</v>
      </c>
      <c r="B53" s="174" t="s">
        <v>339</v>
      </c>
      <c r="C53" s="235">
        <v>0</v>
      </c>
      <c r="D53" s="197">
        <v>0</v>
      </c>
      <c r="E53" s="236">
        <v>0</v>
      </c>
      <c r="F53" s="237"/>
      <c r="G53" s="197"/>
      <c r="H53" s="238"/>
      <c r="I53" s="235"/>
      <c r="J53" s="197"/>
      <c r="K53" s="236"/>
      <c r="L53" s="237">
        <f t="shared" si="1"/>
        <v>0</v>
      </c>
      <c r="M53" s="237">
        <f t="shared" si="1"/>
        <v>0</v>
      </c>
      <c r="N53" s="237">
        <f t="shared" si="1"/>
        <v>0</v>
      </c>
    </row>
    <row r="54" spans="1:14" ht="60" x14ac:dyDescent="0.2">
      <c r="A54" s="144" t="s">
        <v>734</v>
      </c>
      <c r="B54" s="174" t="s">
        <v>341</v>
      </c>
      <c r="C54" s="235">
        <v>0</v>
      </c>
      <c r="D54" s="197">
        <v>0</v>
      </c>
      <c r="E54" s="236">
        <v>0</v>
      </c>
      <c r="F54" s="237"/>
      <c r="G54" s="197"/>
      <c r="H54" s="238"/>
      <c r="I54" s="235"/>
      <c r="J54" s="197"/>
      <c r="K54" s="236"/>
      <c r="L54" s="237">
        <f t="shared" si="1"/>
        <v>0</v>
      </c>
      <c r="M54" s="237">
        <f t="shared" si="1"/>
        <v>0</v>
      </c>
      <c r="N54" s="237">
        <f t="shared" si="1"/>
        <v>0</v>
      </c>
    </row>
    <row r="55" spans="1:14" ht="45" x14ac:dyDescent="0.2">
      <c r="A55" s="144" t="s">
        <v>735</v>
      </c>
      <c r="B55" s="174" t="s">
        <v>343</v>
      </c>
      <c r="C55" s="235">
        <v>0</v>
      </c>
      <c r="D55" s="197">
        <v>0</v>
      </c>
      <c r="E55" s="236">
        <v>0</v>
      </c>
      <c r="F55" s="237"/>
      <c r="G55" s="197"/>
      <c r="H55" s="238"/>
      <c r="I55" s="235"/>
      <c r="J55" s="197"/>
      <c r="K55" s="236"/>
      <c r="L55" s="237">
        <f t="shared" si="1"/>
        <v>0</v>
      </c>
      <c r="M55" s="237">
        <f t="shared" si="1"/>
        <v>0</v>
      </c>
      <c r="N55" s="237">
        <f t="shared" si="1"/>
        <v>0</v>
      </c>
    </row>
    <row r="56" spans="1:14" ht="60" x14ac:dyDescent="0.2">
      <c r="A56" s="150" t="s">
        <v>344</v>
      </c>
      <c r="B56" s="176" t="s">
        <v>3</v>
      </c>
      <c r="C56" s="235">
        <f>SUM(C51:C55)</f>
        <v>0</v>
      </c>
      <c r="D56" s="235">
        <f t="shared" ref="D56:E56" si="9">SUM(D51:D55)</f>
        <v>0</v>
      </c>
      <c r="E56" s="235">
        <f t="shared" si="9"/>
        <v>0</v>
      </c>
      <c r="F56" s="237"/>
      <c r="G56" s="197"/>
      <c r="H56" s="238"/>
      <c r="I56" s="235"/>
      <c r="J56" s="197"/>
      <c r="K56" s="236"/>
      <c r="L56" s="237">
        <f t="shared" si="1"/>
        <v>0</v>
      </c>
      <c r="M56" s="237">
        <f t="shared" si="1"/>
        <v>0</v>
      </c>
      <c r="N56" s="237">
        <f t="shared" si="1"/>
        <v>0</v>
      </c>
    </row>
    <row r="57" spans="1:14" ht="30" x14ac:dyDescent="0.2">
      <c r="A57" s="152" t="s">
        <v>345</v>
      </c>
      <c r="B57" s="174" t="s">
        <v>346</v>
      </c>
      <c r="C57" s="235">
        <v>0</v>
      </c>
      <c r="D57" s="197">
        <v>0</v>
      </c>
      <c r="E57" s="236">
        <v>0</v>
      </c>
      <c r="F57" s="237"/>
      <c r="G57" s="197"/>
      <c r="H57" s="238"/>
      <c r="I57" s="235"/>
      <c r="J57" s="197"/>
      <c r="K57" s="236"/>
      <c r="L57" s="237">
        <f t="shared" si="1"/>
        <v>0</v>
      </c>
      <c r="M57" s="237">
        <f t="shared" si="1"/>
        <v>0</v>
      </c>
      <c r="N57" s="237">
        <f t="shared" si="1"/>
        <v>0</v>
      </c>
    </row>
    <row r="58" spans="1:14" ht="30" x14ac:dyDescent="0.2">
      <c r="A58" s="152" t="s">
        <v>347</v>
      </c>
      <c r="B58" s="174" t="s">
        <v>348</v>
      </c>
      <c r="C58" s="235">
        <v>0</v>
      </c>
      <c r="D58" s="197">
        <v>0</v>
      </c>
      <c r="E58" s="236">
        <v>0</v>
      </c>
      <c r="F58" s="237"/>
      <c r="G58" s="197"/>
      <c r="H58" s="238"/>
      <c r="I58" s="235"/>
      <c r="J58" s="197"/>
      <c r="K58" s="236"/>
      <c r="L58" s="237">
        <f t="shared" si="1"/>
        <v>0</v>
      </c>
      <c r="M58" s="237">
        <f t="shared" si="1"/>
        <v>0</v>
      </c>
      <c r="N58" s="237">
        <f t="shared" si="1"/>
        <v>0</v>
      </c>
    </row>
    <row r="59" spans="1:14" ht="30" x14ac:dyDescent="0.2">
      <c r="A59" s="152" t="s">
        <v>349</v>
      </c>
      <c r="B59" s="174" t="s">
        <v>350</v>
      </c>
      <c r="C59" s="235">
        <v>0</v>
      </c>
      <c r="D59" s="197">
        <v>0</v>
      </c>
      <c r="E59" s="236">
        <v>0</v>
      </c>
      <c r="F59" s="237"/>
      <c r="G59" s="197"/>
      <c r="H59" s="238"/>
      <c r="I59" s="235"/>
      <c r="J59" s="197"/>
      <c r="K59" s="236"/>
      <c r="L59" s="237">
        <f t="shared" si="1"/>
        <v>0</v>
      </c>
      <c r="M59" s="237">
        <f t="shared" si="1"/>
        <v>0</v>
      </c>
      <c r="N59" s="237">
        <f t="shared" si="1"/>
        <v>0</v>
      </c>
    </row>
    <row r="60" spans="1:14" ht="30" x14ac:dyDescent="0.2">
      <c r="A60" s="152" t="s">
        <v>351</v>
      </c>
      <c r="B60" s="174" t="s">
        <v>352</v>
      </c>
      <c r="C60" s="235">
        <v>0</v>
      </c>
      <c r="D60" s="197">
        <v>0</v>
      </c>
      <c r="E60" s="236">
        <v>0</v>
      </c>
      <c r="F60" s="237"/>
      <c r="G60" s="197"/>
      <c r="H60" s="238"/>
      <c r="I60" s="235"/>
      <c r="J60" s="197"/>
      <c r="K60" s="236"/>
      <c r="L60" s="237">
        <f t="shared" si="1"/>
        <v>0</v>
      </c>
      <c r="M60" s="237">
        <f t="shared" si="1"/>
        <v>0</v>
      </c>
      <c r="N60" s="237">
        <f t="shared" si="1"/>
        <v>0</v>
      </c>
    </row>
    <row r="61" spans="1:14" ht="45" x14ac:dyDescent="0.2">
      <c r="A61" s="152" t="s">
        <v>353</v>
      </c>
      <c r="B61" s="174" t="s">
        <v>354</v>
      </c>
      <c r="C61" s="235">
        <v>0</v>
      </c>
      <c r="D61" s="197">
        <v>0</v>
      </c>
      <c r="E61" s="236">
        <v>0</v>
      </c>
      <c r="F61" s="237"/>
      <c r="G61" s="197"/>
      <c r="H61" s="238"/>
      <c r="I61" s="235"/>
      <c r="J61" s="197"/>
      <c r="K61" s="236"/>
      <c r="L61" s="237">
        <f t="shared" si="1"/>
        <v>0</v>
      </c>
      <c r="M61" s="237">
        <f t="shared" si="1"/>
        <v>0</v>
      </c>
      <c r="N61" s="237">
        <f t="shared" si="1"/>
        <v>0</v>
      </c>
    </row>
    <row r="62" spans="1:14" ht="30" x14ac:dyDescent="0.2">
      <c r="A62" s="150" t="s">
        <v>355</v>
      </c>
      <c r="B62" s="176" t="s">
        <v>8</v>
      </c>
      <c r="C62" s="235">
        <f>SUM(C57:C61)</f>
        <v>0</v>
      </c>
      <c r="D62" s="235">
        <f t="shared" ref="D62:E62" si="10">SUM(D57:D61)</f>
        <v>0</v>
      </c>
      <c r="E62" s="235">
        <f t="shared" si="10"/>
        <v>0</v>
      </c>
      <c r="F62" s="237"/>
      <c r="G62" s="197"/>
      <c r="H62" s="238"/>
      <c r="I62" s="235"/>
      <c r="J62" s="197"/>
      <c r="K62" s="236"/>
      <c r="L62" s="237">
        <f t="shared" si="1"/>
        <v>0</v>
      </c>
      <c r="M62" s="237">
        <f t="shared" si="1"/>
        <v>0</v>
      </c>
      <c r="N62" s="237">
        <f t="shared" si="1"/>
        <v>0</v>
      </c>
    </row>
    <row r="63" spans="1:14" ht="64.5" customHeight="1" x14ac:dyDescent="0.2">
      <c r="A63" s="152" t="s">
        <v>736</v>
      </c>
      <c r="B63" s="174" t="s">
        <v>356</v>
      </c>
      <c r="C63" s="235">
        <v>0</v>
      </c>
      <c r="D63" s="197">
        <v>0</v>
      </c>
      <c r="E63" s="236">
        <v>0</v>
      </c>
      <c r="F63" s="237"/>
      <c r="G63" s="197"/>
      <c r="H63" s="238"/>
      <c r="I63" s="235"/>
      <c r="J63" s="197"/>
      <c r="K63" s="236"/>
      <c r="L63" s="237">
        <f t="shared" si="1"/>
        <v>0</v>
      </c>
      <c r="M63" s="237">
        <f t="shared" si="1"/>
        <v>0</v>
      </c>
      <c r="N63" s="237">
        <f t="shared" si="1"/>
        <v>0</v>
      </c>
    </row>
    <row r="64" spans="1:14" ht="60" x14ac:dyDescent="0.2">
      <c r="A64" s="144" t="s">
        <v>737</v>
      </c>
      <c r="B64" s="174" t="s">
        <v>357</v>
      </c>
      <c r="C64" s="235">
        <v>0</v>
      </c>
      <c r="D64" s="197">
        <v>0</v>
      </c>
      <c r="E64" s="236">
        <v>0</v>
      </c>
      <c r="F64" s="237"/>
      <c r="G64" s="197"/>
      <c r="H64" s="238"/>
      <c r="I64" s="235"/>
      <c r="J64" s="197"/>
      <c r="K64" s="236"/>
      <c r="L64" s="237">
        <f t="shared" si="1"/>
        <v>0</v>
      </c>
      <c r="M64" s="237">
        <f t="shared" si="1"/>
        <v>0</v>
      </c>
      <c r="N64" s="237">
        <f t="shared" si="1"/>
        <v>0</v>
      </c>
    </row>
    <row r="65" spans="1:14" ht="30" x14ac:dyDescent="0.2">
      <c r="A65" s="152" t="s">
        <v>358</v>
      </c>
      <c r="B65" s="174" t="s">
        <v>359</v>
      </c>
      <c r="C65" s="235">
        <v>0</v>
      </c>
      <c r="D65" s="197">
        <v>0</v>
      </c>
      <c r="E65" s="236">
        <v>0</v>
      </c>
      <c r="F65" s="237"/>
      <c r="G65" s="197"/>
      <c r="H65" s="238"/>
      <c r="I65" s="235"/>
      <c r="J65" s="197"/>
      <c r="K65" s="236"/>
      <c r="L65" s="237">
        <f t="shared" si="1"/>
        <v>0</v>
      </c>
      <c r="M65" s="237">
        <f t="shared" si="1"/>
        <v>0</v>
      </c>
      <c r="N65" s="237">
        <f t="shared" si="1"/>
        <v>0</v>
      </c>
    </row>
    <row r="66" spans="1:14" ht="45" x14ac:dyDescent="0.2">
      <c r="A66" s="150" t="s">
        <v>360</v>
      </c>
      <c r="B66" s="176" t="s">
        <v>11</v>
      </c>
      <c r="C66" s="235">
        <f>SUM(C63:C65)</f>
        <v>0</v>
      </c>
      <c r="D66" s="235">
        <f t="shared" ref="D66:E66" si="11">SUM(D63:D65)</f>
        <v>0</v>
      </c>
      <c r="E66" s="235">
        <f t="shared" si="11"/>
        <v>0</v>
      </c>
      <c r="F66" s="237"/>
      <c r="G66" s="237"/>
      <c r="H66" s="238"/>
      <c r="I66" s="235"/>
      <c r="J66" s="197"/>
      <c r="K66" s="236"/>
      <c r="L66" s="237">
        <f t="shared" si="1"/>
        <v>0</v>
      </c>
      <c r="M66" s="237">
        <f t="shared" si="1"/>
        <v>0</v>
      </c>
      <c r="N66" s="237">
        <f t="shared" si="1"/>
        <v>0</v>
      </c>
    </row>
    <row r="67" spans="1:14" ht="63" x14ac:dyDescent="0.25">
      <c r="A67" s="370" t="s">
        <v>210</v>
      </c>
      <c r="B67" s="382"/>
      <c r="C67" s="371"/>
      <c r="D67" s="371"/>
      <c r="E67" s="372"/>
      <c r="F67" s="373"/>
      <c r="G67" s="373"/>
      <c r="H67" s="374"/>
      <c r="I67" s="371"/>
      <c r="J67" s="368"/>
      <c r="K67" s="372"/>
      <c r="L67" s="383">
        <f t="shared" si="1"/>
        <v>0</v>
      </c>
      <c r="M67" s="383">
        <f t="shared" si="1"/>
        <v>0</v>
      </c>
      <c r="N67" s="383">
        <f t="shared" si="1"/>
        <v>0</v>
      </c>
    </row>
    <row r="68" spans="1:14" ht="31.5" x14ac:dyDescent="0.2">
      <c r="A68" s="375" t="s">
        <v>361</v>
      </c>
      <c r="B68" s="376" t="s">
        <v>362</v>
      </c>
      <c r="C68" s="377">
        <f t="shared" ref="C68:H68" si="12">SUM(C67,C50)</f>
        <v>0</v>
      </c>
      <c r="D68" s="377">
        <f t="shared" si="12"/>
        <v>1171492</v>
      </c>
      <c r="E68" s="378">
        <f t="shared" si="12"/>
        <v>1171492</v>
      </c>
      <c r="F68" s="379">
        <f t="shared" si="12"/>
        <v>0</v>
      </c>
      <c r="G68" s="379">
        <f t="shared" si="12"/>
        <v>0</v>
      </c>
      <c r="H68" s="380">
        <f t="shared" si="12"/>
        <v>0</v>
      </c>
      <c r="I68" s="377"/>
      <c r="J68" s="381"/>
      <c r="K68" s="378"/>
      <c r="L68" s="379">
        <f t="shared" si="1"/>
        <v>0</v>
      </c>
      <c r="M68" s="379">
        <f t="shared" si="1"/>
        <v>1171492</v>
      </c>
      <c r="N68" s="379">
        <f t="shared" si="1"/>
        <v>1171492</v>
      </c>
    </row>
    <row r="69" spans="1:14" ht="45" x14ac:dyDescent="0.2">
      <c r="A69" s="152" t="s">
        <v>363</v>
      </c>
      <c r="B69" s="160" t="s">
        <v>364</v>
      </c>
      <c r="C69" s="235">
        <v>0</v>
      </c>
      <c r="D69" s="197">
        <v>0</v>
      </c>
      <c r="E69" s="236">
        <v>0</v>
      </c>
      <c r="F69" s="237"/>
      <c r="G69" s="197"/>
      <c r="H69" s="238"/>
      <c r="I69" s="235"/>
      <c r="J69" s="197"/>
      <c r="K69" s="236"/>
      <c r="L69" s="237">
        <f t="shared" si="1"/>
        <v>0</v>
      </c>
      <c r="M69" s="237">
        <f t="shared" si="1"/>
        <v>0</v>
      </c>
      <c r="N69" s="237">
        <f t="shared" si="1"/>
        <v>0</v>
      </c>
    </row>
    <row r="70" spans="1:14" ht="60" x14ac:dyDescent="0.2">
      <c r="A70" s="152" t="s">
        <v>31</v>
      </c>
      <c r="B70" s="160" t="s">
        <v>365</v>
      </c>
      <c r="C70" s="235">
        <v>0</v>
      </c>
      <c r="D70" s="197">
        <v>0</v>
      </c>
      <c r="E70" s="236">
        <v>0</v>
      </c>
      <c r="F70" s="237"/>
      <c r="G70" s="197"/>
      <c r="H70" s="238"/>
      <c r="I70" s="235"/>
      <c r="J70" s="197"/>
      <c r="K70" s="236"/>
      <c r="L70" s="237">
        <f t="shared" si="1"/>
        <v>0</v>
      </c>
      <c r="M70" s="237">
        <f t="shared" si="1"/>
        <v>0</v>
      </c>
      <c r="N70" s="237">
        <f t="shared" si="1"/>
        <v>0</v>
      </c>
    </row>
    <row r="71" spans="1:14" ht="30" x14ac:dyDescent="0.2">
      <c r="A71" s="152" t="s">
        <v>366</v>
      </c>
      <c r="B71" s="160" t="s">
        <v>367</v>
      </c>
      <c r="C71" s="235">
        <v>0</v>
      </c>
      <c r="D71" s="197">
        <v>0</v>
      </c>
      <c r="E71" s="236">
        <v>0</v>
      </c>
      <c r="F71" s="237"/>
      <c r="G71" s="197"/>
      <c r="H71" s="238"/>
      <c r="I71" s="235"/>
      <c r="J71" s="197"/>
      <c r="K71" s="236"/>
      <c r="L71" s="237">
        <f t="shared" si="1"/>
        <v>0</v>
      </c>
      <c r="M71" s="237">
        <f t="shared" si="1"/>
        <v>0</v>
      </c>
      <c r="N71" s="237">
        <f t="shared" si="1"/>
        <v>0</v>
      </c>
    </row>
    <row r="72" spans="1:14" ht="38.25" x14ac:dyDescent="0.2">
      <c r="A72" s="161" t="s">
        <v>633</v>
      </c>
      <c r="B72" s="162" t="s">
        <v>368</v>
      </c>
      <c r="C72" s="235">
        <f>SUM(C69:C71)</f>
        <v>0</v>
      </c>
      <c r="D72" s="235">
        <f t="shared" ref="D72:E72" si="13">SUM(D69:D71)</f>
        <v>0</v>
      </c>
      <c r="E72" s="235">
        <f t="shared" si="13"/>
        <v>0</v>
      </c>
      <c r="F72" s="237"/>
      <c r="G72" s="197"/>
      <c r="H72" s="238"/>
      <c r="I72" s="235"/>
      <c r="J72" s="197"/>
      <c r="K72" s="236"/>
      <c r="L72" s="237">
        <f t="shared" si="1"/>
        <v>0</v>
      </c>
      <c r="M72" s="237">
        <f t="shared" si="1"/>
        <v>0</v>
      </c>
      <c r="N72" s="237">
        <f t="shared" si="1"/>
        <v>0</v>
      </c>
    </row>
    <row r="73" spans="1:14" ht="45" x14ac:dyDescent="0.2">
      <c r="A73" s="152" t="s">
        <v>35</v>
      </c>
      <c r="B73" s="160" t="s">
        <v>369</v>
      </c>
      <c r="C73" s="235">
        <v>0</v>
      </c>
      <c r="D73" s="197">
        <v>0</v>
      </c>
      <c r="E73" s="236">
        <v>0</v>
      </c>
      <c r="F73" s="237"/>
      <c r="G73" s="197"/>
      <c r="H73" s="238"/>
      <c r="I73" s="235"/>
      <c r="J73" s="197"/>
      <c r="K73" s="236"/>
      <c r="L73" s="237">
        <f t="shared" si="1"/>
        <v>0</v>
      </c>
      <c r="M73" s="237">
        <f t="shared" si="1"/>
        <v>0</v>
      </c>
      <c r="N73" s="237">
        <f t="shared" si="1"/>
        <v>0</v>
      </c>
    </row>
    <row r="74" spans="1:14" ht="45" x14ac:dyDescent="0.2">
      <c r="A74" s="152" t="s">
        <v>32</v>
      </c>
      <c r="B74" s="160" t="s">
        <v>370</v>
      </c>
      <c r="C74" s="235">
        <v>0</v>
      </c>
      <c r="D74" s="197">
        <v>0</v>
      </c>
      <c r="E74" s="236">
        <v>0</v>
      </c>
      <c r="F74" s="237"/>
      <c r="G74" s="197"/>
      <c r="H74" s="238"/>
      <c r="I74" s="235"/>
      <c r="J74" s="197"/>
      <c r="K74" s="236"/>
      <c r="L74" s="237">
        <f t="shared" ref="L74:N96" si="14">SUM(C74,F74,I74)</f>
        <v>0</v>
      </c>
      <c r="M74" s="237">
        <f t="shared" si="14"/>
        <v>0</v>
      </c>
      <c r="N74" s="237">
        <f t="shared" si="14"/>
        <v>0</v>
      </c>
    </row>
    <row r="75" spans="1:14" ht="60" x14ac:dyDescent="0.2">
      <c r="A75" s="152" t="s">
        <v>371</v>
      </c>
      <c r="B75" s="160" t="s">
        <v>372</v>
      </c>
      <c r="C75" s="235">
        <v>0</v>
      </c>
      <c r="D75" s="197">
        <v>0</v>
      </c>
      <c r="E75" s="236">
        <v>0</v>
      </c>
      <c r="F75" s="237"/>
      <c r="G75" s="197"/>
      <c r="H75" s="238"/>
      <c r="I75" s="235"/>
      <c r="J75" s="197"/>
      <c r="K75" s="236"/>
      <c r="L75" s="237">
        <f t="shared" si="14"/>
        <v>0</v>
      </c>
      <c r="M75" s="237">
        <f t="shared" si="14"/>
        <v>0</v>
      </c>
      <c r="N75" s="237">
        <f t="shared" si="14"/>
        <v>0</v>
      </c>
    </row>
    <row r="76" spans="1:14" ht="45" x14ac:dyDescent="0.2">
      <c r="A76" s="152" t="s">
        <v>33</v>
      </c>
      <c r="B76" s="160" t="s">
        <v>373</v>
      </c>
      <c r="C76" s="235">
        <v>0</v>
      </c>
      <c r="D76" s="197">
        <v>0</v>
      </c>
      <c r="E76" s="236">
        <v>0</v>
      </c>
      <c r="F76" s="237"/>
      <c r="G76" s="197"/>
      <c r="H76" s="238"/>
      <c r="I76" s="235"/>
      <c r="J76" s="197"/>
      <c r="K76" s="236"/>
      <c r="L76" s="237">
        <f t="shared" si="14"/>
        <v>0</v>
      </c>
      <c r="M76" s="237">
        <f t="shared" si="14"/>
        <v>0</v>
      </c>
      <c r="N76" s="237">
        <f t="shared" si="14"/>
        <v>0</v>
      </c>
    </row>
    <row r="77" spans="1:14" ht="25.5" x14ac:dyDescent="0.2">
      <c r="A77" s="161" t="s">
        <v>374</v>
      </c>
      <c r="B77" s="162" t="s">
        <v>375</v>
      </c>
      <c r="C77" s="235">
        <f>SUM(C73:C76)</f>
        <v>0</v>
      </c>
      <c r="D77" s="235">
        <f t="shared" ref="D77:E77" si="15">SUM(D73:D76)</f>
        <v>0</v>
      </c>
      <c r="E77" s="235">
        <f t="shared" si="15"/>
        <v>0</v>
      </c>
      <c r="F77" s="237"/>
      <c r="G77" s="197"/>
      <c r="H77" s="238"/>
      <c r="I77" s="235"/>
      <c r="J77" s="197"/>
      <c r="K77" s="236"/>
      <c r="L77" s="237">
        <f t="shared" si="14"/>
        <v>0</v>
      </c>
      <c r="M77" s="237">
        <f t="shared" si="14"/>
        <v>0</v>
      </c>
      <c r="N77" s="237">
        <f t="shared" si="14"/>
        <v>0</v>
      </c>
    </row>
    <row r="78" spans="1:14" ht="60" x14ac:dyDescent="0.2">
      <c r="A78" s="144" t="s">
        <v>376</v>
      </c>
      <c r="B78" s="160" t="s">
        <v>377</v>
      </c>
      <c r="C78" s="235">
        <v>233900</v>
      </c>
      <c r="D78" s="197">
        <v>233900</v>
      </c>
      <c r="E78" s="236">
        <v>233900</v>
      </c>
      <c r="F78" s="237">
        <v>0</v>
      </c>
      <c r="G78" s="197">
        <v>0</v>
      </c>
      <c r="H78" s="238">
        <v>0</v>
      </c>
      <c r="I78" s="235"/>
      <c r="J78" s="197"/>
      <c r="K78" s="236"/>
      <c r="L78" s="237">
        <f t="shared" si="14"/>
        <v>233900</v>
      </c>
      <c r="M78" s="237">
        <f t="shared" si="14"/>
        <v>233900</v>
      </c>
      <c r="N78" s="237">
        <f t="shared" si="14"/>
        <v>233900</v>
      </c>
    </row>
    <row r="79" spans="1:14" ht="60" x14ac:dyDescent="0.2">
      <c r="A79" s="144" t="s">
        <v>378</v>
      </c>
      <c r="B79" s="160" t="s">
        <v>377</v>
      </c>
      <c r="C79" s="235">
        <v>0</v>
      </c>
      <c r="D79" s="197">
        <v>0</v>
      </c>
      <c r="E79" s="236">
        <v>0</v>
      </c>
      <c r="F79" s="237"/>
      <c r="G79" s="197"/>
      <c r="H79" s="238"/>
      <c r="I79" s="235"/>
      <c r="J79" s="197"/>
      <c r="K79" s="236"/>
      <c r="L79" s="237">
        <f t="shared" si="14"/>
        <v>0</v>
      </c>
      <c r="M79" s="237">
        <f t="shared" si="14"/>
        <v>0</v>
      </c>
      <c r="N79" s="237">
        <f t="shared" si="14"/>
        <v>0</v>
      </c>
    </row>
    <row r="80" spans="1:14" ht="60" x14ac:dyDescent="0.2">
      <c r="A80" s="144" t="s">
        <v>379</v>
      </c>
      <c r="B80" s="160" t="s">
        <v>380</v>
      </c>
      <c r="C80" s="235">
        <v>0</v>
      </c>
      <c r="D80" s="197">
        <v>0</v>
      </c>
      <c r="E80" s="236">
        <v>0</v>
      </c>
      <c r="F80" s="237"/>
      <c r="G80" s="197"/>
      <c r="H80" s="238"/>
      <c r="I80" s="235"/>
      <c r="J80" s="197"/>
      <c r="K80" s="236"/>
      <c r="L80" s="237">
        <f t="shared" si="14"/>
        <v>0</v>
      </c>
      <c r="M80" s="237">
        <f t="shared" si="14"/>
        <v>0</v>
      </c>
      <c r="N80" s="237">
        <f t="shared" si="14"/>
        <v>0</v>
      </c>
    </row>
    <row r="81" spans="1:14" ht="60" x14ac:dyDescent="0.2">
      <c r="A81" s="144" t="s">
        <v>381</v>
      </c>
      <c r="B81" s="160" t="s">
        <v>380</v>
      </c>
      <c r="C81" s="235">
        <v>0</v>
      </c>
      <c r="D81" s="197">
        <v>0</v>
      </c>
      <c r="E81" s="236">
        <v>0</v>
      </c>
      <c r="F81" s="237"/>
      <c r="G81" s="197"/>
      <c r="H81" s="238"/>
      <c r="I81" s="235"/>
      <c r="J81" s="197"/>
      <c r="K81" s="236"/>
      <c r="L81" s="237">
        <f t="shared" si="14"/>
        <v>0</v>
      </c>
      <c r="M81" s="237">
        <f t="shared" si="14"/>
        <v>0</v>
      </c>
      <c r="N81" s="237">
        <f t="shared" si="14"/>
        <v>0</v>
      </c>
    </row>
    <row r="82" spans="1:14" ht="25.5" x14ac:dyDescent="0.2">
      <c r="A82" s="147" t="s">
        <v>382</v>
      </c>
      <c r="B82" s="162" t="s">
        <v>383</v>
      </c>
      <c r="C82" s="239">
        <f>SUM(C78:C81)</f>
        <v>233900</v>
      </c>
      <c r="D82" s="239">
        <f t="shared" ref="D82:E82" si="16">SUM(D78:D81)</f>
        <v>233900</v>
      </c>
      <c r="E82" s="239">
        <f t="shared" si="16"/>
        <v>233900</v>
      </c>
      <c r="F82" s="241">
        <f>SUM(F78:F81)</f>
        <v>0</v>
      </c>
      <c r="G82" s="241">
        <f t="shared" ref="G82:H82" si="17">SUM(G78:G81)</f>
        <v>0</v>
      </c>
      <c r="H82" s="241">
        <f t="shared" si="17"/>
        <v>0</v>
      </c>
      <c r="I82" s="239"/>
      <c r="J82" s="206"/>
      <c r="K82" s="240"/>
      <c r="L82" s="241">
        <f t="shared" si="14"/>
        <v>233900</v>
      </c>
      <c r="M82" s="241">
        <f t="shared" si="14"/>
        <v>233900</v>
      </c>
      <c r="N82" s="241">
        <f t="shared" si="14"/>
        <v>233900</v>
      </c>
    </row>
    <row r="83" spans="1:14" ht="30" x14ac:dyDescent="0.2">
      <c r="A83" s="152" t="s">
        <v>384</v>
      </c>
      <c r="B83" s="160" t="s">
        <v>385</v>
      </c>
      <c r="C83" s="235">
        <v>0</v>
      </c>
      <c r="D83" s="197">
        <v>0</v>
      </c>
      <c r="E83" s="236">
        <v>0</v>
      </c>
      <c r="F83" s="237"/>
      <c r="G83" s="197"/>
      <c r="H83" s="238"/>
      <c r="I83" s="235"/>
      <c r="J83" s="197"/>
      <c r="K83" s="236"/>
      <c r="L83" s="237">
        <f t="shared" si="14"/>
        <v>0</v>
      </c>
      <c r="M83" s="237">
        <f t="shared" si="14"/>
        <v>0</v>
      </c>
      <c r="N83" s="237">
        <f t="shared" si="14"/>
        <v>0</v>
      </c>
    </row>
    <row r="84" spans="1:14" ht="45" x14ac:dyDescent="0.2">
      <c r="A84" s="152" t="s">
        <v>386</v>
      </c>
      <c r="B84" s="160" t="s">
        <v>387</v>
      </c>
      <c r="C84" s="235">
        <v>0</v>
      </c>
      <c r="D84" s="197">
        <v>0</v>
      </c>
      <c r="E84" s="236">
        <v>0</v>
      </c>
      <c r="F84" s="237"/>
      <c r="G84" s="197"/>
      <c r="H84" s="238"/>
      <c r="I84" s="235"/>
      <c r="J84" s="197"/>
      <c r="K84" s="236"/>
      <c r="L84" s="237">
        <f t="shared" si="14"/>
        <v>0</v>
      </c>
      <c r="M84" s="237">
        <f t="shared" si="14"/>
        <v>0</v>
      </c>
      <c r="N84" s="237">
        <f t="shared" si="14"/>
        <v>0</v>
      </c>
    </row>
    <row r="85" spans="1:14" ht="30" x14ac:dyDescent="0.2">
      <c r="A85" s="152" t="s">
        <v>388</v>
      </c>
      <c r="B85" s="160" t="s">
        <v>389</v>
      </c>
      <c r="C85" s="235">
        <v>33322110</v>
      </c>
      <c r="D85" s="197">
        <v>31090523</v>
      </c>
      <c r="E85" s="236">
        <v>31090523</v>
      </c>
      <c r="F85" s="237"/>
      <c r="G85" s="197"/>
      <c r="H85" s="238"/>
      <c r="I85" s="235"/>
      <c r="J85" s="197"/>
      <c r="K85" s="236"/>
      <c r="L85" s="237">
        <f t="shared" si="14"/>
        <v>33322110</v>
      </c>
      <c r="M85" s="237">
        <f t="shared" si="14"/>
        <v>31090523</v>
      </c>
      <c r="N85" s="237">
        <f t="shared" si="14"/>
        <v>31090523</v>
      </c>
    </row>
    <row r="86" spans="1:14" ht="15" x14ac:dyDescent="0.2">
      <c r="A86" s="152" t="s">
        <v>390</v>
      </c>
      <c r="B86" s="160" t="s">
        <v>391</v>
      </c>
      <c r="C86" s="235">
        <v>0</v>
      </c>
      <c r="D86" s="197">
        <v>0</v>
      </c>
      <c r="E86" s="236">
        <v>0</v>
      </c>
      <c r="F86" s="237"/>
      <c r="G86" s="197"/>
      <c r="H86" s="238"/>
      <c r="I86" s="235"/>
      <c r="J86" s="197"/>
      <c r="K86" s="236"/>
      <c r="L86" s="237">
        <f t="shared" si="14"/>
        <v>0</v>
      </c>
      <c r="M86" s="237">
        <f t="shared" si="14"/>
        <v>0</v>
      </c>
      <c r="N86" s="237">
        <f t="shared" si="14"/>
        <v>0</v>
      </c>
    </row>
    <row r="87" spans="1:14" ht="45" x14ac:dyDescent="0.2">
      <c r="A87" s="152" t="s">
        <v>392</v>
      </c>
      <c r="B87" s="160" t="s">
        <v>393</v>
      </c>
      <c r="C87" s="235">
        <v>0</v>
      </c>
      <c r="D87" s="197">
        <v>0</v>
      </c>
      <c r="E87" s="236">
        <v>0</v>
      </c>
      <c r="F87" s="237"/>
      <c r="G87" s="197"/>
      <c r="H87" s="238"/>
      <c r="I87" s="235"/>
      <c r="J87" s="197"/>
      <c r="K87" s="236"/>
      <c r="L87" s="237">
        <f t="shared" si="14"/>
        <v>0</v>
      </c>
      <c r="M87" s="237">
        <f t="shared" si="14"/>
        <v>0</v>
      </c>
      <c r="N87" s="237">
        <f t="shared" si="14"/>
        <v>0</v>
      </c>
    </row>
    <row r="88" spans="1:14" ht="25.5" x14ac:dyDescent="0.2">
      <c r="A88" s="161" t="s">
        <v>394</v>
      </c>
      <c r="B88" s="162" t="s">
        <v>395</v>
      </c>
      <c r="C88" s="239">
        <f>C72+C77+C82+C83+C84+C85+C86+C87</f>
        <v>33556010</v>
      </c>
      <c r="D88" s="239">
        <f t="shared" ref="D88:E88" si="18">D72+D77+D82+D83+D84+D85+D86+D87</f>
        <v>31324423</v>
      </c>
      <c r="E88" s="239">
        <f t="shared" si="18"/>
        <v>31324423</v>
      </c>
      <c r="F88" s="241">
        <f>SUM(F82:F87)</f>
        <v>0</v>
      </c>
      <c r="G88" s="241">
        <f>SUM(G82:G87)</f>
        <v>0</v>
      </c>
      <c r="H88" s="242">
        <f>SUM(H82:H87)</f>
        <v>0</v>
      </c>
      <c r="I88" s="239"/>
      <c r="J88" s="206"/>
      <c r="K88" s="240"/>
      <c r="L88" s="241">
        <f t="shared" si="14"/>
        <v>33556010</v>
      </c>
      <c r="M88" s="241">
        <f t="shared" si="14"/>
        <v>31324423</v>
      </c>
      <c r="N88" s="241">
        <f t="shared" si="14"/>
        <v>31324423</v>
      </c>
    </row>
    <row r="89" spans="1:14" ht="45" x14ac:dyDescent="0.2">
      <c r="A89" s="152" t="s">
        <v>396</v>
      </c>
      <c r="B89" s="160" t="s">
        <v>397</v>
      </c>
      <c r="C89" s="235">
        <v>0</v>
      </c>
      <c r="D89" s="197">
        <v>0</v>
      </c>
      <c r="E89" s="236">
        <v>0</v>
      </c>
      <c r="F89" s="237"/>
      <c r="G89" s="197"/>
      <c r="H89" s="238"/>
      <c r="I89" s="235"/>
      <c r="J89" s="197"/>
      <c r="K89" s="236"/>
      <c r="L89" s="237">
        <f t="shared" si="14"/>
        <v>0</v>
      </c>
      <c r="M89" s="237">
        <f t="shared" si="14"/>
        <v>0</v>
      </c>
      <c r="N89" s="237">
        <f t="shared" si="14"/>
        <v>0</v>
      </c>
    </row>
    <row r="90" spans="1:14" ht="45" x14ac:dyDescent="0.2">
      <c r="A90" s="152" t="s">
        <v>398</v>
      </c>
      <c r="B90" s="160" t="s">
        <v>399</v>
      </c>
      <c r="C90" s="235">
        <v>0</v>
      </c>
      <c r="D90" s="197">
        <v>0</v>
      </c>
      <c r="E90" s="236">
        <v>0</v>
      </c>
      <c r="F90" s="237"/>
      <c r="G90" s="197"/>
      <c r="H90" s="238"/>
      <c r="I90" s="235"/>
      <c r="J90" s="197"/>
      <c r="K90" s="236"/>
      <c r="L90" s="237">
        <f t="shared" si="14"/>
        <v>0</v>
      </c>
      <c r="M90" s="237">
        <f t="shared" si="14"/>
        <v>0</v>
      </c>
      <c r="N90" s="237">
        <f t="shared" si="14"/>
        <v>0</v>
      </c>
    </row>
    <row r="91" spans="1:14" ht="30" x14ac:dyDescent="0.2">
      <c r="A91" s="152" t="s">
        <v>400</v>
      </c>
      <c r="B91" s="160" t="s">
        <v>401</v>
      </c>
      <c r="C91" s="235">
        <v>0</v>
      </c>
      <c r="D91" s="197">
        <v>0</v>
      </c>
      <c r="E91" s="236">
        <v>0</v>
      </c>
      <c r="F91" s="237"/>
      <c r="G91" s="197"/>
      <c r="H91" s="238"/>
      <c r="I91" s="235"/>
      <c r="J91" s="197"/>
      <c r="K91" s="236"/>
      <c r="L91" s="237">
        <f t="shared" si="14"/>
        <v>0</v>
      </c>
      <c r="M91" s="237">
        <f t="shared" si="14"/>
        <v>0</v>
      </c>
      <c r="N91" s="237">
        <f t="shared" si="14"/>
        <v>0</v>
      </c>
    </row>
    <row r="92" spans="1:14" ht="30" x14ac:dyDescent="0.2">
      <c r="A92" s="152" t="s">
        <v>402</v>
      </c>
      <c r="B92" s="160" t="s">
        <v>403</v>
      </c>
      <c r="C92" s="235">
        <v>0</v>
      </c>
      <c r="D92" s="197">
        <v>0</v>
      </c>
      <c r="E92" s="236">
        <v>0</v>
      </c>
      <c r="F92" s="237"/>
      <c r="G92" s="197"/>
      <c r="H92" s="238"/>
      <c r="I92" s="235"/>
      <c r="J92" s="197"/>
      <c r="K92" s="236"/>
      <c r="L92" s="237">
        <f t="shared" si="14"/>
        <v>0</v>
      </c>
      <c r="M92" s="237">
        <f t="shared" si="14"/>
        <v>0</v>
      </c>
      <c r="N92" s="237">
        <f t="shared" si="14"/>
        <v>0</v>
      </c>
    </row>
    <row r="93" spans="1:14" ht="25.5" x14ac:dyDescent="0.2">
      <c r="A93" s="161" t="s">
        <v>404</v>
      </c>
      <c r="B93" s="162" t="s">
        <v>405</v>
      </c>
      <c r="C93" s="235">
        <f>SUM(C89:C92)</f>
        <v>0</v>
      </c>
      <c r="D93" s="235">
        <f t="shared" ref="D93:E93" si="19">SUM(D89:D92)</f>
        <v>0</v>
      </c>
      <c r="E93" s="235">
        <f t="shared" si="19"/>
        <v>0</v>
      </c>
      <c r="F93" s="237"/>
      <c r="G93" s="197"/>
      <c r="H93" s="238"/>
      <c r="I93" s="235"/>
      <c r="J93" s="197"/>
      <c r="K93" s="236"/>
      <c r="L93" s="237">
        <f t="shared" si="14"/>
        <v>0</v>
      </c>
      <c r="M93" s="237">
        <f t="shared" si="14"/>
        <v>0</v>
      </c>
      <c r="N93" s="237">
        <f t="shared" si="14"/>
        <v>0</v>
      </c>
    </row>
    <row r="94" spans="1:14" ht="51" x14ac:dyDescent="0.2">
      <c r="A94" s="161" t="s">
        <v>406</v>
      </c>
      <c r="B94" s="162" t="s">
        <v>407</v>
      </c>
      <c r="C94" s="235">
        <v>0</v>
      </c>
      <c r="D94" s="197">
        <v>0</v>
      </c>
      <c r="E94" s="236">
        <v>0</v>
      </c>
      <c r="F94" s="237"/>
      <c r="G94" s="197"/>
      <c r="H94" s="238"/>
      <c r="I94" s="235"/>
      <c r="J94" s="197"/>
      <c r="K94" s="236"/>
      <c r="L94" s="237">
        <f t="shared" si="14"/>
        <v>0</v>
      </c>
      <c r="M94" s="237">
        <f t="shared" si="14"/>
        <v>0</v>
      </c>
      <c r="N94" s="237">
        <f t="shared" si="14"/>
        <v>0</v>
      </c>
    </row>
    <row r="95" spans="1:14" ht="31.5" x14ac:dyDescent="0.2">
      <c r="A95" s="164" t="s">
        <v>408</v>
      </c>
      <c r="B95" s="165" t="s">
        <v>12</v>
      </c>
      <c r="C95" s="239">
        <f>C88+C93+C94</f>
        <v>33556010</v>
      </c>
      <c r="D95" s="239">
        <f t="shared" ref="D95:E95" si="20">D88+D93+D94</f>
        <v>31324423</v>
      </c>
      <c r="E95" s="239">
        <f t="shared" si="20"/>
        <v>31324423</v>
      </c>
      <c r="F95" s="241">
        <f t="shared" ref="F95:H95" si="21">SUM(F88:F94)</f>
        <v>0</v>
      </c>
      <c r="G95" s="241">
        <f t="shared" si="21"/>
        <v>0</v>
      </c>
      <c r="H95" s="242">
        <f t="shared" si="21"/>
        <v>0</v>
      </c>
      <c r="I95" s="239"/>
      <c r="J95" s="206"/>
      <c r="K95" s="240"/>
      <c r="L95" s="241">
        <f t="shared" si="14"/>
        <v>33556010</v>
      </c>
      <c r="M95" s="241">
        <f t="shared" si="14"/>
        <v>31324423</v>
      </c>
      <c r="N95" s="241">
        <f t="shared" si="14"/>
        <v>31324423</v>
      </c>
    </row>
    <row r="96" spans="1:14" ht="31.5" x14ac:dyDescent="0.25">
      <c r="A96" s="178" t="s">
        <v>409</v>
      </c>
      <c r="B96" s="179"/>
      <c r="C96" s="243">
        <f>SUM(C95,C68)</f>
        <v>33556010</v>
      </c>
      <c r="D96" s="243">
        <f t="shared" ref="D96:H96" si="22">SUM(D95,D68)</f>
        <v>32495915</v>
      </c>
      <c r="E96" s="244">
        <f t="shared" si="22"/>
        <v>32495915</v>
      </c>
      <c r="F96" s="245">
        <f t="shared" si="22"/>
        <v>0</v>
      </c>
      <c r="G96" s="245">
        <f t="shared" si="22"/>
        <v>0</v>
      </c>
      <c r="H96" s="246">
        <f t="shared" si="22"/>
        <v>0</v>
      </c>
      <c r="I96" s="243"/>
      <c r="J96" s="233"/>
      <c r="K96" s="244"/>
      <c r="L96" s="245">
        <f t="shared" si="14"/>
        <v>33556010</v>
      </c>
      <c r="M96" s="245">
        <f t="shared" si="14"/>
        <v>32495915</v>
      </c>
      <c r="N96" s="245">
        <f t="shared" si="14"/>
        <v>32495915</v>
      </c>
    </row>
  </sheetData>
  <mergeCells count="8">
    <mergeCell ref="J1:N1"/>
    <mergeCell ref="A3:L3"/>
    <mergeCell ref="A4:L4"/>
    <mergeCell ref="A5:L5"/>
    <mergeCell ref="C7:E7"/>
    <mergeCell ref="F7:H7"/>
    <mergeCell ref="I7:K7"/>
    <mergeCell ref="L7:N7"/>
  </mergeCells>
  <pageMargins left="0.51181102362204722" right="0.51181102362204722" top="0.74803149606299213" bottom="0.74803149606299213" header="0.31496062992125984" footer="0.31496062992125984"/>
  <pageSetup paperSize="9" scale="5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opLeftCell="A35" workbookViewId="0">
      <selection activeCell="D44" sqref="D44"/>
    </sheetView>
  </sheetViews>
  <sheetFormatPr defaultRowHeight="12.75" x14ac:dyDescent="0.2"/>
  <cols>
    <col min="1" max="1" width="72.42578125" customWidth="1"/>
    <col min="2" max="2" width="14.7109375" customWidth="1"/>
  </cols>
  <sheetData>
    <row r="1" spans="1:8" x14ac:dyDescent="0.2">
      <c r="A1" s="412" t="s">
        <v>772</v>
      </c>
      <c r="B1" s="411"/>
      <c r="C1" s="411"/>
      <c r="D1" s="411"/>
      <c r="E1" s="411"/>
    </row>
    <row r="2" spans="1:8" x14ac:dyDescent="0.2">
      <c r="A2" s="255"/>
    </row>
    <row r="3" spans="1:8" x14ac:dyDescent="0.2">
      <c r="A3" s="255" t="s">
        <v>750</v>
      </c>
    </row>
    <row r="4" spans="1:8" x14ac:dyDescent="0.2">
      <c r="A4" s="129" t="s">
        <v>767</v>
      </c>
    </row>
    <row r="5" spans="1:8" x14ac:dyDescent="0.2">
      <c r="A5" s="254"/>
    </row>
    <row r="6" spans="1:8" x14ac:dyDescent="0.2">
      <c r="A6" s="255" t="s">
        <v>433</v>
      </c>
    </row>
    <row r="8" spans="1:8" ht="60" x14ac:dyDescent="0.2">
      <c r="A8" s="249" t="s">
        <v>634</v>
      </c>
      <c r="B8" s="250" t="s">
        <v>635</v>
      </c>
    </row>
    <row r="9" spans="1:8" ht="15" x14ac:dyDescent="0.2">
      <c r="A9" s="250" t="s">
        <v>636</v>
      </c>
      <c r="B9" s="251"/>
    </row>
    <row r="10" spans="1:8" ht="15" x14ac:dyDescent="0.2">
      <c r="A10" s="250" t="s">
        <v>637</v>
      </c>
      <c r="B10" s="251"/>
      <c r="H10" s="17"/>
    </row>
    <row r="11" spans="1:8" ht="15" x14ac:dyDescent="0.2">
      <c r="A11" s="250" t="s">
        <v>638</v>
      </c>
      <c r="B11" s="251"/>
      <c r="H11" s="17"/>
    </row>
    <row r="12" spans="1:8" ht="15" x14ac:dyDescent="0.2">
      <c r="A12" s="250" t="s">
        <v>639</v>
      </c>
      <c r="B12" s="251"/>
      <c r="H12" s="17"/>
    </row>
    <row r="13" spans="1:8" ht="15" x14ac:dyDescent="0.2">
      <c r="A13" s="249" t="s">
        <v>640</v>
      </c>
      <c r="B13" s="251"/>
      <c r="H13" s="17"/>
    </row>
    <row r="14" spans="1:8" ht="15" x14ac:dyDescent="0.2">
      <c r="A14" s="250" t="s">
        <v>641</v>
      </c>
      <c r="B14" s="251"/>
      <c r="H14" s="17"/>
    </row>
    <row r="15" spans="1:8" ht="30" x14ac:dyDescent="0.2">
      <c r="A15" s="250" t="s">
        <v>642</v>
      </c>
      <c r="B15" s="251"/>
      <c r="H15" s="17"/>
    </row>
    <row r="16" spans="1:8" ht="15" x14ac:dyDescent="0.2">
      <c r="A16" s="250" t="s">
        <v>643</v>
      </c>
      <c r="B16" s="251"/>
      <c r="H16" s="17"/>
    </row>
    <row r="17" spans="1:8" ht="15" x14ac:dyDescent="0.2">
      <c r="A17" s="250" t="s">
        <v>644</v>
      </c>
      <c r="B17" s="251">
        <v>2</v>
      </c>
      <c r="H17" s="17"/>
    </row>
    <row r="18" spans="1:8" ht="15" x14ac:dyDescent="0.2">
      <c r="A18" s="250" t="s">
        <v>645</v>
      </c>
      <c r="B18" s="251">
        <v>0</v>
      </c>
      <c r="H18" s="17"/>
    </row>
    <row r="19" spans="1:8" ht="15" x14ac:dyDescent="0.2">
      <c r="A19" s="250" t="s">
        <v>646</v>
      </c>
      <c r="B19" s="251">
        <v>5</v>
      </c>
      <c r="H19" s="17"/>
    </row>
    <row r="20" spans="1:8" ht="15" x14ac:dyDescent="0.2">
      <c r="A20" s="250" t="s">
        <v>647</v>
      </c>
      <c r="B20" s="251">
        <v>0</v>
      </c>
      <c r="H20" s="17"/>
    </row>
    <row r="21" spans="1:8" ht="15" x14ac:dyDescent="0.2">
      <c r="A21" s="250" t="s">
        <v>648</v>
      </c>
      <c r="B21" s="251">
        <v>0</v>
      </c>
      <c r="H21" s="17"/>
    </row>
    <row r="22" spans="1:8" x14ac:dyDescent="0.2">
      <c r="A22" s="249" t="s">
        <v>649</v>
      </c>
      <c r="B22" s="252">
        <f>SUM(B17:B21)</f>
        <v>7</v>
      </c>
      <c r="H22" s="17"/>
    </row>
    <row r="23" spans="1:8" ht="45" x14ac:dyDescent="0.2">
      <c r="A23" s="250" t="s">
        <v>650</v>
      </c>
      <c r="B23" s="251">
        <v>2</v>
      </c>
    </row>
    <row r="24" spans="1:8" ht="15" x14ac:dyDescent="0.2">
      <c r="A24" s="250" t="s">
        <v>651</v>
      </c>
      <c r="B24" s="251"/>
      <c r="E24" s="6"/>
      <c r="G24" s="6"/>
    </row>
    <row r="25" spans="1:8" ht="15" x14ac:dyDescent="0.2">
      <c r="A25" s="250" t="s">
        <v>652</v>
      </c>
      <c r="B25" s="251">
        <v>3</v>
      </c>
    </row>
    <row r="26" spans="1:8" x14ac:dyDescent="0.2">
      <c r="A26" s="249" t="s">
        <v>653</v>
      </c>
      <c r="B26" s="252">
        <v>5</v>
      </c>
    </row>
    <row r="27" spans="1:8" ht="15" x14ac:dyDescent="0.2">
      <c r="A27" s="250" t="s">
        <v>654</v>
      </c>
      <c r="B27" s="251">
        <v>1</v>
      </c>
    </row>
    <row r="28" spans="1:8" ht="15" x14ac:dyDescent="0.2">
      <c r="A28" s="250" t="s">
        <v>655</v>
      </c>
      <c r="B28" s="251">
        <v>6</v>
      </c>
    </row>
    <row r="29" spans="1:8" ht="30" x14ac:dyDescent="0.2">
      <c r="A29" s="250" t="s">
        <v>656</v>
      </c>
      <c r="B29" s="251">
        <v>1</v>
      </c>
    </row>
    <row r="30" spans="1:8" x14ac:dyDescent="0.2">
      <c r="A30" s="249" t="s">
        <v>657</v>
      </c>
      <c r="B30" s="252">
        <f>SUM(B28:B29)</f>
        <v>7</v>
      </c>
    </row>
    <row r="31" spans="1:8" ht="25.5" x14ac:dyDescent="0.2">
      <c r="A31" s="249" t="s">
        <v>658</v>
      </c>
      <c r="B31" s="253">
        <f>SUM(B30,B26,B22)</f>
        <v>19</v>
      </c>
    </row>
    <row r="32" spans="1:8" ht="30" x14ac:dyDescent="0.2">
      <c r="A32" s="250" t="s">
        <v>659</v>
      </c>
      <c r="B32" s="251"/>
    </row>
    <row r="33" spans="1:2" ht="45" x14ac:dyDescent="0.2">
      <c r="A33" s="250" t="s">
        <v>660</v>
      </c>
      <c r="B33" s="251"/>
    </row>
    <row r="34" spans="1:2" ht="30" x14ac:dyDescent="0.2">
      <c r="A34" s="250" t="s">
        <v>661</v>
      </c>
      <c r="B34" s="251"/>
    </row>
    <row r="35" spans="1:2" ht="15" x14ac:dyDescent="0.2">
      <c r="A35" s="250" t="s">
        <v>662</v>
      </c>
      <c r="B35" s="251"/>
    </row>
    <row r="36" spans="1:2" ht="38.25" x14ac:dyDescent="0.2">
      <c r="A36" s="249" t="s">
        <v>663</v>
      </c>
      <c r="B36" s="251"/>
    </row>
    <row r="37" spans="1:2" ht="15" x14ac:dyDescent="0.2">
      <c r="A37" s="407"/>
      <c r="B37" s="408"/>
    </row>
    <row r="38" spans="1:2" ht="15" x14ac:dyDescent="0.2">
      <c r="A38" s="407"/>
      <c r="B38" s="408"/>
    </row>
    <row r="40" spans="1:2" x14ac:dyDescent="0.2">
      <c r="A40" s="412" t="s">
        <v>773</v>
      </c>
    </row>
    <row r="41" spans="1:2" x14ac:dyDescent="0.2">
      <c r="A41" s="255"/>
    </row>
    <row r="43" spans="1:2" ht="15" x14ac:dyDescent="0.25">
      <c r="A43" s="475" t="s">
        <v>768</v>
      </c>
      <c r="B43" s="476"/>
    </row>
    <row r="44" spans="1:2" ht="15" x14ac:dyDescent="0.25">
      <c r="A44" s="477" t="s">
        <v>664</v>
      </c>
      <c r="B44" s="478"/>
    </row>
    <row r="45" spans="1:2" ht="15" x14ac:dyDescent="0.25">
      <c r="A45" s="256"/>
      <c r="B45" s="257"/>
    </row>
    <row r="46" spans="1:2" ht="60" x14ac:dyDescent="0.2">
      <c r="A46" s="249" t="s">
        <v>634</v>
      </c>
      <c r="B46" s="250" t="s">
        <v>635</v>
      </c>
    </row>
    <row r="47" spans="1:2" ht="15" x14ac:dyDescent="0.2">
      <c r="A47" s="250" t="s">
        <v>636</v>
      </c>
      <c r="B47" s="251"/>
    </row>
    <row r="48" spans="1:2" ht="15" x14ac:dyDescent="0.2">
      <c r="A48" s="250" t="s">
        <v>637</v>
      </c>
      <c r="B48" s="251"/>
    </row>
    <row r="49" spans="1:2" ht="15" x14ac:dyDescent="0.2">
      <c r="A49" s="250" t="s">
        <v>638</v>
      </c>
      <c r="B49" s="251"/>
    </row>
    <row r="50" spans="1:2" ht="15" x14ac:dyDescent="0.2">
      <c r="A50" s="250" t="s">
        <v>639</v>
      </c>
      <c r="B50" s="251"/>
    </row>
    <row r="51" spans="1:2" x14ac:dyDescent="0.2">
      <c r="A51" s="249" t="s">
        <v>640</v>
      </c>
      <c r="B51" s="252">
        <f>SUM(B47:B50)</f>
        <v>0</v>
      </c>
    </row>
    <row r="52" spans="1:2" ht="15" x14ac:dyDescent="0.2">
      <c r="A52" s="250" t="s">
        <v>641</v>
      </c>
      <c r="B52" s="251">
        <v>1</v>
      </c>
    </row>
    <row r="53" spans="1:2" ht="30" x14ac:dyDescent="0.2">
      <c r="A53" s="250" t="s">
        <v>642</v>
      </c>
      <c r="B53" s="251"/>
    </row>
    <row r="54" spans="1:2" ht="15" x14ac:dyDescent="0.2">
      <c r="A54" s="250" t="s">
        <v>643</v>
      </c>
      <c r="B54" s="251"/>
    </row>
    <row r="55" spans="1:2" ht="15" x14ac:dyDescent="0.2">
      <c r="A55" s="250" t="s">
        <v>644</v>
      </c>
      <c r="B55" s="251"/>
    </row>
    <row r="56" spans="1:2" ht="15" x14ac:dyDescent="0.2">
      <c r="A56" s="250" t="s">
        <v>645</v>
      </c>
      <c r="B56" s="251">
        <v>2</v>
      </c>
    </row>
    <row r="57" spans="1:2" ht="15" x14ac:dyDescent="0.2">
      <c r="A57" s="250" t="s">
        <v>646</v>
      </c>
      <c r="B57" s="251">
        <v>3</v>
      </c>
    </row>
    <row r="58" spans="1:2" ht="15" x14ac:dyDescent="0.2">
      <c r="A58" s="250" t="s">
        <v>647</v>
      </c>
      <c r="B58" s="251"/>
    </row>
    <row r="59" spans="1:2" ht="15" x14ac:dyDescent="0.2">
      <c r="A59" s="250" t="s">
        <v>648</v>
      </c>
      <c r="B59" s="251"/>
    </row>
    <row r="60" spans="1:2" x14ac:dyDescent="0.2">
      <c r="A60" s="249" t="s">
        <v>649</v>
      </c>
      <c r="B60" s="252">
        <f>SUM(B52:B59)</f>
        <v>6</v>
      </c>
    </row>
    <row r="61" spans="1:2" ht="45" x14ac:dyDescent="0.2">
      <c r="A61" s="250" t="s">
        <v>650</v>
      </c>
      <c r="B61" s="251"/>
    </row>
    <row r="62" spans="1:2" ht="15" x14ac:dyDescent="0.2">
      <c r="A62" s="250" t="s">
        <v>651</v>
      </c>
      <c r="B62" s="251"/>
    </row>
    <row r="63" spans="1:2" ht="15" x14ac:dyDescent="0.2">
      <c r="A63" s="250" t="s">
        <v>652</v>
      </c>
      <c r="B63" s="251"/>
    </row>
    <row r="64" spans="1:2" ht="15" x14ac:dyDescent="0.2">
      <c r="A64" s="249" t="s">
        <v>653</v>
      </c>
      <c r="B64" s="251"/>
    </row>
    <row r="65" spans="1:2" ht="15" x14ac:dyDescent="0.2">
      <c r="A65" s="250" t="s">
        <v>654</v>
      </c>
      <c r="B65" s="251"/>
    </row>
    <row r="66" spans="1:2" ht="15" x14ac:dyDescent="0.2">
      <c r="A66" s="250" t="s">
        <v>655</v>
      </c>
      <c r="B66" s="251"/>
    </row>
    <row r="67" spans="1:2" ht="30" x14ac:dyDescent="0.2">
      <c r="A67" s="250" t="s">
        <v>656</v>
      </c>
      <c r="B67" s="251"/>
    </row>
    <row r="68" spans="1:2" ht="15" x14ac:dyDescent="0.2">
      <c r="A68" s="249" t="s">
        <v>657</v>
      </c>
      <c r="B68" s="251"/>
    </row>
    <row r="69" spans="1:2" ht="25.5" x14ac:dyDescent="0.2">
      <c r="A69" s="249" t="s">
        <v>658</v>
      </c>
      <c r="B69" s="253">
        <f>SUM(B68,B64,B60,B51)</f>
        <v>6</v>
      </c>
    </row>
    <row r="70" spans="1:2" ht="30" x14ac:dyDescent="0.2">
      <c r="A70" s="250" t="s">
        <v>659</v>
      </c>
      <c r="B70" s="251"/>
    </row>
    <row r="71" spans="1:2" ht="45" x14ac:dyDescent="0.2">
      <c r="A71" s="250" t="s">
        <v>660</v>
      </c>
      <c r="B71" s="251"/>
    </row>
    <row r="72" spans="1:2" ht="30" x14ac:dyDescent="0.2">
      <c r="A72" s="250" t="s">
        <v>661</v>
      </c>
      <c r="B72" s="251"/>
    </row>
    <row r="73" spans="1:2" ht="15" x14ac:dyDescent="0.2">
      <c r="A73" s="250" t="s">
        <v>662</v>
      </c>
      <c r="B73" s="251"/>
    </row>
    <row r="74" spans="1:2" ht="38.25" x14ac:dyDescent="0.2">
      <c r="A74" s="249" t="s">
        <v>663</v>
      </c>
      <c r="B74" s="251"/>
    </row>
  </sheetData>
  <mergeCells count="2">
    <mergeCell ref="A43:B43"/>
    <mergeCell ref="A44:B4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opLeftCell="A52" workbookViewId="0">
      <selection activeCell="M62" sqref="M62"/>
    </sheetView>
  </sheetViews>
  <sheetFormatPr defaultRowHeight="12.75" x14ac:dyDescent="0.2"/>
  <cols>
    <col min="5" max="6" width="7.42578125" customWidth="1"/>
    <col min="7" max="7" width="15" customWidth="1"/>
    <col min="8" max="8" width="15.140625" customWidth="1"/>
    <col min="9" max="9" width="12.42578125" customWidth="1"/>
    <col min="10" max="10" width="13.7109375" style="430" bestFit="1" customWidth="1"/>
  </cols>
  <sheetData>
    <row r="1" spans="1:11" x14ac:dyDescent="0.2">
      <c r="E1" s="468" t="s">
        <v>775</v>
      </c>
      <c r="F1" s="443"/>
      <c r="G1" s="443"/>
      <c r="H1" s="443"/>
      <c r="I1" s="443"/>
    </row>
    <row r="2" spans="1:11" x14ac:dyDescent="0.2">
      <c r="B2" s="7"/>
    </row>
    <row r="3" spans="1:11" x14ac:dyDescent="0.2">
      <c r="B3" s="498" t="s">
        <v>751</v>
      </c>
      <c r="C3" s="458"/>
      <c r="D3" s="458"/>
      <c r="E3" s="458"/>
      <c r="F3" s="458"/>
      <c r="G3" s="458"/>
      <c r="H3" s="458"/>
    </row>
    <row r="4" spans="1:11" x14ac:dyDescent="0.2">
      <c r="C4" s="7" t="s">
        <v>434</v>
      </c>
    </row>
    <row r="5" spans="1:11" ht="13.5" thickBot="1" x14ac:dyDescent="0.25">
      <c r="C5" s="17"/>
      <c r="I5" s="17" t="s">
        <v>665</v>
      </c>
    </row>
    <row r="6" spans="1:11" ht="12.75" customHeight="1" x14ac:dyDescent="0.2">
      <c r="A6" s="8"/>
      <c r="B6" s="9"/>
      <c r="C6" s="9"/>
      <c r="D6" s="9"/>
      <c r="E6" s="10"/>
      <c r="F6" s="11"/>
      <c r="G6" s="499" t="s">
        <v>428</v>
      </c>
      <c r="H6" s="499" t="s">
        <v>429</v>
      </c>
      <c r="I6" s="502" t="s">
        <v>430</v>
      </c>
    </row>
    <row r="7" spans="1:11" ht="12.75" customHeight="1" x14ac:dyDescent="0.2">
      <c r="A7" s="12"/>
      <c r="B7" s="28" t="s">
        <v>29</v>
      </c>
      <c r="C7" s="1"/>
      <c r="D7" s="1"/>
      <c r="E7" s="13"/>
      <c r="F7" s="29" t="s">
        <v>411</v>
      </c>
      <c r="G7" s="500"/>
      <c r="H7" s="500"/>
      <c r="I7" s="503"/>
    </row>
    <row r="8" spans="1:11" ht="13.5" customHeight="1" thickBot="1" x14ac:dyDescent="0.25">
      <c r="A8" s="14"/>
      <c r="B8" s="15"/>
      <c r="C8" s="15"/>
      <c r="D8" s="15"/>
      <c r="E8" s="16"/>
      <c r="F8" s="3"/>
      <c r="G8" s="501"/>
      <c r="H8" s="501"/>
      <c r="I8" s="504"/>
    </row>
    <row r="9" spans="1:11" x14ac:dyDescent="0.2">
      <c r="A9" s="19" t="s">
        <v>14</v>
      </c>
      <c r="B9" s="20"/>
      <c r="C9" s="20"/>
      <c r="D9" s="20"/>
      <c r="E9" s="20"/>
      <c r="F9" s="23" t="s">
        <v>13</v>
      </c>
      <c r="G9" s="384">
        <f>'1a.mellékletkiad'!C29</f>
        <v>39722358</v>
      </c>
      <c r="H9" s="262">
        <f>'1a.mellékletkiad'!G29</f>
        <v>41065640</v>
      </c>
      <c r="I9" s="262">
        <f>'1a.mellékletkiad'!K29</f>
        <v>40916640</v>
      </c>
      <c r="K9" s="430"/>
    </row>
    <row r="10" spans="1:11" x14ac:dyDescent="0.2">
      <c r="A10" s="30" t="s">
        <v>410</v>
      </c>
      <c r="B10" s="21"/>
      <c r="C10" s="21"/>
      <c r="D10" s="21"/>
      <c r="E10" s="21"/>
      <c r="F10" s="24" t="s">
        <v>15</v>
      </c>
      <c r="G10" s="385">
        <f>'1a.mellékletkiad'!C30</f>
        <v>7800058</v>
      </c>
      <c r="H10" s="275">
        <f>'1a.mellékletkiad'!G30</f>
        <v>7072969</v>
      </c>
      <c r="I10" s="275">
        <f>'1a.mellékletkiad'!K30</f>
        <v>7072969</v>
      </c>
      <c r="K10" s="430"/>
    </row>
    <row r="11" spans="1:11" x14ac:dyDescent="0.2">
      <c r="A11" s="30" t="s">
        <v>17</v>
      </c>
      <c r="B11" s="21"/>
      <c r="C11" s="21"/>
      <c r="D11" s="21"/>
      <c r="E11" s="21"/>
      <c r="F11" s="33" t="s">
        <v>16</v>
      </c>
      <c r="G11" s="385">
        <f>'1a.mellékletkiad'!C55</f>
        <v>78447527</v>
      </c>
      <c r="H11" s="275">
        <f>'1a.mellékletkiad'!G55</f>
        <v>79380217</v>
      </c>
      <c r="I11" s="275">
        <f>'1a.mellékletkiad'!K55</f>
        <v>79215903</v>
      </c>
      <c r="K11" s="430"/>
    </row>
    <row r="12" spans="1:11" x14ac:dyDescent="0.2">
      <c r="A12" s="30" t="s">
        <v>19</v>
      </c>
      <c r="B12" s="21"/>
      <c r="C12" s="21"/>
      <c r="D12" s="21"/>
      <c r="E12" s="21"/>
      <c r="F12" s="33" t="s">
        <v>18</v>
      </c>
      <c r="G12" s="385">
        <f>'1a.mellékletkiad'!C64</f>
        <v>5123000</v>
      </c>
      <c r="H12" s="275">
        <f>'1a.mellékletkiad'!G64</f>
        <v>5975142</v>
      </c>
      <c r="I12" s="275">
        <f>'1a.mellékletkiad'!K64</f>
        <v>5975142</v>
      </c>
      <c r="K12" s="430"/>
    </row>
    <row r="13" spans="1:11" x14ac:dyDescent="0.2">
      <c r="A13" s="30" t="s">
        <v>21</v>
      </c>
      <c r="B13" s="21"/>
      <c r="C13" s="21"/>
      <c r="D13" s="21"/>
      <c r="E13" s="21"/>
      <c r="F13" s="33" t="s">
        <v>20</v>
      </c>
      <c r="G13" s="385">
        <f>'1a.mellékletkiad'!C77</f>
        <v>7713949</v>
      </c>
      <c r="H13" s="275">
        <f>'1a.mellékletkiad'!G77</f>
        <v>15233308</v>
      </c>
      <c r="I13" s="275">
        <f>'1a.mellékletkiad'!K77</f>
        <v>6602937</v>
      </c>
      <c r="K13" s="430"/>
    </row>
    <row r="14" spans="1:11" ht="15" x14ac:dyDescent="0.25">
      <c r="A14" s="31" t="s">
        <v>412</v>
      </c>
      <c r="B14" s="21"/>
      <c r="C14" s="21"/>
      <c r="D14" s="21"/>
      <c r="E14" s="21"/>
      <c r="F14" s="4"/>
      <c r="G14" s="386">
        <f>SUM(G9:G13)</f>
        <v>138806892</v>
      </c>
      <c r="H14" s="276">
        <f>SUM(H9:H13)</f>
        <v>148727276</v>
      </c>
      <c r="I14" s="387">
        <f>SUM(I9:I13)</f>
        <v>139783591</v>
      </c>
      <c r="K14" s="430"/>
    </row>
    <row r="15" spans="1:11" x14ac:dyDescent="0.2">
      <c r="A15" s="30" t="s">
        <v>413</v>
      </c>
      <c r="B15" s="21"/>
      <c r="C15" s="21"/>
      <c r="D15" s="21"/>
      <c r="E15" s="21"/>
      <c r="F15" s="33" t="s">
        <v>1</v>
      </c>
      <c r="G15" s="385">
        <f>'1a.mellbev'!C22</f>
        <v>104931725</v>
      </c>
      <c r="H15" s="275">
        <f>'1a.mellbev'!G22</f>
        <v>114468217</v>
      </c>
      <c r="I15" s="275">
        <f>'1a.mellbev'!K22</f>
        <v>114468217</v>
      </c>
      <c r="K15" s="430"/>
    </row>
    <row r="16" spans="1:11" x14ac:dyDescent="0.2">
      <c r="A16" s="30" t="s">
        <v>5</v>
      </c>
      <c r="B16" s="21"/>
      <c r="C16" s="21"/>
      <c r="D16" s="21"/>
      <c r="E16" s="21"/>
      <c r="F16" s="33" t="s">
        <v>4</v>
      </c>
      <c r="G16" s="385">
        <f>'1a.mellbev'!C36</f>
        <v>28058690</v>
      </c>
      <c r="H16" s="275">
        <f>'1a.mellbev'!G36</f>
        <v>25926187</v>
      </c>
      <c r="I16" s="275">
        <f>'1a.mellbev'!K36</f>
        <v>25926187</v>
      </c>
      <c r="K16" s="430"/>
    </row>
    <row r="17" spans="1:11" x14ac:dyDescent="0.2">
      <c r="A17" s="30" t="s">
        <v>7</v>
      </c>
      <c r="B17" s="21"/>
      <c r="C17" s="21"/>
      <c r="D17" s="21"/>
      <c r="E17" s="21"/>
      <c r="F17" s="33" t="s">
        <v>6</v>
      </c>
      <c r="G17" s="385">
        <f>'1a.mellbev'!C47</f>
        <v>22753100</v>
      </c>
      <c r="H17" s="275">
        <f>'1a.mellbev'!G47</f>
        <v>25124753</v>
      </c>
      <c r="I17" s="275">
        <f>'1a.mellbev'!K47</f>
        <v>25124753</v>
      </c>
      <c r="K17" s="430"/>
    </row>
    <row r="18" spans="1:11" x14ac:dyDescent="0.2">
      <c r="A18" s="30" t="s">
        <v>414</v>
      </c>
      <c r="B18" s="21"/>
      <c r="C18" s="21"/>
      <c r="D18" s="21"/>
      <c r="E18" s="21"/>
      <c r="F18" s="33" t="s">
        <v>10</v>
      </c>
      <c r="G18" s="385">
        <f>'1a.mellbev'!C52</f>
        <v>0</v>
      </c>
      <c r="H18" s="275">
        <f>'1a.mellbev'!G52</f>
        <v>28185</v>
      </c>
      <c r="I18" s="275">
        <f>'1a.mellbev'!K52</f>
        <v>28185</v>
      </c>
      <c r="K18" s="430"/>
    </row>
    <row r="19" spans="1:11" ht="15.75" thickBot="1" x14ac:dyDescent="0.3">
      <c r="A19" s="32" t="s">
        <v>415</v>
      </c>
      <c r="B19" s="22"/>
      <c r="C19" s="22"/>
      <c r="D19" s="22"/>
      <c r="E19" s="22"/>
      <c r="F19" s="5"/>
      <c r="G19" s="388">
        <f>SUM(G15:G18)</f>
        <v>155743515</v>
      </c>
      <c r="H19" s="277">
        <f>SUM(H15:H18)</f>
        <v>165547342</v>
      </c>
      <c r="I19" s="389">
        <f>SUM(I15:I18)</f>
        <v>165547342</v>
      </c>
      <c r="K19" s="430"/>
    </row>
    <row r="20" spans="1:11" ht="15.75" thickBot="1" x14ac:dyDescent="0.3">
      <c r="A20" s="496" t="s">
        <v>416</v>
      </c>
      <c r="B20" s="497"/>
      <c r="C20" s="497"/>
      <c r="D20" s="497"/>
      <c r="E20" s="497"/>
      <c r="F20" s="2"/>
      <c r="G20" s="390">
        <f>G19-G14</f>
        <v>16936623</v>
      </c>
      <c r="H20" s="280">
        <f>H19-H14</f>
        <v>16820066</v>
      </c>
      <c r="I20" s="391">
        <f>I19-I14</f>
        <v>25763751</v>
      </c>
      <c r="K20" s="430"/>
    </row>
    <row r="21" spans="1:11" x14ac:dyDescent="0.2">
      <c r="A21" s="12"/>
      <c r="B21" s="1"/>
      <c r="C21" s="1"/>
      <c r="D21" s="1"/>
      <c r="E21" s="1"/>
      <c r="F21" s="11"/>
      <c r="G21" s="273"/>
      <c r="H21" s="262"/>
      <c r="I21" s="262"/>
      <c r="K21" s="430"/>
    </row>
    <row r="22" spans="1:11" x14ac:dyDescent="0.2">
      <c r="A22" s="30" t="s">
        <v>23</v>
      </c>
      <c r="B22" s="21"/>
      <c r="C22" s="21"/>
      <c r="D22" s="21"/>
      <c r="E22" s="21"/>
      <c r="F22" s="24" t="s">
        <v>22</v>
      </c>
      <c r="G22" s="385">
        <f>'1a.mellékletkiad'!C86</f>
        <v>0</v>
      </c>
      <c r="H22" s="275">
        <f>'1a.mellékletkiad'!G86</f>
        <v>3689441</v>
      </c>
      <c r="I22" s="275">
        <f>'1a.mellékletkiad'!K86</f>
        <v>3689441</v>
      </c>
      <c r="K22" s="430"/>
    </row>
    <row r="23" spans="1:11" x14ac:dyDescent="0.2">
      <c r="A23" s="30" t="s">
        <v>25</v>
      </c>
      <c r="B23" s="21"/>
      <c r="C23" s="21"/>
      <c r="D23" s="21"/>
      <c r="E23" s="21"/>
      <c r="F23" s="24" t="s">
        <v>24</v>
      </c>
      <c r="G23" s="385">
        <f>'1a.mellékletkiad'!C91</f>
        <v>11000000</v>
      </c>
      <c r="H23" s="275">
        <f>'1a.mellékletkiad'!G91</f>
        <v>7324088</v>
      </c>
      <c r="I23" s="275">
        <f>'1a.mellékletkiad'!N91</f>
        <v>7324088</v>
      </c>
      <c r="K23" s="430"/>
    </row>
    <row r="24" spans="1:11" x14ac:dyDescent="0.2">
      <c r="A24" s="30" t="s">
        <v>417</v>
      </c>
      <c r="B24" s="21"/>
      <c r="C24" s="21"/>
      <c r="D24" s="21"/>
      <c r="E24" s="21"/>
      <c r="F24" s="24" t="s">
        <v>26</v>
      </c>
      <c r="G24" s="385">
        <f>'1a.mellékletkiad'!C100</f>
        <v>0</v>
      </c>
      <c r="H24" s="275">
        <f>'1a.mellékletkiad'!G100</f>
        <v>974781</v>
      </c>
      <c r="I24" s="275">
        <f>'1a.mellékletkiad'!K100</f>
        <v>974781</v>
      </c>
      <c r="K24" s="430"/>
    </row>
    <row r="25" spans="1:11" ht="15" x14ac:dyDescent="0.25">
      <c r="A25" s="31" t="s">
        <v>418</v>
      </c>
      <c r="B25" s="21"/>
      <c r="C25" s="21"/>
      <c r="D25" s="21"/>
      <c r="E25" s="21"/>
      <c r="F25" s="4"/>
      <c r="G25" s="386">
        <f>SUM(G22:G24)</f>
        <v>11000000</v>
      </c>
      <c r="H25" s="276">
        <f>SUM(H22:H24)</f>
        <v>11988310</v>
      </c>
      <c r="I25" s="387">
        <f>SUM(I22:I24)</f>
        <v>11988310</v>
      </c>
      <c r="K25" s="430"/>
    </row>
    <row r="26" spans="1:11" x14ac:dyDescent="0.2">
      <c r="A26" s="30" t="s">
        <v>419</v>
      </c>
      <c r="B26" s="21"/>
      <c r="C26" s="21"/>
      <c r="D26" s="21"/>
      <c r="E26" s="21"/>
      <c r="F26" s="24" t="s">
        <v>3</v>
      </c>
      <c r="G26" s="385">
        <f>'1a.mellbev'!C59</f>
        <v>11000000</v>
      </c>
      <c r="H26" s="275">
        <f>'1a.mellbev'!G59</f>
        <v>6317055</v>
      </c>
      <c r="I26" s="275">
        <f>'1a.mellbev'!K59</f>
        <v>6317055</v>
      </c>
      <c r="K26" s="430"/>
    </row>
    <row r="27" spans="1:11" x14ac:dyDescent="0.2">
      <c r="A27" s="30" t="s">
        <v>9</v>
      </c>
      <c r="B27" s="21"/>
      <c r="C27" s="21"/>
      <c r="D27" s="21"/>
      <c r="E27" s="21"/>
      <c r="F27" s="24" t="s">
        <v>8</v>
      </c>
      <c r="G27" s="385">
        <f>'1a.mellbev'!C65</f>
        <v>3000000</v>
      </c>
      <c r="H27" s="275">
        <f>'1a.mellbev'!G65</f>
        <v>2800000</v>
      </c>
      <c r="I27" s="275">
        <f>'1a.mellbev'!K65</f>
        <v>2800000</v>
      </c>
      <c r="K27" s="430"/>
    </row>
    <row r="28" spans="1:11" x14ac:dyDescent="0.2">
      <c r="A28" s="30" t="s">
        <v>420</v>
      </c>
      <c r="B28" s="21"/>
      <c r="C28" s="21"/>
      <c r="D28" s="21"/>
      <c r="E28" s="21"/>
      <c r="F28" s="24" t="s">
        <v>11</v>
      </c>
      <c r="G28" s="385">
        <f>'1a.mellbev'!C69</f>
        <v>0</v>
      </c>
      <c r="H28" s="275">
        <f>'1a.mellbev'!G69</f>
        <v>6705</v>
      </c>
      <c r="I28" s="275">
        <f>'1a.mellbev'!K69</f>
        <v>6705</v>
      </c>
      <c r="K28" s="430"/>
    </row>
    <row r="29" spans="1:11" ht="15.75" thickBot="1" x14ac:dyDescent="0.3">
      <c r="A29" s="32" t="s">
        <v>421</v>
      </c>
      <c r="B29" s="22"/>
      <c r="C29" s="22"/>
      <c r="D29" s="22"/>
      <c r="E29" s="22"/>
      <c r="F29" s="5"/>
      <c r="G29" s="388">
        <f>SUM(G26:G28)</f>
        <v>14000000</v>
      </c>
      <c r="H29" s="277">
        <f>SUM(H26:H28)</f>
        <v>9123760</v>
      </c>
      <c r="I29" s="389">
        <f>SUM(I26:I28)</f>
        <v>9123760</v>
      </c>
      <c r="K29" s="430"/>
    </row>
    <row r="30" spans="1:11" ht="15.75" thickBot="1" x14ac:dyDescent="0.3">
      <c r="A30" s="26" t="s">
        <v>422</v>
      </c>
      <c r="B30" s="49"/>
      <c r="C30" s="49"/>
      <c r="D30" s="49"/>
      <c r="E30" s="49"/>
      <c r="F30" s="2"/>
      <c r="G30" s="390">
        <f>SUM(G29-G25)</f>
        <v>3000000</v>
      </c>
      <c r="H30" s="280">
        <f>SUM(H29-H25)</f>
        <v>-2864550</v>
      </c>
      <c r="I30" s="391">
        <f>I29-I25</f>
        <v>-2864550</v>
      </c>
      <c r="K30" s="430"/>
    </row>
    <row r="31" spans="1:11" ht="15" x14ac:dyDescent="0.25">
      <c r="A31" s="28"/>
      <c r="B31" s="1"/>
      <c r="C31" s="1"/>
      <c r="D31" s="1"/>
      <c r="E31" s="1"/>
      <c r="F31" s="1"/>
      <c r="G31" s="402"/>
      <c r="H31" s="403"/>
      <c r="I31" s="404"/>
    </row>
    <row r="32" spans="1:11" x14ac:dyDescent="0.2">
      <c r="A32" s="28"/>
      <c r="B32" s="1"/>
      <c r="C32" s="1"/>
      <c r="D32" s="1"/>
      <c r="E32" s="409" t="s">
        <v>746</v>
      </c>
      <c r="F32" s="409"/>
      <c r="G32" s="410"/>
      <c r="H32" s="410"/>
      <c r="I32" s="410"/>
    </row>
    <row r="33" spans="1:9" x14ac:dyDescent="0.2">
      <c r="A33" s="28"/>
      <c r="B33" s="1"/>
      <c r="C33" s="1"/>
      <c r="D33" s="1"/>
      <c r="E33" s="409" t="s">
        <v>747</v>
      </c>
      <c r="F33" s="409"/>
      <c r="G33" s="410"/>
      <c r="H33" s="410"/>
      <c r="I33" s="410"/>
    </row>
    <row r="34" spans="1:9" ht="15" x14ac:dyDescent="0.25">
      <c r="A34" s="28"/>
      <c r="B34" s="1"/>
      <c r="C34" s="1"/>
      <c r="D34" s="1"/>
      <c r="E34" s="1"/>
      <c r="F34" s="1"/>
      <c r="G34" s="402"/>
      <c r="H34" s="403"/>
      <c r="I34" s="404"/>
    </row>
    <row r="35" spans="1:9" ht="15" x14ac:dyDescent="0.25">
      <c r="A35" s="28"/>
      <c r="B35" s="1"/>
      <c r="C35" s="1"/>
      <c r="D35" s="1"/>
      <c r="E35" s="1"/>
      <c r="F35" s="1"/>
      <c r="G35" s="402"/>
      <c r="H35" s="403"/>
      <c r="I35" s="404"/>
    </row>
    <row r="36" spans="1:9" ht="15" x14ac:dyDescent="0.25">
      <c r="A36" s="28"/>
      <c r="B36" s="1"/>
      <c r="C36" s="1"/>
      <c r="D36" s="1"/>
      <c r="E36" s="1"/>
      <c r="F36" s="1"/>
      <c r="G36" s="402"/>
      <c r="H36" s="403"/>
      <c r="I36" s="404"/>
    </row>
    <row r="37" spans="1:9" ht="15" x14ac:dyDescent="0.25">
      <c r="A37" s="28"/>
      <c r="B37" s="1"/>
      <c r="C37" s="1"/>
      <c r="D37" s="1"/>
      <c r="E37" s="1"/>
      <c r="F37" s="1"/>
      <c r="G37" s="402"/>
      <c r="H37" s="403"/>
      <c r="I37" s="404"/>
    </row>
    <row r="38" spans="1:9" ht="15" x14ac:dyDescent="0.25">
      <c r="A38" s="28"/>
      <c r="B38" s="1"/>
      <c r="C38" s="1"/>
      <c r="D38" s="1"/>
      <c r="E38" s="1"/>
      <c r="F38" s="1"/>
      <c r="G38" s="402"/>
      <c r="H38" s="403"/>
      <c r="I38" s="404"/>
    </row>
    <row r="39" spans="1:9" ht="15" x14ac:dyDescent="0.25">
      <c r="A39" s="28"/>
      <c r="B39" s="1"/>
      <c r="C39" s="1"/>
      <c r="D39" s="1"/>
      <c r="E39" s="1"/>
      <c r="F39" s="1"/>
      <c r="G39" s="402"/>
      <c r="H39" s="403"/>
      <c r="I39" s="404"/>
    </row>
    <row r="40" spans="1:9" ht="15" x14ac:dyDescent="0.25">
      <c r="A40" s="28"/>
      <c r="B40" s="1"/>
      <c r="C40" s="1"/>
      <c r="D40" s="1"/>
      <c r="E40" s="1"/>
      <c r="F40" s="1"/>
      <c r="G40" s="402"/>
      <c r="H40" s="403"/>
      <c r="I40" s="404"/>
    </row>
    <row r="41" spans="1:9" ht="15" x14ac:dyDescent="0.25">
      <c r="A41" s="28"/>
      <c r="B41" s="1"/>
      <c r="C41" s="1"/>
      <c r="D41" s="1"/>
      <c r="E41" s="1"/>
      <c r="F41" s="1"/>
      <c r="G41" s="402"/>
      <c r="H41" s="403"/>
      <c r="I41" s="404"/>
    </row>
    <row r="42" spans="1:9" ht="15" x14ac:dyDescent="0.25">
      <c r="A42" s="28"/>
      <c r="B42" s="1"/>
      <c r="C42" s="1"/>
      <c r="D42" s="1"/>
      <c r="E42" s="1"/>
      <c r="F42" s="1"/>
      <c r="G42" s="402"/>
      <c r="H42" s="403"/>
      <c r="I42" s="404"/>
    </row>
    <row r="43" spans="1:9" ht="15" x14ac:dyDescent="0.25">
      <c r="A43" s="28"/>
      <c r="B43" s="1"/>
      <c r="C43" s="1"/>
      <c r="D43" s="1"/>
      <c r="E43" s="1"/>
      <c r="F43" s="1"/>
      <c r="G43" s="402"/>
      <c r="H43" s="403"/>
      <c r="I43" s="404"/>
    </row>
    <row r="44" spans="1:9" ht="15" x14ac:dyDescent="0.25">
      <c r="A44" s="28"/>
      <c r="B44" s="1"/>
      <c r="C44" s="1"/>
      <c r="D44" s="1"/>
      <c r="E44" s="1"/>
      <c r="F44" s="1"/>
      <c r="G44" s="402"/>
      <c r="H44" s="403"/>
      <c r="I44" s="404"/>
    </row>
    <row r="45" spans="1:9" ht="15" x14ac:dyDescent="0.25">
      <c r="A45" s="28"/>
      <c r="B45" s="1"/>
      <c r="C45" s="1"/>
      <c r="D45" s="1"/>
      <c r="E45" s="1"/>
      <c r="F45" s="1"/>
      <c r="G45" s="402"/>
      <c r="H45" s="403"/>
      <c r="I45" s="404"/>
    </row>
    <row r="46" spans="1:9" ht="15" x14ac:dyDescent="0.25">
      <c r="A46" s="28"/>
      <c r="B46" s="1"/>
      <c r="C46" s="1"/>
      <c r="D46" s="1"/>
      <c r="E46" s="1"/>
      <c r="F46" s="1"/>
      <c r="G46" s="402"/>
      <c r="H46" s="403"/>
      <c r="I46" s="404"/>
    </row>
    <row r="47" spans="1:9" ht="15" x14ac:dyDescent="0.25">
      <c r="A47" s="28"/>
      <c r="B47" s="1"/>
      <c r="C47" s="1"/>
      <c r="D47" s="1"/>
      <c r="E47" s="1"/>
      <c r="F47" s="1"/>
      <c r="G47" s="402"/>
      <c r="H47" s="403"/>
      <c r="I47" s="404"/>
    </row>
    <row r="48" spans="1:9" ht="15" x14ac:dyDescent="0.25">
      <c r="A48" s="28"/>
      <c r="B48" s="1"/>
      <c r="C48" s="1"/>
      <c r="D48" s="1"/>
      <c r="E48" s="1"/>
      <c r="F48" s="1"/>
      <c r="G48" s="402"/>
      <c r="H48" s="403"/>
      <c r="I48" s="404"/>
    </row>
    <row r="49" spans="1:9" ht="15" x14ac:dyDescent="0.25">
      <c r="A49" s="28"/>
      <c r="B49" s="1"/>
      <c r="C49" s="1"/>
      <c r="D49" s="1"/>
      <c r="E49" s="1"/>
      <c r="F49" s="1"/>
      <c r="G49" s="402"/>
      <c r="H49" s="403"/>
      <c r="I49" s="404"/>
    </row>
    <row r="50" spans="1:9" ht="15" x14ac:dyDescent="0.25">
      <c r="A50" s="28"/>
      <c r="B50" s="1"/>
      <c r="C50" s="1"/>
      <c r="D50" s="1"/>
      <c r="E50" s="1"/>
      <c r="F50" s="1"/>
      <c r="G50" s="402"/>
      <c r="H50" s="403"/>
      <c r="I50" s="404"/>
    </row>
    <row r="51" spans="1:9" ht="15" x14ac:dyDescent="0.25">
      <c r="A51" s="28"/>
      <c r="B51" s="1"/>
      <c r="C51" s="1"/>
      <c r="D51" s="1"/>
      <c r="E51" s="1"/>
      <c r="F51" s="1"/>
      <c r="G51" s="402"/>
      <c r="H51" s="403"/>
      <c r="I51" s="404"/>
    </row>
    <row r="52" spans="1:9" ht="15" x14ac:dyDescent="0.25">
      <c r="A52" s="28"/>
      <c r="B52" s="1"/>
      <c r="C52" s="1"/>
      <c r="D52" s="1"/>
      <c r="E52" s="1"/>
      <c r="F52" s="1"/>
      <c r="G52" s="402"/>
      <c r="H52" s="403"/>
      <c r="I52" s="404"/>
    </row>
    <row r="53" spans="1:9" ht="15" x14ac:dyDescent="0.25">
      <c r="A53" s="28"/>
      <c r="B53" s="1"/>
      <c r="C53" s="1"/>
      <c r="D53" s="1"/>
      <c r="E53" s="1"/>
      <c r="F53" s="1"/>
      <c r="G53" s="402"/>
      <c r="H53" s="403"/>
      <c r="I53" s="404"/>
    </row>
    <row r="54" spans="1:9" ht="15" x14ac:dyDescent="0.25">
      <c r="A54" s="28"/>
      <c r="B54" s="1"/>
      <c r="C54" s="1"/>
      <c r="D54" s="1"/>
      <c r="E54" s="1"/>
      <c r="F54" s="1"/>
      <c r="G54" s="402"/>
      <c r="H54" s="403"/>
      <c r="I54" s="404"/>
    </row>
    <row r="55" spans="1:9" ht="15" x14ac:dyDescent="0.25">
      <c r="A55" s="28"/>
      <c r="B55" s="1"/>
      <c r="C55" s="1"/>
      <c r="D55" s="1"/>
      <c r="E55" s="1"/>
      <c r="F55" s="1"/>
      <c r="G55" s="402"/>
      <c r="H55" s="403"/>
      <c r="I55" s="404"/>
    </row>
    <row r="56" spans="1:9" ht="15" x14ac:dyDescent="0.25">
      <c r="A56" s="28"/>
      <c r="B56" s="1"/>
      <c r="C56" s="1"/>
      <c r="D56" s="1"/>
      <c r="E56" s="1"/>
      <c r="F56" s="1"/>
      <c r="G56" s="402"/>
      <c r="H56" s="403"/>
      <c r="I56" s="404"/>
    </row>
    <row r="57" spans="1:9" ht="15" x14ac:dyDescent="0.25">
      <c r="A57" s="28"/>
      <c r="B57" s="1"/>
      <c r="C57" s="1"/>
      <c r="D57" s="1"/>
      <c r="E57" s="1"/>
      <c r="F57" s="1"/>
      <c r="G57" s="402"/>
      <c r="H57" s="403"/>
      <c r="I57" s="404"/>
    </row>
    <row r="59" spans="1:9" x14ac:dyDescent="0.2">
      <c r="G59" s="17"/>
    </row>
    <row r="61" spans="1:9" x14ac:dyDescent="0.2">
      <c r="E61" s="438"/>
      <c r="F61" s="437"/>
      <c r="G61" s="437"/>
      <c r="H61" s="437"/>
      <c r="I61" s="437"/>
    </row>
    <row r="62" spans="1:9" x14ac:dyDescent="0.2">
      <c r="E62" s="468" t="s">
        <v>774</v>
      </c>
      <c r="F62" s="443"/>
      <c r="G62" s="443"/>
      <c r="H62" s="443"/>
      <c r="I62" s="443"/>
    </row>
    <row r="63" spans="1:9" x14ac:dyDescent="0.2">
      <c r="G63" s="17"/>
    </row>
    <row r="64" spans="1:9" x14ac:dyDescent="0.2">
      <c r="A64" s="498" t="s">
        <v>763</v>
      </c>
      <c r="B64" s="498"/>
      <c r="C64" s="498"/>
      <c r="D64" s="498"/>
      <c r="E64" s="498"/>
      <c r="F64" s="498"/>
      <c r="G64" s="498"/>
      <c r="H64" s="498"/>
      <c r="I64" s="498"/>
    </row>
    <row r="65" spans="1:9" x14ac:dyDescent="0.2">
      <c r="B65" s="7"/>
      <c r="C65" s="7" t="s">
        <v>666</v>
      </c>
    </row>
    <row r="66" spans="1:9" x14ac:dyDescent="0.2">
      <c r="C66" s="7" t="s">
        <v>667</v>
      </c>
    </row>
    <row r="67" spans="1:9" x14ac:dyDescent="0.2">
      <c r="C67" s="17"/>
    </row>
    <row r="68" spans="1:9" ht="13.5" thickBot="1" x14ac:dyDescent="0.25"/>
    <row r="69" spans="1:9" ht="12.75" customHeight="1" x14ac:dyDescent="0.2">
      <c r="A69" s="8"/>
      <c r="B69" s="9"/>
      <c r="C69" s="9"/>
      <c r="D69" s="9"/>
      <c r="E69" s="10"/>
      <c r="F69" s="11"/>
      <c r="G69" s="483" t="s">
        <v>753</v>
      </c>
      <c r="H69" s="484"/>
      <c r="I69" s="485"/>
    </row>
    <row r="70" spans="1:9" ht="12.75" customHeight="1" x14ac:dyDescent="0.2">
      <c r="A70" s="12"/>
      <c r="B70" s="28" t="s">
        <v>29</v>
      </c>
      <c r="C70" s="1"/>
      <c r="D70" s="1"/>
      <c r="E70" s="13"/>
      <c r="F70" s="492" t="s">
        <v>668</v>
      </c>
      <c r="G70" s="486"/>
      <c r="H70" s="487"/>
      <c r="I70" s="488"/>
    </row>
    <row r="71" spans="1:9" ht="13.5" thickBot="1" x14ac:dyDescent="0.25">
      <c r="A71" s="14"/>
      <c r="B71" s="15"/>
      <c r="C71" s="15"/>
      <c r="D71" s="15"/>
      <c r="E71" s="16"/>
      <c r="F71" s="493"/>
      <c r="G71" s="489"/>
      <c r="H71" s="490"/>
      <c r="I71" s="491"/>
    </row>
    <row r="72" spans="1:9" ht="26.25" thickBot="1" x14ac:dyDescent="0.25">
      <c r="A72" s="12"/>
      <c r="B72" s="1"/>
      <c r="C72" s="1"/>
      <c r="D72" s="1"/>
      <c r="E72" s="1"/>
      <c r="F72" s="258"/>
      <c r="G72" s="259" t="s">
        <v>428</v>
      </c>
      <c r="H72" s="260" t="s">
        <v>429</v>
      </c>
      <c r="I72" s="259" t="s">
        <v>430</v>
      </c>
    </row>
    <row r="73" spans="1:9" ht="12.75" customHeight="1" x14ac:dyDescent="0.2">
      <c r="A73" s="494" t="s">
        <v>14</v>
      </c>
      <c r="B73" s="495"/>
      <c r="C73" s="495"/>
      <c r="D73" s="495"/>
      <c r="E73" s="439"/>
      <c r="F73" s="23" t="s">
        <v>13</v>
      </c>
      <c r="G73" s="261">
        <f>'1b.mellékletkiad'!C28</f>
        <v>21810495</v>
      </c>
      <c r="H73" s="262">
        <f>'1b.mellékletkiad'!D28</f>
        <v>22735425</v>
      </c>
      <c r="I73" s="262">
        <f>'1b.mellékletkiad'!E28</f>
        <v>22735425</v>
      </c>
    </row>
    <row r="74" spans="1:9" ht="12.75" customHeight="1" x14ac:dyDescent="0.2">
      <c r="A74" s="479" t="s">
        <v>410</v>
      </c>
      <c r="B74" s="480"/>
      <c r="C74" s="480"/>
      <c r="D74" s="480"/>
      <c r="E74" s="263"/>
      <c r="F74" s="24" t="s">
        <v>15</v>
      </c>
      <c r="G74" s="264">
        <f>'1b.mellékletkiad'!C29</f>
        <v>4336975</v>
      </c>
      <c r="H74" s="265">
        <f>'1b.mellékletkiad'!D29</f>
        <v>4340804</v>
      </c>
      <c r="I74" s="265">
        <f>'1b.mellékletkiad'!E29</f>
        <v>4340804</v>
      </c>
    </row>
    <row r="75" spans="1:9" ht="12.75" customHeight="1" x14ac:dyDescent="0.2">
      <c r="A75" s="479" t="s">
        <v>17</v>
      </c>
      <c r="B75" s="480"/>
      <c r="C75" s="480"/>
      <c r="D75" s="480"/>
      <c r="E75" s="263"/>
      <c r="F75" s="33" t="s">
        <v>16</v>
      </c>
      <c r="G75" s="264">
        <f>'1b.mellékletkiad'!C54</f>
        <v>6296020</v>
      </c>
      <c r="H75" s="265">
        <f>'1b.mellékletkiad'!D54</f>
        <v>4644709</v>
      </c>
      <c r="I75" s="265">
        <f>'1b.mellékletkiad'!E54</f>
        <v>4613557</v>
      </c>
    </row>
    <row r="76" spans="1:9" ht="12.75" customHeight="1" x14ac:dyDescent="0.2">
      <c r="A76" s="479" t="s">
        <v>19</v>
      </c>
      <c r="B76" s="480"/>
      <c r="C76" s="480"/>
      <c r="D76" s="480"/>
      <c r="E76" s="263"/>
      <c r="F76" s="33" t="s">
        <v>18</v>
      </c>
      <c r="G76" s="264">
        <f>'1b.mellékletkiad'!C63</f>
        <v>0</v>
      </c>
      <c r="H76" s="265">
        <f>'1b.mellékletkiad'!D63</f>
        <v>0</v>
      </c>
      <c r="I76" s="265">
        <f>'1b.mellékletkiad'!E63</f>
        <v>0</v>
      </c>
    </row>
    <row r="77" spans="1:9" ht="12.75" customHeight="1" x14ac:dyDescent="0.2">
      <c r="A77" s="479" t="s">
        <v>21</v>
      </c>
      <c r="B77" s="480"/>
      <c r="C77" s="480"/>
      <c r="D77" s="480"/>
      <c r="E77" s="263"/>
      <c r="F77" s="33" t="s">
        <v>20</v>
      </c>
      <c r="G77" s="264">
        <f>'1b.mellékletkiad'!C77</f>
        <v>0</v>
      </c>
      <c r="H77" s="265">
        <f>'1b.mellékletkiad'!D77</f>
        <v>0</v>
      </c>
      <c r="I77" s="265">
        <f>'1b.mellékletkiad'!E77</f>
        <v>0</v>
      </c>
    </row>
    <row r="78" spans="1:9" ht="12.75" customHeight="1" x14ac:dyDescent="0.2">
      <c r="A78" s="507" t="s">
        <v>412</v>
      </c>
      <c r="B78" s="508"/>
      <c r="C78" s="508"/>
      <c r="D78" s="508"/>
      <c r="E78" s="263"/>
      <c r="F78" s="4"/>
      <c r="G78" s="266">
        <f>SUM(G73:G77)</f>
        <v>32443490</v>
      </c>
      <c r="H78" s="267">
        <f>SUM(H73:H77)</f>
        <v>31720938</v>
      </c>
      <c r="I78" s="267">
        <f>SUM(I73:I77)</f>
        <v>31689786</v>
      </c>
    </row>
    <row r="79" spans="1:9" ht="12.75" customHeight="1" x14ac:dyDescent="0.2">
      <c r="A79" s="479" t="s">
        <v>413</v>
      </c>
      <c r="B79" s="480"/>
      <c r="C79" s="480"/>
      <c r="D79" s="480"/>
      <c r="E79" s="263"/>
      <c r="F79" s="33" t="s">
        <v>1</v>
      </c>
      <c r="G79" s="264">
        <f>'1b.bevétel'!C20</f>
        <v>0</v>
      </c>
      <c r="H79" s="265">
        <f>'1b.bevétel'!D20</f>
        <v>38468</v>
      </c>
      <c r="I79" s="265">
        <f>'1b.bevétel'!E20</f>
        <v>38468</v>
      </c>
    </row>
    <row r="80" spans="1:9" ht="12.75" customHeight="1" x14ac:dyDescent="0.2">
      <c r="A80" s="479" t="s">
        <v>5</v>
      </c>
      <c r="B80" s="480"/>
      <c r="C80" s="480"/>
      <c r="D80" s="480"/>
      <c r="E80" s="263"/>
      <c r="F80" s="33" t="s">
        <v>4</v>
      </c>
      <c r="G80" s="264">
        <f>'1b.bevétel'!C34</f>
        <v>0</v>
      </c>
      <c r="H80" s="265">
        <f>'1b.bevétel'!D34</f>
        <v>0</v>
      </c>
      <c r="I80" s="265">
        <f>'1b.bevétel'!E34</f>
        <v>0</v>
      </c>
    </row>
    <row r="81" spans="1:9" ht="12.75" customHeight="1" x14ac:dyDescent="0.2">
      <c r="A81" s="479" t="s">
        <v>7</v>
      </c>
      <c r="B81" s="480"/>
      <c r="C81" s="480"/>
      <c r="D81" s="480"/>
      <c r="E81" s="263"/>
      <c r="F81" s="33" t="s">
        <v>6</v>
      </c>
      <c r="G81" s="264">
        <f>'1b.bevétel'!C45</f>
        <v>0</v>
      </c>
      <c r="H81" s="265">
        <f>'1b.bevétel'!D45</f>
        <v>1133024</v>
      </c>
      <c r="I81" s="265">
        <f>'1b.bevétel'!E45</f>
        <v>1133024</v>
      </c>
    </row>
    <row r="82" spans="1:9" ht="12.75" customHeight="1" x14ac:dyDescent="0.2">
      <c r="A82" s="479" t="s">
        <v>414</v>
      </c>
      <c r="B82" s="480"/>
      <c r="C82" s="480"/>
      <c r="D82" s="480"/>
      <c r="E82" s="263"/>
      <c r="F82" s="33" t="s">
        <v>10</v>
      </c>
      <c r="G82" s="264"/>
      <c r="H82" s="265"/>
      <c r="I82" s="265"/>
    </row>
    <row r="83" spans="1:9" ht="13.5" customHeight="1" thickBot="1" x14ac:dyDescent="0.25">
      <c r="A83" s="481" t="s">
        <v>415</v>
      </c>
      <c r="B83" s="482"/>
      <c r="C83" s="482"/>
      <c r="D83" s="482"/>
      <c r="E83" s="268"/>
      <c r="F83" s="5"/>
      <c r="G83" s="269">
        <f>SUM(G79:G82)</f>
        <v>0</v>
      </c>
      <c r="H83" s="270">
        <f>SUM(H79:H82)</f>
        <v>1171492</v>
      </c>
      <c r="I83" s="270">
        <f>SUM(I79:I82)</f>
        <v>1171492</v>
      </c>
    </row>
    <row r="84" spans="1:9" ht="13.5" customHeight="1" thickBot="1" x14ac:dyDescent="0.25">
      <c r="A84" s="505" t="s">
        <v>416</v>
      </c>
      <c r="B84" s="506"/>
      <c r="C84" s="506"/>
      <c r="D84" s="506"/>
      <c r="E84" s="509"/>
      <c r="F84" s="2"/>
      <c r="G84" s="271">
        <f>G83-G78</f>
        <v>-32443490</v>
      </c>
      <c r="H84" s="271">
        <f t="shared" ref="H84:I84" si="0">H83-H78</f>
        <v>-30549446</v>
      </c>
      <c r="I84" s="271">
        <f t="shared" si="0"/>
        <v>-30518294</v>
      </c>
    </row>
    <row r="85" spans="1:9" x14ac:dyDescent="0.2">
      <c r="A85" s="510"/>
      <c r="B85" s="511"/>
      <c r="C85" s="511"/>
      <c r="D85" s="511"/>
      <c r="E85" s="272"/>
      <c r="F85" s="11"/>
      <c r="G85" s="273"/>
      <c r="H85" s="274"/>
      <c r="I85" s="274"/>
    </row>
    <row r="86" spans="1:9" ht="12.75" customHeight="1" x14ac:dyDescent="0.2">
      <c r="A86" s="479" t="s">
        <v>23</v>
      </c>
      <c r="B86" s="480"/>
      <c r="C86" s="480"/>
      <c r="D86" s="480"/>
      <c r="E86" s="263"/>
      <c r="F86" s="24" t="s">
        <v>22</v>
      </c>
      <c r="G86" s="264">
        <f>'1b.mellékletkiad'!C86</f>
        <v>1112520</v>
      </c>
      <c r="H86" s="275">
        <f>'1b.mellékletkiad'!D86</f>
        <v>774977</v>
      </c>
      <c r="I86" s="275">
        <f>'1b.mellékletkiad'!E86</f>
        <v>774977</v>
      </c>
    </row>
    <row r="87" spans="1:9" ht="12.75" customHeight="1" x14ac:dyDescent="0.2">
      <c r="A87" s="479" t="s">
        <v>25</v>
      </c>
      <c r="B87" s="480"/>
      <c r="C87" s="480"/>
      <c r="D87" s="480"/>
      <c r="E87" s="263"/>
      <c r="F87" s="24" t="s">
        <v>24</v>
      </c>
      <c r="G87" s="264">
        <f>'1b.mellékletkiad'!C91</f>
        <v>0</v>
      </c>
      <c r="H87" s="275">
        <f>'1b.mellékletkiad'!D91</f>
        <v>0</v>
      </c>
      <c r="I87" s="275">
        <f>'1b.mellékletkiad'!E91</f>
        <v>0</v>
      </c>
    </row>
    <row r="88" spans="1:9" x14ac:dyDescent="0.2">
      <c r="A88" s="479" t="s">
        <v>417</v>
      </c>
      <c r="B88" s="480"/>
      <c r="C88" s="480"/>
      <c r="D88" s="480"/>
      <c r="E88" s="263"/>
      <c r="F88" s="24" t="s">
        <v>26</v>
      </c>
      <c r="G88" s="264">
        <f>'1b.mellékletkiad'!C100</f>
        <v>0</v>
      </c>
      <c r="H88" s="275">
        <f>'1b.mellékletkiad'!D100</f>
        <v>0</v>
      </c>
      <c r="I88" s="275">
        <f>'1b.mellékletkiad'!E100</f>
        <v>0</v>
      </c>
    </row>
    <row r="89" spans="1:9" x14ac:dyDescent="0.2">
      <c r="A89" s="507" t="s">
        <v>418</v>
      </c>
      <c r="B89" s="508"/>
      <c r="C89" s="508"/>
      <c r="D89" s="508"/>
      <c r="E89" s="263"/>
      <c r="F89" s="4"/>
      <c r="G89" s="266">
        <f>SUM(G86:G88)</f>
        <v>1112520</v>
      </c>
      <c r="H89" s="276">
        <f t="shared" ref="H89:I89" si="1">SUM(H86:H88)</f>
        <v>774977</v>
      </c>
      <c r="I89" s="276">
        <f t="shared" si="1"/>
        <v>774977</v>
      </c>
    </row>
    <row r="90" spans="1:9" x14ac:dyDescent="0.2">
      <c r="A90" s="479" t="s">
        <v>419</v>
      </c>
      <c r="B90" s="480"/>
      <c r="C90" s="480"/>
      <c r="D90" s="480"/>
      <c r="E90" s="263"/>
      <c r="F90" s="24" t="s">
        <v>3</v>
      </c>
      <c r="G90" s="264">
        <f>'1b.bevétel'!C56</f>
        <v>0</v>
      </c>
      <c r="H90" s="275">
        <f>'1b.bevétel'!D56</f>
        <v>0</v>
      </c>
      <c r="I90" s="275">
        <f>'1b.bevétel'!E56</f>
        <v>0</v>
      </c>
    </row>
    <row r="91" spans="1:9" x14ac:dyDescent="0.2">
      <c r="A91" s="479" t="s">
        <v>9</v>
      </c>
      <c r="B91" s="480"/>
      <c r="C91" s="480"/>
      <c r="D91" s="480"/>
      <c r="E91" s="263"/>
      <c r="F91" s="24" t="s">
        <v>8</v>
      </c>
      <c r="G91" s="264">
        <f>'1b.bevétel'!C62</f>
        <v>0</v>
      </c>
      <c r="H91" s="275">
        <f>'1b.bevétel'!D62</f>
        <v>0</v>
      </c>
      <c r="I91" s="275">
        <f>'1b.bevétel'!E62</f>
        <v>0</v>
      </c>
    </row>
    <row r="92" spans="1:9" x14ac:dyDescent="0.2">
      <c r="A92" s="479" t="s">
        <v>420</v>
      </c>
      <c r="B92" s="480"/>
      <c r="C92" s="480"/>
      <c r="D92" s="480"/>
      <c r="E92" s="263"/>
      <c r="F92" s="24" t="s">
        <v>11</v>
      </c>
      <c r="G92" s="264">
        <f>'1b.bevétel'!C66</f>
        <v>0</v>
      </c>
      <c r="H92" s="275">
        <f>'1b.bevétel'!D66</f>
        <v>0</v>
      </c>
      <c r="I92" s="275">
        <f>'1b.bevétel'!E66</f>
        <v>0</v>
      </c>
    </row>
    <row r="93" spans="1:9" ht="13.5" thickBot="1" x14ac:dyDescent="0.25">
      <c r="A93" s="481" t="s">
        <v>421</v>
      </c>
      <c r="B93" s="482"/>
      <c r="C93" s="482"/>
      <c r="D93" s="482"/>
      <c r="E93" s="268"/>
      <c r="F93" s="5"/>
      <c r="G93" s="269">
        <f>SUM(G90:G92)</f>
        <v>0</v>
      </c>
      <c r="H93" s="277">
        <f t="shared" ref="H93:I93" si="2">SUM(H90:H92)</f>
        <v>0</v>
      </c>
      <c r="I93" s="277">
        <f t="shared" si="2"/>
        <v>0</v>
      </c>
    </row>
    <row r="94" spans="1:9" ht="13.5" thickBot="1" x14ac:dyDescent="0.25">
      <c r="A94" s="505" t="s">
        <v>422</v>
      </c>
      <c r="B94" s="506"/>
      <c r="C94" s="506"/>
      <c r="D94" s="506"/>
      <c r="E94" s="278"/>
      <c r="F94" s="2"/>
      <c r="G94" s="279">
        <f>G93-G89</f>
        <v>-1112520</v>
      </c>
      <c r="H94" s="280">
        <f t="shared" ref="H94:I94" si="3">H93-H89</f>
        <v>-774977</v>
      </c>
      <c r="I94" s="280">
        <f t="shared" si="3"/>
        <v>-774977</v>
      </c>
    </row>
  </sheetData>
  <mergeCells count="32">
    <mergeCell ref="E62:I62"/>
    <mergeCell ref="A94:D94"/>
    <mergeCell ref="G6:G8"/>
    <mergeCell ref="A86:D86"/>
    <mergeCell ref="A87:D87"/>
    <mergeCell ref="A88:D88"/>
    <mergeCell ref="A89:D89"/>
    <mergeCell ref="A90:D90"/>
    <mergeCell ref="A81:D81"/>
    <mergeCell ref="A82:D82"/>
    <mergeCell ref="A83:D83"/>
    <mergeCell ref="A84:E84"/>
    <mergeCell ref="A85:D85"/>
    <mergeCell ref="A76:D76"/>
    <mergeCell ref="A78:D78"/>
    <mergeCell ref="A79:D79"/>
    <mergeCell ref="A80:D80"/>
    <mergeCell ref="E1:I1"/>
    <mergeCell ref="A91:D91"/>
    <mergeCell ref="A92:D92"/>
    <mergeCell ref="A93:D93"/>
    <mergeCell ref="G69:I71"/>
    <mergeCell ref="F70:F71"/>
    <mergeCell ref="A73:D73"/>
    <mergeCell ref="A74:D74"/>
    <mergeCell ref="A75:D75"/>
    <mergeCell ref="A20:E20"/>
    <mergeCell ref="B3:H3"/>
    <mergeCell ref="H6:H8"/>
    <mergeCell ref="I6:I8"/>
    <mergeCell ref="A77:D77"/>
    <mergeCell ref="A64:I64"/>
  </mergeCells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7"/>
  <sheetViews>
    <sheetView topLeftCell="A22" workbookViewId="0">
      <selection activeCell="I34" sqref="I34"/>
    </sheetView>
  </sheetViews>
  <sheetFormatPr defaultRowHeight="12.75" x14ac:dyDescent="0.2"/>
  <cols>
    <col min="3" max="3" width="18.7109375" customWidth="1"/>
    <col min="4" max="4" width="15.7109375" customWidth="1"/>
    <col min="5" max="5" width="16.5703125" customWidth="1"/>
    <col min="6" max="6" width="17" customWidth="1"/>
    <col min="8" max="8" width="7.28515625" customWidth="1"/>
    <col min="10" max="10" width="6.42578125" customWidth="1"/>
  </cols>
  <sheetData>
    <row r="2" spans="1:9" ht="15" x14ac:dyDescent="0.25">
      <c r="D2" s="512" t="s">
        <v>777</v>
      </c>
      <c r="E2" s="458"/>
      <c r="F2" s="458"/>
      <c r="G2" s="17"/>
      <c r="H2" s="38"/>
    </row>
    <row r="3" spans="1:9" ht="15" x14ac:dyDescent="0.25">
      <c r="I3" s="38"/>
    </row>
    <row r="4" spans="1:9" x14ac:dyDescent="0.2">
      <c r="D4" s="394"/>
    </row>
    <row r="5" spans="1:9" ht="15" x14ac:dyDescent="0.25">
      <c r="E5" s="38"/>
    </row>
    <row r="6" spans="1:9" ht="15" x14ac:dyDescent="0.25">
      <c r="A6" s="513" t="s">
        <v>752</v>
      </c>
      <c r="B6" s="513"/>
      <c r="C6" s="513"/>
      <c r="D6" s="513"/>
      <c r="E6" s="513"/>
      <c r="F6" s="513"/>
      <c r="G6" s="400"/>
      <c r="H6" s="400"/>
      <c r="I6" s="400"/>
    </row>
    <row r="7" spans="1:9" ht="15" customHeight="1" x14ac:dyDescent="0.2">
      <c r="A7" s="513" t="s">
        <v>757</v>
      </c>
      <c r="B7" s="513"/>
      <c r="C7" s="513"/>
      <c r="D7" s="513"/>
      <c r="E7" s="513"/>
      <c r="F7" s="513"/>
      <c r="G7" s="401"/>
      <c r="H7" s="401"/>
      <c r="I7" s="401"/>
    </row>
    <row r="8" spans="1:9" ht="15" x14ac:dyDescent="0.25">
      <c r="D8" s="38"/>
    </row>
    <row r="9" spans="1:9" x14ac:dyDescent="0.2">
      <c r="A9" s="513" t="s">
        <v>423</v>
      </c>
      <c r="B9" s="513"/>
      <c r="C9" s="513"/>
      <c r="D9" s="513"/>
      <c r="E9" s="513"/>
      <c r="F9" s="513"/>
    </row>
    <row r="10" spans="1:9" x14ac:dyDescent="0.2">
      <c r="A10" s="459" t="s">
        <v>759</v>
      </c>
      <c r="B10" s="514"/>
      <c r="C10" s="514"/>
      <c r="D10" s="514"/>
      <c r="E10" s="514"/>
      <c r="F10" s="514"/>
    </row>
    <row r="14" spans="1:9" x14ac:dyDescent="0.2">
      <c r="F14" t="s">
        <v>665</v>
      </c>
    </row>
    <row r="16" spans="1:9" ht="15" customHeight="1" x14ac:dyDescent="0.25">
      <c r="B16" s="39" t="s">
        <v>0</v>
      </c>
      <c r="C16" s="40"/>
      <c r="D16" s="520" t="s">
        <v>424</v>
      </c>
      <c r="E16" s="520" t="s">
        <v>431</v>
      </c>
      <c r="F16" s="518" t="s">
        <v>432</v>
      </c>
    </row>
    <row r="17" spans="2:6" ht="12.75" customHeight="1" x14ac:dyDescent="0.2">
      <c r="B17" s="41"/>
      <c r="C17" s="42"/>
      <c r="D17" s="521"/>
      <c r="E17" s="521"/>
      <c r="F17" s="519"/>
    </row>
    <row r="18" spans="2:6" x14ac:dyDescent="0.2">
      <c r="B18" s="118" t="s">
        <v>614</v>
      </c>
      <c r="C18" s="44"/>
      <c r="D18" s="431">
        <f>'4a.,4b.melléklet'!E1</f>
        <v>0</v>
      </c>
      <c r="E18" s="431">
        <v>0</v>
      </c>
      <c r="F18" s="431">
        <v>959138</v>
      </c>
    </row>
    <row r="19" spans="2:6" x14ac:dyDescent="0.2">
      <c r="B19" s="118" t="s">
        <v>615</v>
      </c>
      <c r="C19" s="44"/>
      <c r="D19" s="431">
        <v>0</v>
      </c>
      <c r="E19" s="431">
        <v>0</v>
      </c>
      <c r="F19" s="431">
        <v>1128258</v>
      </c>
    </row>
    <row r="20" spans="2:6" x14ac:dyDescent="0.2">
      <c r="B20" s="118" t="s">
        <v>575</v>
      </c>
      <c r="C20" s="44"/>
      <c r="D20" s="431">
        <v>0</v>
      </c>
      <c r="E20" s="431">
        <v>0</v>
      </c>
      <c r="F20" s="431">
        <v>7088403</v>
      </c>
    </row>
    <row r="21" spans="2:6" x14ac:dyDescent="0.2">
      <c r="B21" s="118" t="s">
        <v>616</v>
      </c>
      <c r="C21" s="44"/>
      <c r="D21" s="431">
        <v>0</v>
      </c>
      <c r="E21" s="431">
        <v>0</v>
      </c>
      <c r="F21" s="431">
        <v>12910054</v>
      </c>
    </row>
    <row r="22" spans="2:6" x14ac:dyDescent="0.2">
      <c r="B22" s="118" t="s">
        <v>617</v>
      </c>
      <c r="C22" s="44"/>
      <c r="D22" s="432">
        <v>3000000</v>
      </c>
      <c r="E22" s="432">
        <v>3000000</v>
      </c>
      <c r="F22" s="432">
        <v>2800000</v>
      </c>
    </row>
    <row r="23" spans="2:6" x14ac:dyDescent="0.2">
      <c r="B23" s="118" t="s">
        <v>622</v>
      </c>
      <c r="C23" s="44"/>
      <c r="D23" s="433">
        <v>3176000</v>
      </c>
      <c r="E23" s="433">
        <v>3615228</v>
      </c>
      <c r="F23" s="433">
        <v>3615228</v>
      </c>
    </row>
    <row r="24" spans="2:6" x14ac:dyDescent="0.2">
      <c r="B24" s="118" t="s">
        <v>619</v>
      </c>
      <c r="C24" s="44"/>
      <c r="D24" s="433">
        <v>0</v>
      </c>
      <c r="E24" s="433">
        <v>46609</v>
      </c>
      <c r="F24" s="433">
        <v>46609</v>
      </c>
    </row>
    <row r="25" spans="2:6" x14ac:dyDescent="0.2">
      <c r="B25" s="43" t="s">
        <v>425</v>
      </c>
      <c r="C25" s="44"/>
      <c r="D25" s="434">
        <v>0</v>
      </c>
      <c r="E25" s="432">
        <v>0</v>
      </c>
      <c r="F25" s="432">
        <v>6085802</v>
      </c>
    </row>
    <row r="26" spans="2:6" x14ac:dyDescent="0.2">
      <c r="B26" s="41" t="s">
        <v>426</v>
      </c>
      <c r="C26" s="42"/>
      <c r="D26" s="435">
        <v>0</v>
      </c>
      <c r="E26" s="435">
        <v>0</v>
      </c>
      <c r="F26" s="435">
        <v>6708</v>
      </c>
    </row>
    <row r="27" spans="2:6" ht="15" x14ac:dyDescent="0.25">
      <c r="B27" s="45" t="s">
        <v>427</v>
      </c>
      <c r="C27" s="18"/>
      <c r="D27" s="392">
        <f>SUM(D18:D26)</f>
        <v>6176000</v>
      </c>
      <c r="E27" s="392">
        <f>SUM(E18:E26)</f>
        <v>6661837</v>
      </c>
      <c r="F27" s="392">
        <f>SUM(F18:F26)</f>
        <v>34640200</v>
      </c>
    </row>
    <row r="37" spans="1:6" x14ac:dyDescent="0.2">
      <c r="D37" s="512" t="s">
        <v>776</v>
      </c>
      <c r="E37" s="458"/>
      <c r="F37" s="458"/>
    </row>
    <row r="39" spans="1:6" x14ac:dyDescent="0.2">
      <c r="D39" s="7"/>
    </row>
    <row r="40" spans="1:6" ht="15" x14ac:dyDescent="0.25">
      <c r="E40" s="38"/>
    </row>
    <row r="41" spans="1:6" ht="15" x14ac:dyDescent="0.25">
      <c r="D41" s="38"/>
    </row>
    <row r="42" spans="1:6" x14ac:dyDescent="0.2">
      <c r="A42" s="513" t="s">
        <v>758</v>
      </c>
      <c r="B42" s="513"/>
      <c r="C42" s="513"/>
      <c r="D42" s="513"/>
      <c r="E42" s="513"/>
      <c r="F42" s="513"/>
    </row>
    <row r="43" spans="1:6" ht="15" x14ac:dyDescent="0.25">
      <c r="C43" s="7"/>
      <c r="D43" s="38"/>
      <c r="E43" s="7"/>
    </row>
    <row r="44" spans="1:6" x14ac:dyDescent="0.2">
      <c r="A44" s="513" t="s">
        <v>669</v>
      </c>
      <c r="B44" s="513"/>
      <c r="C44" s="513"/>
      <c r="D44" s="513"/>
      <c r="E44" s="513"/>
      <c r="F44" s="513"/>
    </row>
    <row r="48" spans="1:6" x14ac:dyDescent="0.2">
      <c r="F48" s="17" t="s">
        <v>742</v>
      </c>
    </row>
    <row r="49" spans="2:7" ht="15" x14ac:dyDescent="0.25">
      <c r="B49" s="39" t="s">
        <v>0</v>
      </c>
      <c r="C49" s="40"/>
      <c r="D49" s="515"/>
      <c r="E49" s="516"/>
      <c r="F49" s="517"/>
    </row>
    <row r="50" spans="2:7" ht="25.5" x14ac:dyDescent="0.2">
      <c r="B50" s="41"/>
      <c r="C50" s="42"/>
      <c r="D50" s="405" t="s">
        <v>428</v>
      </c>
      <c r="E50" s="405" t="s">
        <v>429</v>
      </c>
      <c r="F50" s="406" t="s">
        <v>430</v>
      </c>
    </row>
    <row r="51" spans="2:7" x14ac:dyDescent="0.2">
      <c r="B51" s="43" t="s">
        <v>670</v>
      </c>
      <c r="C51" s="44"/>
      <c r="D51" s="281"/>
      <c r="E51" s="282"/>
      <c r="F51" s="281"/>
    </row>
    <row r="52" spans="2:7" x14ac:dyDescent="0.2">
      <c r="B52" s="43" t="s">
        <v>425</v>
      </c>
      <c r="C52" s="44"/>
      <c r="D52" s="283">
        <v>0</v>
      </c>
      <c r="E52" s="282">
        <v>0</v>
      </c>
      <c r="F52" s="283">
        <v>0</v>
      </c>
    </row>
    <row r="53" spans="2:7" x14ac:dyDescent="0.2">
      <c r="B53" s="41" t="s">
        <v>426</v>
      </c>
      <c r="C53" s="42"/>
      <c r="D53" s="284">
        <v>0</v>
      </c>
      <c r="E53" s="285">
        <v>1003</v>
      </c>
      <c r="F53" s="429">
        <v>1003</v>
      </c>
    </row>
    <row r="54" spans="2:7" ht="15" x14ac:dyDescent="0.25">
      <c r="B54" s="45" t="s">
        <v>427</v>
      </c>
      <c r="C54" s="18"/>
      <c r="D54" s="286">
        <f>SUM(D51:D53)</f>
        <v>0</v>
      </c>
      <c r="E54" s="286">
        <f t="shared" ref="E54:F54" si="0">SUM(E51:E53)</f>
        <v>1003</v>
      </c>
      <c r="F54" s="428">
        <f t="shared" si="0"/>
        <v>1003</v>
      </c>
    </row>
    <row r="58" spans="2:7" x14ac:dyDescent="0.2">
      <c r="G58" s="17"/>
    </row>
    <row r="67" spans="7:7" x14ac:dyDescent="0.2">
      <c r="G67" s="17"/>
    </row>
  </sheetData>
  <mergeCells count="12">
    <mergeCell ref="D49:F49"/>
    <mergeCell ref="F16:F17"/>
    <mergeCell ref="D16:D17"/>
    <mergeCell ref="E16:E17"/>
    <mergeCell ref="A42:F42"/>
    <mergeCell ref="A44:F44"/>
    <mergeCell ref="D2:F2"/>
    <mergeCell ref="D37:F37"/>
    <mergeCell ref="A6:F6"/>
    <mergeCell ref="A7:F7"/>
    <mergeCell ref="A9:F9"/>
    <mergeCell ref="A10:F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4"/>
  <sheetViews>
    <sheetView topLeftCell="A21" workbookViewId="0">
      <selection activeCell="E27" sqref="E27"/>
    </sheetView>
  </sheetViews>
  <sheetFormatPr defaultColWidth="9.140625" defaultRowHeight="15" x14ac:dyDescent="0.25"/>
  <cols>
    <col min="1" max="1" width="67.140625" style="50" customWidth="1"/>
    <col min="2" max="2" width="18.7109375" style="50" customWidth="1"/>
    <col min="3" max="16384" width="9.140625" style="50"/>
  </cols>
  <sheetData>
    <row r="1" spans="1:3" x14ac:dyDescent="0.25">
      <c r="A1" s="525" t="s">
        <v>778</v>
      </c>
      <c r="B1" s="443"/>
    </row>
    <row r="3" spans="1:3" x14ac:dyDescent="0.25">
      <c r="A3" s="79"/>
    </row>
    <row r="4" spans="1:3" ht="33" customHeight="1" x14ac:dyDescent="0.25">
      <c r="A4" s="523" t="s">
        <v>764</v>
      </c>
      <c r="B4" s="522"/>
    </row>
    <row r="5" spans="1:3" ht="23.25" customHeight="1" x14ac:dyDescent="0.25">
      <c r="A5" s="477" t="s">
        <v>671</v>
      </c>
      <c r="B5" s="522"/>
    </row>
    <row r="8" spans="1:3" x14ac:dyDescent="0.25">
      <c r="A8" s="68" t="s">
        <v>0</v>
      </c>
      <c r="B8" s="68" t="s">
        <v>574</v>
      </c>
      <c r="C8" s="52"/>
    </row>
    <row r="9" spans="1:3" x14ac:dyDescent="0.25">
      <c r="A9" s="54" t="s">
        <v>573</v>
      </c>
      <c r="B9" s="55">
        <v>174671102</v>
      </c>
      <c r="C9" s="52"/>
    </row>
    <row r="10" spans="1:3" x14ac:dyDescent="0.25">
      <c r="A10" s="54" t="s">
        <v>572</v>
      </c>
      <c r="B10" s="55">
        <v>151771901</v>
      </c>
      <c r="C10" s="52"/>
    </row>
    <row r="11" spans="1:3" x14ac:dyDescent="0.25">
      <c r="A11" s="56" t="s">
        <v>571</v>
      </c>
      <c r="B11" s="57">
        <f>SUM(B9-B10)</f>
        <v>22899201</v>
      </c>
      <c r="C11" s="52"/>
    </row>
    <row r="12" spans="1:3" x14ac:dyDescent="0.25">
      <c r="A12" s="54" t="s">
        <v>570</v>
      </c>
      <c r="B12" s="55">
        <v>19981543</v>
      </c>
      <c r="C12" s="52"/>
    </row>
    <row r="13" spans="1:3" x14ac:dyDescent="0.25">
      <c r="A13" s="54" t="s">
        <v>569</v>
      </c>
      <c r="B13" s="55">
        <v>33937059</v>
      </c>
      <c r="C13" s="52"/>
    </row>
    <row r="14" spans="1:3" x14ac:dyDescent="0.25">
      <c r="A14" s="56" t="s">
        <v>568</v>
      </c>
      <c r="B14" s="57">
        <f>SUM(B12-B13)</f>
        <v>-13955516</v>
      </c>
      <c r="C14" s="52"/>
    </row>
    <row r="15" spans="1:3" x14ac:dyDescent="0.25">
      <c r="A15" s="59" t="s">
        <v>567</v>
      </c>
      <c r="B15" s="58">
        <f>SUM(B11+B14)</f>
        <v>8943685</v>
      </c>
      <c r="C15" s="52"/>
    </row>
    <row r="16" spans="1:3" x14ac:dyDescent="0.25">
      <c r="A16" s="54" t="s">
        <v>566</v>
      </c>
      <c r="B16" s="55"/>
      <c r="C16" s="52"/>
    </row>
    <row r="17" spans="1:3" x14ac:dyDescent="0.25">
      <c r="A17" s="54" t="s">
        <v>565</v>
      </c>
      <c r="B17" s="55"/>
      <c r="C17" s="52"/>
    </row>
    <row r="18" spans="1:3" ht="25.5" x14ac:dyDescent="0.25">
      <c r="A18" s="56" t="s">
        <v>564</v>
      </c>
      <c r="B18" s="57"/>
      <c r="C18" s="52"/>
    </row>
    <row r="19" spans="1:3" x14ac:dyDescent="0.25">
      <c r="A19" s="54" t="s">
        <v>563</v>
      </c>
      <c r="B19" s="55"/>
      <c r="C19" s="52"/>
    </row>
    <row r="20" spans="1:3" x14ac:dyDescent="0.25">
      <c r="A20" s="54" t="s">
        <v>562</v>
      </c>
      <c r="B20" s="55"/>
      <c r="C20" s="52"/>
    </row>
    <row r="21" spans="1:3" ht="25.5" x14ac:dyDescent="0.25">
      <c r="A21" s="56" t="s">
        <v>561</v>
      </c>
      <c r="B21" s="57"/>
      <c r="C21" s="52"/>
    </row>
    <row r="22" spans="1:3" x14ac:dyDescent="0.25">
      <c r="A22" s="67" t="s">
        <v>560</v>
      </c>
      <c r="B22" s="66"/>
      <c r="C22" s="52"/>
    </row>
    <row r="23" spans="1:3" x14ac:dyDescent="0.25">
      <c r="A23" s="56" t="s">
        <v>559</v>
      </c>
      <c r="B23" s="57">
        <f>SUM(B15,B22)</f>
        <v>8943685</v>
      </c>
      <c r="C23" s="52"/>
    </row>
    <row r="24" spans="1:3" ht="25.5" x14ac:dyDescent="0.25">
      <c r="A24" s="59" t="s">
        <v>558</v>
      </c>
      <c r="B24" s="58">
        <v>8943685</v>
      </c>
      <c r="C24" s="52"/>
    </row>
    <row r="25" spans="1:3" x14ac:dyDescent="0.25">
      <c r="A25" s="59" t="s">
        <v>557</v>
      </c>
      <c r="B25" s="58">
        <f>SUM(B15-B24)</f>
        <v>0</v>
      </c>
      <c r="C25" s="52"/>
    </row>
    <row r="26" spans="1:3" ht="25.5" x14ac:dyDescent="0.25">
      <c r="A26" s="67" t="s">
        <v>556</v>
      </c>
      <c r="B26" s="66"/>
      <c r="C26" s="52"/>
    </row>
    <row r="27" spans="1:3" ht="25.5" x14ac:dyDescent="0.25">
      <c r="A27" s="67" t="s">
        <v>555</v>
      </c>
      <c r="B27" s="66"/>
      <c r="C27" s="52"/>
    </row>
    <row r="28" spans="1:3" ht="27" customHeight="1" x14ac:dyDescent="0.25">
      <c r="A28" s="65" t="s">
        <v>554</v>
      </c>
      <c r="B28" s="64"/>
      <c r="C28" s="52"/>
    </row>
    <row r="29" spans="1:3" x14ac:dyDescent="0.25">
      <c r="A29" s="52"/>
      <c r="B29" s="52"/>
      <c r="C29" s="52"/>
    </row>
    <row r="30" spans="1:3" x14ac:dyDescent="0.25">
      <c r="A30" s="52"/>
      <c r="B30" s="52"/>
      <c r="C30" s="52"/>
    </row>
    <row r="31" spans="1:3" x14ac:dyDescent="0.25">
      <c r="A31" s="526" t="s">
        <v>779</v>
      </c>
      <c r="B31" s="443"/>
      <c r="C31" s="52"/>
    </row>
    <row r="32" spans="1:3" x14ac:dyDescent="0.25">
      <c r="A32" s="52"/>
      <c r="C32" s="52"/>
    </row>
    <row r="33" spans="1:3" x14ac:dyDescent="0.25">
      <c r="A33" s="79"/>
      <c r="C33" s="52"/>
    </row>
    <row r="34" spans="1:3" ht="15" customHeight="1" x14ac:dyDescent="0.25">
      <c r="A34" s="523" t="s">
        <v>758</v>
      </c>
      <c r="B34" s="523"/>
      <c r="C34" s="52"/>
    </row>
    <row r="35" spans="1:3" x14ac:dyDescent="0.25">
      <c r="A35" s="477" t="s">
        <v>672</v>
      </c>
      <c r="B35" s="524"/>
      <c r="C35" s="52"/>
    </row>
    <row r="36" spans="1:3" x14ac:dyDescent="0.25">
      <c r="A36" s="257"/>
      <c r="B36" s="257"/>
      <c r="C36" s="52"/>
    </row>
    <row r="37" spans="1:3" x14ac:dyDescent="0.25">
      <c r="A37" s="257"/>
      <c r="B37" s="257"/>
      <c r="C37" s="52"/>
    </row>
    <row r="38" spans="1:3" x14ac:dyDescent="0.25">
      <c r="A38" s="68" t="s">
        <v>0</v>
      </c>
      <c r="B38" s="287"/>
      <c r="C38" s="52"/>
    </row>
    <row r="39" spans="1:3" x14ac:dyDescent="0.25">
      <c r="A39" s="54" t="s">
        <v>573</v>
      </c>
      <c r="B39" s="288">
        <v>1171492</v>
      </c>
      <c r="C39" s="52"/>
    </row>
    <row r="40" spans="1:3" x14ac:dyDescent="0.25">
      <c r="A40" s="54" t="s">
        <v>572</v>
      </c>
      <c r="B40" s="288">
        <v>32464763</v>
      </c>
      <c r="C40" s="52"/>
    </row>
    <row r="41" spans="1:3" x14ac:dyDescent="0.25">
      <c r="A41" s="56" t="s">
        <v>571</v>
      </c>
      <c r="B41" s="289">
        <f>B39-B40</f>
        <v>-31293271</v>
      </c>
      <c r="C41" s="52"/>
    </row>
    <row r="42" spans="1:3" x14ac:dyDescent="0.25">
      <c r="A42" s="54" t="s">
        <v>570</v>
      </c>
      <c r="B42" s="288">
        <v>31324423</v>
      </c>
      <c r="C42" s="52"/>
    </row>
    <row r="43" spans="1:3" x14ac:dyDescent="0.25">
      <c r="A43" s="54" t="s">
        <v>569</v>
      </c>
      <c r="B43" s="288"/>
      <c r="C43" s="52"/>
    </row>
    <row r="44" spans="1:3" x14ac:dyDescent="0.25">
      <c r="A44" s="56" t="s">
        <v>568</v>
      </c>
      <c r="B44" s="289">
        <f>B42-B43</f>
        <v>31324423</v>
      </c>
      <c r="C44" s="52"/>
    </row>
    <row r="45" spans="1:3" x14ac:dyDescent="0.25">
      <c r="A45" s="59" t="s">
        <v>567</v>
      </c>
      <c r="B45" s="290">
        <f>B41+B44</f>
        <v>31152</v>
      </c>
      <c r="C45" s="52"/>
    </row>
    <row r="46" spans="1:3" x14ac:dyDescent="0.25">
      <c r="A46" s="54" t="s">
        <v>566</v>
      </c>
      <c r="B46" s="288"/>
      <c r="C46" s="52"/>
    </row>
    <row r="47" spans="1:3" x14ac:dyDescent="0.25">
      <c r="A47" s="54" t="s">
        <v>565</v>
      </c>
      <c r="B47" s="288"/>
      <c r="C47" s="52"/>
    </row>
    <row r="48" spans="1:3" ht="25.5" x14ac:dyDescent="0.25">
      <c r="A48" s="56" t="s">
        <v>564</v>
      </c>
      <c r="B48" s="288"/>
      <c r="C48" s="52"/>
    </row>
    <row r="49" spans="1:3" x14ac:dyDescent="0.25">
      <c r="A49" s="54" t="s">
        <v>563</v>
      </c>
      <c r="B49" s="288"/>
      <c r="C49" s="52"/>
    </row>
    <row r="50" spans="1:3" x14ac:dyDescent="0.25">
      <c r="A50" s="54" t="s">
        <v>562</v>
      </c>
      <c r="B50" s="288"/>
      <c r="C50" s="52"/>
    </row>
    <row r="51" spans="1:3" ht="25.5" x14ac:dyDescent="0.25">
      <c r="A51" s="56" t="s">
        <v>561</v>
      </c>
      <c r="B51" s="288"/>
      <c r="C51" s="52"/>
    </row>
    <row r="52" spans="1:3" x14ac:dyDescent="0.25">
      <c r="A52" s="67" t="s">
        <v>560</v>
      </c>
      <c r="B52" s="291"/>
      <c r="C52" s="52"/>
    </row>
    <row r="53" spans="1:3" x14ac:dyDescent="0.25">
      <c r="A53" s="56" t="s">
        <v>559</v>
      </c>
      <c r="B53" s="289">
        <f>SUM(B51,B45)</f>
        <v>31152</v>
      </c>
      <c r="C53" s="52"/>
    </row>
    <row r="54" spans="1:3" ht="25.5" x14ac:dyDescent="0.25">
      <c r="A54" s="59" t="s">
        <v>558</v>
      </c>
      <c r="B54" s="292">
        <v>31152</v>
      </c>
      <c r="C54" s="52"/>
    </row>
    <row r="55" spans="1:3" x14ac:dyDescent="0.25">
      <c r="A55" s="59" t="s">
        <v>557</v>
      </c>
      <c r="B55" s="290">
        <f>B45-B54</f>
        <v>0</v>
      </c>
      <c r="C55" s="52"/>
    </row>
    <row r="56" spans="1:3" ht="25.5" x14ac:dyDescent="0.25">
      <c r="A56" s="67" t="s">
        <v>556</v>
      </c>
      <c r="B56" s="291"/>
      <c r="C56" s="52"/>
    </row>
    <row r="57" spans="1:3" ht="25.5" x14ac:dyDescent="0.25">
      <c r="A57" s="67" t="s">
        <v>555</v>
      </c>
      <c r="B57" s="291"/>
      <c r="C57" s="52"/>
    </row>
    <row r="58" spans="1:3" x14ac:dyDescent="0.25">
      <c r="A58" s="65" t="s">
        <v>554</v>
      </c>
      <c r="B58" s="292"/>
      <c r="C58" s="52"/>
    </row>
    <row r="59" spans="1:3" x14ac:dyDescent="0.25">
      <c r="A59" s="52"/>
      <c r="B59" s="52"/>
      <c r="C59" s="52"/>
    </row>
    <row r="60" spans="1:3" x14ac:dyDescent="0.25">
      <c r="A60" s="52"/>
      <c r="B60" s="52"/>
      <c r="C60" s="52"/>
    </row>
    <row r="61" spans="1:3" x14ac:dyDescent="0.25">
      <c r="A61" s="52"/>
      <c r="B61" s="52"/>
      <c r="C61" s="52"/>
    </row>
    <row r="62" spans="1:3" x14ac:dyDescent="0.25">
      <c r="A62" s="52"/>
      <c r="B62" s="52"/>
      <c r="C62" s="52"/>
    </row>
    <row r="63" spans="1:3" x14ac:dyDescent="0.25">
      <c r="A63" s="52"/>
      <c r="B63" s="52"/>
      <c r="C63" s="52"/>
    </row>
    <row r="64" spans="1:3" x14ac:dyDescent="0.25">
      <c r="A64" s="52"/>
      <c r="B64" s="52"/>
      <c r="C64" s="52"/>
    </row>
    <row r="65" spans="1:3" x14ac:dyDescent="0.25">
      <c r="A65" s="52"/>
      <c r="B65" s="52"/>
      <c r="C65" s="52"/>
    </row>
    <row r="66" spans="1:3" x14ac:dyDescent="0.25">
      <c r="A66" s="52"/>
      <c r="B66" s="52"/>
      <c r="C66" s="52"/>
    </row>
    <row r="67" spans="1:3" x14ac:dyDescent="0.25">
      <c r="A67" s="52"/>
      <c r="B67" s="52"/>
      <c r="C67" s="52"/>
    </row>
    <row r="68" spans="1:3" x14ac:dyDescent="0.25">
      <c r="A68" s="52"/>
      <c r="B68" s="52"/>
      <c r="C68" s="52"/>
    </row>
    <row r="69" spans="1:3" x14ac:dyDescent="0.25">
      <c r="A69" s="52"/>
      <c r="B69" s="52"/>
      <c r="C69" s="52"/>
    </row>
    <row r="70" spans="1:3" x14ac:dyDescent="0.25">
      <c r="A70" s="52"/>
      <c r="B70" s="52"/>
      <c r="C70" s="52"/>
    </row>
    <row r="71" spans="1:3" x14ac:dyDescent="0.25">
      <c r="A71" s="52"/>
      <c r="B71" s="52"/>
      <c r="C71" s="52"/>
    </row>
    <row r="72" spans="1:3" x14ac:dyDescent="0.25">
      <c r="A72" s="52"/>
      <c r="B72" s="52"/>
      <c r="C72" s="52"/>
    </row>
    <row r="73" spans="1:3" x14ac:dyDescent="0.25">
      <c r="A73" s="52"/>
      <c r="B73" s="52"/>
      <c r="C73" s="52"/>
    </row>
    <row r="74" spans="1:3" x14ac:dyDescent="0.25">
      <c r="A74" s="52"/>
      <c r="B74" s="52"/>
      <c r="C74" s="52"/>
    </row>
    <row r="75" spans="1:3" x14ac:dyDescent="0.25">
      <c r="A75" s="52"/>
      <c r="B75" s="52"/>
      <c r="C75" s="52"/>
    </row>
    <row r="76" spans="1:3" x14ac:dyDescent="0.25">
      <c r="A76" s="52"/>
      <c r="B76" s="52"/>
      <c r="C76" s="52"/>
    </row>
    <row r="77" spans="1:3" x14ac:dyDescent="0.25">
      <c r="A77" s="52"/>
      <c r="B77" s="52"/>
      <c r="C77" s="52"/>
    </row>
    <row r="78" spans="1:3" x14ac:dyDescent="0.25">
      <c r="A78" s="52"/>
      <c r="B78" s="52"/>
      <c r="C78" s="52"/>
    </row>
    <row r="79" spans="1:3" x14ac:dyDescent="0.25">
      <c r="A79" s="52"/>
      <c r="B79" s="52"/>
      <c r="C79" s="52"/>
    </row>
    <row r="80" spans="1:3" x14ac:dyDescent="0.25">
      <c r="A80" s="52"/>
      <c r="B80" s="52"/>
      <c r="C80" s="52"/>
    </row>
    <row r="81" spans="1:3" x14ac:dyDescent="0.25">
      <c r="A81" s="52"/>
      <c r="B81" s="52"/>
      <c r="C81" s="52"/>
    </row>
    <row r="82" spans="1:3" x14ac:dyDescent="0.25">
      <c r="A82" s="52"/>
      <c r="B82" s="52"/>
      <c r="C82" s="52"/>
    </row>
    <row r="83" spans="1:3" x14ac:dyDescent="0.25">
      <c r="A83" s="52"/>
      <c r="B83" s="52"/>
      <c r="C83" s="52"/>
    </row>
    <row r="84" spans="1:3" x14ac:dyDescent="0.25">
      <c r="A84" s="52"/>
      <c r="B84" s="52"/>
      <c r="C84" s="52"/>
    </row>
  </sheetData>
  <mergeCells count="6">
    <mergeCell ref="A5:B5"/>
    <mergeCell ref="A4:B4"/>
    <mergeCell ref="A34:B34"/>
    <mergeCell ref="A35:B35"/>
    <mergeCell ref="A1:B1"/>
    <mergeCell ref="A31:B31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7"/>
  <sheetViews>
    <sheetView topLeftCell="A48" workbookViewId="0">
      <selection activeCell="F56" sqref="F56"/>
    </sheetView>
  </sheetViews>
  <sheetFormatPr defaultColWidth="9.140625" defaultRowHeight="15" x14ac:dyDescent="0.25"/>
  <cols>
    <col min="1" max="1" width="65" style="69" customWidth="1"/>
    <col min="2" max="2" width="14" style="69" bestFit="1" customWidth="1"/>
    <col min="3" max="3" width="14.42578125" style="69" customWidth="1"/>
    <col min="4" max="4" width="14.28515625" style="69" customWidth="1"/>
    <col min="5" max="16384" width="9.140625" style="69"/>
  </cols>
  <sheetData>
    <row r="2" spans="1:4" x14ac:dyDescent="0.25">
      <c r="A2" s="530" t="s">
        <v>780</v>
      </c>
      <c r="B2" s="443"/>
      <c r="C2" s="443"/>
      <c r="D2" s="443"/>
    </row>
    <row r="3" spans="1:4" x14ac:dyDescent="0.25">
      <c r="A3" s="76"/>
      <c r="B3" s="77"/>
      <c r="C3" s="77"/>
      <c r="D3" s="77"/>
    </row>
    <row r="4" spans="1:4" x14ac:dyDescent="0.25">
      <c r="A4" s="76"/>
      <c r="B4" s="77"/>
      <c r="C4" s="77"/>
      <c r="D4" s="77"/>
    </row>
    <row r="5" spans="1:4" ht="21" customHeight="1" x14ac:dyDescent="0.25">
      <c r="A5" s="527" t="s">
        <v>760</v>
      </c>
      <c r="B5" s="528"/>
      <c r="C5" s="528"/>
      <c r="D5" s="528"/>
    </row>
    <row r="6" spans="1:4" ht="21" customHeight="1" x14ac:dyDescent="0.25">
      <c r="A6" s="529" t="s">
        <v>673</v>
      </c>
      <c r="B6" s="528"/>
      <c r="C6" s="528"/>
      <c r="D6" s="528"/>
    </row>
    <row r="7" spans="1:4" x14ac:dyDescent="0.25">
      <c r="A7" s="76"/>
      <c r="B7" s="77"/>
      <c r="C7" s="77"/>
      <c r="D7" s="77"/>
    </row>
    <row r="8" spans="1:4" ht="38.25" x14ac:dyDescent="0.25">
      <c r="A8" s="75" t="s">
        <v>0</v>
      </c>
      <c r="B8" s="78" t="s">
        <v>761</v>
      </c>
      <c r="C8" s="78" t="s">
        <v>552</v>
      </c>
      <c r="D8" s="78" t="s">
        <v>765</v>
      </c>
    </row>
    <row r="9" spans="1:4" x14ac:dyDescent="0.25">
      <c r="A9" s="74" t="s">
        <v>576</v>
      </c>
      <c r="B9" s="70">
        <v>26259458</v>
      </c>
      <c r="C9" s="70"/>
      <c r="D9" s="70">
        <v>18628370</v>
      </c>
    </row>
    <row r="10" spans="1:4" ht="30" x14ac:dyDescent="0.25">
      <c r="A10" s="74" t="s">
        <v>577</v>
      </c>
      <c r="B10" s="70">
        <v>12401557</v>
      </c>
      <c r="C10" s="70"/>
      <c r="D10" s="70">
        <v>14497463</v>
      </c>
    </row>
    <row r="11" spans="1:4" x14ac:dyDescent="0.25">
      <c r="A11" s="74" t="s">
        <v>578</v>
      </c>
      <c r="B11" s="70">
        <v>2355728</v>
      </c>
      <c r="C11" s="70"/>
      <c r="D11" s="70">
        <v>590042</v>
      </c>
    </row>
    <row r="12" spans="1:4" ht="25.5" x14ac:dyDescent="0.25">
      <c r="A12" s="73" t="s">
        <v>579</v>
      </c>
      <c r="B12" s="72">
        <f>SUM(B9:B11)</f>
        <v>41016743</v>
      </c>
      <c r="C12" s="72"/>
      <c r="D12" s="72">
        <f>SUM(D9:D11)</f>
        <v>33715875</v>
      </c>
    </row>
    <row r="13" spans="1:4" x14ac:dyDescent="0.25">
      <c r="A13" s="74" t="s">
        <v>580</v>
      </c>
      <c r="B13" s="70"/>
      <c r="C13" s="70"/>
      <c r="D13" s="70"/>
    </row>
    <row r="14" spans="1:4" x14ac:dyDescent="0.25">
      <c r="A14" s="74" t="s">
        <v>581</v>
      </c>
      <c r="B14" s="70"/>
      <c r="C14" s="70"/>
      <c r="D14" s="70"/>
    </row>
    <row r="15" spans="1:4" ht="25.5" x14ac:dyDescent="0.25">
      <c r="A15" s="73" t="s">
        <v>582</v>
      </c>
      <c r="B15" s="72"/>
      <c r="C15" s="72"/>
      <c r="D15" s="72"/>
    </row>
    <row r="16" spans="1:4" ht="30" x14ac:dyDescent="0.25">
      <c r="A16" s="74" t="s">
        <v>583</v>
      </c>
      <c r="B16" s="70">
        <v>133661818</v>
      </c>
      <c r="C16" s="70"/>
      <c r="D16" s="70">
        <v>86373613</v>
      </c>
    </row>
    <row r="17" spans="1:4" ht="30" x14ac:dyDescent="0.25">
      <c r="A17" s="74" t="s">
        <v>584</v>
      </c>
      <c r="B17" s="70">
        <v>30852117</v>
      </c>
      <c r="C17" s="70"/>
      <c r="D17" s="70">
        <v>28094604</v>
      </c>
    </row>
    <row r="18" spans="1:4" ht="30" x14ac:dyDescent="0.25">
      <c r="A18" s="349" t="s">
        <v>740</v>
      </c>
      <c r="B18" s="70">
        <v>-18438166</v>
      </c>
      <c r="C18" s="70"/>
      <c r="D18" s="70">
        <v>6317055</v>
      </c>
    </row>
    <row r="19" spans="1:4" x14ac:dyDescent="0.25">
      <c r="A19" s="74" t="s">
        <v>674</v>
      </c>
      <c r="B19" s="70">
        <v>6937999</v>
      </c>
      <c r="C19" s="70"/>
      <c r="D19" s="70">
        <v>9766570</v>
      </c>
    </row>
    <row r="20" spans="1:4" ht="25.5" x14ac:dyDescent="0.25">
      <c r="A20" s="73" t="s">
        <v>586</v>
      </c>
      <c r="B20" s="72">
        <f>SUM(B16:B19)</f>
        <v>153013768</v>
      </c>
      <c r="C20" s="72"/>
      <c r="D20" s="72">
        <f>SUM(D16:D19)</f>
        <v>130551842</v>
      </c>
    </row>
    <row r="21" spans="1:4" x14ac:dyDescent="0.25">
      <c r="A21" s="74" t="s">
        <v>675</v>
      </c>
      <c r="B21" s="70">
        <v>6955118</v>
      </c>
      <c r="C21" s="70"/>
      <c r="D21" s="70">
        <v>4867277</v>
      </c>
    </row>
    <row r="22" spans="1:4" x14ac:dyDescent="0.25">
      <c r="A22" s="74" t="s">
        <v>676</v>
      </c>
      <c r="B22" s="70">
        <v>49110468</v>
      </c>
      <c r="C22" s="70"/>
      <c r="D22" s="70">
        <v>58329217</v>
      </c>
    </row>
    <row r="23" spans="1:4" x14ac:dyDescent="0.25">
      <c r="A23" s="74" t="s">
        <v>677</v>
      </c>
      <c r="B23" s="70">
        <v>0</v>
      </c>
      <c r="C23" s="70"/>
      <c r="D23" s="70">
        <v>0</v>
      </c>
    </row>
    <row r="24" spans="1:4" x14ac:dyDescent="0.25">
      <c r="A24" s="74" t="s">
        <v>678</v>
      </c>
      <c r="B24" s="70">
        <v>583802</v>
      </c>
      <c r="C24" s="70"/>
      <c r="D24" s="70">
        <v>0</v>
      </c>
    </row>
    <row r="25" spans="1:4" ht="25.5" x14ac:dyDescent="0.25">
      <c r="A25" s="73" t="s">
        <v>591</v>
      </c>
      <c r="B25" s="72">
        <f>SUM(B21:B24)</f>
        <v>56649388</v>
      </c>
      <c r="C25" s="72"/>
      <c r="D25" s="72">
        <f>SUM(D21:D24)</f>
        <v>63196494</v>
      </c>
    </row>
    <row r="26" spans="1:4" x14ac:dyDescent="0.25">
      <c r="A26" s="74" t="s">
        <v>679</v>
      </c>
      <c r="B26" s="70">
        <v>32867909</v>
      </c>
      <c r="C26" s="70"/>
      <c r="D26" s="70">
        <v>29506387</v>
      </c>
    </row>
    <row r="27" spans="1:4" x14ac:dyDescent="0.25">
      <c r="A27" s="74" t="s">
        <v>680</v>
      </c>
      <c r="B27" s="70">
        <v>12698098</v>
      </c>
      <c r="C27" s="70"/>
      <c r="D27" s="70">
        <v>12048379</v>
      </c>
    </row>
    <row r="28" spans="1:4" x14ac:dyDescent="0.25">
      <c r="A28" s="74" t="s">
        <v>681</v>
      </c>
      <c r="B28" s="70">
        <v>9035347</v>
      </c>
      <c r="C28" s="70"/>
      <c r="D28" s="70">
        <v>7209040</v>
      </c>
    </row>
    <row r="29" spans="1:4" ht="25.5" x14ac:dyDescent="0.25">
      <c r="A29" s="73" t="s">
        <v>595</v>
      </c>
      <c r="B29" s="72">
        <f>SUM(B26:B28)</f>
        <v>54601354</v>
      </c>
      <c r="C29" s="72"/>
      <c r="D29" s="72">
        <f>SUM(D26:D28)</f>
        <v>48763806</v>
      </c>
    </row>
    <row r="30" spans="1:4" x14ac:dyDescent="0.25">
      <c r="A30" s="73" t="s">
        <v>596</v>
      </c>
      <c r="B30" s="72">
        <v>45727503</v>
      </c>
      <c r="C30" s="72"/>
      <c r="D30" s="72">
        <v>46615234</v>
      </c>
    </row>
    <row r="31" spans="1:4" x14ac:dyDescent="0.25">
      <c r="A31" s="73" t="s">
        <v>597</v>
      </c>
      <c r="B31" s="72">
        <v>61871441</v>
      </c>
      <c r="C31" s="72"/>
      <c r="D31" s="72">
        <v>57650787</v>
      </c>
    </row>
    <row r="32" spans="1:4" ht="25.5" x14ac:dyDescent="0.25">
      <c r="A32" s="73" t="s">
        <v>598</v>
      </c>
      <c r="B32" s="72">
        <f>B12+B15+B20-B25-B29-B30-B31</f>
        <v>-24819175</v>
      </c>
      <c r="C32" s="72"/>
      <c r="D32" s="72">
        <f>D12+D15+D20-D25-D29-D30-D31</f>
        <v>-51958604</v>
      </c>
    </row>
    <row r="33" spans="1:4" x14ac:dyDescent="0.25">
      <c r="A33" s="74" t="s">
        <v>682</v>
      </c>
      <c r="B33" s="70"/>
      <c r="C33" s="70"/>
      <c r="D33" s="70"/>
    </row>
    <row r="34" spans="1:4" ht="30" x14ac:dyDescent="0.25">
      <c r="A34" s="74" t="s">
        <v>683</v>
      </c>
      <c r="B34" s="70"/>
      <c r="C34" s="70"/>
      <c r="D34" s="70"/>
    </row>
    <row r="35" spans="1:4" ht="30" x14ac:dyDescent="0.25">
      <c r="A35" s="74" t="s">
        <v>685</v>
      </c>
      <c r="B35" s="70">
        <v>2022</v>
      </c>
      <c r="C35" s="70"/>
      <c r="D35" s="70">
        <v>6708</v>
      </c>
    </row>
    <row r="36" spans="1:4" x14ac:dyDescent="0.25">
      <c r="A36" s="74" t="s">
        <v>684</v>
      </c>
      <c r="B36" s="70"/>
      <c r="C36" s="70"/>
      <c r="D36" s="70"/>
    </row>
    <row r="37" spans="1:4" ht="25.5" x14ac:dyDescent="0.25">
      <c r="A37" s="73" t="s">
        <v>603</v>
      </c>
      <c r="B37" s="72">
        <f>SUM(B33:B36)</f>
        <v>2022</v>
      </c>
      <c r="C37" s="72"/>
      <c r="D37" s="72">
        <f>SUM(D33:D36)</f>
        <v>6708</v>
      </c>
    </row>
    <row r="38" spans="1:4" x14ac:dyDescent="0.25">
      <c r="A38" s="74" t="s">
        <v>686</v>
      </c>
      <c r="B38" s="70">
        <v>0</v>
      </c>
      <c r="C38" s="70"/>
      <c r="D38" s="70">
        <v>110477</v>
      </c>
    </row>
    <row r="39" spans="1:4" x14ac:dyDescent="0.25">
      <c r="A39" s="74" t="s">
        <v>687</v>
      </c>
      <c r="B39" s="70"/>
      <c r="C39" s="70"/>
      <c r="D39" s="70"/>
    </row>
    <row r="40" spans="1:4" x14ac:dyDescent="0.25">
      <c r="A40" s="74" t="s">
        <v>688</v>
      </c>
      <c r="B40" s="70"/>
      <c r="C40" s="70"/>
      <c r="D40" s="70"/>
    </row>
    <row r="41" spans="1:4" x14ac:dyDescent="0.25">
      <c r="A41" s="74" t="s">
        <v>689</v>
      </c>
      <c r="B41" s="70"/>
      <c r="C41" s="70"/>
      <c r="D41" s="70"/>
    </row>
    <row r="42" spans="1:4" ht="25.5" x14ac:dyDescent="0.25">
      <c r="A42" s="73" t="s">
        <v>608</v>
      </c>
      <c r="B42" s="72">
        <f>SUM(B38:B40)</f>
        <v>0</v>
      </c>
      <c r="C42" s="72"/>
      <c r="D42" s="72">
        <f>SUM(D38:D40)</f>
        <v>110477</v>
      </c>
    </row>
    <row r="43" spans="1:4" ht="25.5" x14ac:dyDescent="0.25">
      <c r="A43" s="73" t="s">
        <v>609</v>
      </c>
      <c r="B43" s="72">
        <f t="shared" ref="B43:D43" si="0">B37-B42</f>
        <v>2022</v>
      </c>
      <c r="C43" s="72"/>
      <c r="D43" s="72">
        <f t="shared" si="0"/>
        <v>-103769</v>
      </c>
    </row>
    <row r="44" spans="1:4" x14ac:dyDescent="0.25">
      <c r="A44" s="73" t="s">
        <v>690</v>
      </c>
      <c r="B44" s="72">
        <f t="shared" ref="B44:D44" si="1">SUM(B43,B32)</f>
        <v>-24817153</v>
      </c>
      <c r="C44" s="72">
        <f t="shared" si="1"/>
        <v>0</v>
      </c>
      <c r="D44" s="72">
        <f t="shared" si="1"/>
        <v>-52062373</v>
      </c>
    </row>
    <row r="45" spans="1:4" x14ac:dyDescent="0.25">
      <c r="A45" s="71"/>
      <c r="B45" s="71"/>
      <c r="C45" s="71"/>
      <c r="D45" s="71"/>
    </row>
    <row r="46" spans="1:4" x14ac:dyDescent="0.25">
      <c r="A46" s="71"/>
      <c r="B46" s="71"/>
      <c r="C46" s="71"/>
      <c r="D46" s="71"/>
    </row>
    <row r="47" spans="1:4" x14ac:dyDescent="0.25">
      <c r="A47" s="71"/>
      <c r="B47" s="71"/>
      <c r="C47" s="71"/>
      <c r="D47" s="71"/>
    </row>
    <row r="48" spans="1:4" x14ac:dyDescent="0.25">
      <c r="A48" s="71"/>
      <c r="B48" s="71"/>
      <c r="C48" s="71"/>
      <c r="D48" s="71"/>
    </row>
    <row r="49" spans="1:4" x14ac:dyDescent="0.25">
      <c r="A49" s="71"/>
      <c r="B49" s="71"/>
      <c r="C49" s="71"/>
      <c r="D49" s="71"/>
    </row>
    <row r="50" spans="1:4" x14ac:dyDescent="0.25">
      <c r="A50" s="71"/>
      <c r="B50" s="71"/>
      <c r="C50" s="71"/>
      <c r="D50" s="71"/>
    </row>
    <row r="51" spans="1:4" x14ac:dyDescent="0.25">
      <c r="A51" s="71"/>
      <c r="B51" s="71"/>
      <c r="C51" s="71"/>
      <c r="D51" s="71"/>
    </row>
    <row r="55" spans="1:4" x14ac:dyDescent="0.25">
      <c r="A55" s="526" t="s">
        <v>781</v>
      </c>
      <c r="B55" s="443"/>
      <c r="C55" s="443"/>
      <c r="D55" s="443"/>
    </row>
    <row r="56" spans="1:4" x14ac:dyDescent="0.25">
      <c r="A56" s="393"/>
      <c r="B56" s="248"/>
    </row>
    <row r="57" spans="1:4" x14ac:dyDescent="0.25">
      <c r="A57" s="257"/>
      <c r="B57" s="257"/>
      <c r="C57" s="257"/>
    </row>
    <row r="58" spans="1:4" x14ac:dyDescent="0.25">
      <c r="A58" s="523" t="s">
        <v>758</v>
      </c>
      <c r="B58" s="522"/>
      <c r="C58" s="522"/>
      <c r="D58" s="522"/>
    </row>
    <row r="59" spans="1:4" x14ac:dyDescent="0.25">
      <c r="A59" s="477" t="s">
        <v>691</v>
      </c>
      <c r="B59" s="522"/>
      <c r="C59" s="522"/>
      <c r="D59" s="522"/>
    </row>
    <row r="60" spans="1:4" ht="18" x14ac:dyDescent="0.25">
      <c r="A60" s="130"/>
      <c r="B60" s="131"/>
      <c r="C60" s="131"/>
      <c r="D60" s="131"/>
    </row>
    <row r="61" spans="1:4" x14ac:dyDescent="0.25">
      <c r="A61" s="52"/>
      <c r="B61" s="52"/>
      <c r="C61" s="52"/>
      <c r="D61" s="52"/>
    </row>
    <row r="62" spans="1:4" ht="38.25" x14ac:dyDescent="0.25">
      <c r="A62" s="53" t="s">
        <v>0</v>
      </c>
      <c r="B62" s="61" t="s">
        <v>748</v>
      </c>
      <c r="C62" s="61" t="s">
        <v>552</v>
      </c>
      <c r="D62" s="61" t="s">
        <v>762</v>
      </c>
    </row>
    <row r="63" spans="1:4" x14ac:dyDescent="0.25">
      <c r="A63" s="54" t="s">
        <v>576</v>
      </c>
      <c r="B63" s="55">
        <v>0</v>
      </c>
      <c r="C63" s="55"/>
      <c r="D63" s="55"/>
    </row>
    <row r="64" spans="1:4" ht="30" x14ac:dyDescent="0.25">
      <c r="A64" s="54" t="s">
        <v>577</v>
      </c>
      <c r="B64" s="55">
        <v>1119896</v>
      </c>
      <c r="C64" s="55">
        <v>0</v>
      </c>
      <c r="D64" s="55">
        <v>151696</v>
      </c>
    </row>
    <row r="65" spans="1:4" x14ac:dyDescent="0.25">
      <c r="A65" s="54" t="s">
        <v>578</v>
      </c>
      <c r="B65" s="55"/>
      <c r="C65" s="55"/>
      <c r="D65" s="55"/>
    </row>
    <row r="66" spans="1:4" ht="25.5" x14ac:dyDescent="0.25">
      <c r="A66" s="56" t="s">
        <v>579</v>
      </c>
      <c r="B66" s="57">
        <f t="shared" ref="B66:D66" si="2">SUM(B63:B65)</f>
        <v>1119896</v>
      </c>
      <c r="C66" s="57">
        <f t="shared" si="2"/>
        <v>0</v>
      </c>
      <c r="D66" s="57">
        <f t="shared" si="2"/>
        <v>151696</v>
      </c>
    </row>
    <row r="67" spans="1:4" x14ac:dyDescent="0.25">
      <c r="A67" s="54" t="s">
        <v>580</v>
      </c>
      <c r="B67" s="55"/>
      <c r="C67" s="55"/>
      <c r="D67" s="55"/>
    </row>
    <row r="68" spans="1:4" x14ac:dyDescent="0.25">
      <c r="A68" s="54" t="s">
        <v>581</v>
      </c>
      <c r="B68" s="55"/>
      <c r="C68" s="55"/>
      <c r="D68" s="55"/>
    </row>
    <row r="69" spans="1:4" ht="25.5" x14ac:dyDescent="0.25">
      <c r="A69" s="56" t="s">
        <v>582</v>
      </c>
      <c r="B69" s="57"/>
      <c r="C69" s="57"/>
      <c r="D69" s="57"/>
    </row>
    <row r="70" spans="1:4" ht="30" x14ac:dyDescent="0.25">
      <c r="A70" s="54" t="s">
        <v>583</v>
      </c>
      <c r="B70" s="55">
        <v>31879931</v>
      </c>
      <c r="C70" s="55">
        <v>0</v>
      </c>
      <c r="D70" s="55">
        <v>31090523</v>
      </c>
    </row>
    <row r="71" spans="1:4" ht="30" x14ac:dyDescent="0.25">
      <c r="A71" s="54" t="s">
        <v>584</v>
      </c>
      <c r="B71" s="55">
        <v>20196</v>
      </c>
      <c r="C71" s="55">
        <v>0</v>
      </c>
      <c r="D71" s="55">
        <v>38468</v>
      </c>
    </row>
    <row r="72" spans="1:4" x14ac:dyDescent="0.25">
      <c r="A72" s="54" t="s">
        <v>585</v>
      </c>
      <c r="B72" s="55">
        <v>39055</v>
      </c>
      <c r="C72" s="55">
        <v>0</v>
      </c>
      <c r="D72" s="55">
        <v>232088</v>
      </c>
    </row>
    <row r="73" spans="1:4" ht="25.5" x14ac:dyDescent="0.25">
      <c r="A73" s="56" t="s">
        <v>586</v>
      </c>
      <c r="B73" s="57">
        <f>SUM(B70:B72)</f>
        <v>31939182</v>
      </c>
      <c r="C73" s="57"/>
      <c r="D73" s="57">
        <f>SUM(D70:D72)</f>
        <v>31361079</v>
      </c>
    </row>
    <row r="74" spans="1:4" x14ac:dyDescent="0.25">
      <c r="A74" s="54" t="s">
        <v>587</v>
      </c>
      <c r="B74" s="55">
        <v>1348706</v>
      </c>
      <c r="C74" s="55">
        <v>0</v>
      </c>
      <c r="D74" s="55">
        <v>1364336</v>
      </c>
    </row>
    <row r="75" spans="1:4" x14ac:dyDescent="0.25">
      <c r="A75" s="54" t="s">
        <v>588</v>
      </c>
      <c r="B75" s="55">
        <v>3604406</v>
      </c>
      <c r="C75" s="55">
        <v>0</v>
      </c>
      <c r="D75" s="55">
        <v>2414352</v>
      </c>
    </row>
    <row r="76" spans="1:4" x14ac:dyDescent="0.25">
      <c r="A76" s="54" t="s">
        <v>589</v>
      </c>
      <c r="B76" s="55"/>
      <c r="C76" s="55"/>
      <c r="D76" s="55"/>
    </row>
    <row r="77" spans="1:4" x14ac:dyDescent="0.25">
      <c r="A77" s="54" t="s">
        <v>590</v>
      </c>
      <c r="B77" s="55">
        <v>36461</v>
      </c>
      <c r="C77" s="55">
        <v>0</v>
      </c>
      <c r="D77" s="55">
        <v>0</v>
      </c>
    </row>
    <row r="78" spans="1:4" ht="25.5" x14ac:dyDescent="0.25">
      <c r="A78" s="56" t="s">
        <v>591</v>
      </c>
      <c r="B78" s="57">
        <f>SUM(B74:B77)</f>
        <v>4989573</v>
      </c>
      <c r="C78" s="57"/>
      <c r="D78" s="57">
        <f>SUM(D74:D77)</f>
        <v>3778688</v>
      </c>
    </row>
    <row r="79" spans="1:4" x14ac:dyDescent="0.25">
      <c r="A79" s="54" t="s">
        <v>592</v>
      </c>
      <c r="B79" s="55">
        <v>20785187</v>
      </c>
      <c r="C79" s="55">
        <v>0</v>
      </c>
      <c r="D79" s="55">
        <v>20813346</v>
      </c>
    </row>
    <row r="80" spans="1:4" x14ac:dyDescent="0.25">
      <c r="A80" s="54" t="s">
        <v>593</v>
      </c>
      <c r="B80" s="55">
        <v>1779851</v>
      </c>
      <c r="C80" s="55">
        <v>0</v>
      </c>
      <c r="D80" s="55">
        <v>1598464</v>
      </c>
    </row>
    <row r="81" spans="1:4" x14ac:dyDescent="0.25">
      <c r="A81" s="54" t="s">
        <v>594</v>
      </c>
      <c r="B81" s="55">
        <v>4589335</v>
      </c>
      <c r="C81" s="55">
        <v>0</v>
      </c>
      <c r="D81" s="55">
        <v>4223904</v>
      </c>
    </row>
    <row r="82" spans="1:4" ht="25.5" x14ac:dyDescent="0.25">
      <c r="A82" s="56" t="s">
        <v>595</v>
      </c>
      <c r="B82" s="57">
        <f>SUM(B79:B81)</f>
        <v>27154373</v>
      </c>
      <c r="C82" s="57">
        <v>0</v>
      </c>
      <c r="D82" s="57">
        <f>SUM(D79:D81)</f>
        <v>26635714</v>
      </c>
    </row>
    <row r="83" spans="1:4" x14ac:dyDescent="0.25">
      <c r="A83" s="56" t="s">
        <v>596</v>
      </c>
      <c r="B83" s="57">
        <v>1327520</v>
      </c>
      <c r="C83" s="57">
        <v>0</v>
      </c>
      <c r="D83" s="57">
        <v>725716</v>
      </c>
    </row>
    <row r="84" spans="1:4" x14ac:dyDescent="0.25">
      <c r="A84" s="56" t="s">
        <v>597</v>
      </c>
      <c r="B84" s="57">
        <v>1546066</v>
      </c>
      <c r="C84" s="57">
        <v>0</v>
      </c>
      <c r="D84" s="57">
        <v>906347</v>
      </c>
    </row>
    <row r="85" spans="1:4" ht="25.5" x14ac:dyDescent="0.25">
      <c r="A85" s="56" t="s">
        <v>598</v>
      </c>
      <c r="B85" s="57">
        <f>B66+B73-B78-B82-B83-B84</f>
        <v>-1958454</v>
      </c>
      <c r="C85" s="57">
        <f t="shared" ref="C85:D85" si="3">C66+C73-C78-C82-C83-C84</f>
        <v>0</v>
      </c>
      <c r="D85" s="57">
        <f t="shared" si="3"/>
        <v>-533690</v>
      </c>
    </row>
    <row r="86" spans="1:4" x14ac:dyDescent="0.25">
      <c r="A86" s="54" t="s">
        <v>599</v>
      </c>
      <c r="B86" s="55"/>
      <c r="C86" s="55"/>
      <c r="D86" s="55"/>
    </row>
    <row r="87" spans="1:4" ht="30" x14ac:dyDescent="0.25">
      <c r="A87" s="54" t="s">
        <v>600</v>
      </c>
      <c r="B87" s="55">
        <v>417</v>
      </c>
      <c r="C87" s="55">
        <v>0</v>
      </c>
      <c r="D87" s="55">
        <v>1003</v>
      </c>
    </row>
    <row r="88" spans="1:4" ht="30" x14ac:dyDescent="0.25">
      <c r="A88" s="54" t="s">
        <v>601</v>
      </c>
      <c r="B88" s="55">
        <v>0</v>
      </c>
      <c r="C88" s="55">
        <v>0</v>
      </c>
      <c r="D88" s="55">
        <v>0</v>
      </c>
    </row>
    <row r="89" spans="1:4" x14ac:dyDescent="0.25">
      <c r="A89" s="54" t="s">
        <v>602</v>
      </c>
      <c r="B89" s="55"/>
      <c r="C89" s="55"/>
      <c r="D89" s="55"/>
    </row>
    <row r="90" spans="1:4" ht="25.5" x14ac:dyDescent="0.25">
      <c r="A90" s="56" t="s">
        <v>603</v>
      </c>
      <c r="B90" s="57">
        <f>SUM(B87:B89)</f>
        <v>417</v>
      </c>
      <c r="C90" s="57">
        <v>0</v>
      </c>
      <c r="D90" s="57">
        <f>SUM(D87:D89)</f>
        <v>1003</v>
      </c>
    </row>
    <row r="91" spans="1:4" x14ac:dyDescent="0.25">
      <c r="A91" s="54" t="s">
        <v>604</v>
      </c>
      <c r="B91" s="55"/>
      <c r="C91" s="55"/>
      <c r="D91" s="55"/>
    </row>
    <row r="92" spans="1:4" x14ac:dyDescent="0.25">
      <c r="A92" s="54" t="s">
        <v>605</v>
      </c>
      <c r="B92" s="55"/>
      <c r="C92" s="55"/>
      <c r="D92" s="55"/>
    </row>
    <row r="93" spans="1:4" x14ac:dyDescent="0.25">
      <c r="A93" s="54" t="s">
        <v>606</v>
      </c>
      <c r="B93" s="55"/>
      <c r="C93" s="55"/>
      <c r="D93" s="55"/>
    </row>
    <row r="94" spans="1:4" x14ac:dyDescent="0.25">
      <c r="A94" s="54" t="s">
        <v>607</v>
      </c>
      <c r="B94" s="55"/>
      <c r="C94" s="55"/>
      <c r="D94" s="55"/>
    </row>
    <row r="95" spans="1:4" ht="25.5" x14ac:dyDescent="0.25">
      <c r="A95" s="56" t="s">
        <v>608</v>
      </c>
      <c r="B95" s="57"/>
      <c r="C95" s="57"/>
      <c r="D95" s="57"/>
    </row>
    <row r="96" spans="1:4" ht="25.5" x14ac:dyDescent="0.25">
      <c r="A96" s="56" t="s">
        <v>609</v>
      </c>
      <c r="B96" s="57">
        <f>B90-B95</f>
        <v>417</v>
      </c>
      <c r="C96" s="57"/>
      <c r="D96" s="57">
        <f>D90-D95</f>
        <v>1003</v>
      </c>
    </row>
    <row r="97" spans="1:4" x14ac:dyDescent="0.25">
      <c r="A97" s="56" t="s">
        <v>692</v>
      </c>
      <c r="B97" s="57">
        <f>B85+B96</f>
        <v>-1958037</v>
      </c>
      <c r="C97" s="57">
        <f t="shared" ref="C97:D97" si="4">C85+C96</f>
        <v>0</v>
      </c>
      <c r="D97" s="57">
        <f t="shared" si="4"/>
        <v>-532687</v>
      </c>
    </row>
  </sheetData>
  <mergeCells count="6">
    <mergeCell ref="A5:D5"/>
    <mergeCell ref="A6:D6"/>
    <mergeCell ref="A58:D58"/>
    <mergeCell ref="A59:D59"/>
    <mergeCell ref="A2:D2"/>
    <mergeCell ref="A55:D55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7</vt:i4>
      </vt:variant>
    </vt:vector>
  </HeadingPairs>
  <TitlesOfParts>
    <vt:vector size="19" baseType="lpstr">
      <vt:lpstr>1a.mellékletkiad</vt:lpstr>
      <vt:lpstr>1a.mellbev</vt:lpstr>
      <vt:lpstr>1b.mellékletkiad</vt:lpstr>
      <vt:lpstr>1b.bevétel</vt:lpstr>
      <vt:lpstr>2a.2b.melléklet</vt:lpstr>
      <vt:lpstr>3a.3b.melléklet</vt:lpstr>
      <vt:lpstr>4a.,4b.melléklet</vt:lpstr>
      <vt:lpstr>5a.5b.melléklet</vt:lpstr>
      <vt:lpstr>6a.6b.melléklet</vt:lpstr>
      <vt:lpstr>7amelléklet</vt:lpstr>
      <vt:lpstr>7bmelléklet</vt:lpstr>
      <vt:lpstr>8.melléklet</vt:lpstr>
      <vt:lpstr>'1a.mellbev'!Nyomtatási_cím</vt:lpstr>
      <vt:lpstr>'1a.mellékletkiad'!Nyomtatási_cím</vt:lpstr>
      <vt:lpstr>'1b.bevétel'!Nyomtatási_cím</vt:lpstr>
      <vt:lpstr>'1b.mellékletkiad'!Nyomtatási_cím</vt:lpstr>
      <vt:lpstr>'7amelléklet'!Nyomtatási_cím</vt:lpstr>
      <vt:lpstr>'7bmelléklet'!Nyomtatási_cím</vt:lpstr>
      <vt:lpstr>'1a.mellékletkiad'!Nyomtatási_terület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2020-07-13T06:28:09Z</cp:lastPrinted>
  <dcterms:created xsi:type="dcterms:W3CDTF">2004-08-25T07:05:16Z</dcterms:created>
  <dcterms:modified xsi:type="dcterms:W3CDTF">2020-07-16T11:15:16Z</dcterms:modified>
</cp:coreProperties>
</file>