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9 II\Gétye\"/>
    </mc:Choice>
  </mc:AlternateContent>
  <xr:revisionPtr revIDLastSave="0" documentId="13_ncr:1_{E5A1879B-1709-493A-8D2A-668BD5D626A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doklás" sheetId="1" r:id="rId1"/>
    <sheet name="beruházások felújítások" sheetId="3" r:id="rId2"/>
  </sheets>
  <definedNames>
    <definedName name="_xlnm.Print_Area" localSheetId="1">'beruházások felújítások'!$A$1:$H$52</definedName>
  </definedNames>
  <calcPr calcId="181029"/>
</workbook>
</file>

<file path=xl/calcChain.xml><?xml version="1.0" encoding="utf-8"?>
<calcChain xmlns="http://schemas.openxmlformats.org/spreadsheetml/2006/main">
  <c r="H611" i="1" l="1"/>
  <c r="H610" i="1"/>
  <c r="H622" i="1" l="1"/>
  <c r="H330" i="1" l="1"/>
  <c r="H594" i="1" l="1"/>
  <c r="H508" i="1" l="1"/>
  <c r="H507" i="1"/>
  <c r="H162" i="1" l="1"/>
  <c r="H158" i="1"/>
  <c r="D73" i="3" l="1"/>
  <c r="D69" i="3"/>
  <c r="D64" i="3"/>
  <c r="D74" i="3" s="1"/>
  <c r="D59" i="3"/>
  <c r="C73" i="3"/>
  <c r="C69" i="3"/>
  <c r="C64" i="3"/>
  <c r="C59" i="3"/>
  <c r="H262" i="1"/>
  <c r="H258" i="1"/>
  <c r="C74" i="3" l="1"/>
  <c r="E74" i="3" s="1"/>
  <c r="F262" i="1"/>
  <c r="H263" i="1"/>
  <c r="F258" i="1"/>
  <c r="F263" i="1" s="1"/>
  <c r="H249" i="1"/>
  <c r="H184" i="1"/>
  <c r="H264" i="1" l="1"/>
  <c r="H613" i="1"/>
  <c r="H73" i="1"/>
  <c r="F80" i="1"/>
  <c r="F73" i="1"/>
  <c r="F74" i="1" s="1"/>
  <c r="H409" i="1"/>
  <c r="H408" i="1"/>
  <c r="F408" i="1"/>
  <c r="H619" i="1"/>
  <c r="F6" i="1"/>
  <c r="F21" i="1" s="1"/>
  <c r="H6" i="1"/>
  <c r="H21" i="1" s="1"/>
  <c r="H32" i="1"/>
  <c r="F613" i="1"/>
  <c r="F188" i="1"/>
  <c r="F249" i="1"/>
  <c r="F264" i="1" s="1"/>
  <c r="H469" i="1"/>
  <c r="F469" i="1"/>
  <c r="F135" i="1"/>
  <c r="F138" i="1"/>
  <c r="F594" i="1"/>
  <c r="F603" i="1" s="1"/>
  <c r="H325" i="1"/>
  <c r="F325" i="1"/>
  <c r="F211" i="1"/>
  <c r="F213" i="1" s="1"/>
  <c r="F202" i="1"/>
  <c r="H188" i="1"/>
  <c r="H135" i="1"/>
  <c r="H36" i="1"/>
  <c r="F287" i="1"/>
  <c r="H287" i="1"/>
  <c r="F329" i="1"/>
  <c r="H329" i="1"/>
  <c r="H80" i="1"/>
  <c r="F40" i="1"/>
  <c r="H40" i="1"/>
  <c r="H202" i="1"/>
  <c r="H603" i="1"/>
  <c r="H583" i="1"/>
  <c r="H576" i="1"/>
  <c r="H552" i="1"/>
  <c r="H549" i="1"/>
  <c r="H529" i="1"/>
  <c r="H524" i="1"/>
  <c r="H513" i="1"/>
  <c r="H490" i="1"/>
  <c r="H491" i="1" s="1"/>
  <c r="H474" i="1"/>
  <c r="H395" i="1"/>
  <c r="H370" i="1"/>
  <c r="H369" i="1"/>
  <c r="H353" i="1"/>
  <c r="H354" i="1" s="1"/>
  <c r="H340" i="1"/>
  <c r="H341" i="1" s="1"/>
  <c r="H308" i="1"/>
  <c r="H309" i="1" s="1"/>
  <c r="H281" i="1"/>
  <c r="H213" i="1"/>
  <c r="H214" i="1" s="1"/>
  <c r="H138" i="1"/>
  <c r="H139" i="1" s="1"/>
  <c r="F369" i="1"/>
  <c r="F436" i="1"/>
  <c r="F438" i="1" s="1"/>
  <c r="F583" i="1"/>
  <c r="F474" i="1"/>
  <c r="E71" i="3"/>
  <c r="E72" i="3"/>
  <c r="E75" i="3"/>
  <c r="E76" i="3"/>
  <c r="E77" i="3"/>
  <c r="E78" i="3"/>
  <c r="E80" i="3"/>
  <c r="E81" i="3"/>
  <c r="E82" i="3"/>
  <c r="E83" i="3"/>
  <c r="E84" i="3"/>
  <c r="E85" i="3"/>
  <c r="E86" i="3"/>
  <c r="E87" i="3"/>
  <c r="E88" i="3"/>
  <c r="E89" i="3"/>
  <c r="E55" i="3"/>
  <c r="E56" i="3"/>
  <c r="E57" i="3"/>
  <c r="E58" i="3"/>
  <c r="E60" i="3"/>
  <c r="E61" i="3"/>
  <c r="E62" i="3"/>
  <c r="E63" i="3"/>
  <c r="E65" i="3"/>
  <c r="E66" i="3"/>
  <c r="E67" i="3"/>
  <c r="E68" i="3"/>
  <c r="E70" i="3"/>
  <c r="D79" i="3"/>
  <c r="D90" i="3"/>
  <c r="C79" i="3"/>
  <c r="C90" i="3" s="1"/>
  <c r="E73" i="3"/>
  <c r="E69" i="3"/>
  <c r="E64" i="3"/>
  <c r="E50" i="3"/>
  <c r="C49" i="3"/>
  <c r="E49" i="3"/>
  <c r="E48" i="3"/>
  <c r="E47" i="3"/>
  <c r="E46" i="3"/>
  <c r="E45" i="3"/>
  <c r="C44" i="3"/>
  <c r="E44" i="3"/>
  <c r="E43" i="3"/>
  <c r="E42" i="3"/>
  <c r="E41" i="3"/>
  <c r="E40" i="3"/>
  <c r="C39" i="3"/>
  <c r="E39" i="3" s="1"/>
  <c r="E38" i="3"/>
  <c r="E37" i="3"/>
  <c r="E36" i="3"/>
  <c r="E35" i="3"/>
  <c r="E33" i="3"/>
  <c r="E32" i="3"/>
  <c r="E31" i="3"/>
  <c r="E30" i="3"/>
  <c r="E29" i="3"/>
  <c r="E28" i="3"/>
  <c r="E27" i="3"/>
  <c r="E26" i="3"/>
  <c r="E25" i="3"/>
  <c r="E24" i="3"/>
  <c r="C23" i="3"/>
  <c r="E23" i="3"/>
  <c r="E22" i="3"/>
  <c r="E21" i="3"/>
  <c r="E20" i="3"/>
  <c r="C19" i="3"/>
  <c r="E19" i="3"/>
  <c r="E18" i="3"/>
  <c r="E17" i="3"/>
  <c r="E16" i="3"/>
  <c r="E15" i="3"/>
  <c r="C14" i="3"/>
  <c r="C34" i="3" s="1"/>
  <c r="E34" i="3" s="1"/>
  <c r="E13" i="3"/>
  <c r="E12" i="3"/>
  <c r="E11" i="3"/>
  <c r="E10" i="3"/>
  <c r="C9" i="3"/>
  <c r="E9" i="3"/>
  <c r="E8" i="3"/>
  <c r="E7" i="3"/>
  <c r="E6" i="3"/>
  <c r="E5" i="3"/>
  <c r="H84" i="1"/>
  <c r="H615" i="1" s="1"/>
  <c r="F84" i="1"/>
  <c r="F392" i="1"/>
  <c r="F549" i="1"/>
  <c r="H436" i="1"/>
  <c r="H438" i="1" s="1"/>
  <c r="F409" i="1"/>
  <c r="F36" i="1"/>
  <c r="F34" i="1"/>
  <c r="F32" i="1"/>
  <c r="F281" i="1"/>
  <c r="F395" i="1"/>
  <c r="H60" i="1"/>
  <c r="F60" i="1"/>
  <c r="H110" i="1"/>
  <c r="H113" i="1" s="1"/>
  <c r="F29" i="1"/>
  <c r="F576" i="1"/>
  <c r="F529" i="1"/>
  <c r="H64" i="1"/>
  <c r="F64" i="1"/>
  <c r="H118" i="1"/>
  <c r="F118" i="1"/>
  <c r="F113" i="1"/>
  <c r="H109" i="1"/>
  <c r="F109" i="1"/>
  <c r="F353" i="1"/>
  <c r="F354" i="1" s="1"/>
  <c r="F340" i="1"/>
  <c r="F341" i="1" s="1"/>
  <c r="F513" i="1"/>
  <c r="F524" i="1"/>
  <c r="F507" i="1"/>
  <c r="F226" i="1"/>
  <c r="F227" i="1" s="1"/>
  <c r="H450" i="1"/>
  <c r="F450" i="1"/>
  <c r="F552" i="1"/>
  <c r="F490" i="1"/>
  <c r="F491" i="1" s="1"/>
  <c r="F370" i="1"/>
  <c r="H428" i="1"/>
  <c r="F428" i="1"/>
  <c r="H383" i="1"/>
  <c r="F383" i="1"/>
  <c r="F308" i="1"/>
  <c r="F309" i="1" s="1"/>
  <c r="H226" i="1"/>
  <c r="H227" i="1" s="1"/>
  <c r="F158" i="1"/>
  <c r="F162" i="1"/>
  <c r="E59" i="3"/>
  <c r="F330" i="1"/>
  <c r="F616" i="1" l="1"/>
  <c r="H616" i="1"/>
  <c r="F615" i="1"/>
  <c r="E14" i="3"/>
  <c r="F288" i="1"/>
  <c r="F418" i="1"/>
  <c r="F611" i="1" s="1"/>
  <c r="F85" i="1"/>
  <c r="F475" i="1"/>
  <c r="F609" i="1"/>
  <c r="F525" i="1"/>
  <c r="F530" i="1" s="1"/>
  <c r="F577" i="1"/>
  <c r="F584" i="1" s="1"/>
  <c r="H288" i="1"/>
  <c r="E90" i="3"/>
  <c r="E79" i="3"/>
  <c r="C51" i="3"/>
  <c r="E51" i="3" s="1"/>
  <c r="F86" i="1"/>
  <c r="H475" i="1"/>
  <c r="F139" i="1"/>
  <c r="H50" i="1"/>
  <c r="H74" i="1"/>
  <c r="F612" i="1"/>
  <c r="F119" i="1"/>
  <c r="F120" i="1" s="1"/>
  <c r="H608" i="1"/>
  <c r="H525" i="1"/>
  <c r="H530" i="1" s="1"/>
  <c r="F50" i="1"/>
  <c r="F622" i="1" s="1"/>
  <c r="H418" i="1"/>
  <c r="H609" i="1"/>
  <c r="H119" i="1"/>
  <c r="H120" i="1" s="1"/>
  <c r="F610" i="1"/>
  <c r="F214" i="1"/>
  <c r="F608" i="1"/>
  <c r="H612" i="1"/>
  <c r="H189" i="1"/>
  <c r="H203" i="1" s="1"/>
  <c r="H577" i="1"/>
  <c r="H584" i="1" s="1"/>
  <c r="F189" i="1"/>
  <c r="F203" i="1" s="1"/>
  <c r="H85" i="1"/>
  <c r="H86" i="1" l="1"/>
  <c r="H617" i="1"/>
  <c r="F617" i="1"/>
  <c r="F614" i="1"/>
  <c r="H614" i="1"/>
  <c r="H621" i="1" s="1"/>
  <c r="F621" i="1" l="1"/>
</calcChain>
</file>

<file path=xl/sharedStrings.xml><?xml version="1.0" encoding="utf-8"?>
<sst xmlns="http://schemas.openxmlformats.org/spreadsheetml/2006/main" count="530" uniqueCount="254">
  <si>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</si>
  <si>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</si>
  <si>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</si>
  <si>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</si>
  <si>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</si>
  <si>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</si>
  <si>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</si>
  <si>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</si>
  <si>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</si>
  <si>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</si>
  <si>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Felhalmozási kiadások összesen:</t>
  </si>
  <si>
    <t>Kiadások mindösszesen:</t>
  </si>
  <si>
    <t>Egyéb kommunikációs szolgáltatások</t>
  </si>
  <si>
    <t xml:space="preserve">Támogatásértékű működési kiadás helyi önk. </t>
  </si>
  <si>
    <t>Társadalom,szoc.pol.,egyéb juttatások</t>
  </si>
  <si>
    <t>Felújítási kiadások összesen:</t>
  </si>
  <si>
    <t>Beruházási kiadások összesen:</t>
  </si>
  <si>
    <t>Működési tartalékok</t>
  </si>
  <si>
    <t>Felhalmozási tartalék</t>
  </si>
  <si>
    <t>Szociális hozzájárulási adó</t>
  </si>
  <si>
    <t>1 fő 8 órás</t>
  </si>
  <si>
    <t>Önkormányzati hivatal működésének támogatása</t>
  </si>
  <si>
    <t>045160  Közutak, hidak, alagutak üzemeltetése, fenntartása</t>
  </si>
  <si>
    <t>Ingatlanok felújítása</t>
  </si>
  <si>
    <t>Ingatlanok beszerzése, létesítése</t>
  </si>
  <si>
    <t>Beruházási célú előzetesen felszámított ÁFA</t>
  </si>
  <si>
    <t>Felújítási célú előzetesen felszámított ÁFA</t>
  </si>
  <si>
    <t>Egyéb dologi kiadások</t>
  </si>
  <si>
    <t>01130 Önkormányzatok és önkormányzati hivatalok jogalkotó és általános igazgatási tevékenysége</t>
  </si>
  <si>
    <t>Dologi és egyéb folyó kiadások</t>
  </si>
  <si>
    <t>Választott tisztségviselők juttatásai</t>
  </si>
  <si>
    <t>Munkáltatót terhelő SZJA</t>
  </si>
  <si>
    <t>Szakmai anyagok beszerzése</t>
  </si>
  <si>
    <t>Üzemeltetési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</si>
  <si>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</si>
  <si>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</si>
  <si>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</si>
  <si>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</si>
  <si>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</si>
  <si>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</si>
  <si>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Kiküldetések kiadásai</t>
  </si>
  <si>
    <t>066020 Város-, községgazdálkodási egyéb szolgáltatások</t>
  </si>
  <si>
    <t>Egyéb szolgáltatások</t>
  </si>
  <si>
    <t>Működési célú előzetesen felszámított ÁFA</t>
  </si>
  <si>
    <t>047410 Ár- és belvízvédelemmel összefüggő tevékenységek</t>
  </si>
  <si>
    <t>Működési célú előzetesen felszám. ÁFA</t>
  </si>
  <si>
    <t>064010 Közvilágítás</t>
  </si>
  <si>
    <t xml:space="preserve"> 107055 Falugondnoki, tanyagondnoki szolgáltatás</t>
  </si>
  <si>
    <t>Törvény szerinti illetmények, munkabérek</t>
  </si>
  <si>
    <t>Béren kívüli juttatások</t>
  </si>
  <si>
    <t>cafeteria</t>
  </si>
  <si>
    <t>072111 Háziorvosi alapellátás</t>
  </si>
  <si>
    <t>082092 Közművelődés-hagyományos közösségi kulturális értékek gondozása</t>
  </si>
  <si>
    <t>telefondíj</t>
  </si>
  <si>
    <t>Bérleti és lízing díjak</t>
  </si>
  <si>
    <t>051040 Nem veszélyes hulladék kezelése, ártalmatlanítása</t>
  </si>
  <si>
    <t>107051 Szociális étkeztetés</t>
  </si>
  <si>
    <t>104052 Családtámogatások</t>
  </si>
  <si>
    <t>Pénzbeli és természetbeni gyermekvédelmi támogatás</t>
  </si>
  <si>
    <t>Óvodáztatási támogatás</t>
  </si>
  <si>
    <t>107060 Egyéb szociális pénzbeli ellátások, támogatások</t>
  </si>
  <si>
    <t>Egyéb nem intézményi ellátások</t>
  </si>
  <si>
    <t>Családi támogatások</t>
  </si>
  <si>
    <t>Köztemetés</t>
  </si>
  <si>
    <t>Működési c. kölcsön nyújtása háztartásnak</t>
  </si>
  <si>
    <t>107052 Házi segítségnyújtás</t>
  </si>
  <si>
    <t>Műk. c. egyéb támogatások ÁH belülre</t>
  </si>
  <si>
    <t>Műk. c. támogatás nyújtása társulásnak</t>
  </si>
  <si>
    <t>041232 Start-munka program - Téli közfoglalkoztatás</t>
  </si>
  <si>
    <t>041233 Hosszabb időtartamú közfoglalkoztatás</t>
  </si>
  <si>
    <t>Munkaadót terhelő járulékok</t>
  </si>
  <si>
    <t>052080 Szennyvízcsatorna építése, fenntartása, üzemeltetése</t>
  </si>
  <si>
    <t>Műk. c. egyéb támogatás egyéb vállalkozásnak</t>
  </si>
  <si>
    <t>063080 Vízellátással kapcsolatos közmű építése, fenntartása, üzemeltetése</t>
  </si>
  <si>
    <t>Immateriális javak beszerzése, létesítése</t>
  </si>
  <si>
    <t>Egyéb tárgyi eszközök beszerzése, létesítése</t>
  </si>
  <si>
    <t>Elvonások és befizetések</t>
  </si>
  <si>
    <t>013320 Köztemető-fenntartás és -működtetés</t>
  </si>
  <si>
    <t>018010 Önkormányzatok elszámolásai a központi költségvetéssel</t>
  </si>
  <si>
    <t>Működési kiadások mindösszesen:</t>
  </si>
  <si>
    <t>beszerzések, szolg. felszám.forg.adója bázis</t>
  </si>
  <si>
    <t>Kiadások összesen:</t>
  </si>
  <si>
    <t>Közös Önkormányzati Hivatal</t>
  </si>
  <si>
    <t>072312 Fogorvosi ügyeleti ellátás</t>
  </si>
  <si>
    <t>Intézményi Társulásnak és Közös Hivatalnak átadott</t>
  </si>
  <si>
    <t>Műk. c. tám. nyújtása egyéb vállalkozásnak</t>
  </si>
  <si>
    <t>072112 Háziorvosi ügyeleti ellátás</t>
  </si>
  <si>
    <t>Települési önkormányzatok működésének támogatása</t>
  </si>
  <si>
    <t>Egyéb önkormányzati feladatok támogatása</t>
  </si>
  <si>
    <t>Üdülőhelyi feladatok támogatása</t>
  </si>
  <si>
    <t>Könyvtári, közművelődés feladatok</t>
  </si>
  <si>
    <t>közmunkaprogram támogatás</t>
  </si>
  <si>
    <t>Felhalmozási célú önkormányzati támogatás</t>
  </si>
  <si>
    <t>Termőföld bérbeadásából származó jöv. ut. SZJA</t>
  </si>
  <si>
    <t>Vagyoni típusú adók</t>
  </si>
  <si>
    <t>magánszemélyek kommunális adója</t>
  </si>
  <si>
    <t>helyi önkormányzatot megillető rész</t>
  </si>
  <si>
    <t>Tulajdonosi bevételek</t>
  </si>
  <si>
    <t>iparűzési adó</t>
  </si>
  <si>
    <t>Egyéb működési bevételek</t>
  </si>
  <si>
    <t>Szolgáltatások ellenértéke</t>
  </si>
  <si>
    <t>bérbeadásból származó bevétel</t>
  </si>
  <si>
    <t>Falugondnoki vagy tanyagondnoki szoltáltatás</t>
  </si>
  <si>
    <t>polgármester  12 hó*</t>
  </si>
  <si>
    <t>pm. Költségtérítés</t>
  </si>
  <si>
    <t>Informatikai eszközök beszerzése, létesítése</t>
  </si>
  <si>
    <t>berendezések karbantartása szükség szerint</t>
  </si>
  <si>
    <t>beszerzések, szolg. felszám.forg.adója</t>
  </si>
  <si>
    <t>áramdíj</t>
  </si>
  <si>
    <t>ügyeleti díj</t>
  </si>
  <si>
    <t>rezsi támogatás</t>
  </si>
  <si>
    <t>Felhalmozási c. kölcsön nyújtása háztartásnak</t>
  </si>
  <si>
    <t>Intézményi Társulás</t>
  </si>
  <si>
    <t>Működési célú egyéb támogatások</t>
  </si>
  <si>
    <t>Kölcsönök nyújtása</t>
  </si>
  <si>
    <t>Kiegészítés az általános támogatási jogcímekhez</t>
  </si>
  <si>
    <t>Értékesítési és forgalmi adók</t>
  </si>
  <si>
    <t>Gépjárműadók</t>
  </si>
  <si>
    <t>építményadó</t>
  </si>
  <si>
    <t>Egyéb közhatalmi bevételek</t>
  </si>
  <si>
    <t>önk.vagyon üzemeltetési díj</t>
  </si>
  <si>
    <t>Ingatlanok értékesítése</t>
  </si>
  <si>
    <t>rendezvények reprezentációs költsége</t>
  </si>
  <si>
    <t>Települési önkormányzatok szociális feladatainak tám.</t>
  </si>
  <si>
    <t>Működési célú és kiegészítő támogatások</t>
  </si>
  <si>
    <t>Rászoruló gyermekek szünidei étkeztetésének tám.</t>
  </si>
  <si>
    <t>Előző évi maradvány igénybevétele</t>
  </si>
  <si>
    <t>Egyéb működési célú tám. elkülönített áll.alapoktól</t>
  </si>
  <si>
    <t>Egyéb működési célú tám. központi kezelésű ei.</t>
  </si>
  <si>
    <t xml:space="preserve"> költségek visszatérítései</t>
  </si>
  <si>
    <t>ÁHT-n belüli megelőlegezés</t>
  </si>
  <si>
    <t>Kamatbevételek</t>
  </si>
  <si>
    <t>Foglalkoztatottak egyéb személyi juttatásai</t>
  </si>
  <si>
    <t>Táppénz</t>
  </si>
  <si>
    <t>Reklám és propaganda kiadások</t>
  </si>
  <si>
    <t>hirdetési díjak</t>
  </si>
  <si>
    <t>tagdíjak</t>
  </si>
  <si>
    <t>áhtn belüli visszafizetések, előző évi elszámolás</t>
  </si>
  <si>
    <t>Működési célú támogatás egyéb civil szervezetnek</t>
  </si>
  <si>
    <t xml:space="preserve">könyvtáros </t>
  </si>
  <si>
    <t xml:space="preserve">jármű karbantartása </t>
  </si>
  <si>
    <t>biztosítás, egyéb djak</t>
  </si>
  <si>
    <t>Egyéb, az önkormányzat rendeletében meghat.jutt.</t>
  </si>
  <si>
    <t>Települési támogatás</t>
  </si>
  <si>
    <t>Önkormányzat saját hatáskörben adott természetbeni</t>
  </si>
  <si>
    <t>Támogatásértékű működési kiadás áht-n belülre</t>
  </si>
  <si>
    <t>Karbantartási, kisjavítási szolgáltatások</t>
  </si>
  <si>
    <t>Műk. C. előzetesen felszámított ÁFA</t>
  </si>
  <si>
    <t>Munkavégzésre irányuló egyéb jogviszony, nem saját fogalkoz</t>
  </si>
  <si>
    <t>Egyéb külső személyi juttatások</t>
  </si>
  <si>
    <t>Egyéb pénzbeli és természetbeni gyermekvédelmi támogatások</t>
  </si>
  <si>
    <t>104037 Intézményen kívüli gyermekétkeztetés</t>
  </si>
  <si>
    <t>104051 Gyermekvédelmi pénzbeli és természetbeni ellátások</t>
  </si>
  <si>
    <t>Gyermekvédelmi Erzsébet utalvány</t>
  </si>
  <si>
    <t>Vásárolt élelmezés</t>
  </si>
  <si>
    <t>Beruházási célú kiadások összesen</t>
  </si>
  <si>
    <t>Felújítási kiadások összesen</t>
  </si>
  <si>
    <t>Gyermekvédelmi támogatás(saját hatáskör)</t>
  </si>
  <si>
    <t>Corvus</t>
  </si>
  <si>
    <t>Szakmai tevékenységet segítő szolgáltatás</t>
  </si>
  <si>
    <t xml:space="preserve">Beruházások és felújítások </t>
  </si>
  <si>
    <t>3. melléklet</t>
  </si>
  <si>
    <t>Rovat megnevezése</t>
  </si>
  <si>
    <t>Rovat-szám</t>
  </si>
  <si>
    <t>ÖNKORMÁNYZATI ELŐIRÁNYZATOK</t>
  </si>
  <si>
    <t>MINDÖSSZESEN</t>
  </si>
  <si>
    <t>K61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</si>
  <si>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</si>
  <si>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</si>
  <si>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</si>
  <si>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</si>
  <si>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</si>
  <si>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</si>
  <si>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</si>
  <si>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</si>
  <si>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</si>
  <si>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</si>
  <si>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</si>
  <si>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</si>
  <si>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</si>
  <si>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</si>
  <si>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</si>
  <si>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</si>
  <si>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</si>
  <si>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</si>
  <si>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</si>
  <si>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</si>
  <si>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</si>
  <si>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</si>
  <si>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</si>
  <si>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ravatalozó felújítása, urnafal kialakítása (adósságkonsz.)</t>
  </si>
  <si>
    <t>összesen</t>
  </si>
  <si>
    <t>Egyéb szolgáltatás</t>
  </si>
  <si>
    <t>A települési arculati kézikönyv elkészítésének tám.</t>
  </si>
  <si>
    <t>Falugondnoki kiegészítő támogatás</t>
  </si>
  <si>
    <t>laboratóriumi vízvizsgálat</t>
  </si>
  <si>
    <t>Informatikai szolgáltatások</t>
  </si>
  <si>
    <t>internetdíj</t>
  </si>
  <si>
    <t>fuvardíj</t>
  </si>
  <si>
    <t>Működési célú átvett pénzeszközök</t>
  </si>
  <si>
    <t>Polgármesteri illetmény támogatása</t>
  </si>
  <si>
    <t>bér 19,5 %-a</t>
  </si>
  <si>
    <t>ravatalozó előtti tér térkövezése (kistelep.tám.)</t>
  </si>
  <si>
    <t>szennyvíztisztító alkatrész, kompresszor</t>
  </si>
  <si>
    <t>falubusz csere</t>
  </si>
  <si>
    <t>Egyéb tárgyi eszköz értékesítése</t>
  </si>
  <si>
    <t>Ingatlan beszerzése, létesítése</t>
  </si>
  <si>
    <t>szabálysértési, közigazgatási bírság,késedelmi pótlék</t>
  </si>
  <si>
    <t>Üzemeltetési anyag beszerzése</t>
  </si>
  <si>
    <t>oszlopok javítása</t>
  </si>
  <si>
    <t>szükség szerint bázis, kavics</t>
  </si>
  <si>
    <t>Étkeztetés</t>
  </si>
  <si>
    <t>Óvoda</t>
  </si>
  <si>
    <t>Gétyei Baráti Kör Egyesület</t>
  </si>
  <si>
    <t>Működési célú támogatás ÁHT-n kívülre</t>
  </si>
  <si>
    <t>8. melléklet</t>
  </si>
  <si>
    <t>Gétye Község Önkormányzatának 2019. évi költségvetése</t>
  </si>
  <si>
    <t>2018. évi várható teljesítés</t>
  </si>
  <si>
    <t>2019. évi terv</t>
  </si>
  <si>
    <t>szemétszállítás, lomtalanítás</t>
  </si>
  <si>
    <t>telefondíj, internet</t>
  </si>
  <si>
    <t>Zalaapáti fogászati rendelő</t>
  </si>
  <si>
    <t>Zalaapáti iskola gyermeknap</t>
  </si>
  <si>
    <t>Egyéb felhalmozási célú tám. elkülönített áll.alapoktól</t>
  </si>
  <si>
    <t>áruszállítás, tűzvédelmi szolgáltatás</t>
  </si>
  <si>
    <t>kisjavítási szolgáltatások, informatikai rendszerg. szolg.</t>
  </si>
  <si>
    <t>téli rezsicsökkentés</t>
  </si>
  <si>
    <t>szállítási költség</t>
  </si>
  <si>
    <t>szakmai nyomtatvány</t>
  </si>
  <si>
    <t>biztosítási díjak, bankköltségek, cégmérleg</t>
  </si>
  <si>
    <t>Saldo tanácsadás</t>
  </si>
  <si>
    <t>garázs bejáró</t>
  </si>
  <si>
    <t>Önkormányzat 2019. évi költségvetése</t>
  </si>
  <si>
    <t>munkaruha, benzin, porszívó, magasnyomású mosó</t>
  </si>
  <si>
    <t>tisztítószer, irodaszer, konyhaszekrény, mosogató</t>
  </si>
  <si>
    <t>melegvíz tároló, információs tábla</t>
  </si>
  <si>
    <t>Műk. c. támogatás nyújtása helyi önkormányzatnak</t>
  </si>
  <si>
    <t>benzin kaszálásokhoz, virágosítás</t>
  </si>
  <si>
    <t>kereszt felújítás, kőkereszt áthelyezés</t>
  </si>
  <si>
    <t>Felújítások</t>
  </si>
  <si>
    <t>Beruházások</t>
  </si>
  <si>
    <t>kaszáláshoz, kültéri gabion pad</t>
  </si>
  <si>
    <t>előtető készítése</t>
  </si>
  <si>
    <t>előtető készítése, konvektor csere</t>
  </si>
  <si>
    <t>konvektor csere</t>
  </si>
  <si>
    <t>fotók nyomtatása, képkeretezés, tűzifa fűrészelés</t>
  </si>
  <si>
    <t>irodaszer, tisztítószer, íróasztalok, tűzifa vásárlás</t>
  </si>
  <si>
    <t>információs tábla, textil vásárlás</t>
  </si>
  <si>
    <t>garázs építése</t>
  </si>
  <si>
    <t>Kistérségi Társulás - belső ellenőrzés</t>
  </si>
  <si>
    <t>Kistérségi Társulás - házi gondozás</t>
  </si>
  <si>
    <t>Ruházati költségtérítés</t>
  </si>
  <si>
    <t>garázs építése, pályázat önerő</t>
  </si>
  <si>
    <t>kiránduló központ pályázati önrész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</si>
</sst>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7">
    <xf numFmtId="0" fontId="0" fillId="0" borderId="0" xfId="0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18" fillId="0" borderId="0" xfId="0" applyFont="1"/>
    <xf numFmtId="0" fontId="19" fillId="0" borderId="0" xfId="0" applyFont="1"/>
    <xf numFmtId="0" fontId="0" fillId="0" borderId="1" xfId="0" applyBorder="1"/>
    <xf numFmtId="3" fontId="20" fillId="0" borderId="1" xfId="0" applyNumberFormat="1" applyFont="1" applyBorder="1"/>
    <xf numFmtId="3" fontId="21" fillId="0" borderId="1" xfId="0" applyNumberFormat="1" applyFont="1" applyBorder="1"/>
    <xf numFmtId="3" fontId="12" fillId="0" borderId="1" xfId="0" applyNumberFormat="1" applyFont="1" applyBorder="1"/>
    <xf numFmtId="0" fontId="13" fillId="0" borderId="0" xfId="0" applyFont="1"/>
    <xf numFmtId="3" fontId="13" fillId="0" borderId="1" xfId="0" applyNumberFormat="1" applyFont="1" applyBorder="1"/>
    <xf numFmtId="0" fontId="12" fillId="0" borderId="1" xfId="0" applyFont="1" applyBorder="1"/>
    <xf numFmtId="0" fontId="0" fillId="0" borderId="2" xfId="0" applyBorder="1" applyAlignment="1">
      <alignment horizontal="center"/>
    </xf>
    <xf numFmtId="0" fontId="18" fillId="0" borderId="2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17" fillId="0" borderId="0" xfId="0" applyFont="1"/>
    <xf numFmtId="3" fontId="0" fillId="0" borderId="0" xfId="0" applyNumberFormat="1"/>
    <xf numFmtId="0" fontId="0" fillId="0" borderId="4" xfId="0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8" xfId="0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/>
    </xf>
    <xf numFmtId="3" fontId="25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2" fillId="0" borderId="0" xfId="0" applyFont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3" fontId="0" fillId="0" borderId="13" xfId="0" applyNumberFormat="1" applyBorder="1"/>
    <xf numFmtId="3" fontId="17" fillId="0" borderId="11" xfId="0" applyNumberFormat="1" applyFont="1" applyBorder="1" applyAlignment="1">
      <alignment horizontal="right"/>
    </xf>
    <xf numFmtId="3" fontId="17" fillId="0" borderId="23" xfId="0" applyNumberFormat="1" applyFont="1" applyBorder="1" applyAlignment="1">
      <alignment horizontal="right"/>
    </xf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39" xfId="0" applyNumberFormat="1" applyBorder="1"/>
    <xf numFmtId="3" fontId="0" fillId="0" borderId="1" xfId="0" applyNumberFormat="1" applyBorder="1"/>
    <xf numFmtId="3" fontId="2" fillId="0" borderId="39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4" xfId="0" applyBorder="1"/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22" fillId="0" borderId="29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3" fontId="17" fillId="0" borderId="30" xfId="0" applyNumberFormat="1" applyFont="1" applyBorder="1" applyAlignment="1">
      <alignment horizontal="right"/>
    </xf>
    <xf numFmtId="3" fontId="17" fillId="0" borderId="29" xfId="0" applyNumberFormat="1" applyFont="1" applyBorder="1" applyAlignment="1">
      <alignment horizontal="right"/>
    </xf>
    <xf numFmtId="0" fontId="3" fillId="0" borderId="29" xfId="0" applyFont="1" applyBorder="1"/>
    <xf numFmtId="0" fontId="3" fillId="0" borderId="12" xfId="0" applyFont="1" applyBorder="1"/>
    <xf numFmtId="0" fontId="3" fillId="0" borderId="23" xfId="0" applyFont="1" applyBorder="1"/>
    <xf numFmtId="3" fontId="0" fillId="0" borderId="14" xfId="0" applyNumberFormat="1" applyBorder="1" applyAlignment="1">
      <alignment horizontal="right"/>
    </xf>
    <xf numFmtId="3" fontId="2" fillId="0" borderId="30" xfId="0" applyNumberFormat="1" applyFont="1" applyBorder="1"/>
    <xf numFmtId="3" fontId="2" fillId="0" borderId="29" xfId="0" applyNumberFormat="1" applyFont="1" applyBorder="1"/>
    <xf numFmtId="3" fontId="2" fillId="0" borderId="18" xfId="0" applyNumberFormat="1" applyFont="1" applyBorder="1"/>
    <xf numFmtId="3" fontId="2" fillId="0" borderId="33" xfId="0" applyNumberFormat="1" applyFont="1" applyBorder="1"/>
    <xf numFmtId="0" fontId="0" fillId="0" borderId="19" xfId="0" applyBorder="1"/>
    <xf numFmtId="0" fontId="0" fillId="0" borderId="24" xfId="0" applyBorder="1"/>
    <xf numFmtId="0" fontId="2" fillId="0" borderId="0" xfId="0" applyFont="1" applyAlignment="1">
      <alignment horizontal="left"/>
    </xf>
    <xf numFmtId="3" fontId="0" fillId="0" borderId="30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0" fontId="3" fillId="0" borderId="35" xfId="0" applyFont="1" applyBorder="1"/>
    <xf numFmtId="0" fontId="3" fillId="0" borderId="49" xfId="0" applyFont="1" applyBorder="1"/>
    <xf numFmtId="0" fontId="3" fillId="0" borderId="5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0" fillId="0" borderId="7" xfId="0" applyNumberFormat="1" applyBorder="1"/>
    <xf numFmtId="3" fontId="0" fillId="0" borderId="6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3" fontId="17" fillId="0" borderId="7" xfId="0" applyNumberFormat="1" applyFont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0" fontId="0" fillId="0" borderId="12" xfId="0" applyBorder="1"/>
    <xf numFmtId="0" fontId="3" fillId="0" borderId="31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7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3" fontId="0" fillId="0" borderId="31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3" fontId="2" fillId="0" borderId="30" xfId="0" applyNumberFormat="1" applyFont="1" applyBorder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0" fillId="0" borderId="19" xfId="0" applyNumberFormat="1" applyBorder="1"/>
    <xf numFmtId="0" fontId="3" fillId="0" borderId="1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2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0" fontId="0" fillId="0" borderId="1" xfId="0" applyBorder="1"/>
    <xf numFmtId="0" fontId="3" fillId="0" borderId="18" xfId="0" applyFont="1" applyBorder="1"/>
    <xf numFmtId="0" fontId="7" fillId="0" borderId="7" xfId="0" applyFont="1" applyBorder="1"/>
    <xf numFmtId="0" fontId="7" fillId="0" borderId="5" xfId="0" applyFont="1" applyBorder="1"/>
    <xf numFmtId="0" fontId="17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0" fontId="3" fillId="0" borderId="14" xfId="0" applyFont="1" applyBorder="1"/>
    <xf numFmtId="3" fontId="2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25" xfId="0" applyNumberFormat="1" applyFont="1" applyBorder="1"/>
    <xf numFmtId="3" fontId="2" fillId="0" borderId="35" xfId="0" applyNumberFormat="1" applyFont="1" applyBorder="1"/>
    <xf numFmtId="3" fontId="2" fillId="0" borderId="34" xfId="0" applyNumberFormat="1" applyFont="1" applyBorder="1"/>
    <xf numFmtId="3" fontId="2" fillId="0" borderId="11" xfId="0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7" fillId="0" borderId="71" xfId="0" applyFont="1" applyBorder="1" applyAlignment="1">
      <alignment horizontal="left"/>
    </xf>
    <xf numFmtId="0" fontId="17" fillId="0" borderId="38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3" fontId="0" fillId="0" borderId="11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0" xfId="0" applyFont="1"/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36" xfId="0" applyNumberFormat="1" applyFont="1" applyBorder="1"/>
    <xf numFmtId="164" fontId="1" fillId="0" borderId="7" xfId="1" applyNumberFormat="1" applyFont="1" applyBorder="1" applyAlignment="1">
      <alignment horizontal="right" vertical="center" wrapText="1"/>
    </xf>
    <xf numFmtId="164" fontId="1" fillId="0" borderId="6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1" xfId="0" applyFont="1" applyBorder="1"/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3" fontId="2" fillId="0" borderId="64" xfId="0" applyNumberFormat="1" applyFont="1" applyBorder="1"/>
    <xf numFmtId="3" fontId="2" fillId="0" borderId="43" xfId="0" applyNumberFormat="1" applyFont="1" applyBorder="1"/>
    <xf numFmtId="3" fontId="2" fillId="0" borderId="65" xfId="0" applyNumberFormat="1" applyFont="1" applyBorder="1"/>
    <xf numFmtId="3" fontId="2" fillId="0" borderId="66" xfId="0" applyNumberFormat="1" applyFont="1" applyBorder="1"/>
    <xf numFmtId="0" fontId="3" fillId="0" borderId="67" xfId="0" applyFont="1" applyBorder="1"/>
    <xf numFmtId="0" fontId="3" fillId="0" borderId="55" xfId="0" applyFont="1" applyBorder="1"/>
    <xf numFmtId="0" fontId="3" fillId="0" borderId="56" xfId="0" applyFont="1" applyBorder="1"/>
    <xf numFmtId="3" fontId="2" fillId="0" borderId="63" xfId="0" applyNumberFormat="1" applyFont="1" applyBorder="1"/>
    <xf numFmtId="0" fontId="2" fillId="0" borderId="43" xfId="0" applyFont="1" applyBorder="1"/>
    <xf numFmtId="0" fontId="2" fillId="0" borderId="33" xfId="0" applyFont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3" fontId="2" fillId="0" borderId="38" xfId="0" applyNumberFormat="1" applyFont="1" applyBorder="1" applyAlignment="1">
      <alignment horizontal="right"/>
    </xf>
    <xf numFmtId="0" fontId="3" fillId="0" borderId="68" xfId="0" applyFont="1" applyBorder="1"/>
    <xf numFmtId="0" fontId="3" fillId="0" borderId="69" xfId="0" applyFont="1" applyBorder="1"/>
    <xf numFmtId="0" fontId="3" fillId="0" borderId="63" xfId="0" applyFont="1" applyBorder="1"/>
    <xf numFmtId="0" fontId="0" fillId="0" borderId="42" xfId="0" applyBorder="1"/>
    <xf numFmtId="0" fontId="0" fillId="0" borderId="43" xfId="0" applyBorder="1"/>
    <xf numFmtId="0" fontId="3" fillId="0" borderId="52" xfId="0" applyFont="1" applyBorder="1"/>
    <xf numFmtId="0" fontId="3" fillId="0" borderId="70" xfId="0" applyFont="1" applyBorder="1"/>
    <xf numFmtId="0" fontId="3" fillId="0" borderId="53" xfId="0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0" fontId="3" fillId="0" borderId="54" xfId="0" applyFont="1" applyBorder="1"/>
    <xf numFmtId="0" fontId="3" fillId="0" borderId="3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3" fillId="0" borderId="71" xfId="0" applyFont="1" applyBorder="1"/>
    <xf numFmtId="0" fontId="23" fillId="0" borderId="38" xfId="0" applyFont="1" applyBorder="1"/>
    <xf numFmtId="3" fontId="2" fillId="0" borderId="51" xfId="0" applyNumberFormat="1" applyFont="1" applyBorder="1"/>
    <xf numFmtId="3" fontId="2" fillId="0" borderId="28" xfId="0" applyNumberFormat="1" applyFont="1" applyBorder="1"/>
    <xf numFmtId="3" fontId="2" fillId="0" borderId="40" xfId="0" applyNumberFormat="1" applyFont="1" applyBorder="1"/>
    <xf numFmtId="0" fontId="2" fillId="0" borderId="41" xfId="0" applyFont="1" applyBorder="1"/>
    <xf numFmtId="0" fontId="3" fillId="0" borderId="57" xfId="0" applyFont="1" applyBorder="1"/>
    <xf numFmtId="0" fontId="3" fillId="0" borderId="58" xfId="0" applyFont="1" applyBorder="1"/>
    <xf numFmtId="0" fontId="2" fillId="0" borderId="53" xfId="0" applyFont="1" applyBorder="1"/>
    <xf numFmtId="3" fontId="18" fillId="0" borderId="7" xfId="0" applyNumberFormat="1" applyFont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3" fontId="2" fillId="0" borderId="41" xfId="0" applyNumberFormat="1" applyFont="1" applyBorder="1"/>
    <xf numFmtId="0" fontId="0" fillId="0" borderId="13" xfId="0" applyBorder="1" applyAlignment="1">
      <alignment horizontal="center"/>
    </xf>
    <xf numFmtId="0" fontId="7" fillId="0" borderId="1" xfId="0" applyFont="1" applyBorder="1"/>
    <xf numFmtId="3" fontId="8" fillId="0" borderId="1" xfId="0" applyNumberFormat="1" applyFont="1" applyBorder="1"/>
    <xf numFmtId="0" fontId="8" fillId="0" borderId="0" xfId="0" applyFont="1"/>
    <xf numFmtId="0" fontId="14" fillId="0" borderId="7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0" fontId="22" fillId="0" borderId="1" xfId="0" applyFont="1" applyBorder="1"/>
    <xf numFmtId="3" fontId="16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2" fillId="0" borderId="29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7" fillId="0" borderId="2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3" fontId="2" fillId="0" borderId="23" xfId="0" applyNumberFormat="1" applyFont="1" applyBorder="1" applyAlignment="1">
      <alignment horizontal="right"/>
    </xf>
    <xf numFmtId="1" fontId="15" fillId="0" borderId="20" xfId="1" applyNumberFormat="1" applyFont="1" applyBorder="1" applyAlignment="1">
      <alignment horizontal="right" wrapText="1"/>
    </xf>
    <xf numFmtId="1" fontId="15" fillId="0" borderId="21" xfId="1" applyNumberFormat="1" applyFont="1" applyBorder="1" applyAlignment="1">
      <alignment horizontal="right" wrapText="1"/>
    </xf>
    <xf numFmtId="0" fontId="0" fillId="0" borderId="11" xfId="0" applyBorder="1" applyAlignment="1">
      <alignment horizontal="right"/>
    </xf>
    <xf numFmtId="0" fontId="0" fillId="0" borderId="23" xfId="0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11" xfId="0" applyFont="1" applyBorder="1"/>
    <xf numFmtId="0" fontId="4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3" fontId="2" fillId="0" borderId="1" xfId="0" applyNumberFormat="1" applyFont="1" applyBorder="1"/>
    <xf numFmtId="0" fontId="3" fillId="0" borderId="33" xfId="0" applyFont="1" applyBorder="1"/>
    <xf numFmtId="0" fontId="3" fillId="0" borderId="26" xfId="0" applyFont="1" applyBorder="1"/>
    <xf numFmtId="3" fontId="2" fillId="0" borderId="7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26" xfId="0" applyNumberFormat="1" applyFont="1" applyBorder="1"/>
    <xf numFmtId="3" fontId="1" fillId="0" borderId="7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3" fontId="0" fillId="0" borderId="13" xfId="0" applyNumberFormat="1" applyBorder="1" applyAlignment="1">
      <alignment horizontal="center"/>
    </xf>
    <xf numFmtId="0" fontId="3" fillId="0" borderId="30" xfId="0" applyFont="1" applyBorder="1"/>
    <xf numFmtId="0" fontId="3" fillId="0" borderId="36" xfId="0" applyFont="1" applyBorder="1"/>
    <xf numFmtId="0" fontId="3" fillId="0" borderId="13" xfId="0" applyFont="1" applyBorder="1"/>
    <xf numFmtId="0" fontId="0" fillId="0" borderId="13" xfId="0" applyBorder="1"/>
    <xf numFmtId="3" fontId="2" fillId="0" borderId="13" xfId="0" applyNumberFormat="1" applyFont="1" applyBorder="1"/>
    <xf numFmtId="3" fontId="0" fillId="0" borderId="14" xfId="0" applyNumberFormat="1" applyBorder="1"/>
    <xf numFmtId="0" fontId="22" fillId="0" borderId="15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2" fillId="0" borderId="36" xfId="0" applyFont="1" applyBorder="1"/>
    <xf numFmtId="3" fontId="0" fillId="0" borderId="36" xfId="0" applyNumberFormat="1" applyBorder="1"/>
    <xf numFmtId="3" fontId="17" fillId="0" borderId="36" xfId="0" applyNumberFormat="1" applyFont="1" applyBorder="1" applyAlignment="1">
      <alignment horizontal="right"/>
    </xf>
    <xf numFmtId="3" fontId="17" fillId="0" borderId="1" xfId="0" applyNumberFormat="1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22" fillId="0" borderId="13" xfId="0" applyFont="1" applyBorder="1" applyAlignment="1">
      <alignment horizontal="left"/>
    </xf>
    <xf numFmtId="3" fontId="2" fillId="0" borderId="14" xfId="0" applyNumberFormat="1" applyFont="1" applyBorder="1"/>
    <xf numFmtId="0" fontId="3" fillId="0" borderId="2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71" xfId="0" applyFont="1" applyBorder="1"/>
    <xf numFmtId="0" fontId="0" fillId="0" borderId="38" xfId="0" applyBorder="1"/>
    <xf numFmtId="0" fontId="17" fillId="0" borderId="3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4" fillId="0" borderId="10" xfId="0" applyFont="1" applyBorder="1"/>
    <xf numFmtId="0" fontId="4" fillId="0" borderId="8" xfId="0" applyFont="1" applyBorder="1"/>
    <xf numFmtId="0" fontId="4" fillId="0" borderId="9" xfId="0" applyFont="1" applyBorder="1"/>
    <xf numFmtId="3" fontId="2" fillId="0" borderId="11" xfId="0" applyNumberFormat="1" applyFont="1" applyBorder="1"/>
    <xf numFmtId="3" fontId="2" fillId="0" borderId="23" xfId="0" applyNumberFormat="1" applyFont="1" applyBorder="1"/>
    <xf numFmtId="3" fontId="18" fillId="0" borderId="19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2" fillId="0" borderId="7" xfId="0" applyFont="1" applyBorder="1"/>
    <xf numFmtId="0" fontId="22" fillId="0" borderId="5" xfId="0" applyFont="1" applyBorder="1"/>
    <xf numFmtId="0" fontId="22" fillId="0" borderId="6" xfId="0" applyFont="1" applyBorder="1"/>
    <xf numFmtId="0" fontId="17" fillId="0" borderId="1" xfId="0" applyFont="1" applyBorder="1" applyAlignment="1">
      <alignment horizontal="left"/>
    </xf>
    <xf numFmtId="0" fontId="0" fillId="0" borderId="39" xfId="0" applyBorder="1" applyAlignment="1">
      <alignment horizontal="left"/>
    </xf>
    <xf numFmtId="3" fontId="0" fillId="0" borderId="39" xfId="0" applyNumberFormat="1" applyBorder="1" applyAlignment="1">
      <alignment horizontal="center"/>
    </xf>
    <xf numFmtId="3" fontId="18" fillId="0" borderId="39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38" xfId="0" applyNumberFormat="1" applyBorder="1" applyAlignment="1">
      <alignment horizontal="right"/>
    </xf>
    <xf numFmtId="3" fontId="0" fillId="0" borderId="47" xfId="0" applyNumberFormat="1" applyBorder="1"/>
    <xf numFmtId="3" fontId="0" fillId="0" borderId="48" xfId="0" applyNumberFormat="1" applyBorder="1"/>
    <xf numFmtId="0" fontId="17" fillId="0" borderId="1" xfId="0" applyFont="1" applyBorder="1"/>
    <xf numFmtId="3" fontId="2" fillId="0" borderId="7" xfId="0" applyNumberFormat="1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3" fontId="0" fillId="0" borderId="20" xfId="0" applyNumberFormat="1" applyBorder="1"/>
    <xf numFmtId="3" fontId="0" fillId="0" borderId="22" xfId="0" applyNumberForma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3" fontId="2" fillId="0" borderId="2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37" xfId="0" applyFont="1" applyBorder="1"/>
    <xf numFmtId="0" fontId="17" fillId="0" borderId="19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8" fillId="0" borderId="7" xfId="0" applyFont="1" applyBorder="1"/>
    <xf numFmtId="0" fontId="16" fillId="0" borderId="5" xfId="0" applyFont="1" applyBorder="1"/>
    <xf numFmtId="0" fontId="16" fillId="0" borderId="6" xfId="0" applyFont="1" applyBorder="1"/>
    <xf numFmtId="0" fontId="7" fillId="0" borderId="6" xfId="0" applyFont="1" applyBorder="1"/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4" fillId="0" borderId="7" xfId="0" applyFont="1" applyBorder="1"/>
    <xf numFmtId="0" fontId="24" fillId="0" borderId="5" xfId="0" applyFont="1" applyBorder="1"/>
    <xf numFmtId="0" fontId="24" fillId="0" borderId="6" xfId="0" applyFont="1" applyBorder="1"/>
    <xf numFmtId="3" fontId="0" fillId="0" borderId="51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0" fontId="17" fillId="0" borderId="13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3" fillId="0" borderId="42" xfId="0" applyFont="1" applyBorder="1"/>
    <xf numFmtId="0" fontId="3" fillId="0" borderId="43" xfId="0" applyFont="1" applyBorder="1"/>
    <xf numFmtId="3" fontId="2" fillId="0" borderId="44" xfId="0" applyNumberFormat="1" applyFont="1" applyBorder="1"/>
    <xf numFmtId="0" fontId="2" fillId="0" borderId="45" xfId="0" applyFont="1" applyBorder="1"/>
    <xf numFmtId="3" fontId="18" fillId="0" borderId="20" xfId="0" applyNumberFormat="1" applyFont="1" applyBorder="1" applyAlignment="1">
      <alignment horizontal="right"/>
    </xf>
    <xf numFmtId="3" fontId="18" fillId="0" borderId="22" xfId="0" applyNumberFormat="1" applyFont="1" applyBorder="1" applyAlignment="1">
      <alignment horizontal="right"/>
    </xf>
    <xf numFmtId="3" fontId="18" fillId="0" borderId="7" xfId="0" applyNumberFormat="1" applyFont="1" applyBorder="1"/>
    <xf numFmtId="3" fontId="18" fillId="0" borderId="6" xfId="0" applyNumberFormat="1" applyFont="1" applyBorder="1"/>
    <xf numFmtId="3" fontId="8" fillId="0" borderId="37" xfId="0" applyNumberFormat="1" applyFont="1" applyBorder="1"/>
    <xf numFmtId="0" fontId="8" fillId="0" borderId="37" xfId="0" applyFont="1" applyBorder="1"/>
    <xf numFmtId="3" fontId="2" fillId="0" borderId="59" xfId="0" applyNumberFormat="1" applyFont="1" applyBorder="1"/>
    <xf numFmtId="0" fontId="3" fillId="0" borderId="60" xfId="0" applyFont="1" applyBorder="1"/>
    <xf numFmtId="0" fontId="3" fillId="0" borderId="19" xfId="0" applyFont="1" applyBorder="1"/>
    <xf numFmtId="0" fontId="3" fillId="0" borderId="4" xfId="0" applyFont="1" applyBorder="1"/>
    <xf numFmtId="0" fontId="3" fillId="0" borderId="61" xfId="0" applyFont="1" applyBorder="1"/>
    <xf numFmtId="0" fontId="3" fillId="0" borderId="62" xfId="0" applyFont="1" applyBorder="1"/>
    <xf numFmtId="0" fontId="7" fillId="0" borderId="28" xfId="0" applyFont="1" applyBorder="1"/>
    <xf numFmtId="0" fontId="7" fillId="0" borderId="37" xfId="0" applyFont="1" applyBorder="1"/>
    <xf numFmtId="0" fontId="9" fillId="0" borderId="35" xfId="0" applyFont="1" applyBorder="1"/>
    <xf numFmtId="0" fontId="9" fillId="0" borderId="49" xfId="0" applyFont="1" applyBorder="1"/>
    <xf numFmtId="0" fontId="9" fillId="0" borderId="34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6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1" fontId="0" fillId="0" borderId="13" xfId="0" applyNumberFormat="1" applyBorder="1" applyAlignment="1">
      <alignment horizontal="right"/>
    </xf>
    <xf numFmtId="0" fontId="22" fillId="0" borderId="23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0" fillId="0" borderId="13" xfId="0" applyBorder="1" applyAlignment="1">
      <alignment horizontal="right"/>
    </xf>
    <xf numFmtId="0" fontId="22" fillId="0" borderId="10" xfId="0" applyFont="1" applyBorder="1"/>
    <xf numFmtId="0" fontId="22" fillId="0" borderId="8" xfId="0" applyFont="1" applyBorder="1"/>
    <xf numFmtId="0" fontId="22" fillId="0" borderId="9" xfId="0" applyFont="1" applyBorder="1"/>
    <xf numFmtId="3" fontId="1" fillId="0" borderId="25" xfId="0" applyNumberFormat="1" applyFont="1" applyBorder="1" applyAlignment="1">
      <alignment horizontal="right"/>
    </xf>
    <xf numFmtId="0" fontId="3" fillId="0" borderId="71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0" fillId="0" borderId="39" xfId="0" applyBorder="1" applyAlignment="1">
      <alignment horizontal="right"/>
    </xf>
    <xf numFmtId="3" fontId="0" fillId="0" borderId="10" xfId="0" applyNumberFormat="1" applyBorder="1"/>
    <xf numFmtId="3" fontId="0" fillId="0" borderId="9" xfId="0" applyNumberFormat="1" applyBorder="1"/>
    <xf numFmtId="3" fontId="2" fillId="0" borderId="37" xfId="0" applyNumberFormat="1" applyFont="1" applyBorder="1" applyAlignment="1">
      <alignment horizontal="right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right" vertical="center" wrapText="1"/>
    </xf>
    <xf numFmtId="0" fontId="17" fillId="0" borderId="29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2" fillId="0" borderId="19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1" fontId="15" fillId="0" borderId="15" xfId="1" applyNumberFormat="1" applyFont="1" applyBorder="1" applyAlignment="1">
      <alignment horizontal="right" wrapText="1"/>
    </xf>
    <xf numFmtId="1" fontId="15" fillId="0" borderId="17" xfId="1" applyNumberFormat="1" applyFont="1" applyBorder="1" applyAlignment="1">
      <alignment horizontal="right" wrapText="1"/>
    </xf>
    <xf numFmtId="165" fontId="15" fillId="0" borderId="15" xfId="1" applyNumberFormat="1" applyFont="1" applyBorder="1" applyAlignment="1">
      <alignment horizontal="right" wrapText="1"/>
    </xf>
    <xf numFmtId="165" fontId="15" fillId="0" borderId="17" xfId="1" applyNumberFormat="1" applyFont="1" applyBorder="1" applyAlignment="1">
      <alignment horizontal="right" wrapText="1"/>
    </xf>
    <xf numFmtId="0" fontId="0" fillId="0" borderId="20" xfId="0" applyBorder="1" applyAlignment="1">
      <alignment horizontal="right"/>
    </xf>
    <xf numFmtId="0" fontId="0" fillId="0" borderId="22" xfId="0" applyBorder="1" applyAlignment="1">
      <alignment horizontal="right"/>
    </xf>
    <xf numFmtId="0" fontId="19" fillId="0" borderId="3" xfId="0" applyFont="1" applyBorder="1" applyAlignment="1">
      <alignment horizontal="center"/>
    </xf>
    <xf numFmtId="3" fontId="1" fillId="0" borderId="18" xfId="0" applyNumberFormat="1" applyFont="1" applyBorder="1" applyAlignment="1">
      <alignment horizontal="right" vertical="center" wrapText="1"/>
    </xf>
    <xf numFmtId="1" fontId="0" fillId="0" borderId="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4" fillId="0" borderId="13" xfId="0" applyFont="1" applyBorder="1"/>
    <xf numFmtId="0" fontId="0" fillId="0" borderId="1" xfId="0" applyBorder="1" applyAlignment="1">
      <alignment horizontal="center"/>
    </xf>
    <xf numFmtId="0" fontId="3" fillId="0" borderId="25" xfId="0" applyFont="1" applyBorder="1" applyAlignment="1">
      <alignment horizontal="left"/>
    </xf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3"/>
  <sheetViews>
    <sheetView tabSelected="1" topLeftCell="A604" zoomScaleNormal="100" workbookViewId="0">
      <selection activeCell="O616" sqref="O616"/>
    </sheetView>
  </sheetViews>
  <sheetFormatPr defaultRowHeight="15" x14ac:dyDescent="0.25"/>
  <cols>
    <col min="5" max="5" width="9.7109375" customWidth="1"/>
    <col min="9" max="9" width="9.28515625" customWidth="1"/>
  </cols>
  <sheetData>
    <row r="2" spans="1:9" x14ac:dyDescent="0.25">
      <c r="A2" s="356" t="s">
        <v>216</v>
      </c>
      <c r="B2" s="356"/>
      <c r="C2" s="356"/>
      <c r="D2" s="356"/>
      <c r="E2" s="356"/>
      <c r="F2" s="356"/>
      <c r="G2" s="356"/>
      <c r="H2" s="356"/>
      <c r="I2" s="356"/>
    </row>
    <row r="3" spans="1:9" x14ac:dyDescent="0.25">
      <c r="H3" s="468" t="s">
        <v>215</v>
      </c>
      <c r="I3" s="468"/>
    </row>
    <row r="4" spans="1:9" ht="15" customHeight="1" x14ac:dyDescent="0.25">
      <c r="A4" s="108" t="s">
        <v>0</v>
      </c>
      <c r="B4" s="108"/>
      <c r="C4" s="108"/>
      <c r="D4" s="108"/>
      <c r="E4" s="108"/>
      <c r="F4" s="112" t="s">
        <v>217</v>
      </c>
      <c r="G4" s="112"/>
      <c r="H4" s="112" t="s">
        <v>218</v>
      </c>
      <c r="I4" s="112"/>
    </row>
    <row r="5" spans="1:9" x14ac:dyDescent="0.25">
      <c r="A5" s="109"/>
      <c r="B5" s="109"/>
      <c r="C5" s="109"/>
      <c r="D5" s="109"/>
      <c r="E5" s="109"/>
      <c r="F5" s="113"/>
      <c r="G5" s="113"/>
      <c r="H5" s="113"/>
      <c r="I5" s="113"/>
    </row>
    <row r="6" spans="1:9" x14ac:dyDescent="0.25">
      <c r="A6" s="275" t="s">
        <v>1</v>
      </c>
      <c r="B6" s="275"/>
      <c r="C6" s="275"/>
      <c r="D6" s="275"/>
      <c r="E6" s="275"/>
      <c r="F6" s="249">
        <f>SUM(F7:G20)</f>
        <v>20991700</v>
      </c>
      <c r="G6" s="249"/>
      <c r="H6" s="249">
        <f>SUM(H7:I20)</f>
        <v>22277456</v>
      </c>
      <c r="I6" s="249"/>
    </row>
    <row r="7" spans="1:9" x14ac:dyDescent="0.25">
      <c r="A7" s="207" t="s">
        <v>87</v>
      </c>
      <c r="B7" s="208"/>
      <c r="C7" s="208"/>
      <c r="D7" s="208"/>
      <c r="E7" s="209"/>
      <c r="F7" s="50">
        <v>4039290</v>
      </c>
      <c r="G7" s="51"/>
      <c r="H7" s="50">
        <v>4039290</v>
      </c>
      <c r="I7" s="51"/>
    </row>
    <row r="8" spans="1:9" x14ac:dyDescent="0.25">
      <c r="A8" s="207" t="s">
        <v>21</v>
      </c>
      <c r="B8" s="208"/>
      <c r="C8" s="208"/>
      <c r="D8" s="208"/>
      <c r="E8" s="209"/>
      <c r="F8" s="50"/>
      <c r="G8" s="51"/>
      <c r="H8" s="50"/>
      <c r="I8" s="51"/>
    </row>
    <row r="9" spans="1:9" x14ac:dyDescent="0.25">
      <c r="A9" s="207" t="s">
        <v>88</v>
      </c>
      <c r="B9" s="208"/>
      <c r="C9" s="208"/>
      <c r="D9" s="208"/>
      <c r="E9" s="209"/>
      <c r="F9" s="50">
        <v>5000000</v>
      </c>
      <c r="G9" s="51"/>
      <c r="H9" s="50">
        <v>5000000</v>
      </c>
      <c r="I9" s="51"/>
    </row>
    <row r="10" spans="1:9" x14ac:dyDescent="0.25">
      <c r="A10" s="207" t="s">
        <v>193</v>
      </c>
      <c r="B10" s="208"/>
      <c r="C10" s="208"/>
      <c r="D10" s="208"/>
      <c r="E10" s="209"/>
      <c r="F10" s="50">
        <v>0</v>
      </c>
      <c r="G10" s="51"/>
      <c r="H10" s="50">
        <v>0</v>
      </c>
      <c r="I10" s="51"/>
    </row>
    <row r="11" spans="1:9" x14ac:dyDescent="0.25">
      <c r="A11" s="207"/>
      <c r="B11" s="208"/>
      <c r="C11" s="208"/>
      <c r="D11" s="208"/>
      <c r="E11" s="209"/>
      <c r="F11" s="50"/>
      <c r="G11" s="51"/>
      <c r="H11" s="50">
        <v>0</v>
      </c>
      <c r="I11" s="51"/>
    </row>
    <row r="12" spans="1:9" x14ac:dyDescent="0.25">
      <c r="A12" s="207" t="s">
        <v>89</v>
      </c>
      <c r="B12" s="208"/>
      <c r="C12" s="208"/>
      <c r="D12" s="208"/>
      <c r="E12" s="209"/>
      <c r="F12" s="50"/>
      <c r="G12" s="51"/>
      <c r="H12" s="50">
        <v>0</v>
      </c>
      <c r="I12" s="51"/>
    </row>
    <row r="13" spans="1:9" x14ac:dyDescent="0.25">
      <c r="A13" s="207" t="s">
        <v>90</v>
      </c>
      <c r="B13" s="208"/>
      <c r="C13" s="208"/>
      <c r="D13" s="208"/>
      <c r="E13" s="209"/>
      <c r="F13" s="79">
        <v>1800000</v>
      </c>
      <c r="G13" s="79"/>
      <c r="H13" s="79">
        <v>1800000</v>
      </c>
      <c r="I13" s="79"/>
    </row>
    <row r="14" spans="1:9" x14ac:dyDescent="0.25">
      <c r="A14" s="207" t="s">
        <v>125</v>
      </c>
      <c r="B14" s="61"/>
      <c r="C14" s="61"/>
      <c r="D14" s="61"/>
      <c r="E14" s="62"/>
      <c r="F14" s="50">
        <v>0</v>
      </c>
      <c r="G14" s="51"/>
      <c r="H14" s="50">
        <v>0</v>
      </c>
      <c r="I14" s="51"/>
    </row>
    <row r="15" spans="1:9" x14ac:dyDescent="0.25">
      <c r="A15" s="207" t="s">
        <v>3</v>
      </c>
      <c r="B15" s="61"/>
      <c r="C15" s="61"/>
      <c r="D15" s="61"/>
      <c r="E15" s="62"/>
      <c r="F15" s="50">
        <v>387520</v>
      </c>
      <c r="G15" s="51"/>
      <c r="H15" s="50">
        <v>332160</v>
      </c>
      <c r="I15" s="51"/>
    </row>
    <row r="16" spans="1:9" x14ac:dyDescent="0.25">
      <c r="A16" s="207" t="s">
        <v>123</v>
      </c>
      <c r="B16" s="61"/>
      <c r="C16" s="61"/>
      <c r="D16" s="61"/>
      <c r="E16" s="62"/>
      <c r="F16" s="50">
        <v>1588109</v>
      </c>
      <c r="G16" s="51"/>
      <c r="H16" s="50">
        <v>2685390</v>
      </c>
      <c r="I16" s="51"/>
    </row>
    <row r="17" spans="1:10" x14ac:dyDescent="0.25">
      <c r="A17" s="204" t="s">
        <v>102</v>
      </c>
      <c r="B17" s="205"/>
      <c r="C17" s="205"/>
      <c r="D17" s="205"/>
      <c r="E17" s="206"/>
      <c r="F17" s="50">
        <v>3100000</v>
      </c>
      <c r="G17" s="51"/>
      <c r="H17" s="50">
        <v>3100000</v>
      </c>
      <c r="I17" s="51"/>
    </row>
    <row r="18" spans="1:10" x14ac:dyDescent="0.25">
      <c r="A18" s="204" t="s">
        <v>115</v>
      </c>
      <c r="B18" s="205"/>
      <c r="C18" s="205"/>
      <c r="D18" s="205"/>
      <c r="E18" s="206"/>
      <c r="F18" s="50">
        <v>4067681</v>
      </c>
      <c r="G18" s="51"/>
      <c r="H18" s="50">
        <v>4330216</v>
      </c>
      <c r="I18" s="51"/>
    </row>
    <row r="19" spans="1:10" x14ac:dyDescent="0.25">
      <c r="A19" s="204" t="s">
        <v>194</v>
      </c>
      <c r="B19" s="205"/>
      <c r="C19" s="205"/>
      <c r="D19" s="205"/>
      <c r="E19" s="206"/>
      <c r="F19" s="50"/>
      <c r="G19" s="51"/>
      <c r="H19" s="306"/>
      <c r="I19" s="307"/>
    </row>
    <row r="20" spans="1:10" x14ac:dyDescent="0.25">
      <c r="A20" s="365" t="s">
        <v>200</v>
      </c>
      <c r="B20" s="366"/>
      <c r="C20" s="366"/>
      <c r="D20" s="366"/>
      <c r="E20" s="367"/>
      <c r="F20" s="50">
        <v>1009100</v>
      </c>
      <c r="G20" s="51"/>
      <c r="H20" s="50">
        <v>990400</v>
      </c>
      <c r="I20" s="51"/>
    </row>
    <row r="21" spans="1:10" x14ac:dyDescent="0.25">
      <c r="A21" s="64" t="s">
        <v>4</v>
      </c>
      <c r="B21" s="65"/>
      <c r="C21" s="65"/>
      <c r="D21" s="65"/>
      <c r="E21" s="66"/>
      <c r="F21" s="120">
        <f>SUM(F6)</f>
        <v>20991700</v>
      </c>
      <c r="G21" s="121"/>
      <c r="H21" s="120">
        <f>SUM(H6)</f>
        <v>22277456</v>
      </c>
      <c r="I21" s="121"/>
    </row>
    <row r="22" spans="1:10" x14ac:dyDescent="0.25">
      <c r="A22" s="117" t="s">
        <v>124</v>
      </c>
      <c r="B22" s="118"/>
      <c r="C22" s="118"/>
      <c r="D22" s="118"/>
      <c r="E22" s="119"/>
      <c r="F22" s="249">
        <v>3151100</v>
      </c>
      <c r="G22" s="249"/>
      <c r="H22" s="211"/>
      <c r="I22" s="212"/>
    </row>
    <row r="23" spans="1:10" x14ac:dyDescent="0.25">
      <c r="A23" s="117" t="s">
        <v>127</v>
      </c>
      <c r="B23" s="118"/>
      <c r="C23" s="118"/>
      <c r="D23" s="118"/>
      <c r="E23" s="119"/>
      <c r="F23" s="249">
        <v>6649599</v>
      </c>
      <c r="G23" s="249"/>
      <c r="H23" s="249">
        <v>7986700</v>
      </c>
      <c r="I23" s="249"/>
      <c r="J23" s="20"/>
    </row>
    <row r="24" spans="1:10" x14ac:dyDescent="0.25">
      <c r="A24" s="207" t="s">
        <v>91</v>
      </c>
      <c r="B24" s="208"/>
      <c r="C24" s="208"/>
      <c r="D24" s="208"/>
      <c r="E24" s="209"/>
      <c r="F24" s="50"/>
      <c r="G24" s="51"/>
      <c r="H24" s="50"/>
      <c r="I24" s="51"/>
    </row>
    <row r="25" spans="1:10" x14ac:dyDescent="0.25">
      <c r="A25" s="117" t="s">
        <v>128</v>
      </c>
      <c r="B25" s="118"/>
      <c r="C25" s="118"/>
      <c r="D25" s="118"/>
      <c r="E25" s="119"/>
      <c r="F25" s="120">
        <v>6000</v>
      </c>
      <c r="G25" s="121"/>
      <c r="H25" s="50"/>
      <c r="I25" s="51"/>
    </row>
    <row r="26" spans="1:10" x14ac:dyDescent="0.25">
      <c r="A26" s="117" t="s">
        <v>92</v>
      </c>
      <c r="B26" s="118"/>
      <c r="C26" s="118"/>
      <c r="D26" s="118"/>
      <c r="E26" s="119"/>
      <c r="F26" s="249">
        <v>0</v>
      </c>
      <c r="G26" s="249"/>
      <c r="H26" s="195"/>
      <c r="I26" s="195"/>
    </row>
    <row r="27" spans="1:10" x14ac:dyDescent="0.25">
      <c r="A27" s="117" t="s">
        <v>223</v>
      </c>
      <c r="B27" s="118"/>
      <c r="C27" s="118"/>
      <c r="D27" s="118"/>
      <c r="E27" s="119"/>
      <c r="F27" s="352">
        <v>1153822</v>
      </c>
      <c r="G27" s="352"/>
      <c r="H27" s="352">
        <v>536096</v>
      </c>
      <c r="I27" s="352"/>
    </row>
    <row r="28" spans="1:10" x14ac:dyDescent="0.25">
      <c r="A28" s="117" t="s">
        <v>93</v>
      </c>
      <c r="B28" s="118"/>
      <c r="C28" s="118"/>
      <c r="D28" s="118"/>
      <c r="E28" s="119"/>
      <c r="F28" s="195"/>
      <c r="G28" s="195"/>
      <c r="H28" s="195"/>
      <c r="I28" s="195"/>
    </row>
    <row r="29" spans="1:10" x14ac:dyDescent="0.25">
      <c r="A29" s="117" t="s">
        <v>94</v>
      </c>
      <c r="B29" s="118"/>
      <c r="C29" s="118"/>
      <c r="D29" s="118"/>
      <c r="E29" s="119"/>
      <c r="F29" s="120">
        <f>SUM(F30:G31)</f>
        <v>1431251</v>
      </c>
      <c r="G29" s="121"/>
      <c r="H29" s="120">
        <v>1400000</v>
      </c>
      <c r="I29" s="121"/>
    </row>
    <row r="30" spans="1:10" x14ac:dyDescent="0.25">
      <c r="A30" s="204" t="s">
        <v>118</v>
      </c>
      <c r="B30" s="205"/>
      <c r="C30" s="205"/>
      <c r="D30" s="205"/>
      <c r="E30" s="206"/>
      <c r="F30" s="50">
        <v>0</v>
      </c>
      <c r="G30" s="51"/>
      <c r="H30" s="50">
        <v>0</v>
      </c>
      <c r="I30" s="51"/>
    </row>
    <row r="31" spans="1:10" x14ac:dyDescent="0.25">
      <c r="A31" s="204" t="s">
        <v>95</v>
      </c>
      <c r="B31" s="205"/>
      <c r="C31" s="205"/>
      <c r="D31" s="205"/>
      <c r="E31" s="206"/>
      <c r="F31" s="50">
        <v>1431251</v>
      </c>
      <c r="G31" s="51"/>
      <c r="H31" s="50">
        <v>1400000</v>
      </c>
      <c r="I31" s="51"/>
    </row>
    <row r="32" spans="1:10" x14ac:dyDescent="0.25">
      <c r="A32" s="117" t="s">
        <v>116</v>
      </c>
      <c r="B32" s="208"/>
      <c r="C32" s="208"/>
      <c r="D32" s="208"/>
      <c r="E32" s="209"/>
      <c r="F32" s="120">
        <f>F33</f>
        <v>391772</v>
      </c>
      <c r="G32" s="121"/>
      <c r="H32" s="120">
        <f>H33</f>
        <v>390000</v>
      </c>
      <c r="I32" s="121"/>
    </row>
    <row r="33" spans="1:9" x14ac:dyDescent="0.25">
      <c r="A33" s="207" t="s">
        <v>98</v>
      </c>
      <c r="B33" s="208"/>
      <c r="C33" s="208"/>
      <c r="D33" s="208"/>
      <c r="E33" s="209"/>
      <c r="F33" s="50">
        <v>391772</v>
      </c>
      <c r="G33" s="51"/>
      <c r="H33" s="50">
        <v>390000</v>
      </c>
      <c r="I33" s="51"/>
    </row>
    <row r="34" spans="1:9" x14ac:dyDescent="0.25">
      <c r="A34" s="117" t="s">
        <v>117</v>
      </c>
      <c r="B34" s="118"/>
      <c r="C34" s="118"/>
      <c r="D34" s="118"/>
      <c r="E34" s="119"/>
      <c r="F34" s="249">
        <f>F35</f>
        <v>328906</v>
      </c>
      <c r="G34" s="249"/>
      <c r="H34" s="249">
        <v>300000</v>
      </c>
      <c r="I34" s="249"/>
    </row>
    <row r="35" spans="1:9" x14ac:dyDescent="0.25">
      <c r="A35" s="207" t="s">
        <v>96</v>
      </c>
      <c r="B35" s="208"/>
      <c r="C35" s="208"/>
      <c r="D35" s="208"/>
      <c r="E35" s="209"/>
      <c r="F35" s="50">
        <v>328906</v>
      </c>
      <c r="G35" s="51"/>
      <c r="H35" s="50">
        <v>300000</v>
      </c>
      <c r="I35" s="51"/>
    </row>
    <row r="36" spans="1:9" x14ac:dyDescent="0.25">
      <c r="A36" s="117" t="s">
        <v>119</v>
      </c>
      <c r="B36" s="118"/>
      <c r="C36" s="118"/>
      <c r="D36" s="118"/>
      <c r="E36" s="119"/>
      <c r="F36" s="120">
        <f>F37</f>
        <v>11611</v>
      </c>
      <c r="G36" s="121"/>
      <c r="H36" s="120">
        <f>H37</f>
        <v>1000</v>
      </c>
      <c r="I36" s="121"/>
    </row>
    <row r="37" spans="1:9" x14ac:dyDescent="0.25">
      <c r="A37" s="207" t="s">
        <v>207</v>
      </c>
      <c r="B37" s="208"/>
      <c r="C37" s="208"/>
      <c r="D37" s="208"/>
      <c r="E37" s="209"/>
      <c r="F37" s="195">
        <v>11611</v>
      </c>
      <c r="G37" s="195"/>
      <c r="H37" s="195">
        <v>1000</v>
      </c>
      <c r="I37" s="195"/>
    </row>
    <row r="38" spans="1:9" x14ac:dyDescent="0.25">
      <c r="A38" s="117" t="s">
        <v>100</v>
      </c>
      <c r="B38" s="118"/>
      <c r="C38" s="118"/>
      <c r="D38" s="118"/>
      <c r="E38" s="119"/>
      <c r="F38" s="120">
        <v>6800</v>
      </c>
      <c r="G38" s="121"/>
      <c r="H38" s="120">
        <v>5000</v>
      </c>
      <c r="I38" s="121"/>
    </row>
    <row r="39" spans="1:9" x14ac:dyDescent="0.25">
      <c r="A39" s="207" t="s">
        <v>101</v>
      </c>
      <c r="B39" s="208"/>
      <c r="C39" s="208"/>
      <c r="D39" s="208"/>
      <c r="E39" s="209"/>
      <c r="F39" s="195">
        <v>6800</v>
      </c>
      <c r="G39" s="195"/>
      <c r="H39" s="195">
        <v>5000</v>
      </c>
      <c r="I39" s="195"/>
    </row>
    <row r="40" spans="1:9" x14ac:dyDescent="0.25">
      <c r="A40" s="117" t="s">
        <v>97</v>
      </c>
      <c r="B40" s="118"/>
      <c r="C40" s="118"/>
      <c r="D40" s="118"/>
      <c r="E40" s="119"/>
      <c r="F40" s="120">
        <f>F41</f>
        <v>447522</v>
      </c>
      <c r="G40" s="121"/>
      <c r="H40" s="120">
        <f>H41</f>
        <v>350000</v>
      </c>
      <c r="I40" s="121"/>
    </row>
    <row r="41" spans="1:9" x14ac:dyDescent="0.25">
      <c r="A41" s="207" t="s">
        <v>120</v>
      </c>
      <c r="B41" s="208"/>
      <c r="C41" s="208"/>
      <c r="D41" s="208"/>
      <c r="E41" s="209"/>
      <c r="F41" s="195">
        <v>447522</v>
      </c>
      <c r="G41" s="195"/>
      <c r="H41" s="195">
        <v>350000</v>
      </c>
      <c r="I41" s="195"/>
    </row>
    <row r="42" spans="1:9" x14ac:dyDescent="0.25">
      <c r="A42" s="117" t="s">
        <v>99</v>
      </c>
      <c r="B42" s="118"/>
      <c r="C42" s="118"/>
      <c r="D42" s="118"/>
      <c r="E42" s="119"/>
      <c r="F42" s="120">
        <v>0</v>
      </c>
      <c r="G42" s="121"/>
      <c r="H42" s="120">
        <v>0</v>
      </c>
      <c r="I42" s="121"/>
    </row>
    <row r="43" spans="1:9" x14ac:dyDescent="0.25">
      <c r="A43" s="204" t="s">
        <v>129</v>
      </c>
      <c r="B43" s="205"/>
      <c r="C43" s="205"/>
      <c r="D43" s="205"/>
      <c r="E43" s="206"/>
      <c r="F43" s="50">
        <v>0</v>
      </c>
      <c r="G43" s="51"/>
      <c r="H43" s="50">
        <v>0</v>
      </c>
      <c r="I43" s="51"/>
    </row>
    <row r="44" spans="1:9" x14ac:dyDescent="0.25">
      <c r="A44" s="117" t="s">
        <v>121</v>
      </c>
      <c r="B44" s="61"/>
      <c r="C44" s="61"/>
      <c r="D44" s="61"/>
      <c r="E44" s="62"/>
      <c r="F44" s="211"/>
      <c r="G44" s="212"/>
      <c r="H44" s="211"/>
      <c r="I44" s="212"/>
    </row>
    <row r="45" spans="1:9" x14ac:dyDescent="0.25">
      <c r="A45" s="64" t="s">
        <v>205</v>
      </c>
      <c r="B45" s="65"/>
      <c r="C45" s="65"/>
      <c r="D45" s="65"/>
      <c r="E45" s="66"/>
      <c r="F45" s="298"/>
      <c r="G45" s="299"/>
      <c r="H45" s="211">
        <v>2000000</v>
      </c>
      <c r="I45" s="212"/>
    </row>
    <row r="46" spans="1:9" x14ac:dyDescent="0.25">
      <c r="A46" s="117" t="s">
        <v>130</v>
      </c>
      <c r="B46" s="118"/>
      <c r="C46" s="118"/>
      <c r="D46" s="118"/>
      <c r="E46" s="119"/>
      <c r="F46" s="249">
        <v>891098</v>
      </c>
      <c r="G46" s="249"/>
      <c r="H46" s="249"/>
      <c r="I46" s="249"/>
    </row>
    <row r="47" spans="1:9" x14ac:dyDescent="0.25">
      <c r="A47" s="117" t="s">
        <v>131</v>
      </c>
      <c r="B47" s="118"/>
      <c r="C47" s="118"/>
      <c r="D47" s="118"/>
      <c r="E47" s="119"/>
      <c r="F47" s="211">
        <v>26</v>
      </c>
      <c r="G47" s="212"/>
      <c r="H47" s="211">
        <v>20</v>
      </c>
      <c r="I47" s="212"/>
    </row>
    <row r="48" spans="1:9" x14ac:dyDescent="0.25">
      <c r="A48" s="64" t="s">
        <v>199</v>
      </c>
      <c r="B48" s="65"/>
      <c r="C48" s="65"/>
      <c r="D48" s="65"/>
      <c r="E48" s="66"/>
      <c r="F48" s="211">
        <v>592429</v>
      </c>
      <c r="G48" s="212"/>
      <c r="H48" s="298"/>
      <c r="I48" s="299"/>
    </row>
    <row r="49" spans="1:10" x14ac:dyDescent="0.25">
      <c r="A49" s="117" t="s">
        <v>126</v>
      </c>
      <c r="B49" s="61"/>
      <c r="C49" s="61"/>
      <c r="D49" s="61"/>
      <c r="E49" s="62"/>
      <c r="F49" s="211">
        <v>26580749</v>
      </c>
      <c r="G49" s="121"/>
      <c r="H49" s="211">
        <v>29711787</v>
      </c>
      <c r="I49" s="51"/>
    </row>
    <row r="50" spans="1:10" x14ac:dyDescent="0.25">
      <c r="A50" s="275" t="s">
        <v>2</v>
      </c>
      <c r="B50" s="275"/>
      <c r="C50" s="275"/>
      <c r="D50" s="275"/>
      <c r="E50" s="275"/>
      <c r="F50" s="249">
        <f>SUM(F21+F22+F23+F25+F26+F27+F28+F29+F34+F38+F40+F42+F44+F46+F47+F49+F32+F36+F48)</f>
        <v>62634385</v>
      </c>
      <c r="G50" s="249"/>
      <c r="H50" s="249">
        <f>SUM(H21+H22+H23+H25+H26+H27+H28+H29+H34+H38+H40+H42+H44+H46+H47+H49+H32+H36+H48,H45)</f>
        <v>64958059</v>
      </c>
      <c r="I50" s="249"/>
    </row>
    <row r="51" spans="1:10" x14ac:dyDescent="0.25">
      <c r="A51" s="1"/>
      <c r="B51" s="1"/>
      <c r="C51" s="1"/>
      <c r="D51" s="1"/>
      <c r="E51" s="1"/>
      <c r="F51" s="19"/>
      <c r="G51" s="19"/>
      <c r="H51" s="19"/>
      <c r="I51" s="19"/>
    </row>
    <row r="53" spans="1:10" x14ac:dyDescent="0.25">
      <c r="A53" s="210" t="s">
        <v>68</v>
      </c>
      <c r="B53" s="210"/>
      <c r="C53" s="210"/>
      <c r="D53" s="210"/>
      <c r="E53" s="210"/>
      <c r="F53" s="210"/>
      <c r="G53" s="210"/>
      <c r="H53" s="210"/>
      <c r="I53" s="210"/>
    </row>
    <row r="55" spans="1:10" ht="15" customHeight="1" x14ac:dyDescent="0.25">
      <c r="A55" s="108" t="s">
        <v>0</v>
      </c>
      <c r="B55" s="108"/>
      <c r="C55" s="108"/>
      <c r="D55" s="108"/>
      <c r="E55" s="108"/>
      <c r="F55" s="112" t="s">
        <v>217</v>
      </c>
      <c r="G55" s="112"/>
      <c r="H55" s="112" t="s">
        <v>218</v>
      </c>
      <c r="I55" s="112"/>
    </row>
    <row r="56" spans="1:10" x14ac:dyDescent="0.25">
      <c r="A56" s="109"/>
      <c r="B56" s="109"/>
      <c r="C56" s="109"/>
      <c r="D56" s="109"/>
      <c r="E56" s="109"/>
      <c r="F56" s="113"/>
      <c r="G56" s="113"/>
      <c r="H56" s="113"/>
      <c r="I56" s="113"/>
    </row>
    <row r="57" spans="1:10" x14ac:dyDescent="0.25">
      <c r="A57" s="150" t="s">
        <v>48</v>
      </c>
      <c r="B57" s="151"/>
      <c r="C57" s="151"/>
      <c r="D57" s="151"/>
      <c r="E57" s="152"/>
      <c r="F57" s="134">
        <v>5708442</v>
      </c>
      <c r="G57" s="135"/>
      <c r="H57" s="134">
        <v>6212850</v>
      </c>
      <c r="I57" s="135"/>
      <c r="J57" s="20"/>
    </row>
    <row r="58" spans="1:10" x14ac:dyDescent="0.25">
      <c r="A58" s="150"/>
      <c r="B58" s="151"/>
      <c r="C58" s="151"/>
      <c r="D58" s="151"/>
      <c r="E58" s="152"/>
      <c r="F58" s="134"/>
      <c r="G58" s="135"/>
      <c r="H58" s="134"/>
      <c r="I58" s="135"/>
    </row>
    <row r="59" spans="1:10" ht="15.75" thickBot="1" x14ac:dyDescent="0.3">
      <c r="A59" s="443" t="s">
        <v>132</v>
      </c>
      <c r="B59" s="444"/>
      <c r="C59" s="444"/>
      <c r="D59" s="444"/>
      <c r="E59" s="445"/>
      <c r="F59" s="357">
        <v>79030</v>
      </c>
      <c r="G59" s="358"/>
      <c r="H59" s="357"/>
      <c r="I59" s="358"/>
    </row>
    <row r="60" spans="1:10" ht="16.5" thickTop="1" thickBot="1" x14ac:dyDescent="0.3">
      <c r="A60" s="158" t="s">
        <v>5</v>
      </c>
      <c r="B60" s="158"/>
      <c r="C60" s="158"/>
      <c r="D60" s="158"/>
      <c r="E60" s="159"/>
      <c r="F60" s="156">
        <f>SUM(F57+F59)</f>
        <v>5787472</v>
      </c>
      <c r="G60" s="157"/>
      <c r="H60" s="450">
        <f>SUM(H57+H59)</f>
        <v>6212850</v>
      </c>
      <c r="I60" s="183"/>
      <c r="J60" s="21"/>
    </row>
    <row r="61" spans="1:10" ht="15.75" thickTop="1" x14ac:dyDescent="0.25">
      <c r="A61" s="446" t="s">
        <v>19</v>
      </c>
      <c r="B61" s="447"/>
      <c r="C61" s="447"/>
      <c r="D61" s="447"/>
      <c r="E61" s="448"/>
      <c r="F61" s="141">
        <v>574050</v>
      </c>
      <c r="G61" s="142"/>
      <c r="H61" s="141">
        <v>605739</v>
      </c>
      <c r="I61" s="142"/>
    </row>
    <row r="62" spans="1:10" x14ac:dyDescent="0.25">
      <c r="A62" s="160" t="s">
        <v>201</v>
      </c>
      <c r="B62" s="161"/>
      <c r="C62" s="161"/>
      <c r="D62" s="161"/>
      <c r="E62" s="162"/>
      <c r="F62" s="134"/>
      <c r="G62" s="135"/>
      <c r="H62" s="134"/>
      <c r="I62" s="135"/>
    </row>
    <row r="63" spans="1:10" ht="15.75" thickBot="1" x14ac:dyDescent="0.3">
      <c r="A63" s="125" t="s">
        <v>133</v>
      </c>
      <c r="B63" s="126"/>
      <c r="C63" s="126"/>
      <c r="D63" s="126"/>
      <c r="E63" s="127"/>
      <c r="F63" s="139"/>
      <c r="G63" s="140"/>
      <c r="H63" s="139"/>
      <c r="I63" s="140"/>
    </row>
    <row r="64" spans="1:10" ht="16.5" thickTop="1" thickBot="1" x14ac:dyDescent="0.3">
      <c r="A64" s="166" t="s">
        <v>70</v>
      </c>
      <c r="B64" s="167"/>
      <c r="C64" s="167"/>
      <c r="D64" s="167"/>
      <c r="E64" s="167"/>
      <c r="F64" s="168">
        <f>SUM(F61:G63)</f>
        <v>574050</v>
      </c>
      <c r="G64" s="179"/>
      <c r="H64" s="168">
        <f>SUM(H61:I63)</f>
        <v>605739</v>
      </c>
      <c r="I64" s="179"/>
      <c r="J64" s="21"/>
    </row>
    <row r="65" spans="1:10" ht="15.75" thickTop="1" x14ac:dyDescent="0.25">
      <c r="A65" s="117" t="s">
        <v>33</v>
      </c>
      <c r="B65" s="118"/>
      <c r="C65" s="118"/>
      <c r="D65" s="118"/>
      <c r="E65" s="118"/>
      <c r="F65" s="74">
        <v>1077476</v>
      </c>
      <c r="G65" s="74"/>
      <c r="H65" s="74">
        <v>919770</v>
      </c>
      <c r="I65" s="74"/>
    </row>
    <row r="66" spans="1:10" x14ac:dyDescent="0.25">
      <c r="A66" s="365" t="s">
        <v>233</v>
      </c>
      <c r="B66" s="366"/>
      <c r="C66" s="366"/>
      <c r="D66" s="366"/>
      <c r="E66" s="367"/>
      <c r="F66" s="306"/>
      <c r="G66" s="307"/>
      <c r="H66" s="306"/>
      <c r="I66" s="307"/>
    </row>
    <row r="67" spans="1:10" x14ac:dyDescent="0.25">
      <c r="A67" s="164" t="s">
        <v>146</v>
      </c>
      <c r="B67" s="164"/>
      <c r="C67" s="164"/>
      <c r="D67" s="164"/>
      <c r="E67" s="164"/>
      <c r="F67" s="79">
        <v>57207</v>
      </c>
      <c r="G67" s="79"/>
      <c r="H67" s="79">
        <v>0</v>
      </c>
      <c r="I67" s="79"/>
    </row>
    <row r="68" spans="1:10" x14ac:dyDescent="0.25">
      <c r="A68" s="115" t="s">
        <v>42</v>
      </c>
      <c r="B68" s="115"/>
      <c r="C68" s="115"/>
      <c r="D68" s="115"/>
      <c r="E68" s="115"/>
      <c r="F68" s="79">
        <v>0</v>
      </c>
      <c r="G68" s="79"/>
      <c r="H68" s="79">
        <v>0</v>
      </c>
      <c r="I68" s="79"/>
    </row>
    <row r="69" spans="1:10" x14ac:dyDescent="0.25">
      <c r="A69" s="114" t="s">
        <v>227</v>
      </c>
      <c r="B69" s="114"/>
      <c r="C69" s="114"/>
      <c r="D69" s="114"/>
      <c r="E69" s="114"/>
      <c r="F69" s="398"/>
      <c r="G69" s="398"/>
      <c r="H69" s="398"/>
      <c r="I69" s="398"/>
    </row>
    <row r="70" spans="1:10" x14ac:dyDescent="0.25">
      <c r="A70" s="362" t="s">
        <v>27</v>
      </c>
      <c r="B70" s="362"/>
      <c r="C70" s="362"/>
      <c r="D70" s="362"/>
      <c r="E70" s="362"/>
      <c r="F70" s="74">
        <v>20591</v>
      </c>
      <c r="G70" s="74"/>
      <c r="H70" s="74">
        <v>0</v>
      </c>
      <c r="I70" s="74"/>
    </row>
    <row r="71" spans="1:10" x14ac:dyDescent="0.25">
      <c r="A71" s="117" t="s">
        <v>45</v>
      </c>
      <c r="B71" s="118"/>
      <c r="C71" s="118"/>
      <c r="D71" s="118"/>
      <c r="E71" s="118"/>
      <c r="F71" s="74">
        <v>311921</v>
      </c>
      <c r="G71" s="74"/>
      <c r="H71" s="74">
        <v>248341</v>
      </c>
      <c r="I71" s="74"/>
    </row>
    <row r="72" spans="1:10" ht="15.75" thickBot="1" x14ac:dyDescent="0.3">
      <c r="A72" s="60" t="s">
        <v>80</v>
      </c>
      <c r="B72" s="61"/>
      <c r="C72" s="61"/>
      <c r="D72" s="61"/>
      <c r="E72" s="62"/>
      <c r="F72" s="110"/>
      <c r="G72" s="111"/>
      <c r="H72" s="110"/>
      <c r="I72" s="111"/>
    </row>
    <row r="73" spans="1:10" ht="16.5" thickTop="1" thickBot="1" x14ac:dyDescent="0.3">
      <c r="A73" s="91" t="s">
        <v>8</v>
      </c>
      <c r="B73" s="92"/>
      <c r="C73" s="92"/>
      <c r="D73" s="92"/>
      <c r="E73" s="92"/>
      <c r="F73" s="95">
        <f>SUM(F65:G72)</f>
        <v>1467195</v>
      </c>
      <c r="G73" s="96"/>
      <c r="H73" s="95">
        <f>SUM(H65:I72)</f>
        <v>1168111</v>
      </c>
      <c r="I73" s="213"/>
    </row>
    <row r="74" spans="1:10" ht="16.5" thickTop="1" thickBot="1" x14ac:dyDescent="0.3">
      <c r="A74" s="91" t="s">
        <v>79</v>
      </c>
      <c r="B74" s="92"/>
      <c r="C74" s="92"/>
      <c r="D74" s="92"/>
      <c r="E74" s="92"/>
      <c r="F74" s="95">
        <f>SUM(F73)</f>
        <v>1467195</v>
      </c>
      <c r="G74" s="98"/>
      <c r="H74" s="95">
        <f>SUM(H73,H60,H64)</f>
        <v>7986700</v>
      </c>
      <c r="I74" s="98"/>
      <c r="J74" s="21"/>
    </row>
    <row r="75" spans="1:10" ht="15.75" thickTop="1" x14ac:dyDescent="0.25">
      <c r="A75" s="67" t="s">
        <v>206</v>
      </c>
      <c r="B75" s="67"/>
      <c r="C75" s="67"/>
      <c r="D75" s="67"/>
      <c r="E75" s="67"/>
      <c r="F75" s="449"/>
      <c r="G75" s="449"/>
      <c r="H75" s="69">
        <v>422122</v>
      </c>
      <c r="I75" s="69"/>
    </row>
    <row r="76" spans="1:10" x14ac:dyDescent="0.25">
      <c r="A76" s="291" t="s">
        <v>231</v>
      </c>
      <c r="B76" s="291"/>
      <c r="C76" s="291"/>
      <c r="D76" s="291"/>
      <c r="E76" s="291"/>
      <c r="F76" s="138"/>
      <c r="G76" s="138"/>
      <c r="H76" s="138"/>
      <c r="I76" s="138"/>
    </row>
    <row r="77" spans="1:10" x14ac:dyDescent="0.25">
      <c r="A77" s="131" t="s">
        <v>75</v>
      </c>
      <c r="B77" s="132"/>
      <c r="C77" s="132"/>
      <c r="D77" s="132"/>
      <c r="E77" s="133"/>
      <c r="F77" s="50"/>
      <c r="G77" s="51"/>
      <c r="H77" s="50"/>
      <c r="I77" s="51"/>
    </row>
    <row r="78" spans="1:10" x14ac:dyDescent="0.25">
      <c r="A78" s="70"/>
      <c r="B78" s="71"/>
      <c r="C78" s="71"/>
      <c r="D78" s="71"/>
      <c r="E78" s="72"/>
      <c r="F78" s="50"/>
      <c r="G78" s="51"/>
      <c r="H78" s="50"/>
      <c r="I78" s="51"/>
    </row>
    <row r="79" spans="1:10" ht="15.75" thickBot="1" x14ac:dyDescent="0.3">
      <c r="A79" s="198" t="s">
        <v>25</v>
      </c>
      <c r="B79" s="199"/>
      <c r="C79" s="199"/>
      <c r="D79" s="199"/>
      <c r="E79" s="200"/>
      <c r="F79" s="193"/>
      <c r="G79" s="194"/>
      <c r="H79" s="202">
        <v>113974</v>
      </c>
      <c r="I79" s="203"/>
    </row>
    <row r="80" spans="1:10" ht="16.5" thickTop="1" thickBot="1" x14ac:dyDescent="0.3">
      <c r="A80" s="196" t="s">
        <v>155</v>
      </c>
      <c r="B80" s="197"/>
      <c r="C80" s="197"/>
      <c r="D80" s="197"/>
      <c r="E80" s="197"/>
      <c r="F80" s="201">
        <f>SUM(F75:G79)</f>
        <v>0</v>
      </c>
      <c r="G80" s="190"/>
      <c r="H80" s="58">
        <f>SUM(H75:I79)</f>
        <v>536096</v>
      </c>
      <c r="I80" s="59"/>
      <c r="J80" s="21"/>
    </row>
    <row r="81" spans="1:11" ht="15.75" thickTop="1" x14ac:dyDescent="0.25">
      <c r="A81" s="318" t="s">
        <v>23</v>
      </c>
      <c r="B81" s="319"/>
      <c r="C81" s="319"/>
      <c r="D81" s="319"/>
      <c r="E81" s="320"/>
      <c r="F81" s="191">
        <v>0</v>
      </c>
      <c r="G81" s="192"/>
      <c r="H81" s="191"/>
      <c r="I81" s="192"/>
    </row>
    <row r="82" spans="1:11" x14ac:dyDescent="0.25">
      <c r="A82" s="174"/>
      <c r="B82" s="175"/>
      <c r="C82" s="175"/>
      <c r="D82" s="175"/>
      <c r="E82" s="176"/>
      <c r="F82" s="306"/>
      <c r="G82" s="307"/>
      <c r="H82" s="306"/>
      <c r="I82" s="307"/>
    </row>
    <row r="83" spans="1:11" ht="15.75" thickBot="1" x14ac:dyDescent="0.3">
      <c r="A83" s="198" t="s">
        <v>26</v>
      </c>
      <c r="B83" s="199"/>
      <c r="C83" s="199"/>
      <c r="D83" s="199"/>
      <c r="E83" s="200"/>
      <c r="F83" s="193">
        <v>0</v>
      </c>
      <c r="G83" s="194"/>
      <c r="H83" s="202"/>
      <c r="I83" s="203"/>
    </row>
    <row r="84" spans="1:11" ht="16.5" thickTop="1" thickBot="1" x14ac:dyDescent="0.3">
      <c r="A84" s="451" t="s">
        <v>156</v>
      </c>
      <c r="B84" s="452"/>
      <c r="C84" s="452"/>
      <c r="D84" s="452"/>
      <c r="E84" s="452"/>
      <c r="F84" s="201">
        <f>SUM(F81:G83)</f>
        <v>0</v>
      </c>
      <c r="G84" s="137"/>
      <c r="H84" s="201">
        <f>SUM(H81:I83)</f>
        <v>0</v>
      </c>
      <c r="I84" s="137"/>
      <c r="J84" s="21"/>
    </row>
    <row r="85" spans="1:11" ht="16.5" thickTop="1" thickBot="1" x14ac:dyDescent="0.3">
      <c r="A85" s="87" t="s">
        <v>10</v>
      </c>
      <c r="B85" s="88"/>
      <c r="C85" s="88"/>
      <c r="D85" s="88"/>
      <c r="E85" s="88"/>
      <c r="F85" s="89">
        <f>F84+F80</f>
        <v>0</v>
      </c>
      <c r="G85" s="90"/>
      <c r="H85" s="89">
        <f>H84+H80</f>
        <v>536096</v>
      </c>
      <c r="I85" s="90"/>
      <c r="J85" s="21"/>
      <c r="K85" s="22"/>
    </row>
    <row r="86" spans="1:11" ht="16.5" thickTop="1" thickBot="1" x14ac:dyDescent="0.3">
      <c r="A86" s="91" t="s">
        <v>11</v>
      </c>
      <c r="B86" s="92"/>
      <c r="C86" s="92"/>
      <c r="D86" s="92"/>
      <c r="E86" s="92"/>
      <c r="F86" s="147">
        <f>SUM(F60+F64+F74+F85)</f>
        <v>7828717</v>
      </c>
      <c r="G86" s="148"/>
      <c r="H86" s="147">
        <f>SUM(H74,H85)</f>
        <v>8522796</v>
      </c>
      <c r="I86" s="148"/>
      <c r="J86" s="21"/>
    </row>
    <row r="87" spans="1:11" ht="15.75" thickTop="1" x14ac:dyDescent="0.25"/>
    <row r="103" spans="1:10" x14ac:dyDescent="0.25">
      <c r="A103" s="210" t="s">
        <v>69</v>
      </c>
      <c r="B103" s="210"/>
      <c r="C103" s="210"/>
      <c r="D103" s="210"/>
      <c r="E103" s="210"/>
      <c r="F103" s="210"/>
      <c r="G103" s="210"/>
      <c r="H103" s="210"/>
      <c r="I103" s="210"/>
    </row>
    <row r="105" spans="1:10" ht="15" customHeight="1" x14ac:dyDescent="0.25">
      <c r="A105" s="108" t="s">
        <v>0</v>
      </c>
      <c r="B105" s="108"/>
      <c r="C105" s="108"/>
      <c r="D105" s="108"/>
      <c r="E105" s="108"/>
      <c r="F105" s="112" t="s">
        <v>217</v>
      </c>
      <c r="G105" s="112"/>
      <c r="H105" s="112" t="s">
        <v>218</v>
      </c>
      <c r="I105" s="112"/>
    </row>
    <row r="106" spans="1:10" x14ac:dyDescent="0.25">
      <c r="A106" s="109"/>
      <c r="B106" s="109"/>
      <c r="C106" s="109"/>
      <c r="D106" s="109"/>
      <c r="E106" s="109"/>
      <c r="F106" s="113"/>
      <c r="G106" s="113"/>
      <c r="H106" s="113"/>
      <c r="I106" s="113"/>
    </row>
    <row r="107" spans="1:10" x14ac:dyDescent="0.25">
      <c r="A107" s="150" t="s">
        <v>48</v>
      </c>
      <c r="B107" s="151"/>
      <c r="C107" s="151"/>
      <c r="D107" s="151"/>
      <c r="E107" s="152"/>
      <c r="F107" s="134"/>
      <c r="G107" s="135"/>
      <c r="H107" s="134"/>
      <c r="I107" s="135"/>
    </row>
    <row r="108" spans="1:10" ht="15.75" thickBot="1" x14ac:dyDescent="0.3">
      <c r="A108" s="180"/>
      <c r="B108" s="181"/>
      <c r="C108" s="181"/>
      <c r="D108" s="181"/>
      <c r="E108" s="182"/>
      <c r="F108" s="184"/>
      <c r="G108" s="185"/>
      <c r="H108" s="184"/>
      <c r="I108" s="185"/>
    </row>
    <row r="109" spans="1:10" ht="16.5" thickTop="1" thickBot="1" x14ac:dyDescent="0.3">
      <c r="A109" s="158" t="s">
        <v>5</v>
      </c>
      <c r="B109" s="158"/>
      <c r="C109" s="158"/>
      <c r="D109" s="158"/>
      <c r="E109" s="159"/>
      <c r="F109" s="156">
        <f>SUM(F107)</f>
        <v>0</v>
      </c>
      <c r="G109" s="183"/>
      <c r="H109" s="156">
        <f>SUM(H107)</f>
        <v>0</v>
      </c>
      <c r="I109" s="183"/>
      <c r="J109" s="21"/>
    </row>
    <row r="110" spans="1:10" ht="15.75" thickTop="1" x14ac:dyDescent="0.25">
      <c r="A110" s="446" t="s">
        <v>19</v>
      </c>
      <c r="B110" s="447"/>
      <c r="C110" s="447"/>
      <c r="D110" s="447"/>
      <c r="E110" s="448"/>
      <c r="F110" s="141"/>
      <c r="G110" s="142"/>
      <c r="H110" s="141">
        <f>H107*0.27</f>
        <v>0</v>
      </c>
      <c r="I110" s="142"/>
    </row>
    <row r="111" spans="1:10" x14ac:dyDescent="0.25">
      <c r="A111" s="160"/>
      <c r="B111" s="161"/>
      <c r="C111" s="161"/>
      <c r="D111" s="161"/>
      <c r="E111" s="162"/>
      <c r="F111" s="134"/>
      <c r="G111" s="135"/>
      <c r="H111" s="134"/>
      <c r="I111" s="135"/>
    </row>
    <row r="112" spans="1:10" ht="15.75" thickBot="1" x14ac:dyDescent="0.3">
      <c r="A112" s="125" t="s">
        <v>31</v>
      </c>
      <c r="B112" s="126"/>
      <c r="C112" s="126"/>
      <c r="D112" s="126"/>
      <c r="E112" s="127"/>
      <c r="F112" s="139"/>
      <c r="G112" s="140"/>
      <c r="H112" s="139"/>
      <c r="I112" s="140"/>
    </row>
    <row r="113" spans="1:10" ht="16.5" thickTop="1" thickBot="1" x14ac:dyDescent="0.3">
      <c r="A113" s="166" t="s">
        <v>70</v>
      </c>
      <c r="B113" s="167"/>
      <c r="C113" s="167"/>
      <c r="D113" s="167"/>
      <c r="E113" s="167"/>
      <c r="F113" s="168">
        <f>SUM(F110:G112)</f>
        <v>0</v>
      </c>
      <c r="G113" s="169"/>
      <c r="H113" s="179">
        <f>SUM(H110:I112)</f>
        <v>0</v>
      </c>
      <c r="I113" s="179"/>
      <c r="J113" s="21"/>
    </row>
    <row r="114" spans="1:10" ht="15.75" thickTop="1" x14ac:dyDescent="0.25">
      <c r="A114" s="123" t="s">
        <v>33</v>
      </c>
      <c r="B114" s="124"/>
      <c r="C114" s="124"/>
      <c r="D114" s="124"/>
      <c r="E114" s="124"/>
      <c r="F114" s="94"/>
      <c r="G114" s="94"/>
      <c r="H114" s="94"/>
      <c r="I114" s="94"/>
    </row>
    <row r="115" spans="1:10" x14ac:dyDescent="0.25">
      <c r="A115" s="80"/>
      <c r="B115" s="81"/>
      <c r="C115" s="81"/>
      <c r="D115" s="81"/>
      <c r="E115" s="81"/>
      <c r="F115" s="149"/>
      <c r="G115" s="149"/>
      <c r="H115" s="149"/>
      <c r="I115" s="149"/>
    </row>
    <row r="116" spans="1:10" x14ac:dyDescent="0.25">
      <c r="A116" s="117" t="s">
        <v>45</v>
      </c>
      <c r="B116" s="118"/>
      <c r="C116" s="118"/>
      <c r="D116" s="118"/>
      <c r="E116" s="118"/>
      <c r="F116" s="79"/>
      <c r="G116" s="79"/>
      <c r="H116" s="79"/>
      <c r="I116" s="79"/>
    </row>
    <row r="117" spans="1:10" ht="15.75" thickBot="1" x14ac:dyDescent="0.3">
      <c r="A117" s="60" t="s">
        <v>80</v>
      </c>
      <c r="B117" s="61"/>
      <c r="C117" s="61"/>
      <c r="D117" s="61"/>
      <c r="E117" s="62"/>
      <c r="F117" s="50"/>
      <c r="G117" s="51"/>
      <c r="H117" s="50"/>
      <c r="I117" s="51"/>
    </row>
    <row r="118" spans="1:10" ht="16.5" thickTop="1" thickBot="1" x14ac:dyDescent="0.3">
      <c r="A118" s="91" t="s">
        <v>8</v>
      </c>
      <c r="B118" s="92"/>
      <c r="C118" s="92"/>
      <c r="D118" s="92"/>
      <c r="E118" s="93"/>
      <c r="F118" s="145">
        <f>SUM(F114:G117)</f>
        <v>0</v>
      </c>
      <c r="G118" s="146"/>
      <c r="H118" s="147">
        <f>SUM(H114:I117)</f>
        <v>0</v>
      </c>
      <c r="I118" s="148"/>
    </row>
    <row r="119" spans="1:10" ht="16.5" thickTop="1" thickBot="1" x14ac:dyDescent="0.3">
      <c r="A119" s="91" t="s">
        <v>9</v>
      </c>
      <c r="B119" s="122"/>
      <c r="C119" s="122"/>
      <c r="D119" s="122"/>
      <c r="E119" s="122"/>
      <c r="F119" s="189">
        <f>SUM(F109+F113+F118)</f>
        <v>0</v>
      </c>
      <c r="G119" s="190"/>
      <c r="H119" s="136">
        <f>SUM(H109+H113+H118)</f>
        <v>0</v>
      </c>
      <c r="I119" s="137"/>
      <c r="J119" s="21"/>
    </row>
    <row r="120" spans="1:10" ht="16.5" thickTop="1" thickBot="1" x14ac:dyDescent="0.3">
      <c r="A120" s="91" t="s">
        <v>11</v>
      </c>
      <c r="B120" s="92"/>
      <c r="C120" s="92"/>
      <c r="D120" s="92"/>
      <c r="E120" s="93"/>
      <c r="F120" s="145">
        <f>SUM(F119)</f>
        <v>0</v>
      </c>
      <c r="G120" s="146"/>
      <c r="H120" s="147">
        <f>SUM(H119)</f>
        <v>0</v>
      </c>
      <c r="I120" s="146"/>
      <c r="J120" s="21"/>
    </row>
    <row r="121" spans="1:10" ht="15.75" thickTop="1" x14ac:dyDescent="0.25">
      <c r="A121" s="1"/>
      <c r="B121" s="1"/>
      <c r="C121" s="1"/>
      <c r="D121" s="1"/>
      <c r="E121" s="1"/>
      <c r="F121" s="19"/>
      <c r="G121" s="19"/>
      <c r="H121" s="19"/>
      <c r="I121" s="19"/>
    </row>
    <row r="122" spans="1:10" x14ac:dyDescent="0.25">
      <c r="A122" s="1"/>
      <c r="B122" s="1"/>
      <c r="C122" s="1"/>
      <c r="D122" s="1"/>
      <c r="E122" s="1"/>
      <c r="F122" s="19"/>
      <c r="G122" s="19"/>
      <c r="H122" s="19"/>
      <c r="I122" s="19"/>
    </row>
    <row r="123" spans="1:10" x14ac:dyDescent="0.25">
      <c r="A123" s="1"/>
      <c r="B123" s="1"/>
      <c r="C123" s="1"/>
      <c r="D123" s="1"/>
      <c r="E123" s="1"/>
      <c r="F123" s="19"/>
      <c r="G123" s="19"/>
      <c r="H123" s="19"/>
      <c r="I123" s="19"/>
    </row>
    <row r="125" spans="1:10" x14ac:dyDescent="0.25">
      <c r="A125" s="210" t="s">
        <v>22</v>
      </c>
      <c r="B125" s="210"/>
      <c r="C125" s="210"/>
      <c r="D125" s="210"/>
      <c r="E125" s="210"/>
      <c r="F125" s="210"/>
      <c r="G125" s="210"/>
      <c r="H125" s="210"/>
      <c r="I125" s="210"/>
    </row>
    <row r="126" spans="1:10" x14ac:dyDescent="0.25">
      <c r="A126" s="1"/>
      <c r="B126" s="1"/>
      <c r="C126" s="1"/>
      <c r="D126" s="1"/>
      <c r="E126" s="1"/>
      <c r="F126" s="3"/>
      <c r="G126" s="2"/>
      <c r="H126" s="3"/>
      <c r="I126" s="2"/>
    </row>
    <row r="127" spans="1:10" ht="15" customHeight="1" x14ac:dyDescent="0.25">
      <c r="A127" s="108" t="s">
        <v>0</v>
      </c>
      <c r="B127" s="108"/>
      <c r="C127" s="108"/>
      <c r="D127" s="108"/>
      <c r="E127" s="108"/>
      <c r="F127" s="112" t="s">
        <v>217</v>
      </c>
      <c r="G127" s="112"/>
      <c r="H127" s="112" t="s">
        <v>218</v>
      </c>
      <c r="I127" s="112"/>
    </row>
    <row r="128" spans="1:10" x14ac:dyDescent="0.25">
      <c r="A128" s="109"/>
      <c r="B128" s="109"/>
      <c r="C128" s="109"/>
      <c r="D128" s="109"/>
      <c r="E128" s="109"/>
      <c r="F128" s="113"/>
      <c r="G128" s="113"/>
      <c r="H128" s="113"/>
      <c r="I128" s="113"/>
    </row>
    <row r="129" spans="1:10" ht="15" customHeight="1" x14ac:dyDescent="0.25">
      <c r="A129" s="117" t="s">
        <v>33</v>
      </c>
      <c r="B129" s="118"/>
      <c r="C129" s="118"/>
      <c r="D129" s="118"/>
      <c r="E129" s="118"/>
      <c r="F129" s="74">
        <v>61401</v>
      </c>
      <c r="G129" s="74"/>
      <c r="H129" s="74">
        <v>200000</v>
      </c>
      <c r="I129" s="74"/>
      <c r="J129" s="20"/>
    </row>
    <row r="130" spans="1:10" x14ac:dyDescent="0.25">
      <c r="A130" s="80" t="s">
        <v>210</v>
      </c>
      <c r="B130" s="81"/>
      <c r="C130" s="81"/>
      <c r="D130" s="81"/>
      <c r="E130" s="81"/>
      <c r="F130" s="163"/>
      <c r="G130" s="163"/>
      <c r="H130" s="163"/>
      <c r="I130" s="163"/>
    </row>
    <row r="131" spans="1:10" x14ac:dyDescent="0.25">
      <c r="A131" s="115" t="s">
        <v>42</v>
      </c>
      <c r="B131" s="115"/>
      <c r="C131" s="115"/>
      <c r="D131" s="115"/>
      <c r="E131" s="115"/>
      <c r="F131" s="79"/>
      <c r="G131" s="79"/>
      <c r="H131" s="79">
        <v>60000</v>
      </c>
      <c r="I131" s="79"/>
    </row>
    <row r="132" spans="1:10" x14ac:dyDescent="0.25">
      <c r="A132" s="114" t="s">
        <v>227</v>
      </c>
      <c r="B132" s="114"/>
      <c r="C132" s="114"/>
      <c r="D132" s="114"/>
      <c r="E132" s="114"/>
      <c r="F132" s="398"/>
      <c r="G132" s="398"/>
      <c r="H132" s="398"/>
      <c r="I132" s="398"/>
    </row>
    <row r="133" spans="1:10" x14ac:dyDescent="0.25">
      <c r="A133" s="172" t="s">
        <v>43</v>
      </c>
      <c r="B133" s="173"/>
      <c r="C133" s="173"/>
      <c r="D133" s="173"/>
      <c r="E133" s="173"/>
      <c r="F133" s="74">
        <v>16579</v>
      </c>
      <c r="G133" s="74"/>
      <c r="H133" s="74">
        <v>70200</v>
      </c>
      <c r="I133" s="74"/>
    </row>
    <row r="134" spans="1:10" ht="15.75" thickBot="1" x14ac:dyDescent="0.3">
      <c r="A134" s="207" t="s">
        <v>80</v>
      </c>
      <c r="B134" s="61"/>
      <c r="C134" s="61"/>
      <c r="D134" s="61"/>
      <c r="E134" s="62"/>
      <c r="F134" s="110"/>
      <c r="G134" s="111"/>
      <c r="H134" s="110"/>
      <c r="I134" s="111"/>
    </row>
    <row r="135" spans="1:10" ht="16.5" thickTop="1" thickBot="1" x14ac:dyDescent="0.3">
      <c r="A135" s="91" t="s">
        <v>29</v>
      </c>
      <c r="B135" s="92"/>
      <c r="C135" s="92"/>
      <c r="D135" s="92"/>
      <c r="E135" s="92"/>
      <c r="F135" s="95">
        <f>SUM(F129:G134)</f>
        <v>77980</v>
      </c>
      <c r="G135" s="96"/>
      <c r="H135" s="95">
        <f>SUM(H129:I134)</f>
        <v>330200</v>
      </c>
      <c r="I135" s="96"/>
      <c r="J135" s="21"/>
    </row>
    <row r="136" spans="1:10" ht="15.75" thickTop="1" x14ac:dyDescent="0.25">
      <c r="A136" s="117" t="s">
        <v>23</v>
      </c>
      <c r="B136" s="118"/>
      <c r="C136" s="118"/>
      <c r="D136" s="118"/>
      <c r="E136" s="119"/>
      <c r="F136" s="186">
        <v>0</v>
      </c>
      <c r="G136" s="186"/>
      <c r="H136" s="186"/>
      <c r="I136" s="186"/>
    </row>
    <row r="137" spans="1:10" ht="15.75" thickBot="1" x14ac:dyDescent="0.3">
      <c r="A137" s="353" t="s">
        <v>26</v>
      </c>
      <c r="B137" s="354"/>
      <c r="C137" s="354"/>
      <c r="D137" s="354"/>
      <c r="E137" s="355"/>
      <c r="F137" s="187">
        <v>0</v>
      </c>
      <c r="G137" s="188"/>
      <c r="H137" s="187"/>
      <c r="I137" s="188"/>
    </row>
    <row r="138" spans="1:10" ht="16.5" thickTop="1" thickBot="1" x14ac:dyDescent="0.3">
      <c r="A138" s="91" t="s">
        <v>10</v>
      </c>
      <c r="B138" s="92"/>
      <c r="C138" s="92"/>
      <c r="D138" s="92"/>
      <c r="E138" s="171"/>
      <c r="F138" s="96">
        <f>SUM(F136:G137)</f>
        <v>0</v>
      </c>
      <c r="G138" s="97"/>
      <c r="H138" s="96">
        <f>SUM(H136:I137)</f>
        <v>0</v>
      </c>
      <c r="I138" s="97"/>
    </row>
    <row r="139" spans="1:10" ht="16.5" thickTop="1" thickBot="1" x14ac:dyDescent="0.3">
      <c r="A139" s="91" t="s">
        <v>11</v>
      </c>
      <c r="B139" s="92"/>
      <c r="C139" s="92"/>
      <c r="D139" s="92"/>
      <c r="E139" s="93"/>
      <c r="F139" s="340">
        <f>SUM(F138,F135)</f>
        <v>77980</v>
      </c>
      <c r="G139" s="341"/>
      <c r="H139" s="340">
        <f>SUM(H138,H135)</f>
        <v>330200</v>
      </c>
      <c r="I139" s="341"/>
    </row>
    <row r="140" spans="1:10" ht="15.75" thickTop="1" x14ac:dyDescent="0.25">
      <c r="A140" s="15"/>
      <c r="B140" s="15"/>
      <c r="C140" s="15"/>
      <c r="D140" s="15"/>
      <c r="E140" s="15"/>
      <c r="F140" s="16"/>
      <c r="G140" s="16"/>
      <c r="H140" s="16"/>
      <c r="I140" s="16"/>
    </row>
    <row r="141" spans="1:10" x14ac:dyDescent="0.25">
      <c r="A141" s="15"/>
      <c r="B141" s="15"/>
      <c r="C141" s="15"/>
      <c r="D141" s="15"/>
      <c r="E141" s="15"/>
      <c r="F141" s="16"/>
      <c r="G141" s="16"/>
      <c r="H141" s="16"/>
      <c r="I141" s="16"/>
    </row>
    <row r="142" spans="1:10" x14ac:dyDescent="0.25">
      <c r="A142" s="15"/>
      <c r="B142" s="15"/>
      <c r="C142" s="15"/>
      <c r="D142" s="15"/>
      <c r="E142" s="15"/>
      <c r="F142" s="16"/>
      <c r="G142" s="16"/>
      <c r="H142" s="16"/>
      <c r="I142" s="16"/>
    </row>
    <row r="143" spans="1:10" x14ac:dyDescent="0.25">
      <c r="A143" s="15"/>
      <c r="B143" s="15"/>
      <c r="C143" s="15"/>
      <c r="D143" s="15"/>
      <c r="E143" s="15"/>
      <c r="F143" s="16"/>
      <c r="G143" s="16"/>
      <c r="H143" s="16"/>
      <c r="I143" s="16"/>
    </row>
    <row r="144" spans="1:10" x14ac:dyDescent="0.25">
      <c r="A144" s="15"/>
      <c r="B144" s="15"/>
      <c r="C144" s="15"/>
      <c r="D144" s="15"/>
      <c r="E144" s="15"/>
      <c r="F144" s="16"/>
      <c r="G144" s="16"/>
      <c r="H144" s="16"/>
      <c r="I144" s="16"/>
    </row>
    <row r="145" spans="1:10" x14ac:dyDescent="0.25">
      <c r="A145" s="15"/>
      <c r="B145" s="15"/>
      <c r="C145" s="15"/>
      <c r="D145" s="15"/>
      <c r="E145" s="15"/>
      <c r="F145" s="16"/>
      <c r="G145" s="16"/>
      <c r="H145" s="16"/>
      <c r="I145" s="16"/>
    </row>
    <row r="146" spans="1:10" x14ac:dyDescent="0.25">
      <c r="A146" s="15"/>
      <c r="B146" s="15"/>
      <c r="C146" s="15"/>
      <c r="D146" s="15"/>
      <c r="E146" s="15"/>
      <c r="F146" s="16"/>
      <c r="G146" s="16"/>
      <c r="H146" s="16"/>
      <c r="I146" s="16"/>
    </row>
    <row r="147" spans="1:10" x14ac:dyDescent="0.25">
      <c r="A147" s="15"/>
      <c r="B147" s="15"/>
      <c r="C147" s="15"/>
      <c r="D147" s="15"/>
      <c r="E147" s="15"/>
      <c r="F147" s="16"/>
      <c r="G147" s="16"/>
      <c r="H147" s="16"/>
      <c r="I147" s="16"/>
    </row>
    <row r="148" spans="1:10" x14ac:dyDescent="0.25">
      <c r="A148" s="15"/>
      <c r="B148" s="15"/>
      <c r="C148" s="15"/>
      <c r="D148" s="15"/>
      <c r="E148" s="15"/>
      <c r="F148" s="16"/>
      <c r="G148" s="16"/>
      <c r="H148" s="16"/>
      <c r="I148" s="16"/>
    </row>
    <row r="149" spans="1:10" x14ac:dyDescent="0.25">
      <c r="A149" s="344" t="s">
        <v>28</v>
      </c>
      <c r="B149" s="344"/>
      <c r="C149" s="344"/>
      <c r="D149" s="344"/>
      <c r="E149" s="344"/>
      <c r="F149" s="344"/>
      <c r="G149" s="344"/>
      <c r="H149" s="344"/>
      <c r="I149" s="344"/>
    </row>
    <row r="150" spans="1:10" x14ac:dyDescent="0.25">
      <c r="A150" s="344"/>
      <c r="B150" s="344"/>
      <c r="C150" s="344"/>
      <c r="D150" s="344"/>
      <c r="E150" s="344"/>
      <c r="F150" s="344"/>
      <c r="G150" s="344"/>
      <c r="H150" s="344"/>
      <c r="I150" s="344"/>
    </row>
    <row r="151" spans="1:10" x14ac:dyDescent="0.25">
      <c r="A151" s="17"/>
      <c r="B151" s="17"/>
      <c r="C151" s="17"/>
      <c r="D151" s="17"/>
      <c r="E151" s="17"/>
      <c r="F151" s="18"/>
      <c r="G151" s="18"/>
      <c r="H151" s="18"/>
      <c r="I151" s="18"/>
    </row>
    <row r="152" spans="1:10" ht="15" customHeight="1" x14ac:dyDescent="0.25">
      <c r="A152" s="108" t="s">
        <v>0</v>
      </c>
      <c r="B152" s="108"/>
      <c r="C152" s="108"/>
      <c r="D152" s="108"/>
      <c r="E152" s="108"/>
      <c r="F152" s="112" t="s">
        <v>217</v>
      </c>
      <c r="G152" s="112"/>
      <c r="H152" s="112" t="s">
        <v>218</v>
      </c>
      <c r="I152" s="112"/>
    </row>
    <row r="153" spans="1:10" x14ac:dyDescent="0.25">
      <c r="A153" s="109"/>
      <c r="B153" s="109"/>
      <c r="C153" s="109"/>
      <c r="D153" s="109"/>
      <c r="E153" s="109"/>
      <c r="F153" s="113"/>
      <c r="G153" s="113"/>
      <c r="H153" s="113"/>
      <c r="I153" s="113"/>
    </row>
    <row r="154" spans="1:10" x14ac:dyDescent="0.25">
      <c r="A154" s="117" t="s">
        <v>30</v>
      </c>
      <c r="B154" s="118"/>
      <c r="C154" s="118"/>
      <c r="D154" s="118"/>
      <c r="E154" s="118"/>
      <c r="F154" s="79">
        <v>3584400</v>
      </c>
      <c r="G154" s="79"/>
      <c r="H154" s="343">
        <v>3584400</v>
      </c>
      <c r="I154" s="343"/>
    </row>
    <row r="155" spans="1:10" x14ac:dyDescent="0.25">
      <c r="A155" s="170" t="s">
        <v>103</v>
      </c>
      <c r="B155" s="170"/>
      <c r="C155" s="170"/>
      <c r="D155" s="170"/>
      <c r="E155" s="170"/>
      <c r="F155" s="79"/>
      <c r="G155" s="79"/>
      <c r="H155" s="343"/>
      <c r="I155" s="343"/>
    </row>
    <row r="156" spans="1:10" x14ac:dyDescent="0.25">
      <c r="A156" s="348" t="s">
        <v>49</v>
      </c>
      <c r="B156" s="348"/>
      <c r="C156" s="348"/>
      <c r="D156" s="348"/>
      <c r="E156" s="348"/>
      <c r="F156" s="79">
        <v>0</v>
      </c>
      <c r="G156" s="79"/>
      <c r="H156" s="343">
        <v>200000</v>
      </c>
      <c r="I156" s="343"/>
    </row>
    <row r="157" spans="1:10" ht="15.75" thickBot="1" x14ac:dyDescent="0.3">
      <c r="A157" s="349" t="s">
        <v>50</v>
      </c>
      <c r="B157" s="349"/>
      <c r="C157" s="349"/>
      <c r="D157" s="349"/>
      <c r="E157" s="349"/>
      <c r="F157" s="350"/>
      <c r="G157" s="350"/>
      <c r="H157" s="351"/>
      <c r="I157" s="351"/>
    </row>
    <row r="158" spans="1:10" ht="16.5" thickTop="1" thickBot="1" x14ac:dyDescent="0.3">
      <c r="A158" s="91" t="s">
        <v>5</v>
      </c>
      <c r="B158" s="92"/>
      <c r="C158" s="92"/>
      <c r="D158" s="92"/>
      <c r="E158" s="92"/>
      <c r="F158" s="147">
        <f>SUM(F154)</f>
        <v>3584400</v>
      </c>
      <c r="G158" s="146"/>
      <c r="H158" s="147">
        <f>SUM(H154,H156)</f>
        <v>3784400</v>
      </c>
      <c r="I158" s="146"/>
      <c r="J158" s="21"/>
    </row>
    <row r="159" spans="1:10" ht="15.75" thickTop="1" x14ac:dyDescent="0.25">
      <c r="A159" s="117" t="s">
        <v>19</v>
      </c>
      <c r="B159" s="118"/>
      <c r="C159" s="118"/>
      <c r="D159" s="118"/>
      <c r="E159" s="118"/>
      <c r="F159" s="79">
        <v>706431</v>
      </c>
      <c r="G159" s="79"/>
      <c r="H159" s="343">
        <v>698958</v>
      </c>
      <c r="I159" s="343"/>
    </row>
    <row r="160" spans="1:10" x14ac:dyDescent="0.25">
      <c r="A160" s="80" t="s">
        <v>201</v>
      </c>
      <c r="B160" s="81"/>
      <c r="C160" s="81"/>
      <c r="D160" s="81"/>
      <c r="E160" s="81"/>
      <c r="F160" s="149"/>
      <c r="G160" s="149"/>
      <c r="H160" s="342"/>
      <c r="I160" s="342"/>
    </row>
    <row r="161" spans="1:11" ht="15.75" thickBot="1" x14ac:dyDescent="0.3">
      <c r="A161" s="368" t="s">
        <v>31</v>
      </c>
      <c r="B161" s="369"/>
      <c r="C161" s="369"/>
      <c r="D161" s="369"/>
      <c r="E161" s="370"/>
      <c r="F161" s="193"/>
      <c r="G161" s="194"/>
      <c r="H161" s="52">
        <v>69000</v>
      </c>
      <c r="I161" s="53"/>
    </row>
    <row r="162" spans="1:11" ht="16.5" thickTop="1" thickBot="1" x14ac:dyDescent="0.3">
      <c r="A162" s="91" t="s">
        <v>6</v>
      </c>
      <c r="B162" s="92"/>
      <c r="C162" s="92"/>
      <c r="D162" s="92"/>
      <c r="E162" s="92"/>
      <c r="F162" s="147">
        <f>SUM(F159:G161)</f>
        <v>706431</v>
      </c>
      <c r="G162" s="148"/>
      <c r="H162" s="147">
        <f>SUM(H159:I161)</f>
        <v>767958</v>
      </c>
      <c r="I162" s="148"/>
    </row>
    <row r="163" spans="1:11" ht="15.75" thickTop="1" x14ac:dyDescent="0.25">
      <c r="A163" s="117" t="s">
        <v>32</v>
      </c>
      <c r="B163" s="118"/>
      <c r="C163" s="118"/>
      <c r="D163" s="118"/>
      <c r="E163" s="119"/>
      <c r="F163" s="79">
        <v>9724</v>
      </c>
      <c r="G163" s="79"/>
      <c r="H163" s="79">
        <v>15000</v>
      </c>
      <c r="I163" s="79"/>
    </row>
    <row r="164" spans="1:11" x14ac:dyDescent="0.25">
      <c r="A164" s="80" t="s">
        <v>228</v>
      </c>
      <c r="B164" s="81"/>
      <c r="C164" s="81"/>
      <c r="D164" s="81"/>
      <c r="E164" s="81"/>
      <c r="F164" s="149"/>
      <c r="G164" s="149"/>
      <c r="H164" s="149"/>
      <c r="I164" s="149"/>
    </row>
    <row r="165" spans="1:11" x14ac:dyDescent="0.25">
      <c r="A165" s="275" t="s">
        <v>33</v>
      </c>
      <c r="B165" s="275"/>
      <c r="C165" s="275"/>
      <c r="D165" s="275"/>
      <c r="E165" s="275"/>
      <c r="F165" s="79">
        <v>7080</v>
      </c>
      <c r="G165" s="79"/>
      <c r="H165" s="79">
        <v>425000</v>
      </c>
      <c r="I165" s="79"/>
    </row>
    <row r="166" spans="1:11" x14ac:dyDescent="0.25">
      <c r="A166" s="170" t="s">
        <v>234</v>
      </c>
      <c r="B166" s="170"/>
      <c r="C166" s="170"/>
      <c r="D166" s="170"/>
      <c r="E166" s="170"/>
      <c r="F166" s="79"/>
      <c r="G166" s="79"/>
      <c r="H166" s="79"/>
      <c r="I166" s="79"/>
    </row>
    <row r="167" spans="1:11" x14ac:dyDescent="0.25">
      <c r="A167" s="170" t="s">
        <v>235</v>
      </c>
      <c r="B167" s="170"/>
      <c r="C167" s="170"/>
      <c r="D167" s="170"/>
      <c r="E167" s="170"/>
      <c r="F167" s="79"/>
      <c r="G167" s="79"/>
      <c r="H167" s="79"/>
      <c r="I167" s="79"/>
    </row>
    <row r="168" spans="1:11" x14ac:dyDescent="0.25">
      <c r="A168" s="117" t="s">
        <v>34</v>
      </c>
      <c r="B168" s="118"/>
      <c r="C168" s="118"/>
      <c r="D168" s="118"/>
      <c r="E168" s="118"/>
      <c r="F168" s="79">
        <v>35971</v>
      </c>
      <c r="G168" s="79"/>
      <c r="H168" s="79">
        <v>50000</v>
      </c>
      <c r="I168" s="79"/>
    </row>
    <row r="169" spans="1:11" x14ac:dyDescent="0.25">
      <c r="A169" s="80" t="s">
        <v>53</v>
      </c>
      <c r="B169" s="81"/>
      <c r="C169" s="81"/>
      <c r="D169" s="81"/>
      <c r="E169" s="81"/>
      <c r="F169" s="149"/>
      <c r="G169" s="149"/>
      <c r="H169" s="149"/>
      <c r="I169" s="149"/>
      <c r="K169" s="23"/>
    </row>
    <row r="170" spans="1:11" x14ac:dyDescent="0.25">
      <c r="A170" s="131" t="s">
        <v>12</v>
      </c>
      <c r="B170" s="132"/>
      <c r="C170" s="132"/>
      <c r="D170" s="132"/>
      <c r="E170" s="133"/>
      <c r="F170" s="50">
        <v>0</v>
      </c>
      <c r="G170" s="51"/>
      <c r="H170" s="50">
        <v>0</v>
      </c>
      <c r="I170" s="51"/>
      <c r="K170" s="23"/>
    </row>
    <row r="171" spans="1:11" x14ac:dyDescent="0.25">
      <c r="A171" s="70" t="s">
        <v>35</v>
      </c>
      <c r="B171" s="71"/>
      <c r="C171" s="71"/>
      <c r="D171" s="71"/>
      <c r="E171" s="72"/>
      <c r="F171" s="143"/>
      <c r="G171" s="144"/>
      <c r="H171" s="143"/>
      <c r="I171" s="144"/>
      <c r="K171" s="23"/>
    </row>
    <row r="172" spans="1:11" x14ac:dyDescent="0.25">
      <c r="A172" s="54" t="s">
        <v>36</v>
      </c>
      <c r="B172" s="55"/>
      <c r="C172" s="55"/>
      <c r="D172" s="55"/>
      <c r="E172" s="56"/>
      <c r="F172" s="50">
        <v>23961</v>
      </c>
      <c r="G172" s="51"/>
      <c r="H172" s="50">
        <v>40000</v>
      </c>
      <c r="I172" s="51"/>
      <c r="K172" s="23"/>
    </row>
    <row r="173" spans="1:11" x14ac:dyDescent="0.25">
      <c r="A173" s="70" t="s">
        <v>37</v>
      </c>
      <c r="B173" s="71"/>
      <c r="C173" s="71"/>
      <c r="D173" s="71"/>
      <c r="E173" s="72"/>
      <c r="F173" s="50"/>
      <c r="G173" s="51"/>
      <c r="H173" s="50"/>
      <c r="I173" s="51"/>
      <c r="K173" s="23"/>
    </row>
    <row r="174" spans="1:11" x14ac:dyDescent="0.25">
      <c r="A174" s="117" t="s">
        <v>7</v>
      </c>
      <c r="B174" s="118"/>
      <c r="C174" s="118"/>
      <c r="D174" s="118"/>
      <c r="E174" s="118"/>
      <c r="F174" s="79">
        <v>0</v>
      </c>
      <c r="G174" s="79"/>
      <c r="H174" s="79">
        <v>50000</v>
      </c>
      <c r="I174" s="79"/>
    </row>
    <row r="175" spans="1:11" x14ac:dyDescent="0.25">
      <c r="A175" s="80" t="s">
        <v>38</v>
      </c>
      <c r="B175" s="81"/>
      <c r="C175" s="81"/>
      <c r="D175" s="81"/>
      <c r="E175" s="81"/>
      <c r="F175" s="149"/>
      <c r="G175" s="149"/>
      <c r="H175" s="149"/>
      <c r="I175" s="149"/>
    </row>
    <row r="176" spans="1:11" x14ac:dyDescent="0.25">
      <c r="A176" s="117" t="s">
        <v>39</v>
      </c>
      <c r="B176" s="118"/>
      <c r="C176" s="118"/>
      <c r="D176" s="118"/>
      <c r="E176" s="118"/>
      <c r="F176" s="79">
        <v>212000</v>
      </c>
      <c r="G176" s="79"/>
      <c r="H176" s="79">
        <v>212000</v>
      </c>
      <c r="I176" s="79"/>
    </row>
    <row r="177" spans="1:10" x14ac:dyDescent="0.25">
      <c r="A177" s="80" t="s">
        <v>230</v>
      </c>
      <c r="B177" s="81"/>
      <c r="C177" s="81"/>
      <c r="D177" s="81"/>
      <c r="E177" s="81"/>
      <c r="F177" s="149"/>
      <c r="G177" s="149"/>
      <c r="H177" s="149"/>
      <c r="I177" s="149"/>
    </row>
    <row r="178" spans="1:10" x14ac:dyDescent="0.25">
      <c r="A178" s="273" t="s">
        <v>42</v>
      </c>
      <c r="B178" s="273"/>
      <c r="C178" s="273"/>
      <c r="D178" s="273"/>
      <c r="E178" s="273"/>
      <c r="F178" s="79">
        <v>415102</v>
      </c>
      <c r="G178" s="79"/>
      <c r="H178" s="79">
        <v>460000</v>
      </c>
      <c r="I178" s="79"/>
    </row>
    <row r="179" spans="1:10" x14ac:dyDescent="0.25">
      <c r="A179" s="70" t="s">
        <v>229</v>
      </c>
      <c r="B179" s="55"/>
      <c r="C179" s="55"/>
      <c r="D179" s="55"/>
      <c r="E179" s="56"/>
      <c r="F179" s="50"/>
      <c r="G179" s="51"/>
      <c r="H179" s="50"/>
      <c r="I179" s="51"/>
    </row>
    <row r="180" spans="1:10" x14ac:dyDescent="0.25">
      <c r="A180" s="345" t="s">
        <v>40</v>
      </c>
      <c r="B180" s="346"/>
      <c r="C180" s="346"/>
      <c r="D180" s="346"/>
      <c r="E180" s="347"/>
      <c r="F180" s="50">
        <v>492875</v>
      </c>
      <c r="G180" s="51"/>
      <c r="H180" s="50">
        <v>537600</v>
      </c>
      <c r="I180" s="51"/>
    </row>
    <row r="181" spans="1:10" x14ac:dyDescent="0.25">
      <c r="A181" s="153" t="s">
        <v>104</v>
      </c>
      <c r="B181" s="154"/>
      <c r="C181" s="154"/>
      <c r="D181" s="154"/>
      <c r="E181" s="155"/>
      <c r="F181" s="50"/>
      <c r="G181" s="51"/>
      <c r="H181" s="50"/>
      <c r="I181" s="51"/>
    </row>
    <row r="182" spans="1:10" x14ac:dyDescent="0.25">
      <c r="A182" s="54" t="s">
        <v>134</v>
      </c>
      <c r="B182" s="55"/>
      <c r="C182" s="55"/>
      <c r="D182" s="55"/>
      <c r="E182" s="56"/>
      <c r="F182" s="50">
        <v>0</v>
      </c>
      <c r="G182" s="51"/>
      <c r="H182" s="50">
        <v>0</v>
      </c>
      <c r="I182" s="51"/>
    </row>
    <row r="183" spans="1:10" x14ac:dyDescent="0.25">
      <c r="A183" s="153" t="s">
        <v>135</v>
      </c>
      <c r="B183" s="154"/>
      <c r="C183" s="154"/>
      <c r="D183" s="154"/>
      <c r="E183" s="155"/>
      <c r="F183" s="50"/>
      <c r="G183" s="51"/>
      <c r="H183" s="50"/>
      <c r="I183" s="51"/>
    </row>
    <row r="184" spans="1:10" x14ac:dyDescent="0.25">
      <c r="A184" s="117" t="s">
        <v>43</v>
      </c>
      <c r="B184" s="118"/>
      <c r="C184" s="118"/>
      <c r="D184" s="118"/>
      <c r="E184" s="118"/>
      <c r="F184" s="79">
        <v>89125</v>
      </c>
      <c r="G184" s="79"/>
      <c r="H184" s="79">
        <f>SUM(H163,H165,H168,H170,H172,H174,H176,H178,H182,H186)*0.27</f>
        <v>351540</v>
      </c>
      <c r="I184" s="79"/>
    </row>
    <row r="185" spans="1:10" x14ac:dyDescent="0.25">
      <c r="A185" s="60" t="s">
        <v>80</v>
      </c>
      <c r="B185" s="61"/>
      <c r="C185" s="61"/>
      <c r="D185" s="61"/>
      <c r="E185" s="62"/>
      <c r="F185" s="50"/>
      <c r="G185" s="51"/>
      <c r="H185" s="50"/>
      <c r="I185" s="51"/>
    </row>
    <row r="186" spans="1:10" x14ac:dyDescent="0.25">
      <c r="A186" s="131" t="s">
        <v>27</v>
      </c>
      <c r="B186" s="132"/>
      <c r="C186" s="132"/>
      <c r="D186" s="132"/>
      <c r="E186" s="133"/>
      <c r="F186" s="79">
        <v>43505</v>
      </c>
      <c r="G186" s="79"/>
      <c r="H186" s="79">
        <v>50000</v>
      </c>
      <c r="I186" s="79"/>
    </row>
    <row r="187" spans="1:10" ht="15.75" thickBot="1" x14ac:dyDescent="0.3">
      <c r="A187" s="128" t="s">
        <v>136</v>
      </c>
      <c r="B187" s="129"/>
      <c r="C187" s="129"/>
      <c r="D187" s="129"/>
      <c r="E187" s="130"/>
      <c r="F187" s="50"/>
      <c r="G187" s="51"/>
      <c r="H187" s="50"/>
      <c r="I187" s="51"/>
    </row>
    <row r="188" spans="1:10" ht="16.5" thickTop="1" thickBot="1" x14ac:dyDescent="0.3">
      <c r="A188" s="91" t="s">
        <v>8</v>
      </c>
      <c r="B188" s="92"/>
      <c r="C188" s="92"/>
      <c r="D188" s="92"/>
      <c r="E188" s="93"/>
      <c r="F188" s="145">
        <f>SUM(F163:G187)</f>
        <v>1329343</v>
      </c>
      <c r="G188" s="146"/>
      <c r="H188" s="147">
        <f>SUM(H163:I187)</f>
        <v>2191140</v>
      </c>
      <c r="I188" s="148"/>
      <c r="J188" s="21"/>
    </row>
    <row r="189" spans="1:10" ht="16.5" thickTop="1" thickBot="1" x14ac:dyDescent="0.3">
      <c r="A189" s="91" t="s">
        <v>9</v>
      </c>
      <c r="B189" s="122"/>
      <c r="C189" s="122"/>
      <c r="D189" s="122"/>
      <c r="E189" s="122"/>
      <c r="F189" s="189">
        <f>SUM(F158+F162+F188)</f>
        <v>5620174</v>
      </c>
      <c r="G189" s="190"/>
      <c r="H189" s="189">
        <f>SUM(H158+H162+H188)</f>
        <v>6743498</v>
      </c>
      <c r="I189" s="190"/>
      <c r="J189" s="21"/>
    </row>
    <row r="190" spans="1:10" ht="16.5" thickTop="1" thickBot="1" x14ac:dyDescent="0.3">
      <c r="A190" s="332" t="s">
        <v>17</v>
      </c>
      <c r="B190" s="333"/>
      <c r="C190" s="333"/>
      <c r="D190" s="333"/>
      <c r="E190" s="333"/>
      <c r="F190" s="233"/>
      <c r="G190" s="359"/>
      <c r="H190" s="189">
        <v>16362017</v>
      </c>
      <c r="I190" s="137"/>
      <c r="J190" s="21"/>
    </row>
    <row r="191" spans="1:10" ht="16.5" thickTop="1" thickBot="1" x14ac:dyDescent="0.3">
      <c r="A191" s="456"/>
      <c r="B191" s="456"/>
      <c r="C191" s="456"/>
      <c r="D191" s="456"/>
      <c r="E191" s="456"/>
      <c r="F191" s="457"/>
      <c r="G191" s="457"/>
      <c r="H191" s="455"/>
      <c r="I191" s="455"/>
    </row>
    <row r="192" spans="1:10" ht="16.5" thickTop="1" thickBot="1" x14ac:dyDescent="0.3">
      <c r="A192" s="453" t="s">
        <v>236</v>
      </c>
      <c r="B192" s="454"/>
      <c r="C192" s="454"/>
      <c r="D192" s="454"/>
      <c r="E192" s="454"/>
      <c r="F192" s="376"/>
      <c r="G192" s="376"/>
      <c r="H192" s="376"/>
      <c r="I192" s="376"/>
    </row>
    <row r="193" spans="1:10" ht="15.75" thickTop="1" x14ac:dyDescent="0.25">
      <c r="A193" s="67" t="s">
        <v>74</v>
      </c>
      <c r="B193" s="67"/>
      <c r="C193" s="67"/>
      <c r="D193" s="67"/>
      <c r="E193" s="67"/>
      <c r="F193" s="69">
        <v>1000000</v>
      </c>
      <c r="G193" s="69"/>
      <c r="H193" s="69">
        <v>0</v>
      </c>
      <c r="I193" s="69"/>
    </row>
    <row r="194" spans="1:10" x14ac:dyDescent="0.25">
      <c r="A194" s="303"/>
      <c r="B194" s="304"/>
      <c r="C194" s="304"/>
      <c r="D194" s="304"/>
      <c r="E194" s="305"/>
      <c r="F194" s="298"/>
      <c r="G194" s="299"/>
      <c r="H194" s="298"/>
      <c r="I194" s="299"/>
    </row>
    <row r="195" spans="1:10" x14ac:dyDescent="0.25">
      <c r="A195" s="334" t="s">
        <v>24</v>
      </c>
      <c r="B195" s="335"/>
      <c r="C195" s="335"/>
      <c r="D195" s="335"/>
      <c r="E195" s="336"/>
      <c r="F195" s="143">
        <v>0</v>
      </c>
      <c r="G195" s="144"/>
      <c r="H195" s="143">
        <v>0</v>
      </c>
      <c r="I195" s="144"/>
    </row>
    <row r="196" spans="1:10" x14ac:dyDescent="0.25">
      <c r="A196" s="70"/>
      <c r="B196" s="71"/>
      <c r="C196" s="71"/>
      <c r="D196" s="71"/>
      <c r="E196" s="72"/>
      <c r="F196" s="50"/>
      <c r="G196" s="51"/>
      <c r="H196" s="50"/>
      <c r="I196" s="51"/>
    </row>
    <row r="197" spans="1:10" x14ac:dyDescent="0.25">
      <c r="A197" s="131" t="s">
        <v>105</v>
      </c>
      <c r="B197" s="132"/>
      <c r="C197" s="132"/>
      <c r="D197" s="132"/>
      <c r="E197" s="133"/>
      <c r="F197" s="50">
        <v>0</v>
      </c>
      <c r="G197" s="51"/>
      <c r="H197" s="50">
        <v>0</v>
      </c>
      <c r="I197" s="51"/>
    </row>
    <row r="198" spans="1:10" x14ac:dyDescent="0.25">
      <c r="A198" s="70"/>
      <c r="B198" s="71"/>
      <c r="C198" s="71"/>
      <c r="D198" s="71"/>
      <c r="E198" s="72"/>
      <c r="F198" s="50"/>
      <c r="G198" s="51"/>
      <c r="H198" s="50"/>
      <c r="I198" s="51"/>
    </row>
    <row r="199" spans="1:10" x14ac:dyDescent="0.25">
      <c r="A199" s="131" t="s">
        <v>75</v>
      </c>
      <c r="B199" s="132"/>
      <c r="C199" s="132"/>
      <c r="D199" s="132"/>
      <c r="E199" s="133"/>
      <c r="F199" s="50">
        <v>0</v>
      </c>
      <c r="G199" s="51"/>
      <c r="H199" s="50">
        <v>0</v>
      </c>
      <c r="I199" s="51"/>
    </row>
    <row r="200" spans="1:10" x14ac:dyDescent="0.25">
      <c r="A200" s="70"/>
      <c r="B200" s="71"/>
      <c r="C200" s="71"/>
      <c r="D200" s="71"/>
      <c r="E200" s="72"/>
      <c r="F200" s="50"/>
      <c r="G200" s="51"/>
      <c r="H200" s="50"/>
      <c r="I200" s="51"/>
    </row>
    <row r="201" spans="1:10" ht="15.75" thickBot="1" x14ac:dyDescent="0.3">
      <c r="A201" s="198" t="s">
        <v>25</v>
      </c>
      <c r="B201" s="199"/>
      <c r="C201" s="199"/>
      <c r="D201" s="199"/>
      <c r="E201" s="200"/>
      <c r="F201" s="193">
        <v>0</v>
      </c>
      <c r="G201" s="194"/>
      <c r="H201" s="193">
        <v>0</v>
      </c>
      <c r="I201" s="194"/>
    </row>
    <row r="202" spans="1:10" ht="16.5" thickTop="1" thickBot="1" x14ac:dyDescent="0.3">
      <c r="A202" s="87" t="s">
        <v>10</v>
      </c>
      <c r="B202" s="88"/>
      <c r="C202" s="88"/>
      <c r="D202" s="88"/>
      <c r="E202" s="88"/>
      <c r="F202" s="102">
        <f>SUM(F193:G201)</f>
        <v>1000000</v>
      </c>
      <c r="G202" s="104"/>
      <c r="H202" s="102">
        <f>SUM(H193:I201)</f>
        <v>0</v>
      </c>
      <c r="I202" s="104"/>
      <c r="J202" s="21"/>
    </row>
    <row r="203" spans="1:10" ht="16.5" thickTop="1" thickBot="1" x14ac:dyDescent="0.3">
      <c r="A203" s="91" t="s">
        <v>11</v>
      </c>
      <c r="B203" s="92"/>
      <c r="C203" s="92"/>
      <c r="D203" s="92"/>
      <c r="E203" s="93"/>
      <c r="F203" s="145">
        <f>SUM(F189,F190,F202,F192)</f>
        <v>6620174</v>
      </c>
      <c r="G203" s="146"/>
      <c r="H203" s="147">
        <f>SUM(H189,H190,H202,H192)</f>
        <v>23105515</v>
      </c>
      <c r="I203" s="148"/>
      <c r="J203" s="21"/>
    </row>
    <row r="204" spans="1:10" ht="15.75" thickTop="1" x14ac:dyDescent="0.25">
      <c r="F204" s="26"/>
      <c r="G204" s="27"/>
      <c r="H204" s="27"/>
      <c r="I204" s="27"/>
    </row>
    <row r="207" spans="1:10" x14ac:dyDescent="0.25">
      <c r="A207" s="210" t="s">
        <v>78</v>
      </c>
      <c r="B207" s="210"/>
      <c r="C207" s="210"/>
      <c r="D207" s="210"/>
      <c r="E207" s="210"/>
      <c r="F207" s="210"/>
      <c r="G207" s="210"/>
      <c r="H207" s="210"/>
      <c r="I207" s="210"/>
    </row>
    <row r="208" spans="1:10" x14ac:dyDescent="0.25">
      <c r="A208" s="48"/>
    </row>
    <row r="209" spans="1:10" ht="15" customHeight="1" x14ac:dyDescent="0.25">
      <c r="A209" s="108" t="s">
        <v>0</v>
      </c>
      <c r="B209" s="108"/>
      <c r="C209" s="108"/>
      <c r="D209" s="108"/>
      <c r="E209" s="108"/>
      <c r="F209" s="112" t="s">
        <v>217</v>
      </c>
      <c r="G209" s="112"/>
      <c r="H209" s="112" t="s">
        <v>218</v>
      </c>
      <c r="I209" s="112"/>
    </row>
    <row r="210" spans="1:10" x14ac:dyDescent="0.25">
      <c r="A210" s="109"/>
      <c r="B210" s="109"/>
      <c r="C210" s="109"/>
      <c r="D210" s="109"/>
      <c r="E210" s="109"/>
      <c r="F210" s="113"/>
      <c r="G210" s="113"/>
      <c r="H210" s="113"/>
      <c r="I210" s="113"/>
    </row>
    <row r="211" spans="1:10" x14ac:dyDescent="0.25">
      <c r="A211" s="275" t="s">
        <v>76</v>
      </c>
      <c r="B211" s="275"/>
      <c r="C211" s="275"/>
      <c r="D211" s="275"/>
      <c r="E211" s="275"/>
      <c r="F211" s="249">
        <f>F212</f>
        <v>1422744</v>
      </c>
      <c r="G211" s="249"/>
      <c r="H211" s="249">
        <v>1900028</v>
      </c>
      <c r="I211" s="249"/>
    </row>
    <row r="212" spans="1:10" ht="15.75" thickBot="1" x14ac:dyDescent="0.3">
      <c r="A212" s="337" t="s">
        <v>137</v>
      </c>
      <c r="B212" s="338"/>
      <c r="C212" s="338"/>
      <c r="D212" s="338"/>
      <c r="E212" s="339"/>
      <c r="F212" s="193">
        <v>1422744</v>
      </c>
      <c r="G212" s="194"/>
      <c r="H212" s="193"/>
      <c r="I212" s="194"/>
    </row>
    <row r="213" spans="1:10" ht="16.5" thickTop="1" thickBot="1" x14ac:dyDescent="0.3">
      <c r="A213" s="330" t="s">
        <v>8</v>
      </c>
      <c r="B213" s="331"/>
      <c r="C213" s="331"/>
      <c r="D213" s="331"/>
      <c r="E213" s="331"/>
      <c r="F213" s="102">
        <f>F211</f>
        <v>1422744</v>
      </c>
      <c r="G213" s="104"/>
      <c r="H213" s="102">
        <f>H211</f>
        <v>1900028</v>
      </c>
      <c r="I213" s="104"/>
      <c r="J213" s="21"/>
    </row>
    <row r="214" spans="1:10" ht="16.5" thickTop="1" thickBot="1" x14ac:dyDescent="0.3">
      <c r="A214" s="377" t="s">
        <v>11</v>
      </c>
      <c r="B214" s="378"/>
      <c r="C214" s="378"/>
      <c r="D214" s="378"/>
      <c r="E214" s="378"/>
      <c r="F214" s="442">
        <f>SUM(F213)</f>
        <v>1422744</v>
      </c>
      <c r="G214" s="442"/>
      <c r="H214" s="442">
        <f>SUM(H213)</f>
        <v>1900028</v>
      </c>
      <c r="I214" s="442"/>
    </row>
    <row r="215" spans="1:10" ht="15.75" thickTop="1" x14ac:dyDescent="0.25">
      <c r="A215" s="28"/>
    </row>
    <row r="218" spans="1:10" x14ac:dyDescent="0.25">
      <c r="A218" s="210" t="s">
        <v>44</v>
      </c>
      <c r="B218" s="210"/>
      <c r="C218" s="210"/>
      <c r="D218" s="210"/>
      <c r="E218" s="210"/>
      <c r="F218" s="210"/>
      <c r="G218" s="210"/>
      <c r="H218" s="210"/>
      <c r="I218" s="210"/>
    </row>
    <row r="219" spans="1:10" x14ac:dyDescent="0.25">
      <c r="A219" s="48"/>
    </row>
    <row r="220" spans="1:10" ht="15" customHeight="1" x14ac:dyDescent="0.25">
      <c r="A220" s="108" t="s">
        <v>0</v>
      </c>
      <c r="B220" s="108"/>
      <c r="C220" s="108"/>
      <c r="D220" s="108"/>
      <c r="E220" s="108"/>
      <c r="F220" s="112" t="s">
        <v>217</v>
      </c>
      <c r="G220" s="112"/>
      <c r="H220" s="112" t="s">
        <v>218</v>
      </c>
      <c r="I220" s="112"/>
    </row>
    <row r="221" spans="1:10" x14ac:dyDescent="0.25">
      <c r="A221" s="109"/>
      <c r="B221" s="109"/>
      <c r="C221" s="109"/>
      <c r="D221" s="109"/>
      <c r="E221" s="109"/>
      <c r="F221" s="113"/>
      <c r="G221" s="113"/>
      <c r="H221" s="113"/>
      <c r="I221" s="113"/>
    </row>
    <row r="222" spans="1:10" x14ac:dyDescent="0.25">
      <c r="A222" s="117" t="s">
        <v>39</v>
      </c>
      <c r="B222" s="118"/>
      <c r="C222" s="118"/>
      <c r="D222" s="118"/>
      <c r="E222" s="118"/>
      <c r="F222" s="74">
        <v>0</v>
      </c>
      <c r="G222" s="74"/>
      <c r="H222" s="74">
        <v>0</v>
      </c>
      <c r="I222" s="74"/>
    </row>
    <row r="223" spans="1:10" x14ac:dyDescent="0.25">
      <c r="A223" s="80"/>
      <c r="B223" s="81"/>
      <c r="C223" s="81"/>
      <c r="D223" s="81"/>
      <c r="E223" s="81"/>
      <c r="F223" s="163"/>
      <c r="G223" s="163"/>
      <c r="H223" s="163"/>
      <c r="I223" s="163"/>
    </row>
    <row r="224" spans="1:10" x14ac:dyDescent="0.25">
      <c r="A224" s="117" t="s">
        <v>45</v>
      </c>
      <c r="B224" s="118"/>
      <c r="C224" s="118"/>
      <c r="D224" s="118"/>
      <c r="E224" s="118"/>
      <c r="F224" s="74">
        <v>0</v>
      </c>
      <c r="G224" s="74"/>
      <c r="H224" s="74">
        <v>0</v>
      </c>
      <c r="I224" s="74"/>
    </row>
    <row r="225" spans="1:9" ht="15.75" thickBot="1" x14ac:dyDescent="0.3">
      <c r="A225" s="60"/>
      <c r="B225" s="61"/>
      <c r="C225" s="61"/>
      <c r="D225" s="61"/>
      <c r="E225" s="62"/>
      <c r="F225" s="384"/>
      <c r="G225" s="385"/>
      <c r="H225" s="384"/>
      <c r="I225" s="385"/>
    </row>
    <row r="226" spans="1:9" ht="16.5" thickTop="1" thickBot="1" x14ac:dyDescent="0.3">
      <c r="A226" s="91" t="s">
        <v>8</v>
      </c>
      <c r="B226" s="92"/>
      <c r="C226" s="92"/>
      <c r="D226" s="92"/>
      <c r="E226" s="93"/>
      <c r="F226" s="95">
        <f>SUM(F222:G225)</f>
        <v>0</v>
      </c>
      <c r="G226" s="98"/>
      <c r="H226" s="95">
        <f>SUM(H222:I225)</f>
        <v>0</v>
      </c>
      <c r="I226" s="98"/>
    </row>
    <row r="227" spans="1:9" ht="16.5" thickTop="1" thickBot="1" x14ac:dyDescent="0.3">
      <c r="A227" s="91" t="s">
        <v>79</v>
      </c>
      <c r="B227" s="92"/>
      <c r="C227" s="92"/>
      <c r="D227" s="92"/>
      <c r="E227" s="92"/>
      <c r="F227" s="95">
        <f>SUM(F226)</f>
        <v>0</v>
      </c>
      <c r="G227" s="98"/>
      <c r="H227" s="95">
        <f>SUM(H226)</f>
        <v>0</v>
      </c>
      <c r="I227" s="98"/>
    </row>
    <row r="228" spans="1:9" ht="15.75" thickTop="1" x14ac:dyDescent="0.25">
      <c r="A228" s="28"/>
    </row>
    <row r="231" spans="1:9" x14ac:dyDescent="0.25">
      <c r="A231" s="267" t="s">
        <v>41</v>
      </c>
      <c r="B231" s="267"/>
      <c r="C231" s="267"/>
      <c r="D231" s="267"/>
      <c r="E231" s="267"/>
      <c r="F231" s="267"/>
      <c r="G231" s="267"/>
      <c r="H231" s="267"/>
      <c r="I231" s="267"/>
    </row>
    <row r="232" spans="1:9" x14ac:dyDescent="0.25">
      <c r="A232" s="48"/>
    </row>
    <row r="233" spans="1:9" ht="15" customHeight="1" x14ac:dyDescent="0.25">
      <c r="A233" s="108" t="s">
        <v>0</v>
      </c>
      <c r="B233" s="108"/>
      <c r="C233" s="108"/>
      <c r="D233" s="108"/>
      <c r="E233" s="108"/>
      <c r="F233" s="112" t="s">
        <v>217</v>
      </c>
      <c r="G233" s="112"/>
      <c r="H233" s="112" t="s">
        <v>218</v>
      </c>
      <c r="I233" s="112"/>
    </row>
    <row r="234" spans="1:9" x14ac:dyDescent="0.25">
      <c r="A234" s="109"/>
      <c r="B234" s="109"/>
      <c r="C234" s="109"/>
      <c r="D234" s="109"/>
      <c r="E234" s="109"/>
      <c r="F234" s="113"/>
      <c r="G234" s="113"/>
      <c r="H234" s="113"/>
      <c r="I234" s="113"/>
    </row>
    <row r="235" spans="1:9" x14ac:dyDescent="0.25">
      <c r="A235" s="117" t="s">
        <v>33</v>
      </c>
      <c r="B235" s="118"/>
      <c r="C235" s="118"/>
      <c r="D235" s="118"/>
      <c r="E235" s="119"/>
      <c r="F235" s="74">
        <v>197219</v>
      </c>
      <c r="G235" s="74"/>
      <c r="H235" s="74">
        <v>300000</v>
      </c>
      <c r="I235" s="74"/>
    </row>
    <row r="236" spans="1:9" x14ac:dyDescent="0.25">
      <c r="A236" s="80" t="s">
        <v>237</v>
      </c>
      <c r="B236" s="81"/>
      <c r="C236" s="81"/>
      <c r="D236" s="81"/>
      <c r="E236" s="81"/>
      <c r="F236" s="163"/>
      <c r="G236" s="163"/>
      <c r="H236" s="163"/>
      <c r="I236" s="163"/>
    </row>
    <row r="237" spans="1:9" x14ac:dyDescent="0.25">
      <c r="A237" s="117" t="s">
        <v>36</v>
      </c>
      <c r="B237" s="118"/>
      <c r="C237" s="118"/>
      <c r="D237" s="118"/>
      <c r="E237" s="118"/>
      <c r="F237" s="74">
        <v>8283</v>
      </c>
      <c r="G237" s="74"/>
      <c r="H237" s="74">
        <v>190000</v>
      </c>
      <c r="I237" s="74"/>
    </row>
    <row r="238" spans="1:9" x14ac:dyDescent="0.25">
      <c r="A238" s="80" t="s">
        <v>37</v>
      </c>
      <c r="B238" s="81"/>
      <c r="C238" s="81"/>
      <c r="D238" s="81"/>
      <c r="E238" s="81"/>
      <c r="F238" s="163"/>
      <c r="G238" s="163"/>
      <c r="H238" s="163"/>
      <c r="I238" s="163"/>
    </row>
    <row r="239" spans="1:9" x14ac:dyDescent="0.25">
      <c r="A239" s="117" t="s">
        <v>7</v>
      </c>
      <c r="B239" s="118"/>
      <c r="C239" s="118"/>
      <c r="D239" s="118"/>
      <c r="E239" s="118"/>
      <c r="F239" s="74">
        <v>140673</v>
      </c>
      <c r="G239" s="74"/>
      <c r="H239" s="74">
        <v>150000</v>
      </c>
      <c r="I239" s="74"/>
    </row>
    <row r="240" spans="1:9" x14ac:dyDescent="0.25">
      <c r="A240" s="80" t="s">
        <v>106</v>
      </c>
      <c r="B240" s="81"/>
      <c r="C240" s="81"/>
      <c r="D240" s="81"/>
      <c r="E240" s="81"/>
      <c r="F240" s="163"/>
      <c r="G240" s="163"/>
      <c r="H240" s="163"/>
      <c r="I240" s="163"/>
    </row>
    <row r="241" spans="1:10" x14ac:dyDescent="0.25">
      <c r="A241" s="325" t="s">
        <v>39</v>
      </c>
      <c r="B241" s="326"/>
      <c r="C241" s="326"/>
      <c r="D241" s="326"/>
      <c r="E241" s="327"/>
      <c r="F241" s="57">
        <v>0</v>
      </c>
      <c r="G241" s="57"/>
      <c r="H241" s="57">
        <v>40000</v>
      </c>
      <c r="I241" s="57"/>
    </row>
    <row r="242" spans="1:10" x14ac:dyDescent="0.25">
      <c r="A242" s="63"/>
      <c r="B242" s="164"/>
      <c r="C242" s="164"/>
      <c r="D242" s="164"/>
      <c r="E242" s="164"/>
      <c r="F242" s="79"/>
      <c r="G242" s="79"/>
      <c r="H242" s="79"/>
      <c r="I242" s="79"/>
    </row>
    <row r="243" spans="1:10" x14ac:dyDescent="0.25">
      <c r="A243" s="164" t="s">
        <v>42</v>
      </c>
      <c r="B243" s="164"/>
      <c r="C243" s="164"/>
      <c r="D243" s="164"/>
      <c r="E243" s="164"/>
      <c r="F243" s="79">
        <v>146100</v>
      </c>
      <c r="G243" s="79"/>
      <c r="H243" s="79">
        <v>150000</v>
      </c>
      <c r="I243" s="79"/>
    </row>
    <row r="244" spans="1:10" x14ac:dyDescent="0.25">
      <c r="A244" s="114" t="s">
        <v>224</v>
      </c>
      <c r="B244" s="114"/>
      <c r="C244" s="114"/>
      <c r="D244" s="114"/>
      <c r="E244" s="114"/>
      <c r="F244" s="74"/>
      <c r="G244" s="74"/>
      <c r="H244" s="74"/>
      <c r="I244" s="74"/>
    </row>
    <row r="245" spans="1:10" x14ac:dyDescent="0.25">
      <c r="A245" s="123" t="s">
        <v>43</v>
      </c>
      <c r="B245" s="124"/>
      <c r="C245" s="124"/>
      <c r="D245" s="124"/>
      <c r="E245" s="124"/>
      <c r="F245" s="317">
        <v>69633</v>
      </c>
      <c r="G245" s="317"/>
      <c r="H245" s="317">
        <v>226800</v>
      </c>
      <c r="I245" s="317"/>
    </row>
    <row r="246" spans="1:10" x14ac:dyDescent="0.25">
      <c r="A246" s="99" t="s">
        <v>107</v>
      </c>
      <c r="B246" s="100"/>
      <c r="C246" s="100"/>
      <c r="D246" s="100"/>
      <c r="E246" s="100"/>
      <c r="F246" s="163"/>
      <c r="G246" s="163"/>
      <c r="H246" s="163"/>
      <c r="I246" s="163"/>
    </row>
    <row r="247" spans="1:10" x14ac:dyDescent="0.25">
      <c r="A247" s="117" t="s">
        <v>27</v>
      </c>
      <c r="B247" s="118"/>
      <c r="C247" s="118"/>
      <c r="D247" s="118"/>
      <c r="E247" s="118"/>
      <c r="F247" s="74">
        <v>0</v>
      </c>
      <c r="G247" s="74"/>
      <c r="H247" s="74">
        <v>10000</v>
      </c>
      <c r="I247" s="74"/>
    </row>
    <row r="248" spans="1:10" ht="15.75" thickBot="1" x14ac:dyDescent="0.3">
      <c r="A248" s="164"/>
      <c r="B248" s="164"/>
      <c r="C248" s="164"/>
      <c r="D248" s="164"/>
      <c r="E248" s="164"/>
      <c r="F248" s="249"/>
      <c r="G248" s="249"/>
      <c r="H248" s="249"/>
      <c r="I248" s="249"/>
    </row>
    <row r="249" spans="1:10" ht="16.5" thickTop="1" thickBot="1" x14ac:dyDescent="0.3">
      <c r="A249" s="91" t="s">
        <v>8</v>
      </c>
      <c r="B249" s="92"/>
      <c r="C249" s="92"/>
      <c r="D249" s="92"/>
      <c r="E249" s="92"/>
      <c r="F249" s="95">
        <f>SUM(F235:G247)</f>
        <v>561908</v>
      </c>
      <c r="G249" s="96"/>
      <c r="H249" s="95">
        <f>SUM(H235:I247)</f>
        <v>1066800</v>
      </c>
      <c r="I249" s="98"/>
      <c r="J249" s="21"/>
    </row>
    <row r="250" spans="1:10" ht="15.75" thickTop="1" x14ac:dyDescent="0.25">
      <c r="A250" s="117" t="s">
        <v>138</v>
      </c>
      <c r="B250" s="118"/>
      <c r="C250" s="118"/>
      <c r="D250" s="118"/>
      <c r="E250" s="118"/>
      <c r="F250" s="324">
        <v>30000</v>
      </c>
      <c r="G250" s="324"/>
      <c r="H250" s="324">
        <v>10000</v>
      </c>
      <c r="I250" s="324"/>
    </row>
    <row r="251" spans="1:10" x14ac:dyDescent="0.25">
      <c r="A251" s="67" t="s">
        <v>214</v>
      </c>
      <c r="B251" s="67"/>
      <c r="C251" s="67"/>
      <c r="D251" s="67"/>
      <c r="E251" s="67"/>
      <c r="F251" s="68"/>
      <c r="G251" s="68"/>
      <c r="H251" s="69"/>
      <c r="I251" s="69"/>
    </row>
    <row r="252" spans="1:10" ht="15.75" thickBot="1" x14ac:dyDescent="0.3">
      <c r="A252" s="165" t="s">
        <v>213</v>
      </c>
      <c r="B252" s="165"/>
      <c r="C252" s="165"/>
      <c r="D252" s="165"/>
      <c r="E252" s="165"/>
      <c r="F252" s="75">
        <v>360000</v>
      </c>
      <c r="G252" s="75"/>
      <c r="H252" s="75">
        <v>360000</v>
      </c>
      <c r="I252" s="75"/>
    </row>
    <row r="253" spans="1:10" ht="15.75" thickTop="1" x14ac:dyDescent="0.25">
      <c r="A253" s="178" t="s">
        <v>24</v>
      </c>
      <c r="B253" s="178"/>
      <c r="C253" s="178"/>
      <c r="D253" s="178"/>
      <c r="E253" s="178"/>
      <c r="F253" s="329">
        <v>0</v>
      </c>
      <c r="G253" s="329"/>
      <c r="H253" s="329">
        <v>3937008</v>
      </c>
      <c r="I253" s="329"/>
    </row>
    <row r="254" spans="1:10" x14ac:dyDescent="0.25">
      <c r="A254" s="170" t="s">
        <v>252</v>
      </c>
      <c r="B254" s="170"/>
      <c r="C254" s="170"/>
      <c r="D254" s="170"/>
      <c r="E254" s="170"/>
      <c r="F254" s="295"/>
      <c r="G254" s="74"/>
      <c r="H254" s="295"/>
      <c r="I254" s="74"/>
    </row>
    <row r="255" spans="1:10" x14ac:dyDescent="0.25">
      <c r="A255" s="275" t="s">
        <v>75</v>
      </c>
      <c r="B255" s="275"/>
      <c r="C255" s="275"/>
      <c r="D255" s="275"/>
      <c r="E255" s="275"/>
      <c r="F255" s="295">
        <v>0</v>
      </c>
      <c r="G255" s="74"/>
      <c r="H255" s="295">
        <v>0</v>
      </c>
      <c r="I255" s="74"/>
    </row>
    <row r="256" spans="1:10" x14ac:dyDescent="0.25">
      <c r="A256" s="170"/>
      <c r="B256" s="170"/>
      <c r="C256" s="170"/>
      <c r="D256" s="170"/>
      <c r="E256" s="170"/>
      <c r="F256" s="295"/>
      <c r="G256" s="74"/>
      <c r="H256" s="295"/>
      <c r="I256" s="74"/>
    </row>
    <row r="257" spans="1:9" ht="15.75" thickBot="1" x14ac:dyDescent="0.3">
      <c r="A257" s="314" t="s">
        <v>25</v>
      </c>
      <c r="B257" s="315"/>
      <c r="C257" s="315"/>
      <c r="D257" s="315"/>
      <c r="E257" s="315"/>
      <c r="F257" s="316">
        <v>0</v>
      </c>
      <c r="G257" s="316"/>
      <c r="H257" s="316">
        <v>1062992</v>
      </c>
      <c r="I257" s="316"/>
    </row>
    <row r="258" spans="1:9" ht="16.5" thickTop="1" thickBot="1" x14ac:dyDescent="0.3">
      <c r="A258" s="321" t="s">
        <v>240</v>
      </c>
      <c r="B258" s="321"/>
      <c r="C258" s="321"/>
      <c r="D258" s="321"/>
      <c r="E258" s="321"/>
      <c r="F258" s="213">
        <f>SUM(F253:G257)</f>
        <v>0</v>
      </c>
      <c r="G258" s="322"/>
      <c r="H258" s="213">
        <f>SUM(H253:I257)</f>
        <v>5000000</v>
      </c>
      <c r="I258" s="322"/>
    </row>
    <row r="259" spans="1:9" ht="15.75" thickTop="1" x14ac:dyDescent="0.25">
      <c r="A259" s="84" t="s">
        <v>23</v>
      </c>
      <c r="B259" s="84"/>
      <c r="C259" s="84"/>
      <c r="D259" s="84"/>
      <c r="E259" s="84"/>
      <c r="F259" s="94">
        <v>0</v>
      </c>
      <c r="G259" s="94"/>
      <c r="H259" s="94">
        <v>551181</v>
      </c>
      <c r="I259" s="94"/>
    </row>
    <row r="260" spans="1:9" x14ac:dyDescent="0.25">
      <c r="A260" s="114" t="s">
        <v>238</v>
      </c>
      <c r="B260" s="114"/>
      <c r="C260" s="114"/>
      <c r="D260" s="114"/>
      <c r="E260" s="114"/>
      <c r="F260" s="79"/>
      <c r="G260" s="79"/>
      <c r="H260" s="79"/>
      <c r="I260" s="79"/>
    </row>
    <row r="261" spans="1:9" ht="15.75" thickBot="1" x14ac:dyDescent="0.3">
      <c r="A261" s="328" t="s">
        <v>26</v>
      </c>
      <c r="B261" s="328"/>
      <c r="C261" s="328"/>
      <c r="D261" s="328"/>
      <c r="E261" s="328"/>
      <c r="F261" s="177">
        <v>0</v>
      </c>
      <c r="G261" s="177"/>
      <c r="H261" s="177">
        <v>148819</v>
      </c>
      <c r="I261" s="177"/>
    </row>
    <row r="262" spans="1:9" ht="16.5" thickTop="1" thickBot="1" x14ac:dyDescent="0.3">
      <c r="A262" s="116" t="s">
        <v>239</v>
      </c>
      <c r="B262" s="116"/>
      <c r="C262" s="116"/>
      <c r="D262" s="116"/>
      <c r="E262" s="116"/>
      <c r="F262" s="323">
        <f>SUM(F259:G261)</f>
        <v>0</v>
      </c>
      <c r="G262" s="323"/>
      <c r="H262" s="323">
        <f>SUM(H259:I261)</f>
        <v>700000</v>
      </c>
      <c r="I262" s="323"/>
    </row>
    <row r="263" spans="1:9" ht="16.5" thickTop="1" thickBot="1" x14ac:dyDescent="0.3">
      <c r="A263" s="91" t="s">
        <v>10</v>
      </c>
      <c r="B263" s="92"/>
      <c r="C263" s="92"/>
      <c r="D263" s="92"/>
      <c r="E263" s="92"/>
      <c r="F263" s="95">
        <f>SUM(F258,F262)</f>
        <v>0</v>
      </c>
      <c r="G263" s="98"/>
      <c r="H263" s="95">
        <f>SUM(H258,H262)</f>
        <v>5700000</v>
      </c>
      <c r="I263" s="98"/>
    </row>
    <row r="264" spans="1:9" ht="16.5" thickTop="1" thickBot="1" x14ac:dyDescent="0.3">
      <c r="A264" s="91" t="s">
        <v>11</v>
      </c>
      <c r="B264" s="92"/>
      <c r="C264" s="92"/>
      <c r="D264" s="92"/>
      <c r="E264" s="92"/>
      <c r="F264" s="95">
        <f>SUM(F249+F263,F250,F252)</f>
        <v>951908</v>
      </c>
      <c r="G264" s="98"/>
      <c r="H264" s="95">
        <f>SUM(H249+H263,H250,H252)</f>
        <v>7136800</v>
      </c>
      <c r="I264" s="98"/>
    </row>
    <row r="265" spans="1:9" ht="15.75" thickTop="1" x14ac:dyDescent="0.25">
      <c r="A265" s="1"/>
      <c r="B265" s="1"/>
      <c r="C265" s="1"/>
      <c r="D265" s="1"/>
      <c r="E265" s="1"/>
      <c r="F265" s="3"/>
      <c r="G265" s="2"/>
      <c r="H265" s="3"/>
      <c r="I265" s="2"/>
    </row>
    <row r="266" spans="1:9" x14ac:dyDescent="0.25">
      <c r="A266" s="1"/>
      <c r="B266" s="1"/>
      <c r="C266" s="1"/>
      <c r="D266" s="1"/>
      <c r="E266" s="1"/>
      <c r="F266" s="3"/>
      <c r="G266" s="2"/>
      <c r="H266" s="3"/>
      <c r="I266" s="2"/>
    </row>
    <row r="267" spans="1:9" x14ac:dyDescent="0.25">
      <c r="A267" s="1"/>
      <c r="B267" s="1"/>
      <c r="C267" s="1"/>
      <c r="D267" s="1"/>
      <c r="E267" s="1"/>
      <c r="F267" s="3"/>
      <c r="G267" s="2"/>
      <c r="H267" s="3"/>
      <c r="I267" s="2"/>
    </row>
    <row r="268" spans="1:9" x14ac:dyDescent="0.25">
      <c r="A268" s="1"/>
      <c r="B268" s="1"/>
      <c r="C268" s="1"/>
      <c r="D268" s="1"/>
      <c r="E268" s="1"/>
      <c r="F268" s="3"/>
      <c r="G268" s="2"/>
      <c r="H268" s="3"/>
      <c r="I268" s="2"/>
    </row>
    <row r="269" spans="1:9" x14ac:dyDescent="0.25">
      <c r="A269" s="210" t="s">
        <v>77</v>
      </c>
      <c r="B269" s="210"/>
      <c r="C269" s="210"/>
      <c r="D269" s="210"/>
      <c r="E269" s="210"/>
      <c r="F269" s="210"/>
      <c r="G269" s="210"/>
      <c r="H269" s="210"/>
      <c r="I269" s="210"/>
    </row>
    <row r="271" spans="1:9" ht="15" customHeight="1" x14ac:dyDescent="0.25">
      <c r="A271" s="108" t="s">
        <v>0</v>
      </c>
      <c r="B271" s="108"/>
      <c r="C271" s="108"/>
      <c r="D271" s="108"/>
      <c r="E271" s="108"/>
      <c r="F271" s="112" t="s">
        <v>217</v>
      </c>
      <c r="G271" s="112"/>
      <c r="H271" s="112" t="s">
        <v>218</v>
      </c>
      <c r="I271" s="112"/>
    </row>
    <row r="272" spans="1:9" x14ac:dyDescent="0.25">
      <c r="A272" s="109"/>
      <c r="B272" s="109"/>
      <c r="C272" s="109"/>
      <c r="D272" s="109"/>
      <c r="E272" s="109"/>
      <c r="F272" s="113"/>
      <c r="G272" s="113"/>
      <c r="H272" s="113"/>
      <c r="I272" s="113"/>
    </row>
    <row r="273" spans="1:11" x14ac:dyDescent="0.25">
      <c r="A273" s="117" t="s">
        <v>33</v>
      </c>
      <c r="B273" s="118"/>
      <c r="C273" s="118"/>
      <c r="D273" s="118"/>
      <c r="E273" s="119"/>
      <c r="F273" s="74">
        <v>81424</v>
      </c>
      <c r="G273" s="74"/>
      <c r="H273" s="74">
        <v>178740</v>
      </c>
      <c r="I273" s="74"/>
      <c r="J273" s="20"/>
    </row>
    <row r="274" spans="1:11" x14ac:dyDescent="0.25">
      <c r="A274" s="80" t="s">
        <v>241</v>
      </c>
      <c r="B274" s="81"/>
      <c r="C274" s="81"/>
      <c r="D274" s="81"/>
      <c r="E274" s="81"/>
      <c r="F274" s="163"/>
      <c r="G274" s="163"/>
      <c r="H274" s="163"/>
      <c r="I274" s="163"/>
    </row>
    <row r="275" spans="1:11" x14ac:dyDescent="0.25">
      <c r="A275" s="117" t="s">
        <v>36</v>
      </c>
      <c r="B275" s="118"/>
      <c r="C275" s="118"/>
      <c r="D275" s="118"/>
      <c r="E275" s="118"/>
      <c r="F275" s="360">
        <v>1490</v>
      </c>
      <c r="G275" s="361"/>
      <c r="H275" s="74">
        <v>2500</v>
      </c>
      <c r="I275" s="74"/>
    </row>
    <row r="276" spans="1:11" x14ac:dyDescent="0.25">
      <c r="A276" s="80" t="s">
        <v>108</v>
      </c>
      <c r="B276" s="81"/>
      <c r="C276" s="81"/>
      <c r="D276" s="81"/>
      <c r="E276" s="81"/>
      <c r="F276" s="317"/>
      <c r="G276" s="317"/>
      <c r="H276" s="163"/>
      <c r="I276" s="163"/>
      <c r="K276" s="23"/>
    </row>
    <row r="277" spans="1:11" x14ac:dyDescent="0.25">
      <c r="A277" s="117" t="s">
        <v>192</v>
      </c>
      <c r="B277" s="118"/>
      <c r="C277" s="118"/>
      <c r="D277" s="118"/>
      <c r="E277" s="119"/>
      <c r="F277" s="74">
        <v>48000</v>
      </c>
      <c r="G277" s="74"/>
      <c r="H277" s="74">
        <v>0</v>
      </c>
      <c r="I277" s="74"/>
      <c r="K277" s="23"/>
    </row>
    <row r="278" spans="1:11" x14ac:dyDescent="0.25">
      <c r="A278" s="99" t="s">
        <v>198</v>
      </c>
      <c r="B278" s="100"/>
      <c r="C278" s="100"/>
      <c r="D278" s="100"/>
      <c r="E278" s="100"/>
      <c r="F278" s="163"/>
      <c r="G278" s="163"/>
      <c r="H278" s="163"/>
      <c r="I278" s="163"/>
      <c r="K278" s="23"/>
    </row>
    <row r="279" spans="1:11" x14ac:dyDescent="0.25">
      <c r="A279" s="117" t="s">
        <v>43</v>
      </c>
      <c r="B279" s="118"/>
      <c r="C279" s="118"/>
      <c r="D279" s="118"/>
      <c r="E279" s="118"/>
      <c r="F279" s="74">
        <v>22387</v>
      </c>
      <c r="G279" s="74"/>
      <c r="H279" s="74">
        <v>48935</v>
      </c>
      <c r="I279" s="74"/>
    </row>
    <row r="280" spans="1:11" ht="15.75" thickBot="1" x14ac:dyDescent="0.3">
      <c r="A280" s="80" t="s">
        <v>80</v>
      </c>
      <c r="B280" s="81"/>
      <c r="C280" s="81"/>
      <c r="D280" s="81"/>
      <c r="E280" s="81"/>
      <c r="F280" s="163"/>
      <c r="G280" s="163"/>
      <c r="H280" s="73"/>
      <c r="I280" s="73"/>
    </row>
    <row r="281" spans="1:11" ht="16.5" thickTop="1" thickBot="1" x14ac:dyDescent="0.3">
      <c r="A281" s="91" t="s">
        <v>8</v>
      </c>
      <c r="B281" s="92"/>
      <c r="C281" s="92"/>
      <c r="D281" s="92"/>
      <c r="E281" s="93"/>
      <c r="F281" s="95">
        <f>SUM(F273:G280)</f>
        <v>153301</v>
      </c>
      <c r="G281" s="98"/>
      <c r="H281" s="95">
        <f>SUM(H273:I280)</f>
        <v>230175</v>
      </c>
      <c r="I281" s="98"/>
      <c r="J281" s="21"/>
    </row>
    <row r="282" spans="1:11" ht="15.75" thickTop="1" x14ac:dyDescent="0.25">
      <c r="A282" s="318" t="s">
        <v>23</v>
      </c>
      <c r="B282" s="319"/>
      <c r="C282" s="319"/>
      <c r="D282" s="319"/>
      <c r="E282" s="320"/>
      <c r="F282" s="191">
        <v>2500730</v>
      </c>
      <c r="G282" s="192"/>
      <c r="H282" s="191">
        <v>0</v>
      </c>
      <c r="I282" s="192"/>
    </row>
    <row r="283" spans="1:11" x14ac:dyDescent="0.25">
      <c r="A283" s="76" t="s">
        <v>190</v>
      </c>
      <c r="B283" s="77"/>
      <c r="C283" s="77"/>
      <c r="D283" s="77"/>
      <c r="E283" s="78"/>
      <c r="F283" s="50">
        <v>1689708</v>
      </c>
      <c r="G283" s="51"/>
      <c r="H283" s="50"/>
      <c r="I283" s="51"/>
    </row>
    <row r="284" spans="1:11" x14ac:dyDescent="0.25">
      <c r="A284" s="70" t="s">
        <v>202</v>
      </c>
      <c r="B284" s="71"/>
      <c r="C284" s="71"/>
      <c r="D284" s="71"/>
      <c r="E284" s="72"/>
      <c r="F284" s="50">
        <v>811022</v>
      </c>
      <c r="G284" s="51"/>
      <c r="H284" s="50"/>
      <c r="I284" s="51"/>
    </row>
    <row r="285" spans="1:11" x14ac:dyDescent="0.25">
      <c r="A285" s="70" t="s">
        <v>209</v>
      </c>
      <c r="B285" s="71"/>
      <c r="C285" s="71"/>
      <c r="D285" s="71"/>
      <c r="E285" s="72"/>
      <c r="F285" s="306"/>
      <c r="G285" s="307"/>
      <c r="H285" s="50"/>
      <c r="I285" s="51"/>
    </row>
    <row r="286" spans="1:11" ht="15.75" thickBot="1" x14ac:dyDescent="0.3">
      <c r="A286" s="198" t="s">
        <v>26</v>
      </c>
      <c r="B286" s="199"/>
      <c r="C286" s="199"/>
      <c r="D286" s="199"/>
      <c r="E286" s="200"/>
      <c r="F286" s="193">
        <v>431352</v>
      </c>
      <c r="G286" s="194"/>
      <c r="H286" s="202">
        <v>0</v>
      </c>
      <c r="I286" s="203"/>
    </row>
    <row r="287" spans="1:11" ht="16.5" thickTop="1" thickBot="1" x14ac:dyDescent="0.3">
      <c r="A287" s="87" t="s">
        <v>10</v>
      </c>
      <c r="B287" s="88"/>
      <c r="C287" s="88"/>
      <c r="D287" s="88"/>
      <c r="E287" s="88"/>
      <c r="F287" s="89">
        <f>F282+F286</f>
        <v>2932082</v>
      </c>
      <c r="G287" s="90"/>
      <c r="H287" s="89">
        <f>H282+H286</f>
        <v>0</v>
      </c>
      <c r="I287" s="90"/>
      <c r="J287" s="21"/>
    </row>
    <row r="288" spans="1:11" ht="16.5" thickTop="1" thickBot="1" x14ac:dyDescent="0.3">
      <c r="A288" s="296" t="s">
        <v>9</v>
      </c>
      <c r="B288" s="297"/>
      <c r="C288" s="297"/>
      <c r="D288" s="297"/>
      <c r="E288" s="297"/>
      <c r="F288" s="300">
        <f>SUM(F281+F287)</f>
        <v>3085383</v>
      </c>
      <c r="G288" s="300"/>
      <c r="H288" s="300">
        <f>SUM(H281+H287)</f>
        <v>230175</v>
      </c>
      <c r="I288" s="300"/>
    </row>
    <row r="289" spans="1:9" ht="15.75" thickTop="1" x14ac:dyDescent="0.25">
      <c r="A289" s="1"/>
      <c r="B289" s="1"/>
      <c r="C289" s="1"/>
      <c r="D289" s="1"/>
      <c r="E289" s="1"/>
      <c r="F289" s="3"/>
      <c r="G289" s="2"/>
      <c r="H289" s="3"/>
      <c r="I289" s="2"/>
    </row>
    <row r="290" spans="1:9" x14ac:dyDescent="0.25">
      <c r="A290" s="1"/>
      <c r="B290" s="1"/>
      <c r="C290" s="1"/>
      <c r="D290" s="1"/>
      <c r="E290" s="1"/>
      <c r="F290" s="3"/>
      <c r="G290" s="2"/>
      <c r="H290" s="3"/>
      <c r="I290" s="2"/>
    </row>
    <row r="291" spans="1:9" x14ac:dyDescent="0.25">
      <c r="A291" s="1"/>
      <c r="B291" s="1"/>
      <c r="C291" s="1"/>
      <c r="D291" s="1"/>
      <c r="E291" s="1"/>
      <c r="F291" s="3"/>
      <c r="G291" s="2"/>
      <c r="H291" s="3"/>
      <c r="I291" s="2"/>
    </row>
    <row r="292" spans="1:9" x14ac:dyDescent="0.25">
      <c r="A292" s="1"/>
      <c r="B292" s="1"/>
      <c r="C292" s="1"/>
      <c r="D292" s="1"/>
      <c r="E292" s="1"/>
      <c r="F292" s="3"/>
      <c r="G292" s="2"/>
      <c r="H292" s="3"/>
      <c r="I292" s="2"/>
    </row>
    <row r="293" spans="1:9" x14ac:dyDescent="0.25">
      <c r="A293" s="1"/>
      <c r="B293" s="1"/>
      <c r="C293" s="1"/>
      <c r="D293" s="1"/>
      <c r="E293" s="1"/>
      <c r="F293" s="3"/>
      <c r="G293" s="2"/>
      <c r="H293" s="3"/>
      <c r="I293" s="2"/>
    </row>
    <row r="294" spans="1:9" x14ac:dyDescent="0.25">
      <c r="A294" s="1"/>
      <c r="B294" s="1"/>
      <c r="C294" s="1"/>
      <c r="D294" s="1"/>
      <c r="E294" s="1"/>
      <c r="F294" s="3"/>
      <c r="G294" s="2"/>
      <c r="H294" s="3"/>
      <c r="I294" s="2"/>
    </row>
    <row r="295" spans="1:9" x14ac:dyDescent="0.25">
      <c r="A295" s="1"/>
      <c r="B295" s="1"/>
      <c r="C295" s="1"/>
      <c r="D295" s="1"/>
      <c r="E295" s="1"/>
      <c r="F295" s="3"/>
      <c r="G295" s="2"/>
      <c r="H295" s="3"/>
      <c r="I295" s="2"/>
    </row>
    <row r="296" spans="1:9" x14ac:dyDescent="0.25">
      <c r="A296" s="1"/>
      <c r="B296" s="1"/>
      <c r="C296" s="1"/>
      <c r="D296" s="1"/>
      <c r="E296" s="1"/>
      <c r="F296" s="3"/>
      <c r="G296" s="2"/>
      <c r="H296" s="3"/>
      <c r="I296" s="2"/>
    </row>
    <row r="297" spans="1:9" x14ac:dyDescent="0.25">
      <c r="A297" s="1"/>
      <c r="B297" s="1"/>
      <c r="C297" s="1"/>
      <c r="D297" s="1"/>
      <c r="E297" s="1"/>
      <c r="F297" s="3"/>
      <c r="G297" s="2"/>
      <c r="H297" s="3"/>
      <c r="I297" s="2"/>
    </row>
    <row r="298" spans="1:9" x14ac:dyDescent="0.25">
      <c r="A298" s="210" t="s">
        <v>46</v>
      </c>
      <c r="B298" s="210"/>
      <c r="C298" s="210"/>
      <c r="D298" s="210"/>
      <c r="E298" s="210"/>
      <c r="F298" s="210"/>
      <c r="G298" s="210"/>
      <c r="H298" s="210"/>
      <c r="I298" s="210"/>
    </row>
    <row r="300" spans="1:9" ht="15" customHeight="1" x14ac:dyDescent="0.25">
      <c r="A300" s="308" t="s">
        <v>0</v>
      </c>
      <c r="B300" s="308"/>
      <c r="C300" s="308"/>
      <c r="D300" s="308"/>
      <c r="E300" s="308"/>
      <c r="F300" s="216" t="s">
        <v>217</v>
      </c>
      <c r="G300" s="216"/>
      <c r="H300" s="216" t="s">
        <v>218</v>
      </c>
      <c r="I300" s="216"/>
    </row>
    <row r="301" spans="1:9" x14ac:dyDescent="0.25">
      <c r="A301" s="309"/>
      <c r="B301" s="309"/>
      <c r="C301" s="309"/>
      <c r="D301" s="309"/>
      <c r="E301" s="309"/>
      <c r="F301" s="216"/>
      <c r="G301" s="216"/>
      <c r="H301" s="216"/>
      <c r="I301" s="216"/>
    </row>
    <row r="302" spans="1:9" x14ac:dyDescent="0.25">
      <c r="A302" s="275" t="s">
        <v>36</v>
      </c>
      <c r="B302" s="275"/>
      <c r="C302" s="275"/>
      <c r="D302" s="275"/>
      <c r="E302" s="275"/>
      <c r="F302" s="74">
        <v>339245</v>
      </c>
      <c r="G302" s="74"/>
      <c r="H302" s="74">
        <v>350000</v>
      </c>
      <c r="I302" s="74"/>
    </row>
    <row r="303" spans="1:9" x14ac:dyDescent="0.25">
      <c r="A303" s="170" t="s">
        <v>108</v>
      </c>
      <c r="B303" s="170"/>
      <c r="C303" s="170"/>
      <c r="D303" s="170"/>
      <c r="E303" s="170"/>
      <c r="F303" s="74"/>
      <c r="G303" s="74"/>
      <c r="H303" s="74"/>
      <c r="I303" s="74"/>
    </row>
    <row r="304" spans="1:9" x14ac:dyDescent="0.25">
      <c r="A304" s="275" t="s">
        <v>7</v>
      </c>
      <c r="B304" s="275"/>
      <c r="C304" s="275"/>
      <c r="D304" s="275"/>
      <c r="E304" s="275"/>
      <c r="F304" s="74">
        <v>210600</v>
      </c>
      <c r="G304" s="74"/>
      <c r="H304" s="74">
        <v>250000</v>
      </c>
      <c r="I304" s="74"/>
    </row>
    <row r="305" spans="1:10" x14ac:dyDescent="0.25">
      <c r="A305" s="170"/>
      <c r="B305" s="170"/>
      <c r="C305" s="170"/>
      <c r="D305" s="170"/>
      <c r="E305" s="170"/>
      <c r="F305" s="74"/>
      <c r="G305" s="74"/>
      <c r="H305" s="74"/>
      <c r="I305" s="74"/>
    </row>
    <row r="306" spans="1:10" x14ac:dyDescent="0.25">
      <c r="A306" s="275" t="s">
        <v>45</v>
      </c>
      <c r="B306" s="275"/>
      <c r="C306" s="275"/>
      <c r="D306" s="275"/>
      <c r="E306" s="275"/>
      <c r="F306" s="74">
        <v>140635</v>
      </c>
      <c r="G306" s="74"/>
      <c r="H306" s="74">
        <v>162000</v>
      </c>
      <c r="I306" s="74"/>
    </row>
    <row r="307" spans="1:10" ht="15.75" thickBot="1" x14ac:dyDescent="0.3">
      <c r="A307" s="458" t="s">
        <v>107</v>
      </c>
      <c r="B307" s="459"/>
      <c r="C307" s="459"/>
      <c r="D307" s="459"/>
      <c r="E307" s="459"/>
      <c r="F307" s="311"/>
      <c r="G307" s="311"/>
      <c r="H307" s="311"/>
      <c r="I307" s="311"/>
    </row>
    <row r="308" spans="1:10" ht="16.5" thickTop="1" thickBot="1" x14ac:dyDescent="0.3">
      <c r="A308" s="312" t="s">
        <v>8</v>
      </c>
      <c r="B308" s="313"/>
      <c r="C308" s="313"/>
      <c r="D308" s="313"/>
      <c r="E308" s="313"/>
      <c r="F308" s="213">
        <f>SUM(F302:G307)</f>
        <v>690480</v>
      </c>
      <c r="G308" s="213"/>
      <c r="H308" s="213">
        <f>SUM(H302:I307)</f>
        <v>762000</v>
      </c>
      <c r="I308" s="98"/>
      <c r="J308" s="21"/>
    </row>
    <row r="309" spans="1:10" ht="16.5" thickTop="1" thickBot="1" x14ac:dyDescent="0.3">
      <c r="A309" s="217" t="s">
        <v>9</v>
      </c>
      <c r="B309" s="217"/>
      <c r="C309" s="217"/>
      <c r="D309" s="217"/>
      <c r="E309" s="217"/>
      <c r="F309" s="254">
        <f>SUM(F308)</f>
        <v>690480</v>
      </c>
      <c r="G309" s="254"/>
      <c r="H309" s="254">
        <f>SUM(H308)</f>
        <v>762000</v>
      </c>
      <c r="I309" s="255"/>
    </row>
    <row r="310" spans="1:10" ht="15.75" thickTop="1" x14ac:dyDescent="0.25"/>
    <row r="313" spans="1:10" x14ac:dyDescent="0.25">
      <c r="A313" s="310" t="s">
        <v>51</v>
      </c>
      <c r="B313" s="310"/>
      <c r="C313" s="310"/>
      <c r="D313" s="310"/>
      <c r="E313" s="310"/>
      <c r="F313" s="310"/>
      <c r="G313" s="310"/>
      <c r="H313" s="310"/>
      <c r="I313" s="310"/>
    </row>
    <row r="314" spans="1:10" x14ac:dyDescent="0.25">
      <c r="A314" s="2"/>
      <c r="B314" s="2"/>
      <c r="C314" s="2"/>
      <c r="D314" s="2"/>
      <c r="E314" s="2"/>
      <c r="F314" s="2"/>
      <c r="G314" s="2"/>
      <c r="H314" s="2"/>
      <c r="I314" s="2"/>
    </row>
    <row r="315" spans="1:10" ht="15" customHeight="1" x14ac:dyDescent="0.25">
      <c r="A315" s="108" t="s">
        <v>0</v>
      </c>
      <c r="B315" s="108"/>
      <c r="C315" s="108"/>
      <c r="D315" s="108"/>
      <c r="E315" s="108"/>
      <c r="F315" s="112" t="s">
        <v>217</v>
      </c>
      <c r="G315" s="112"/>
      <c r="H315" s="112" t="s">
        <v>218</v>
      </c>
      <c r="I315" s="112"/>
    </row>
    <row r="316" spans="1:10" x14ac:dyDescent="0.25">
      <c r="A316" s="109"/>
      <c r="B316" s="109"/>
      <c r="C316" s="109"/>
      <c r="D316" s="109"/>
      <c r="E316" s="109"/>
      <c r="F316" s="113"/>
      <c r="G316" s="113"/>
      <c r="H316" s="113"/>
      <c r="I316" s="113"/>
    </row>
    <row r="317" spans="1:10" x14ac:dyDescent="0.25">
      <c r="A317" s="150" t="s">
        <v>208</v>
      </c>
      <c r="B317" s="151"/>
      <c r="C317" s="151"/>
      <c r="D317" s="151"/>
      <c r="E317" s="152"/>
      <c r="F317" s="221">
        <v>2343</v>
      </c>
      <c r="G317" s="222"/>
      <c r="H317" s="214">
        <v>5000</v>
      </c>
      <c r="I317" s="215"/>
    </row>
    <row r="318" spans="1:10" x14ac:dyDescent="0.25">
      <c r="A318" s="218"/>
      <c r="B318" s="219"/>
      <c r="C318" s="219"/>
      <c r="D318" s="219"/>
      <c r="E318" s="220"/>
      <c r="F318" s="82"/>
      <c r="G318" s="83"/>
      <c r="H318" s="82"/>
      <c r="I318" s="83"/>
    </row>
    <row r="319" spans="1:10" x14ac:dyDescent="0.25">
      <c r="A319" s="117" t="s">
        <v>196</v>
      </c>
      <c r="B319" s="118"/>
      <c r="C319" s="118"/>
      <c r="D319" s="118"/>
      <c r="E319" s="118"/>
      <c r="F319" s="74">
        <v>44000</v>
      </c>
      <c r="G319" s="74"/>
      <c r="H319" s="74">
        <v>48000</v>
      </c>
      <c r="I319" s="74"/>
    </row>
    <row r="320" spans="1:10" x14ac:dyDescent="0.25">
      <c r="A320" s="80" t="s">
        <v>197</v>
      </c>
      <c r="B320" s="81"/>
      <c r="C320" s="81"/>
      <c r="D320" s="81"/>
      <c r="E320" s="81"/>
      <c r="F320" s="163"/>
      <c r="G320" s="163"/>
      <c r="H320" s="163"/>
      <c r="I320" s="163"/>
    </row>
    <row r="321" spans="1:10" x14ac:dyDescent="0.25">
      <c r="A321" s="117" t="s">
        <v>36</v>
      </c>
      <c r="B321" s="118"/>
      <c r="C321" s="118"/>
      <c r="D321" s="118"/>
      <c r="E321" s="118"/>
      <c r="F321" s="74">
        <v>41170</v>
      </c>
      <c r="G321" s="74"/>
      <c r="H321" s="74">
        <v>50000</v>
      </c>
      <c r="I321" s="74"/>
    </row>
    <row r="322" spans="1:10" x14ac:dyDescent="0.25">
      <c r="A322" s="99" t="s">
        <v>37</v>
      </c>
      <c r="B322" s="100"/>
      <c r="C322" s="100"/>
      <c r="D322" s="100"/>
      <c r="E322" s="100"/>
      <c r="F322" s="163"/>
      <c r="G322" s="163"/>
      <c r="H322" s="163"/>
      <c r="I322" s="163"/>
    </row>
    <row r="323" spans="1:10" x14ac:dyDescent="0.25">
      <c r="A323" s="117" t="s">
        <v>43</v>
      </c>
      <c r="B323" s="118"/>
      <c r="C323" s="118"/>
      <c r="D323" s="118"/>
      <c r="E323" s="118"/>
      <c r="F323" s="74">
        <v>15333</v>
      </c>
      <c r="G323" s="74"/>
      <c r="H323" s="74">
        <v>27810</v>
      </c>
      <c r="I323" s="74"/>
    </row>
    <row r="324" spans="1:10" ht="15.75" thickBot="1" x14ac:dyDescent="0.3">
      <c r="A324" s="60" t="s">
        <v>80</v>
      </c>
      <c r="B324" s="61"/>
      <c r="C324" s="61"/>
      <c r="D324" s="61"/>
      <c r="E324" s="62"/>
      <c r="F324" s="74"/>
      <c r="G324" s="74"/>
      <c r="H324" s="74"/>
      <c r="I324" s="74"/>
    </row>
    <row r="325" spans="1:10" ht="16.5" thickTop="1" thickBot="1" x14ac:dyDescent="0.3">
      <c r="A325" s="91" t="s">
        <v>8</v>
      </c>
      <c r="B325" s="92"/>
      <c r="C325" s="92"/>
      <c r="D325" s="92"/>
      <c r="E325" s="92"/>
      <c r="F325" s="95">
        <f>SUM(F317:G324)</f>
        <v>102846</v>
      </c>
      <c r="G325" s="96"/>
      <c r="H325" s="95">
        <f>SUM(H317:I324)</f>
        <v>130810</v>
      </c>
      <c r="I325" s="98"/>
      <c r="J325" s="21"/>
    </row>
    <row r="326" spans="1:10" ht="15.75" thickTop="1" x14ac:dyDescent="0.25">
      <c r="A326" s="84" t="s">
        <v>23</v>
      </c>
      <c r="B326" s="84"/>
      <c r="C326" s="84"/>
      <c r="D326" s="84"/>
      <c r="E326" s="84"/>
      <c r="F326" s="94">
        <v>0</v>
      </c>
      <c r="G326" s="94"/>
      <c r="H326" s="94">
        <v>314842</v>
      </c>
      <c r="I326" s="94"/>
    </row>
    <row r="327" spans="1:10" x14ac:dyDescent="0.25">
      <c r="A327" s="114" t="s">
        <v>243</v>
      </c>
      <c r="B327" s="114"/>
      <c r="C327" s="114"/>
      <c r="D327" s="114"/>
      <c r="E327" s="114"/>
      <c r="F327" s="79"/>
      <c r="G327" s="79"/>
      <c r="H327" s="79"/>
      <c r="I327" s="79"/>
    </row>
    <row r="328" spans="1:10" ht="15.75" thickBot="1" x14ac:dyDescent="0.3">
      <c r="A328" s="115" t="s">
        <v>26</v>
      </c>
      <c r="B328" s="115"/>
      <c r="C328" s="115"/>
      <c r="D328" s="115"/>
      <c r="E328" s="115"/>
      <c r="F328" s="79">
        <v>0</v>
      </c>
      <c r="G328" s="79"/>
      <c r="H328" s="79">
        <v>85007</v>
      </c>
      <c r="I328" s="79"/>
    </row>
    <row r="329" spans="1:10" ht="16.5" thickTop="1" thickBot="1" x14ac:dyDescent="0.3">
      <c r="A329" s="116" t="s">
        <v>10</v>
      </c>
      <c r="B329" s="116"/>
      <c r="C329" s="116"/>
      <c r="D329" s="116"/>
      <c r="E329" s="87"/>
      <c r="F329" s="102">
        <f>SUM(F326:G328)</f>
        <v>0</v>
      </c>
      <c r="G329" s="104"/>
      <c r="H329" s="102">
        <f>SUM(H326:I328)</f>
        <v>399849</v>
      </c>
      <c r="I329" s="103"/>
    </row>
    <row r="330" spans="1:10" ht="16.5" thickTop="1" thickBot="1" x14ac:dyDescent="0.3">
      <c r="A330" s="105" t="s">
        <v>11</v>
      </c>
      <c r="B330" s="106"/>
      <c r="C330" s="106"/>
      <c r="D330" s="106"/>
      <c r="E330" s="107"/>
      <c r="F330" s="188">
        <f>SUM(F325,F329)</f>
        <v>102846</v>
      </c>
      <c r="G330" s="187"/>
      <c r="H330" s="95">
        <f>SUM(H325,H329)</f>
        <v>530659</v>
      </c>
      <c r="I330" s="98"/>
      <c r="J330" s="21"/>
    </row>
    <row r="331" spans="1:10" ht="15.75" thickTop="1" x14ac:dyDescent="0.25"/>
    <row r="334" spans="1:10" x14ac:dyDescent="0.25">
      <c r="A334" s="101" t="s">
        <v>86</v>
      </c>
      <c r="B334" s="101"/>
      <c r="C334" s="101"/>
      <c r="D334" s="101"/>
      <c r="E334" s="101"/>
      <c r="F334" s="101"/>
      <c r="G334" s="101"/>
      <c r="H334" s="101"/>
      <c r="I334" s="101"/>
    </row>
    <row r="335" spans="1:10" x14ac:dyDescent="0.25">
      <c r="A335" s="2"/>
      <c r="B335" s="2"/>
      <c r="C335" s="2"/>
      <c r="D335" s="2"/>
      <c r="E335" s="2"/>
      <c r="F335" s="2"/>
      <c r="G335" s="2"/>
      <c r="H335" s="2"/>
      <c r="I335" s="2"/>
    </row>
    <row r="336" spans="1:10" ht="15" customHeight="1" x14ac:dyDescent="0.25">
      <c r="A336" s="108" t="s">
        <v>0</v>
      </c>
      <c r="B336" s="108"/>
      <c r="C336" s="108"/>
      <c r="D336" s="108"/>
      <c r="E336" s="108"/>
      <c r="F336" s="112" t="s">
        <v>217</v>
      </c>
      <c r="G336" s="112"/>
      <c r="H336" s="112" t="s">
        <v>218</v>
      </c>
      <c r="I336" s="112"/>
    </row>
    <row r="337" spans="1:10" x14ac:dyDescent="0.25">
      <c r="A337" s="109"/>
      <c r="B337" s="109"/>
      <c r="C337" s="109"/>
      <c r="D337" s="109"/>
      <c r="E337" s="109"/>
      <c r="F337" s="113"/>
      <c r="G337" s="113"/>
      <c r="H337" s="113"/>
      <c r="I337" s="113"/>
    </row>
    <row r="338" spans="1:10" x14ac:dyDescent="0.25">
      <c r="A338" s="117" t="s">
        <v>39</v>
      </c>
      <c r="B338" s="118"/>
      <c r="C338" s="118"/>
      <c r="D338" s="118"/>
      <c r="E338" s="118"/>
      <c r="F338" s="74">
        <v>81804</v>
      </c>
      <c r="G338" s="74"/>
      <c r="H338" s="74">
        <v>110400</v>
      </c>
      <c r="I338" s="74"/>
    </row>
    <row r="339" spans="1:10" ht="15.75" thickBot="1" x14ac:dyDescent="0.3">
      <c r="A339" s="60" t="s">
        <v>109</v>
      </c>
      <c r="B339" s="61"/>
      <c r="C339" s="61"/>
      <c r="D339" s="61"/>
      <c r="E339" s="62"/>
      <c r="F339" s="110"/>
      <c r="G339" s="111"/>
      <c r="H339" s="110"/>
      <c r="I339" s="111"/>
    </row>
    <row r="340" spans="1:10" ht="16.5" thickTop="1" thickBot="1" x14ac:dyDescent="0.3">
      <c r="A340" s="91" t="s">
        <v>8</v>
      </c>
      <c r="B340" s="92"/>
      <c r="C340" s="92"/>
      <c r="D340" s="92"/>
      <c r="E340" s="92"/>
      <c r="F340" s="95">
        <f>SUM(F338:G339)</f>
        <v>81804</v>
      </c>
      <c r="G340" s="96"/>
      <c r="H340" s="95">
        <f>SUM(H338:I339)</f>
        <v>110400</v>
      </c>
      <c r="I340" s="96"/>
      <c r="J340" s="21"/>
    </row>
    <row r="341" spans="1:10" ht="16.5" thickTop="1" thickBot="1" x14ac:dyDescent="0.3">
      <c r="A341" s="91" t="s">
        <v>11</v>
      </c>
      <c r="B341" s="92"/>
      <c r="C341" s="92"/>
      <c r="D341" s="92"/>
      <c r="E341" s="93"/>
      <c r="F341" s="97">
        <f>SUM(F340)</f>
        <v>81804</v>
      </c>
      <c r="G341" s="96"/>
      <c r="H341" s="95">
        <f>SUM(H340)</f>
        <v>110400</v>
      </c>
      <c r="I341" s="98"/>
    </row>
    <row r="342" spans="1:10" ht="15.75" thickTop="1" x14ac:dyDescent="0.25"/>
    <row r="347" spans="1:10" x14ac:dyDescent="0.25">
      <c r="A347" s="101" t="s">
        <v>83</v>
      </c>
      <c r="B347" s="101"/>
      <c r="C347" s="101"/>
      <c r="D347" s="101"/>
      <c r="E347" s="101"/>
      <c r="F347" s="101"/>
      <c r="G347" s="101"/>
      <c r="H347" s="101"/>
      <c r="I347" s="101"/>
    </row>
    <row r="348" spans="1:10" x14ac:dyDescent="0.25">
      <c r="A348" s="2"/>
      <c r="B348" s="2"/>
      <c r="C348" s="2"/>
      <c r="D348" s="2"/>
      <c r="E348" s="2"/>
      <c r="F348" s="2"/>
      <c r="G348" s="2"/>
      <c r="H348" s="2"/>
      <c r="I348" s="2"/>
    </row>
    <row r="349" spans="1:10" ht="15" customHeight="1" x14ac:dyDescent="0.25">
      <c r="A349" s="108" t="s">
        <v>0</v>
      </c>
      <c r="B349" s="108"/>
      <c r="C349" s="108"/>
      <c r="D349" s="108"/>
      <c r="E349" s="108"/>
      <c r="F349" s="112" t="s">
        <v>217</v>
      </c>
      <c r="G349" s="112"/>
      <c r="H349" s="112" t="s">
        <v>218</v>
      </c>
      <c r="I349" s="112"/>
    </row>
    <row r="350" spans="1:10" x14ac:dyDescent="0.25">
      <c r="A350" s="109"/>
      <c r="B350" s="109"/>
      <c r="C350" s="109"/>
      <c r="D350" s="109"/>
      <c r="E350" s="109"/>
      <c r="F350" s="113"/>
      <c r="G350" s="113"/>
      <c r="H350" s="113"/>
      <c r="I350" s="113"/>
    </row>
    <row r="351" spans="1:10" x14ac:dyDescent="0.25">
      <c r="A351" s="117" t="s">
        <v>39</v>
      </c>
      <c r="B351" s="118"/>
      <c r="C351" s="118"/>
      <c r="D351" s="118"/>
      <c r="E351" s="118"/>
      <c r="F351" s="74">
        <v>6900</v>
      </c>
      <c r="G351" s="74"/>
      <c r="H351" s="74">
        <v>7500</v>
      </c>
      <c r="I351" s="74"/>
    </row>
    <row r="352" spans="1:10" ht="15.75" thickBot="1" x14ac:dyDescent="0.3">
      <c r="A352" s="60" t="s">
        <v>109</v>
      </c>
      <c r="B352" s="61"/>
      <c r="C352" s="61"/>
      <c r="D352" s="61"/>
      <c r="E352" s="62"/>
      <c r="F352" s="110"/>
      <c r="G352" s="111"/>
      <c r="H352" s="110"/>
      <c r="I352" s="111"/>
    </row>
    <row r="353" spans="1:10" ht="16.5" thickTop="1" thickBot="1" x14ac:dyDescent="0.3">
      <c r="A353" s="91" t="s">
        <v>8</v>
      </c>
      <c r="B353" s="92"/>
      <c r="C353" s="92"/>
      <c r="D353" s="92"/>
      <c r="E353" s="92"/>
      <c r="F353" s="95">
        <f>SUM(F351:G352)</f>
        <v>6900</v>
      </c>
      <c r="G353" s="98"/>
      <c r="H353" s="95">
        <f>SUM(H351:I352)</f>
        <v>7500</v>
      </c>
      <c r="I353" s="98"/>
      <c r="J353" s="21"/>
    </row>
    <row r="354" spans="1:10" ht="16.5" thickTop="1" thickBot="1" x14ac:dyDescent="0.3">
      <c r="A354" s="91" t="s">
        <v>11</v>
      </c>
      <c r="B354" s="92"/>
      <c r="C354" s="92"/>
      <c r="D354" s="92"/>
      <c r="E354" s="92"/>
      <c r="F354" s="95">
        <f>SUM(F353)</f>
        <v>6900</v>
      </c>
      <c r="G354" s="96"/>
      <c r="H354" s="95">
        <f>SUM(H353)</f>
        <v>7500</v>
      </c>
      <c r="I354" s="96"/>
      <c r="J354" s="21"/>
    </row>
    <row r="355" spans="1:10" ht="15.75" thickTop="1" x14ac:dyDescent="0.25"/>
    <row r="359" spans="1:10" x14ac:dyDescent="0.25">
      <c r="A359" s="210" t="s">
        <v>56</v>
      </c>
      <c r="B359" s="210"/>
      <c r="C359" s="210"/>
      <c r="D359" s="210"/>
      <c r="E359" s="210"/>
      <c r="F359" s="210"/>
      <c r="G359" s="210"/>
      <c r="H359" s="210"/>
      <c r="I359" s="210"/>
    </row>
    <row r="361" spans="1:10" ht="15" customHeight="1" x14ac:dyDescent="0.25">
      <c r="A361" s="108" t="s">
        <v>0</v>
      </c>
      <c r="B361" s="108"/>
      <c r="C361" s="108"/>
      <c r="D361" s="108"/>
      <c r="E361" s="108"/>
      <c r="F361" s="112" t="s">
        <v>217</v>
      </c>
      <c r="G361" s="112"/>
      <c r="H361" s="112" t="s">
        <v>218</v>
      </c>
      <c r="I361" s="112"/>
    </row>
    <row r="362" spans="1:10" x14ac:dyDescent="0.25">
      <c r="A362" s="109"/>
      <c r="B362" s="109"/>
      <c r="C362" s="109"/>
      <c r="D362" s="109"/>
      <c r="E362" s="109"/>
      <c r="F362" s="113"/>
      <c r="G362" s="113"/>
      <c r="H362" s="113"/>
      <c r="I362" s="113"/>
    </row>
    <row r="363" spans="1:10" x14ac:dyDescent="0.25">
      <c r="A363" s="275" t="s">
        <v>85</v>
      </c>
      <c r="B363" s="275"/>
      <c r="C363" s="275"/>
      <c r="D363" s="275"/>
      <c r="E363" s="275"/>
      <c r="F363" s="249"/>
      <c r="G363" s="249"/>
      <c r="H363" s="249"/>
      <c r="I363" s="249"/>
    </row>
    <row r="364" spans="1:10" x14ac:dyDescent="0.25">
      <c r="A364" s="365" t="s">
        <v>110</v>
      </c>
      <c r="B364" s="366"/>
      <c r="C364" s="366"/>
      <c r="D364" s="366"/>
      <c r="E364" s="367"/>
      <c r="F364" s="211"/>
      <c r="G364" s="212"/>
      <c r="H364" s="211"/>
      <c r="I364" s="212"/>
    </row>
    <row r="365" spans="1:10" x14ac:dyDescent="0.25">
      <c r="A365" s="64" t="s">
        <v>154</v>
      </c>
      <c r="B365" s="65"/>
      <c r="C365" s="65"/>
      <c r="D365" s="65"/>
      <c r="E365" s="66"/>
      <c r="F365" s="85">
        <v>262526</v>
      </c>
      <c r="G365" s="86"/>
      <c r="H365" s="85">
        <v>261543</v>
      </c>
      <c r="I365" s="86"/>
    </row>
    <row r="366" spans="1:10" x14ac:dyDescent="0.25">
      <c r="A366" s="303"/>
      <c r="B366" s="304"/>
      <c r="C366" s="304"/>
      <c r="D366" s="304"/>
      <c r="E366" s="305"/>
      <c r="F366" s="85"/>
      <c r="G366" s="86"/>
      <c r="H366" s="85"/>
      <c r="I366" s="86"/>
    </row>
    <row r="367" spans="1:10" x14ac:dyDescent="0.25">
      <c r="A367" s="64" t="s">
        <v>43</v>
      </c>
      <c r="B367" s="65"/>
      <c r="C367" s="65"/>
      <c r="D367" s="65"/>
      <c r="E367" s="66"/>
      <c r="F367" s="85">
        <v>70881</v>
      </c>
      <c r="G367" s="86"/>
      <c r="H367" s="85">
        <v>70617</v>
      </c>
      <c r="I367" s="86"/>
    </row>
    <row r="368" spans="1:10" ht="15.75" thickBot="1" x14ac:dyDescent="0.3">
      <c r="A368" s="337" t="s">
        <v>107</v>
      </c>
      <c r="B368" s="338"/>
      <c r="C368" s="338"/>
      <c r="D368" s="338"/>
      <c r="E368" s="339"/>
      <c r="F368" s="202"/>
      <c r="G368" s="203"/>
      <c r="H368" s="193"/>
      <c r="I368" s="194"/>
    </row>
    <row r="369" spans="1:9" ht="16.5" thickTop="1" thickBot="1" x14ac:dyDescent="0.3">
      <c r="A369" s="91" t="s">
        <v>8</v>
      </c>
      <c r="B369" s="92"/>
      <c r="C369" s="92"/>
      <c r="D369" s="92"/>
      <c r="E369" s="92"/>
      <c r="F369" s="58">
        <f>F365+F367</f>
        <v>333407</v>
      </c>
      <c r="G369" s="59"/>
      <c r="H369" s="58">
        <f>H365+H367</f>
        <v>332160</v>
      </c>
      <c r="I369" s="59"/>
    </row>
    <row r="370" spans="1:9" ht="16.5" thickTop="1" thickBot="1" x14ac:dyDescent="0.3">
      <c r="A370" s="296" t="s">
        <v>11</v>
      </c>
      <c r="B370" s="297"/>
      <c r="C370" s="297"/>
      <c r="D370" s="297"/>
      <c r="E370" s="297"/>
      <c r="F370" s="376">
        <f>SUM(F363:G368)</f>
        <v>333407</v>
      </c>
      <c r="G370" s="376"/>
      <c r="H370" s="376">
        <f>SUM(H363:I368)</f>
        <v>332160</v>
      </c>
      <c r="I370" s="376"/>
    </row>
    <row r="371" spans="1:9" ht="15.75" thickTop="1" x14ac:dyDescent="0.25"/>
    <row r="375" spans="1:9" x14ac:dyDescent="0.25">
      <c r="A375" s="210" t="s">
        <v>151</v>
      </c>
      <c r="B375" s="210"/>
      <c r="C375" s="210"/>
      <c r="D375" s="210"/>
      <c r="E375" s="210"/>
      <c r="F375" s="210"/>
      <c r="G375" s="210"/>
      <c r="H375" s="210"/>
      <c r="I375" s="210"/>
    </row>
    <row r="377" spans="1:9" ht="15" customHeight="1" x14ac:dyDescent="0.25">
      <c r="A377" s="108" t="s">
        <v>0</v>
      </c>
      <c r="B377" s="108"/>
      <c r="C377" s="108"/>
      <c r="D377" s="108"/>
      <c r="E377" s="108"/>
      <c r="F377" s="112" t="s">
        <v>217</v>
      </c>
      <c r="G377" s="112"/>
      <c r="H377" s="112" t="s">
        <v>218</v>
      </c>
      <c r="I377" s="112"/>
    </row>
    <row r="378" spans="1:9" x14ac:dyDescent="0.25">
      <c r="A378" s="109"/>
      <c r="B378" s="109"/>
      <c r="C378" s="109"/>
      <c r="D378" s="109"/>
      <c r="E378" s="109"/>
      <c r="F378" s="113"/>
      <c r="G378" s="113"/>
      <c r="H378" s="113"/>
      <c r="I378" s="113"/>
    </row>
    <row r="379" spans="1:9" x14ac:dyDescent="0.25">
      <c r="A379" s="275" t="s">
        <v>150</v>
      </c>
      <c r="B379" s="275"/>
      <c r="C379" s="275"/>
      <c r="D379" s="275"/>
      <c r="E379" s="275"/>
      <c r="F379" s="295">
        <v>0</v>
      </c>
      <c r="G379" s="295"/>
      <c r="H379" s="249">
        <v>0</v>
      </c>
      <c r="I379" s="249"/>
    </row>
    <row r="380" spans="1:9" x14ac:dyDescent="0.25">
      <c r="A380" s="204"/>
      <c r="B380" s="205"/>
      <c r="C380" s="205"/>
      <c r="D380" s="205"/>
      <c r="E380" s="206"/>
      <c r="F380" s="363"/>
      <c r="G380" s="364"/>
      <c r="H380" s="211"/>
      <c r="I380" s="212"/>
    </row>
    <row r="381" spans="1:9" x14ac:dyDescent="0.25">
      <c r="A381" s="64" t="s">
        <v>147</v>
      </c>
      <c r="B381" s="65"/>
      <c r="C381" s="65"/>
      <c r="D381" s="65"/>
      <c r="E381" s="66"/>
      <c r="F381" s="211">
        <v>0</v>
      </c>
      <c r="G381" s="212"/>
      <c r="H381" s="211">
        <v>0</v>
      </c>
      <c r="I381" s="212"/>
    </row>
    <row r="382" spans="1:9" ht="15.75" thickBot="1" x14ac:dyDescent="0.3">
      <c r="A382" s="204"/>
      <c r="B382" s="205"/>
      <c r="C382" s="205"/>
      <c r="D382" s="205"/>
      <c r="E382" s="206"/>
      <c r="F382" s="298"/>
      <c r="G382" s="299"/>
      <c r="H382" s="211"/>
      <c r="I382" s="212"/>
    </row>
    <row r="383" spans="1:9" ht="16.5" thickTop="1" thickBot="1" x14ac:dyDescent="0.3">
      <c r="A383" s="296" t="s">
        <v>11</v>
      </c>
      <c r="B383" s="297"/>
      <c r="C383" s="297"/>
      <c r="D383" s="297"/>
      <c r="E383" s="297"/>
      <c r="F383" s="300">
        <f>SUM(F379:G382)</f>
        <v>0</v>
      </c>
      <c r="G383" s="300"/>
      <c r="H383" s="300">
        <f>SUM(H379:I382)</f>
        <v>0</v>
      </c>
      <c r="I383" s="300"/>
    </row>
    <row r="384" spans="1:9" ht="15.75" thickTop="1" x14ac:dyDescent="0.25">
      <c r="A384" s="1"/>
      <c r="B384" s="1"/>
      <c r="C384" s="1"/>
      <c r="D384" s="1"/>
      <c r="E384" s="1"/>
      <c r="F384" s="3"/>
      <c r="G384" s="2"/>
      <c r="H384" s="3"/>
      <c r="I384" s="2"/>
    </row>
    <row r="385" spans="1:9" x14ac:dyDescent="0.25">
      <c r="A385" s="1"/>
      <c r="B385" s="1"/>
      <c r="C385" s="1"/>
      <c r="D385" s="1"/>
      <c r="E385" s="1"/>
      <c r="F385" s="3"/>
      <c r="G385" s="2"/>
      <c r="H385" s="3"/>
      <c r="I385" s="2"/>
    </row>
    <row r="386" spans="1:9" x14ac:dyDescent="0.25">
      <c r="A386" s="1"/>
      <c r="B386" s="1"/>
      <c r="C386" s="1"/>
      <c r="D386" s="1"/>
      <c r="E386" s="1"/>
      <c r="F386" s="3"/>
      <c r="G386" s="2"/>
      <c r="H386" s="3"/>
      <c r="I386" s="2"/>
    </row>
    <row r="387" spans="1:9" x14ac:dyDescent="0.25">
      <c r="A387" s="1"/>
      <c r="B387" s="1"/>
      <c r="C387" s="1"/>
      <c r="D387" s="1"/>
      <c r="E387" s="1"/>
      <c r="F387" s="3"/>
      <c r="G387" s="2"/>
      <c r="H387" s="3"/>
      <c r="I387" s="2"/>
    </row>
    <row r="388" spans="1:9" x14ac:dyDescent="0.25">
      <c r="A388" s="210" t="s">
        <v>152</v>
      </c>
      <c r="B388" s="210"/>
      <c r="C388" s="210"/>
      <c r="D388" s="210"/>
      <c r="E388" s="210"/>
      <c r="F388" s="210"/>
      <c r="G388" s="210"/>
      <c r="H388" s="210"/>
      <c r="I388" s="210"/>
    </row>
    <row r="390" spans="1:9" ht="15" customHeight="1" x14ac:dyDescent="0.25">
      <c r="A390" s="108" t="s">
        <v>0</v>
      </c>
      <c r="B390" s="108"/>
      <c r="C390" s="108"/>
      <c r="D390" s="108"/>
      <c r="E390" s="108"/>
      <c r="F390" s="112" t="s">
        <v>217</v>
      </c>
      <c r="G390" s="112"/>
      <c r="H390" s="112" t="s">
        <v>218</v>
      </c>
      <c r="I390" s="112"/>
    </row>
    <row r="391" spans="1:9" x14ac:dyDescent="0.25">
      <c r="A391" s="109"/>
      <c r="B391" s="109"/>
      <c r="C391" s="109"/>
      <c r="D391" s="109"/>
      <c r="E391" s="109"/>
      <c r="F391" s="113"/>
      <c r="G391" s="113"/>
      <c r="H391" s="113"/>
      <c r="I391" s="113"/>
    </row>
    <row r="392" spans="1:9" x14ac:dyDescent="0.25">
      <c r="A392" s="275" t="s">
        <v>150</v>
      </c>
      <c r="B392" s="275"/>
      <c r="C392" s="275"/>
      <c r="D392" s="275"/>
      <c r="E392" s="275"/>
      <c r="F392" s="295">
        <f>F393</f>
        <v>6000</v>
      </c>
      <c r="G392" s="295"/>
      <c r="H392" s="295"/>
      <c r="I392" s="295"/>
    </row>
    <row r="393" spans="1:9" x14ac:dyDescent="0.25">
      <c r="A393" s="207" t="s">
        <v>153</v>
      </c>
      <c r="B393" s="208"/>
      <c r="C393" s="208"/>
      <c r="D393" s="208"/>
      <c r="E393" s="209"/>
      <c r="F393" s="110">
        <v>6000</v>
      </c>
      <c r="G393" s="111"/>
      <c r="H393" s="110"/>
      <c r="I393" s="111"/>
    </row>
    <row r="394" spans="1:9" ht="15.75" thickBot="1" x14ac:dyDescent="0.3">
      <c r="A394" s="373" t="s">
        <v>157</v>
      </c>
      <c r="B394" s="374"/>
      <c r="C394" s="374"/>
      <c r="D394" s="374"/>
      <c r="E394" s="375"/>
      <c r="F394" s="440"/>
      <c r="G394" s="441"/>
      <c r="H394" s="371"/>
      <c r="I394" s="372"/>
    </row>
    <row r="395" spans="1:9" ht="16.5" thickTop="1" thickBot="1" x14ac:dyDescent="0.3">
      <c r="A395" s="377" t="s">
        <v>11</v>
      </c>
      <c r="B395" s="378"/>
      <c r="C395" s="378"/>
      <c r="D395" s="378"/>
      <c r="E395" s="378"/>
      <c r="F395" s="300">
        <f>SUM(F393:G394)</f>
        <v>6000</v>
      </c>
      <c r="G395" s="300"/>
      <c r="H395" s="300">
        <f>SUM(H393:I394)</f>
        <v>0</v>
      </c>
      <c r="I395" s="300"/>
    </row>
    <row r="396" spans="1:9" ht="15.75" thickTop="1" x14ac:dyDescent="0.25">
      <c r="A396" s="1"/>
      <c r="B396" s="1"/>
      <c r="C396" s="1"/>
      <c r="D396" s="1"/>
      <c r="E396" s="1"/>
      <c r="F396" s="3"/>
      <c r="G396" s="3"/>
      <c r="H396" s="3"/>
      <c r="I396" s="3"/>
    </row>
    <row r="397" spans="1:9" x14ac:dyDescent="0.25">
      <c r="A397" s="1"/>
      <c r="B397" s="1"/>
      <c r="C397" s="1"/>
      <c r="D397" s="1"/>
      <c r="E397" s="1"/>
      <c r="F397" s="3"/>
      <c r="G397" s="3"/>
      <c r="H397" s="3"/>
      <c r="I397" s="3"/>
    </row>
    <row r="398" spans="1:9" x14ac:dyDescent="0.25">
      <c r="A398" s="1"/>
      <c r="B398" s="1"/>
      <c r="C398" s="1"/>
      <c r="D398" s="1"/>
      <c r="E398" s="1"/>
      <c r="F398" s="3"/>
      <c r="G398" s="2"/>
      <c r="H398" s="3"/>
      <c r="I398" s="2"/>
    </row>
    <row r="399" spans="1:9" x14ac:dyDescent="0.25">
      <c r="A399" s="1"/>
      <c r="B399" s="1"/>
      <c r="C399" s="1"/>
      <c r="D399" s="1"/>
      <c r="E399" s="1"/>
      <c r="F399" s="3"/>
      <c r="G399" s="2"/>
      <c r="H399" s="3"/>
      <c r="I399" s="2"/>
    </row>
    <row r="400" spans="1:9" x14ac:dyDescent="0.25">
      <c r="A400" s="210" t="s">
        <v>60</v>
      </c>
      <c r="B400" s="210"/>
      <c r="C400" s="210"/>
      <c r="D400" s="210"/>
      <c r="E400" s="210"/>
      <c r="F400" s="210"/>
      <c r="G400" s="210"/>
      <c r="H400" s="210"/>
      <c r="I400" s="210"/>
    </row>
    <row r="402" spans="1:9" ht="15" customHeight="1" x14ac:dyDescent="0.25">
      <c r="A402" s="108" t="s">
        <v>0</v>
      </c>
      <c r="B402" s="108"/>
      <c r="C402" s="108"/>
      <c r="D402" s="108"/>
      <c r="E402" s="108"/>
      <c r="F402" s="112" t="s">
        <v>217</v>
      </c>
      <c r="G402" s="112"/>
      <c r="H402" s="112" t="s">
        <v>218</v>
      </c>
      <c r="I402" s="112"/>
    </row>
    <row r="403" spans="1:9" x14ac:dyDescent="0.25">
      <c r="A403" s="109"/>
      <c r="B403" s="109"/>
      <c r="C403" s="109"/>
      <c r="D403" s="109"/>
      <c r="E403" s="109"/>
      <c r="F403" s="113"/>
      <c r="G403" s="113"/>
      <c r="H403" s="113"/>
      <c r="I403" s="113"/>
    </row>
    <row r="404" spans="1:9" x14ac:dyDescent="0.25">
      <c r="A404" s="150" t="s">
        <v>33</v>
      </c>
      <c r="B404" s="151"/>
      <c r="C404" s="151"/>
      <c r="D404" s="151"/>
      <c r="E404" s="152"/>
      <c r="F404" s="301">
        <v>0</v>
      </c>
      <c r="G404" s="302"/>
      <c r="H404" s="301">
        <v>217323</v>
      </c>
      <c r="I404" s="302"/>
    </row>
    <row r="405" spans="1:9" x14ac:dyDescent="0.25">
      <c r="A405" s="218" t="s">
        <v>226</v>
      </c>
      <c r="B405" s="219"/>
      <c r="C405" s="219"/>
      <c r="D405" s="219"/>
      <c r="E405" s="220"/>
      <c r="F405" s="301"/>
      <c r="G405" s="302"/>
      <c r="H405" s="301"/>
      <c r="I405" s="302"/>
    </row>
    <row r="406" spans="1:9" x14ac:dyDescent="0.25">
      <c r="A406" s="150" t="s">
        <v>43</v>
      </c>
      <c r="B406" s="151"/>
      <c r="C406" s="151"/>
      <c r="D406" s="151"/>
      <c r="E406" s="152"/>
      <c r="F406" s="301">
        <v>0</v>
      </c>
      <c r="G406" s="302"/>
      <c r="H406" s="301">
        <v>58677</v>
      </c>
      <c r="I406" s="302"/>
    </row>
    <row r="407" spans="1:9" ht="15.75" thickBot="1" x14ac:dyDescent="0.3">
      <c r="A407" s="478"/>
      <c r="B407" s="479"/>
      <c r="C407" s="479"/>
      <c r="D407" s="479"/>
      <c r="E407" s="480"/>
      <c r="F407" s="481"/>
      <c r="G407" s="482"/>
      <c r="H407" s="481"/>
      <c r="I407" s="482"/>
    </row>
    <row r="408" spans="1:9" ht="16.5" thickTop="1" thickBot="1" x14ac:dyDescent="0.3">
      <c r="A408" s="159" t="s">
        <v>8</v>
      </c>
      <c r="B408" s="483"/>
      <c r="C408" s="483"/>
      <c r="D408" s="483"/>
      <c r="E408" s="483"/>
      <c r="F408" s="460">
        <f>SUM(F404:G407)</f>
        <v>0</v>
      </c>
      <c r="G408" s="461"/>
      <c r="H408" s="460">
        <f>SUM(H404:I407)</f>
        <v>276000</v>
      </c>
      <c r="I408" s="469"/>
    </row>
    <row r="409" spans="1:9" ht="15.75" thickTop="1" x14ac:dyDescent="0.25">
      <c r="A409" s="64" t="s">
        <v>61</v>
      </c>
      <c r="B409" s="65"/>
      <c r="C409" s="65"/>
      <c r="D409" s="65"/>
      <c r="E409" s="66"/>
      <c r="F409" s="211">
        <f>SUM(F410:G415)</f>
        <v>1573794</v>
      </c>
      <c r="G409" s="212"/>
      <c r="H409" s="211">
        <f>SUM(H410:I415)</f>
        <v>2598833</v>
      </c>
      <c r="I409" s="212"/>
    </row>
    <row r="410" spans="1:9" x14ac:dyDescent="0.25">
      <c r="A410" s="204" t="s">
        <v>143</v>
      </c>
      <c r="B410" s="205"/>
      <c r="C410" s="205"/>
      <c r="D410" s="205"/>
      <c r="E410" s="206"/>
      <c r="F410" s="50">
        <v>1511000</v>
      </c>
      <c r="G410" s="51"/>
      <c r="H410" s="50">
        <v>2408833</v>
      </c>
      <c r="I410" s="51"/>
    </row>
    <row r="411" spans="1:9" x14ac:dyDescent="0.25">
      <c r="A411" s="204" t="s">
        <v>142</v>
      </c>
      <c r="B411" s="205"/>
      <c r="C411" s="205"/>
      <c r="D411" s="205"/>
      <c r="E411" s="206"/>
      <c r="F411" s="50"/>
      <c r="G411" s="51"/>
      <c r="H411" s="50"/>
      <c r="I411" s="51"/>
    </row>
    <row r="412" spans="1:9" x14ac:dyDescent="0.25">
      <c r="A412" s="204" t="s">
        <v>63</v>
      </c>
      <c r="B412" s="205"/>
      <c r="C412" s="205"/>
      <c r="D412" s="205"/>
      <c r="E412" s="206"/>
      <c r="F412" s="50">
        <v>0</v>
      </c>
      <c r="G412" s="51"/>
      <c r="H412" s="50">
        <v>120000</v>
      </c>
      <c r="I412" s="51"/>
    </row>
    <row r="413" spans="1:9" x14ac:dyDescent="0.25">
      <c r="A413" s="204" t="s">
        <v>144</v>
      </c>
      <c r="B413" s="205"/>
      <c r="C413" s="205"/>
      <c r="D413" s="205"/>
      <c r="E413" s="206"/>
      <c r="F413" s="50">
        <v>62794</v>
      </c>
      <c r="G413" s="51"/>
      <c r="H413" s="50">
        <v>70000</v>
      </c>
      <c r="I413" s="51"/>
    </row>
    <row r="414" spans="1:9" x14ac:dyDescent="0.25">
      <c r="A414" s="204"/>
      <c r="B414" s="205"/>
      <c r="C414" s="205"/>
      <c r="D414" s="205"/>
      <c r="E414" s="206"/>
      <c r="F414" s="50"/>
      <c r="G414" s="51"/>
      <c r="H414" s="50"/>
      <c r="I414" s="51"/>
    </row>
    <row r="415" spans="1:9" x14ac:dyDescent="0.25">
      <c r="A415" s="204" t="s">
        <v>147</v>
      </c>
      <c r="B415" s="205"/>
      <c r="C415" s="205"/>
      <c r="D415" s="205"/>
      <c r="E415" s="206"/>
      <c r="F415" s="50">
        <v>0</v>
      </c>
      <c r="G415" s="51"/>
      <c r="H415" s="50">
        <v>0</v>
      </c>
      <c r="I415" s="51"/>
    </row>
    <row r="416" spans="1:9" x14ac:dyDescent="0.25">
      <c r="A416" s="64" t="s">
        <v>64</v>
      </c>
      <c r="B416" s="65"/>
      <c r="C416" s="65"/>
      <c r="D416" s="65"/>
      <c r="E416" s="66"/>
      <c r="F416" s="50"/>
      <c r="G416" s="51"/>
      <c r="H416" s="50"/>
      <c r="I416" s="51"/>
    </row>
    <row r="417" spans="1:9" ht="15.75" thickBot="1" x14ac:dyDescent="0.3">
      <c r="A417" s="292" t="s">
        <v>111</v>
      </c>
      <c r="B417" s="293"/>
      <c r="C417" s="293"/>
      <c r="D417" s="293"/>
      <c r="E417" s="294"/>
      <c r="F417" s="390"/>
      <c r="G417" s="391"/>
      <c r="H417" s="384"/>
      <c r="I417" s="385"/>
    </row>
    <row r="418" spans="1:9" ht="16.5" thickTop="1" thickBot="1" x14ac:dyDescent="0.3">
      <c r="A418" s="296" t="s">
        <v>11</v>
      </c>
      <c r="B418" s="297"/>
      <c r="C418" s="297"/>
      <c r="D418" s="297"/>
      <c r="E418" s="297"/>
      <c r="F418" s="376">
        <f>SUM(F409+F416+F417,F408)</f>
        <v>1573794</v>
      </c>
      <c r="G418" s="376"/>
      <c r="H418" s="376">
        <f>SUM(H409+H416+H417,H408)</f>
        <v>2874833</v>
      </c>
      <c r="I418" s="376"/>
    </row>
    <row r="419" spans="1:9" ht="15.75" thickTop="1" x14ac:dyDescent="0.25">
      <c r="A419" s="1"/>
      <c r="B419" s="1"/>
      <c r="C419" s="1"/>
      <c r="D419" s="1"/>
      <c r="E419" s="1"/>
      <c r="F419" s="3"/>
      <c r="G419" s="2"/>
      <c r="H419" s="3"/>
      <c r="I419" s="2"/>
    </row>
    <row r="420" spans="1:9" x14ac:dyDescent="0.25">
      <c r="A420" s="1"/>
      <c r="B420" s="1"/>
      <c r="C420" s="1"/>
      <c r="D420" s="1"/>
      <c r="E420" s="1"/>
      <c r="F420" s="3"/>
      <c r="G420" s="2"/>
      <c r="H420" s="3"/>
      <c r="I420" s="2"/>
    </row>
    <row r="421" spans="1:9" x14ac:dyDescent="0.25">
      <c r="A421" s="210" t="s">
        <v>57</v>
      </c>
      <c r="B421" s="210"/>
      <c r="C421" s="210"/>
      <c r="D421" s="210"/>
      <c r="E421" s="210"/>
      <c r="F421" s="210"/>
      <c r="G421" s="210"/>
      <c r="H421" s="210"/>
      <c r="I421" s="210"/>
    </row>
    <row r="423" spans="1:9" ht="15" customHeight="1" x14ac:dyDescent="0.25">
      <c r="A423" s="108" t="s">
        <v>0</v>
      </c>
      <c r="B423" s="108"/>
      <c r="C423" s="108"/>
      <c r="D423" s="108"/>
      <c r="E423" s="108"/>
      <c r="F423" s="112" t="s">
        <v>217</v>
      </c>
      <c r="G423" s="112"/>
      <c r="H423" s="112" t="s">
        <v>218</v>
      </c>
      <c r="I423" s="112"/>
    </row>
    <row r="424" spans="1:9" x14ac:dyDescent="0.25">
      <c r="A424" s="109"/>
      <c r="B424" s="109"/>
      <c r="C424" s="109"/>
      <c r="D424" s="109"/>
      <c r="E424" s="109"/>
      <c r="F424" s="113"/>
      <c r="G424" s="113"/>
      <c r="H424" s="113"/>
      <c r="I424" s="113"/>
    </row>
    <row r="425" spans="1:9" x14ac:dyDescent="0.25">
      <c r="A425" s="275" t="s">
        <v>62</v>
      </c>
      <c r="B425" s="275"/>
      <c r="C425" s="275"/>
      <c r="D425" s="275"/>
      <c r="E425" s="275"/>
      <c r="F425" s="295">
        <v>0</v>
      </c>
      <c r="G425" s="295"/>
      <c r="H425" s="295">
        <v>0</v>
      </c>
      <c r="I425" s="295"/>
    </row>
    <row r="426" spans="1:9" x14ac:dyDescent="0.25">
      <c r="A426" s="207" t="s">
        <v>58</v>
      </c>
      <c r="B426" s="208"/>
      <c r="C426" s="208"/>
      <c r="D426" s="208"/>
      <c r="E426" s="209"/>
      <c r="F426" s="110"/>
      <c r="G426" s="111"/>
      <c r="H426" s="110"/>
      <c r="I426" s="111"/>
    </row>
    <row r="427" spans="1:9" ht="15.75" thickBot="1" x14ac:dyDescent="0.3">
      <c r="A427" s="472" t="s">
        <v>59</v>
      </c>
      <c r="B427" s="315"/>
      <c r="C427" s="315"/>
      <c r="D427" s="315"/>
      <c r="E427" s="315"/>
      <c r="F427" s="57"/>
      <c r="G427" s="57"/>
      <c r="H427" s="57"/>
      <c r="I427" s="57"/>
    </row>
    <row r="428" spans="1:9" ht="16.5" thickTop="1" thickBot="1" x14ac:dyDescent="0.3">
      <c r="A428" s="296" t="s">
        <v>11</v>
      </c>
      <c r="B428" s="297"/>
      <c r="C428" s="297"/>
      <c r="D428" s="297"/>
      <c r="E428" s="297"/>
      <c r="F428" s="300">
        <f>SUM(F425)</f>
        <v>0</v>
      </c>
      <c r="G428" s="300"/>
      <c r="H428" s="300">
        <f>SUM(H425)</f>
        <v>0</v>
      </c>
      <c r="I428" s="300"/>
    </row>
    <row r="429" spans="1:9" ht="15.75" thickTop="1" x14ac:dyDescent="0.25"/>
    <row r="431" spans="1:9" x14ac:dyDescent="0.25">
      <c r="A431" s="210" t="s">
        <v>65</v>
      </c>
      <c r="B431" s="210"/>
      <c r="C431" s="210"/>
      <c r="D431" s="210"/>
      <c r="E431" s="210"/>
      <c r="F431" s="210"/>
      <c r="G431" s="210"/>
      <c r="H431" s="210"/>
      <c r="I431" s="210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10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10" ht="15" customHeight="1" x14ac:dyDescent="0.25">
      <c r="A434" s="108" t="s">
        <v>0</v>
      </c>
      <c r="B434" s="108"/>
      <c r="C434" s="108"/>
      <c r="D434" s="108"/>
      <c r="E434" s="108"/>
      <c r="F434" s="112" t="s">
        <v>217</v>
      </c>
      <c r="G434" s="112"/>
      <c r="H434" s="112" t="s">
        <v>218</v>
      </c>
      <c r="I434" s="112"/>
    </row>
    <row r="435" spans="1:10" x14ac:dyDescent="0.25">
      <c r="A435" s="109"/>
      <c r="B435" s="109"/>
      <c r="C435" s="109"/>
      <c r="D435" s="109"/>
      <c r="E435" s="109"/>
      <c r="F435" s="113"/>
      <c r="G435" s="113"/>
      <c r="H435" s="113"/>
      <c r="I435" s="113"/>
    </row>
    <row r="436" spans="1:10" x14ac:dyDescent="0.25">
      <c r="A436" s="117" t="s">
        <v>66</v>
      </c>
      <c r="B436" s="118"/>
      <c r="C436" s="118"/>
      <c r="D436" s="118"/>
      <c r="E436" s="118"/>
      <c r="F436" s="74">
        <f>F437</f>
        <v>0</v>
      </c>
      <c r="G436" s="74"/>
      <c r="H436" s="74">
        <f>H437</f>
        <v>0</v>
      </c>
      <c r="I436" s="74"/>
    </row>
    <row r="437" spans="1:10" ht="15.75" thickBot="1" x14ac:dyDescent="0.3">
      <c r="A437" s="80" t="s">
        <v>67</v>
      </c>
      <c r="B437" s="81"/>
      <c r="C437" s="81"/>
      <c r="D437" s="81"/>
      <c r="E437" s="81"/>
      <c r="F437" s="163"/>
      <c r="G437" s="163"/>
      <c r="H437" s="163"/>
      <c r="I437" s="163"/>
    </row>
    <row r="438" spans="1:10" ht="16.5" thickTop="1" thickBot="1" x14ac:dyDescent="0.3">
      <c r="A438" s="91" t="s">
        <v>11</v>
      </c>
      <c r="B438" s="92"/>
      <c r="C438" s="92"/>
      <c r="D438" s="92"/>
      <c r="E438" s="92"/>
      <c r="F438" s="95">
        <f>SUM(F436)</f>
        <v>0</v>
      </c>
      <c r="G438" s="96"/>
      <c r="H438" s="95">
        <f>SUM(H436)</f>
        <v>0</v>
      </c>
      <c r="I438" s="96"/>
      <c r="J438" s="21"/>
    </row>
    <row r="439" spans="1:10" ht="15.75" thickTop="1" x14ac:dyDescent="0.25"/>
    <row r="444" spans="1:10" x14ac:dyDescent="0.25">
      <c r="A444" s="210" t="s">
        <v>73</v>
      </c>
      <c r="B444" s="210"/>
      <c r="C444" s="210"/>
      <c r="D444" s="210"/>
      <c r="E444" s="210"/>
      <c r="F444" s="210"/>
      <c r="G444" s="210"/>
      <c r="H444" s="210"/>
      <c r="I444" s="210"/>
    </row>
    <row r="446" spans="1:10" ht="15" customHeight="1" x14ac:dyDescent="0.25">
      <c r="A446" s="180" t="s">
        <v>0</v>
      </c>
      <c r="B446" s="181"/>
      <c r="C446" s="181"/>
      <c r="D446" s="181"/>
      <c r="E446" s="182"/>
      <c r="F446" s="112" t="s">
        <v>217</v>
      </c>
      <c r="G446" s="112"/>
      <c r="H446" s="112" t="s">
        <v>218</v>
      </c>
      <c r="I446" s="112"/>
    </row>
    <row r="447" spans="1:10" x14ac:dyDescent="0.25">
      <c r="A447" s="277"/>
      <c r="B447" s="278"/>
      <c r="C447" s="278"/>
      <c r="D447" s="278"/>
      <c r="E447" s="279"/>
      <c r="F447" s="113"/>
      <c r="G447" s="113"/>
      <c r="H447" s="113"/>
      <c r="I447" s="113"/>
    </row>
    <row r="448" spans="1:10" x14ac:dyDescent="0.25">
      <c r="A448" s="117" t="s">
        <v>72</v>
      </c>
      <c r="B448" s="118"/>
      <c r="C448" s="118"/>
      <c r="D448" s="118"/>
      <c r="E448" s="119"/>
      <c r="F448" s="110"/>
      <c r="G448" s="111"/>
      <c r="H448" s="110"/>
      <c r="I448" s="111"/>
    </row>
    <row r="449" spans="1:10" ht="15.75" thickBot="1" x14ac:dyDescent="0.3">
      <c r="A449" s="380"/>
      <c r="B449" s="381"/>
      <c r="C449" s="381"/>
      <c r="D449" s="381"/>
      <c r="E449" s="382"/>
      <c r="F449" s="306"/>
      <c r="G449" s="307"/>
      <c r="H449" s="306"/>
      <c r="I449" s="307"/>
    </row>
    <row r="450" spans="1:10" ht="16.5" thickTop="1" thickBot="1" x14ac:dyDescent="0.3">
      <c r="A450" s="91" t="s">
        <v>81</v>
      </c>
      <c r="B450" s="92"/>
      <c r="C450" s="92"/>
      <c r="D450" s="92"/>
      <c r="E450" s="92"/>
      <c r="F450" s="340">
        <f>SUM(F448:G449)</f>
        <v>0</v>
      </c>
      <c r="G450" s="383"/>
      <c r="H450" s="340">
        <f>SUM(H448:I449)</f>
        <v>0</v>
      </c>
      <c r="I450" s="383"/>
      <c r="J450" s="21"/>
    </row>
    <row r="451" spans="1:10" ht="15.75" thickTop="1" x14ac:dyDescent="0.25"/>
    <row r="455" spans="1:10" x14ac:dyDescent="0.25">
      <c r="A455" s="210" t="s">
        <v>71</v>
      </c>
      <c r="B455" s="210"/>
      <c r="C455" s="210"/>
      <c r="D455" s="210"/>
      <c r="E455" s="210"/>
      <c r="F455" s="210"/>
      <c r="G455" s="210"/>
      <c r="H455" s="210"/>
      <c r="I455" s="210"/>
    </row>
    <row r="457" spans="1:10" ht="15" customHeight="1" x14ac:dyDescent="0.25">
      <c r="A457" s="180" t="s">
        <v>0</v>
      </c>
      <c r="B457" s="181"/>
      <c r="C457" s="181"/>
      <c r="D457" s="181"/>
      <c r="E457" s="182"/>
      <c r="F457" s="112" t="s">
        <v>217</v>
      </c>
      <c r="G457" s="112"/>
      <c r="H457" s="112" t="s">
        <v>218</v>
      </c>
      <c r="I457" s="112"/>
    </row>
    <row r="458" spans="1:10" x14ac:dyDescent="0.25">
      <c r="A458" s="277"/>
      <c r="B458" s="278"/>
      <c r="C458" s="278"/>
      <c r="D458" s="278"/>
      <c r="E458" s="279"/>
      <c r="F458" s="113"/>
      <c r="G458" s="113"/>
      <c r="H458" s="113"/>
      <c r="I458" s="113"/>
    </row>
    <row r="459" spans="1:10" x14ac:dyDescent="0.25">
      <c r="A459" s="150" t="s">
        <v>33</v>
      </c>
      <c r="B459" s="151"/>
      <c r="C459" s="151"/>
      <c r="D459" s="151"/>
      <c r="E459" s="152"/>
      <c r="F459" s="214">
        <v>230737</v>
      </c>
      <c r="G459" s="215"/>
      <c r="H459" s="214">
        <v>250000</v>
      </c>
      <c r="I459" s="215"/>
    </row>
    <row r="460" spans="1:10" x14ac:dyDescent="0.25">
      <c r="A460" s="218" t="s">
        <v>203</v>
      </c>
      <c r="B460" s="219"/>
      <c r="C460" s="219"/>
      <c r="D460" s="219"/>
      <c r="E460" s="220"/>
      <c r="F460" s="82"/>
      <c r="G460" s="83"/>
      <c r="H460" s="82"/>
      <c r="I460" s="83"/>
    </row>
    <row r="461" spans="1:10" x14ac:dyDescent="0.25">
      <c r="A461" s="172" t="s">
        <v>39</v>
      </c>
      <c r="B461" s="173"/>
      <c r="C461" s="173"/>
      <c r="D461" s="173"/>
      <c r="E461" s="389"/>
      <c r="F461" s="50">
        <v>828625</v>
      </c>
      <c r="G461" s="51"/>
      <c r="H461" s="50">
        <v>900000</v>
      </c>
      <c r="I461" s="51"/>
    </row>
    <row r="462" spans="1:10" x14ac:dyDescent="0.25">
      <c r="A462" s="60" t="s">
        <v>158</v>
      </c>
      <c r="B462" s="61"/>
      <c r="C462" s="61"/>
      <c r="D462" s="61"/>
      <c r="E462" s="62"/>
      <c r="F462" s="50"/>
      <c r="G462" s="51"/>
      <c r="H462" s="50"/>
      <c r="I462" s="51"/>
    </row>
    <row r="463" spans="1:10" x14ac:dyDescent="0.25">
      <c r="A463" s="172" t="s">
        <v>42</v>
      </c>
      <c r="B463" s="173"/>
      <c r="C463" s="173"/>
      <c r="D463" s="173"/>
      <c r="E463" s="389"/>
      <c r="F463" s="50">
        <v>102532</v>
      </c>
      <c r="G463" s="51"/>
      <c r="H463" s="50">
        <v>120000</v>
      </c>
      <c r="I463" s="51"/>
    </row>
    <row r="464" spans="1:10" x14ac:dyDescent="0.25">
      <c r="A464" s="386" t="s">
        <v>195</v>
      </c>
      <c r="B464" s="387"/>
      <c r="C464" s="387"/>
      <c r="D464" s="387"/>
      <c r="E464" s="388"/>
      <c r="F464" s="50"/>
      <c r="G464" s="51"/>
      <c r="H464" s="50"/>
      <c r="I464" s="51"/>
    </row>
    <row r="465" spans="1:10" x14ac:dyDescent="0.25">
      <c r="A465" s="117" t="s">
        <v>43</v>
      </c>
      <c r="B465" s="118"/>
      <c r="C465" s="118"/>
      <c r="D465" s="118"/>
      <c r="E465" s="119"/>
      <c r="F465" s="50">
        <v>296262</v>
      </c>
      <c r="G465" s="51"/>
      <c r="H465" s="50">
        <v>342900</v>
      </c>
      <c r="I465" s="51"/>
    </row>
    <row r="466" spans="1:10" x14ac:dyDescent="0.25">
      <c r="A466" s="380"/>
      <c r="B466" s="381"/>
      <c r="C466" s="381"/>
      <c r="D466" s="381"/>
      <c r="E466" s="382"/>
      <c r="F466" s="50"/>
      <c r="G466" s="51"/>
      <c r="H466" s="50"/>
      <c r="I466" s="51"/>
    </row>
    <row r="467" spans="1:10" x14ac:dyDescent="0.25">
      <c r="A467" s="64" t="s">
        <v>27</v>
      </c>
      <c r="B467" s="65"/>
      <c r="C467" s="65"/>
      <c r="D467" s="65"/>
      <c r="E467" s="66"/>
      <c r="F467" s="50"/>
      <c r="G467" s="51"/>
      <c r="H467" s="50"/>
      <c r="I467" s="51"/>
    </row>
    <row r="468" spans="1:10" ht="15.75" thickBot="1" x14ac:dyDescent="0.3">
      <c r="A468" s="380"/>
      <c r="B468" s="381"/>
      <c r="C468" s="381"/>
      <c r="D468" s="381"/>
      <c r="E468" s="382"/>
      <c r="F468" s="50"/>
      <c r="G468" s="51"/>
      <c r="H468" s="437"/>
      <c r="I468" s="438"/>
    </row>
    <row r="469" spans="1:10" ht="16.5" thickTop="1" thickBot="1" x14ac:dyDescent="0.3">
      <c r="A469" s="330" t="s">
        <v>8</v>
      </c>
      <c r="B469" s="331"/>
      <c r="C469" s="331"/>
      <c r="D469" s="331"/>
      <c r="E469" s="331"/>
      <c r="F469" s="201">
        <f>SUM(F459:G468)</f>
        <v>1458156</v>
      </c>
      <c r="G469" s="137"/>
      <c r="H469" s="201">
        <f>SUM(H459:I468)</f>
        <v>1612900</v>
      </c>
      <c r="I469" s="190"/>
    </row>
    <row r="470" spans="1:10" ht="16.5" thickTop="1" thickBot="1" x14ac:dyDescent="0.3">
      <c r="A470" s="246" t="s">
        <v>72</v>
      </c>
      <c r="B470" s="247"/>
      <c r="C470" s="247"/>
      <c r="D470" s="247"/>
      <c r="E470" s="248"/>
      <c r="F470" s="143">
        <v>1875100</v>
      </c>
      <c r="G470" s="144"/>
      <c r="H470" s="466"/>
      <c r="I470" s="467"/>
    </row>
    <row r="471" spans="1:10" ht="15.75" thickTop="1" x14ac:dyDescent="0.25">
      <c r="A471" s="318" t="s">
        <v>23</v>
      </c>
      <c r="B471" s="319"/>
      <c r="C471" s="319"/>
      <c r="D471" s="319"/>
      <c r="E471" s="320"/>
      <c r="F471" s="462">
        <v>0</v>
      </c>
      <c r="G471" s="463"/>
      <c r="H471" s="464">
        <v>0</v>
      </c>
      <c r="I471" s="465"/>
      <c r="J471" s="24"/>
    </row>
    <row r="472" spans="1:10" x14ac:dyDescent="0.25">
      <c r="A472" s="76"/>
      <c r="B472" s="77"/>
      <c r="C472" s="77"/>
      <c r="D472" s="77"/>
      <c r="E472" s="78"/>
      <c r="F472" s="470"/>
      <c r="G472" s="471"/>
      <c r="H472" s="76"/>
      <c r="I472" s="78"/>
    </row>
    <row r="473" spans="1:10" ht="15.75" thickBot="1" x14ac:dyDescent="0.3">
      <c r="A473" s="280" t="s">
        <v>26</v>
      </c>
      <c r="B473" s="281"/>
      <c r="C473" s="281"/>
      <c r="D473" s="281"/>
      <c r="E473" s="281"/>
      <c r="F473" s="283">
        <v>0</v>
      </c>
      <c r="G473" s="284"/>
      <c r="H473" s="283">
        <v>0</v>
      </c>
      <c r="I473" s="284"/>
      <c r="J473" s="24"/>
    </row>
    <row r="474" spans="1:10" ht="16.5" thickTop="1" thickBot="1" x14ac:dyDescent="0.3">
      <c r="A474" s="87" t="s">
        <v>10</v>
      </c>
      <c r="B474" s="88"/>
      <c r="C474" s="88"/>
      <c r="D474" s="88"/>
      <c r="E474" s="88"/>
      <c r="F474" s="285">
        <f>F471+F473</f>
        <v>0</v>
      </c>
      <c r="G474" s="286"/>
      <c r="H474" s="285">
        <f>H471+H473</f>
        <v>0</v>
      </c>
      <c r="I474" s="286"/>
    </row>
    <row r="475" spans="1:10" ht="16.5" thickTop="1" thickBot="1" x14ac:dyDescent="0.3">
      <c r="A475" s="91" t="s">
        <v>79</v>
      </c>
      <c r="B475" s="92"/>
      <c r="C475" s="92"/>
      <c r="D475" s="92"/>
      <c r="E475" s="92"/>
      <c r="F475" s="189">
        <f>SUM(F469+F474,F470)</f>
        <v>3333256</v>
      </c>
      <c r="G475" s="136"/>
      <c r="H475" s="189">
        <f>SUM(H469+H474)</f>
        <v>1612900</v>
      </c>
      <c r="I475" s="136"/>
      <c r="J475" s="21"/>
    </row>
    <row r="476" spans="1:10" ht="15.75" thickTop="1" x14ac:dyDescent="0.25"/>
    <row r="480" spans="1:10" x14ac:dyDescent="0.25">
      <c r="A480" s="210" t="s">
        <v>55</v>
      </c>
      <c r="B480" s="210"/>
      <c r="C480" s="210"/>
      <c r="D480" s="210"/>
      <c r="E480" s="210"/>
      <c r="F480" s="210"/>
      <c r="G480" s="210"/>
      <c r="H480" s="210"/>
      <c r="I480" s="210"/>
    </row>
    <row r="482" spans="1:9" ht="15" customHeight="1" x14ac:dyDescent="0.25">
      <c r="A482" s="180" t="s">
        <v>0</v>
      </c>
      <c r="B482" s="181"/>
      <c r="C482" s="181"/>
      <c r="D482" s="181"/>
      <c r="E482" s="182"/>
      <c r="F482" s="112" t="s">
        <v>217</v>
      </c>
      <c r="G482" s="112"/>
      <c r="H482" s="112" t="s">
        <v>218</v>
      </c>
      <c r="I482" s="112"/>
    </row>
    <row r="483" spans="1:9" x14ac:dyDescent="0.25">
      <c r="A483" s="277"/>
      <c r="B483" s="278"/>
      <c r="C483" s="278"/>
      <c r="D483" s="278"/>
      <c r="E483" s="279"/>
      <c r="F483" s="113"/>
      <c r="G483" s="113"/>
      <c r="H483" s="113"/>
      <c r="I483" s="113"/>
    </row>
    <row r="484" spans="1:9" x14ac:dyDescent="0.25">
      <c r="A484" s="117" t="s">
        <v>7</v>
      </c>
      <c r="B484" s="118"/>
      <c r="C484" s="118"/>
      <c r="D484" s="118"/>
      <c r="E484" s="119"/>
      <c r="F484" s="50">
        <v>0</v>
      </c>
      <c r="G484" s="51"/>
      <c r="H484" s="50"/>
      <c r="I484" s="51"/>
    </row>
    <row r="485" spans="1:9" x14ac:dyDescent="0.25">
      <c r="A485" s="60"/>
      <c r="B485" s="61"/>
      <c r="C485" s="61"/>
      <c r="D485" s="61"/>
      <c r="E485" s="62"/>
      <c r="F485" s="50"/>
      <c r="G485" s="51"/>
      <c r="H485" s="50"/>
      <c r="I485" s="51"/>
    </row>
    <row r="486" spans="1:9" x14ac:dyDescent="0.25">
      <c r="A486" s="117" t="s">
        <v>39</v>
      </c>
      <c r="B486" s="118"/>
      <c r="C486" s="118"/>
      <c r="D486" s="118"/>
      <c r="E486" s="119"/>
      <c r="F486" s="50">
        <v>69099</v>
      </c>
      <c r="G486" s="51"/>
      <c r="H486" s="50">
        <v>70000</v>
      </c>
      <c r="I486" s="51"/>
    </row>
    <row r="487" spans="1:9" x14ac:dyDescent="0.25">
      <c r="A487" s="60" t="s">
        <v>219</v>
      </c>
      <c r="B487" s="61"/>
      <c r="C487" s="61"/>
      <c r="D487" s="61"/>
      <c r="E487" s="62"/>
      <c r="F487" s="50"/>
      <c r="G487" s="51"/>
      <c r="H487" s="50"/>
      <c r="I487" s="51"/>
    </row>
    <row r="488" spans="1:9" x14ac:dyDescent="0.25">
      <c r="A488" s="117" t="s">
        <v>43</v>
      </c>
      <c r="B488" s="118"/>
      <c r="C488" s="118"/>
      <c r="D488" s="118"/>
      <c r="E488" s="119"/>
      <c r="F488" s="50">
        <v>18655</v>
      </c>
      <c r="G488" s="51"/>
      <c r="H488" s="50">
        <v>18900</v>
      </c>
      <c r="I488" s="51"/>
    </row>
    <row r="489" spans="1:9" ht="15.75" thickBot="1" x14ac:dyDescent="0.3">
      <c r="A489" s="128" t="s">
        <v>80</v>
      </c>
      <c r="B489" s="129"/>
      <c r="C489" s="129"/>
      <c r="D489" s="129"/>
      <c r="E489" s="130"/>
      <c r="F489" s="202"/>
      <c r="G489" s="203"/>
      <c r="H489" s="202"/>
      <c r="I489" s="203"/>
    </row>
    <row r="490" spans="1:9" ht="16.5" thickTop="1" thickBot="1" x14ac:dyDescent="0.3">
      <c r="A490" s="91" t="s">
        <v>8</v>
      </c>
      <c r="B490" s="92"/>
      <c r="C490" s="92"/>
      <c r="D490" s="92"/>
      <c r="E490" s="92"/>
      <c r="F490" s="189">
        <f>SUM(F484:G489)</f>
        <v>87754</v>
      </c>
      <c r="G490" s="136"/>
      <c r="H490" s="189">
        <f>SUM(H484:I489)</f>
        <v>88900</v>
      </c>
      <c r="I490" s="282"/>
    </row>
    <row r="491" spans="1:9" ht="16.5" thickTop="1" thickBot="1" x14ac:dyDescent="0.3">
      <c r="A491" s="91" t="s">
        <v>9</v>
      </c>
      <c r="B491" s="92"/>
      <c r="C491" s="92"/>
      <c r="D491" s="92"/>
      <c r="E491" s="92"/>
      <c r="F491" s="189">
        <f>SUM(F490)</f>
        <v>87754</v>
      </c>
      <c r="G491" s="282"/>
      <c r="H491" s="189">
        <f>SUM(H490)</f>
        <v>88900</v>
      </c>
      <c r="I491" s="282"/>
    </row>
    <row r="492" spans="1:9" ht="15.75" thickTop="1" x14ac:dyDescent="0.25"/>
    <row r="495" spans="1:9" x14ac:dyDescent="0.25">
      <c r="A495" s="210" t="s">
        <v>47</v>
      </c>
      <c r="B495" s="210"/>
      <c r="C495" s="210"/>
      <c r="D495" s="210"/>
      <c r="E495" s="210"/>
      <c r="F495" s="210"/>
      <c r="G495" s="210"/>
      <c r="H495" s="210"/>
      <c r="I495" s="210"/>
    </row>
    <row r="497" spans="1:10" ht="15" customHeight="1" x14ac:dyDescent="0.25">
      <c r="A497" s="108" t="s">
        <v>0</v>
      </c>
      <c r="B497" s="108"/>
      <c r="C497" s="108"/>
      <c r="D497" s="108"/>
      <c r="E497" s="108"/>
      <c r="F497" s="112" t="s">
        <v>217</v>
      </c>
      <c r="G497" s="112"/>
      <c r="H497" s="112" t="s">
        <v>218</v>
      </c>
      <c r="I497" s="112"/>
    </row>
    <row r="498" spans="1:10" x14ac:dyDescent="0.25">
      <c r="A498" s="109"/>
      <c r="B498" s="109"/>
      <c r="C498" s="109"/>
      <c r="D498" s="109"/>
      <c r="E498" s="109"/>
      <c r="F498" s="113"/>
      <c r="G498" s="113"/>
      <c r="H498" s="113"/>
      <c r="I498" s="113"/>
    </row>
    <row r="499" spans="1:10" x14ac:dyDescent="0.25">
      <c r="A499" s="117" t="s">
        <v>48</v>
      </c>
      <c r="B499" s="118"/>
      <c r="C499" s="118"/>
      <c r="D499" s="118"/>
      <c r="E499" s="118"/>
      <c r="F499" s="79">
        <v>2076800</v>
      </c>
      <c r="G499" s="79"/>
      <c r="H499" s="79">
        <v>2444400</v>
      </c>
      <c r="I499" s="79"/>
    </row>
    <row r="500" spans="1:10" x14ac:dyDescent="0.25">
      <c r="A500" s="99" t="s">
        <v>20</v>
      </c>
      <c r="B500" s="100"/>
      <c r="C500" s="100"/>
      <c r="D500" s="100"/>
      <c r="E500" s="100"/>
      <c r="F500" s="149"/>
      <c r="G500" s="149"/>
      <c r="H500" s="149"/>
      <c r="I500" s="149"/>
    </row>
    <row r="501" spans="1:10" x14ac:dyDescent="0.25">
      <c r="A501" s="397" t="s">
        <v>132</v>
      </c>
      <c r="B501" s="397"/>
      <c r="C501" s="397"/>
      <c r="D501" s="397"/>
      <c r="E501" s="397"/>
      <c r="F501" s="177">
        <v>0</v>
      </c>
      <c r="G501" s="177"/>
      <c r="H501" s="398"/>
      <c r="I501" s="398"/>
    </row>
    <row r="502" spans="1:10" x14ac:dyDescent="0.25">
      <c r="A502" s="473"/>
      <c r="B502" s="473"/>
      <c r="C502" s="473"/>
      <c r="D502" s="473"/>
      <c r="E502" s="473"/>
      <c r="F502" s="398"/>
      <c r="G502" s="398"/>
      <c r="H502" s="398"/>
      <c r="I502" s="398"/>
    </row>
    <row r="503" spans="1:10" x14ac:dyDescent="0.25">
      <c r="A503" s="275" t="s">
        <v>49</v>
      </c>
      <c r="B503" s="275"/>
      <c r="C503" s="275"/>
      <c r="D503" s="275"/>
      <c r="E503" s="275"/>
      <c r="F503" s="79">
        <v>100000</v>
      </c>
      <c r="G503" s="79"/>
      <c r="H503" s="79">
        <v>100000</v>
      </c>
      <c r="I503" s="79"/>
    </row>
    <row r="504" spans="1:10" x14ac:dyDescent="0.25">
      <c r="A504" s="291" t="s">
        <v>50</v>
      </c>
      <c r="B504" s="291"/>
      <c r="C504" s="291"/>
      <c r="D504" s="291"/>
      <c r="E504" s="291"/>
      <c r="F504" s="398"/>
      <c r="G504" s="398"/>
      <c r="H504" s="398"/>
      <c r="I504" s="398"/>
    </row>
    <row r="505" spans="1:10" x14ac:dyDescent="0.25">
      <c r="A505" s="275" t="s">
        <v>251</v>
      </c>
      <c r="B505" s="275"/>
      <c r="C505" s="275"/>
      <c r="D505" s="275"/>
      <c r="E505" s="275"/>
      <c r="F505" s="79">
        <v>0</v>
      </c>
      <c r="G505" s="79"/>
      <c r="H505" s="79">
        <v>30000</v>
      </c>
      <c r="I505" s="79"/>
    </row>
    <row r="506" spans="1:10" ht="15.75" thickBot="1" x14ac:dyDescent="0.3">
      <c r="A506" s="315"/>
      <c r="B506" s="315"/>
      <c r="C506" s="315"/>
      <c r="D506" s="315"/>
      <c r="E506" s="315"/>
      <c r="F506" s="177"/>
      <c r="G506" s="177"/>
      <c r="H506" s="177"/>
      <c r="I506" s="177"/>
    </row>
    <row r="507" spans="1:10" ht="16.5" thickTop="1" thickBot="1" x14ac:dyDescent="0.3">
      <c r="A507" s="290" t="s">
        <v>5</v>
      </c>
      <c r="B507" s="92"/>
      <c r="C507" s="92"/>
      <c r="D507" s="92"/>
      <c r="E507" s="92"/>
      <c r="F507" s="147">
        <f>SUM(F499:G506)</f>
        <v>2176800</v>
      </c>
      <c r="G507" s="146"/>
      <c r="H507" s="147">
        <f>SUM(H499:I506)</f>
        <v>2574400</v>
      </c>
      <c r="I507" s="148"/>
      <c r="J507" s="21"/>
    </row>
    <row r="508" spans="1:10" ht="15.75" thickTop="1" x14ac:dyDescent="0.25">
      <c r="A508" s="117" t="s">
        <v>19</v>
      </c>
      <c r="B508" s="118"/>
      <c r="C508" s="118"/>
      <c r="D508" s="118"/>
      <c r="E508" s="118"/>
      <c r="F508" s="191">
        <v>482525</v>
      </c>
      <c r="G508" s="192"/>
      <c r="H508" s="79">
        <f>(H499+H505)*0.195</f>
        <v>482508</v>
      </c>
      <c r="I508" s="79"/>
    </row>
    <row r="509" spans="1:10" x14ac:dyDescent="0.25">
      <c r="A509" s="80" t="s">
        <v>201</v>
      </c>
      <c r="B509" s="81"/>
      <c r="C509" s="81"/>
      <c r="D509" s="81"/>
      <c r="E509" s="81"/>
      <c r="F509" s="149"/>
      <c r="G509" s="149"/>
      <c r="H509" s="149"/>
      <c r="I509" s="149"/>
    </row>
    <row r="510" spans="1:10" x14ac:dyDescent="0.25">
      <c r="A510" s="115" t="s">
        <v>133</v>
      </c>
      <c r="B510" s="115"/>
      <c r="C510" s="115"/>
      <c r="D510" s="115"/>
      <c r="E510" s="115"/>
      <c r="F510" s="79">
        <v>58003</v>
      </c>
      <c r="G510" s="79"/>
      <c r="H510" s="79">
        <v>0</v>
      </c>
      <c r="I510" s="79"/>
    </row>
    <row r="511" spans="1:10" x14ac:dyDescent="0.25">
      <c r="A511" s="473"/>
      <c r="B511" s="473"/>
      <c r="C511" s="473"/>
      <c r="D511" s="473"/>
      <c r="E511" s="473"/>
      <c r="F511" s="398"/>
      <c r="G511" s="398"/>
      <c r="H511" s="398"/>
      <c r="I511" s="398"/>
    </row>
    <row r="512" spans="1:10" ht="15.75" thickBot="1" x14ac:dyDescent="0.3">
      <c r="A512" s="379" t="s">
        <v>31</v>
      </c>
      <c r="B512" s="379"/>
      <c r="C512" s="379"/>
      <c r="D512" s="379"/>
      <c r="E512" s="379"/>
      <c r="F512" s="395"/>
      <c r="G512" s="395"/>
      <c r="H512" s="396">
        <v>34500</v>
      </c>
      <c r="I512" s="396"/>
    </row>
    <row r="513" spans="1:10" ht="16.5" thickTop="1" thickBot="1" x14ac:dyDescent="0.3">
      <c r="A513" s="91" t="s">
        <v>6</v>
      </c>
      <c r="B513" s="92"/>
      <c r="C513" s="92"/>
      <c r="D513" s="92"/>
      <c r="E513" s="93"/>
      <c r="F513" s="287">
        <f>SUM(F508:G512)</f>
        <v>540528</v>
      </c>
      <c r="G513" s="288"/>
      <c r="H513" s="287">
        <f>SUM(H508:I512)</f>
        <v>517008</v>
      </c>
      <c r="I513" s="288"/>
    </row>
    <row r="514" spans="1:10" ht="15.75" thickTop="1" x14ac:dyDescent="0.25">
      <c r="A514" s="117" t="s">
        <v>33</v>
      </c>
      <c r="B514" s="118"/>
      <c r="C514" s="118"/>
      <c r="D514" s="118"/>
      <c r="E514" s="119"/>
      <c r="F514" s="50">
        <v>464442</v>
      </c>
      <c r="G514" s="51"/>
      <c r="H514" s="50">
        <v>500000</v>
      </c>
      <c r="I514" s="51"/>
    </row>
    <row r="515" spans="1:10" x14ac:dyDescent="0.25">
      <c r="A515" s="380"/>
      <c r="B515" s="381"/>
      <c r="C515" s="381"/>
      <c r="D515" s="381"/>
      <c r="E515" s="382"/>
      <c r="F515" s="50"/>
      <c r="G515" s="51"/>
      <c r="H515" s="50"/>
      <c r="I515" s="51"/>
    </row>
    <row r="516" spans="1:10" x14ac:dyDescent="0.25">
      <c r="A516" s="64" t="s">
        <v>159</v>
      </c>
      <c r="B516" s="65"/>
      <c r="C516" s="65"/>
      <c r="D516" s="65"/>
      <c r="E516" s="66"/>
      <c r="F516" s="50">
        <v>0</v>
      </c>
      <c r="G516" s="51"/>
      <c r="H516" s="50">
        <v>0</v>
      </c>
      <c r="I516" s="51"/>
    </row>
    <row r="517" spans="1:10" x14ac:dyDescent="0.25">
      <c r="A517" s="60"/>
      <c r="B517" s="61"/>
      <c r="C517" s="61"/>
      <c r="D517" s="61"/>
      <c r="E517" s="62"/>
      <c r="F517" s="50"/>
      <c r="G517" s="289"/>
      <c r="H517" s="50"/>
      <c r="I517" s="289"/>
    </row>
    <row r="518" spans="1:10" x14ac:dyDescent="0.25">
      <c r="A518" s="117" t="s">
        <v>7</v>
      </c>
      <c r="B518" s="118"/>
      <c r="C518" s="118"/>
      <c r="D518" s="118"/>
      <c r="E518" s="118"/>
      <c r="F518" s="79">
        <v>214850</v>
      </c>
      <c r="G518" s="79"/>
      <c r="H518" s="79">
        <v>250000</v>
      </c>
      <c r="I518" s="79"/>
    </row>
    <row r="519" spans="1:10" x14ac:dyDescent="0.25">
      <c r="A519" s="80" t="s">
        <v>140</v>
      </c>
      <c r="B519" s="81"/>
      <c r="C519" s="81"/>
      <c r="D519" s="81"/>
      <c r="E519" s="81"/>
      <c r="F519" s="149"/>
      <c r="G519" s="149"/>
      <c r="H519" s="149"/>
      <c r="I519" s="149"/>
    </row>
    <row r="520" spans="1:10" x14ac:dyDescent="0.25">
      <c r="A520" s="273" t="s">
        <v>42</v>
      </c>
      <c r="B520" s="273"/>
      <c r="C520" s="273"/>
      <c r="D520" s="273"/>
      <c r="E520" s="273"/>
      <c r="F520" s="79">
        <v>241531</v>
      </c>
      <c r="G520" s="79"/>
      <c r="H520" s="79">
        <v>250000</v>
      </c>
      <c r="I520" s="79"/>
    </row>
    <row r="521" spans="1:10" x14ac:dyDescent="0.25">
      <c r="A521" s="80" t="s">
        <v>141</v>
      </c>
      <c r="B521" s="81"/>
      <c r="C521" s="81"/>
      <c r="D521" s="81"/>
      <c r="E521" s="100"/>
      <c r="F521" s="149"/>
      <c r="G521" s="149"/>
      <c r="H521" s="149"/>
      <c r="I521" s="149"/>
    </row>
    <row r="522" spans="1:10" x14ac:dyDescent="0.25">
      <c r="A522" s="117" t="s">
        <v>43</v>
      </c>
      <c r="B522" s="118"/>
      <c r="C522" s="118"/>
      <c r="D522" s="118"/>
      <c r="E522" s="118"/>
      <c r="F522" s="79">
        <v>179363</v>
      </c>
      <c r="G522" s="79"/>
      <c r="H522" s="79">
        <v>270000</v>
      </c>
      <c r="I522" s="79"/>
    </row>
    <row r="523" spans="1:10" ht="15.75" thickBot="1" x14ac:dyDescent="0.3">
      <c r="A523" s="60" t="s">
        <v>107</v>
      </c>
      <c r="B523" s="61"/>
      <c r="C523" s="61"/>
      <c r="D523" s="61"/>
      <c r="E523" s="62"/>
      <c r="F523" s="50"/>
      <c r="G523" s="51"/>
      <c r="H523" s="50"/>
      <c r="I523" s="51"/>
    </row>
    <row r="524" spans="1:10" ht="16.5" thickTop="1" thickBot="1" x14ac:dyDescent="0.3">
      <c r="A524" s="91" t="s">
        <v>8</v>
      </c>
      <c r="B524" s="92"/>
      <c r="C524" s="92"/>
      <c r="D524" s="92"/>
      <c r="E524" s="92"/>
      <c r="F524" s="147">
        <f>SUM(F514:G523)</f>
        <v>1100186</v>
      </c>
      <c r="G524" s="232"/>
      <c r="H524" s="147">
        <f>SUM(H514:I523)</f>
        <v>1270000</v>
      </c>
      <c r="I524" s="232"/>
      <c r="J524" s="21"/>
    </row>
    <row r="525" spans="1:10" ht="16.5" thickTop="1" thickBot="1" x14ac:dyDescent="0.3">
      <c r="A525" s="91" t="s">
        <v>9</v>
      </c>
      <c r="B525" s="92"/>
      <c r="C525" s="92"/>
      <c r="D525" s="92"/>
      <c r="E525" s="92"/>
      <c r="F525" s="147">
        <f>SUM(F507+F513+F524)</f>
        <v>3817514</v>
      </c>
      <c r="G525" s="276"/>
      <c r="H525" s="147">
        <f>SUM(H507+H513+H524)</f>
        <v>4361408</v>
      </c>
      <c r="I525" s="276"/>
      <c r="J525" s="21"/>
    </row>
    <row r="526" spans="1:10" ht="15.75" thickTop="1" x14ac:dyDescent="0.25">
      <c r="A526" s="252" t="s">
        <v>75</v>
      </c>
      <c r="B526" s="253"/>
      <c r="C526" s="253"/>
      <c r="D526" s="253"/>
      <c r="E526" s="253"/>
      <c r="F526" s="250"/>
      <c r="G526" s="251"/>
      <c r="H526" s="250">
        <v>7874016</v>
      </c>
      <c r="I526" s="251"/>
      <c r="J526" s="20"/>
    </row>
    <row r="527" spans="1:10" x14ac:dyDescent="0.25">
      <c r="A527" s="392" t="s">
        <v>204</v>
      </c>
      <c r="B527" s="393"/>
      <c r="C527" s="393"/>
      <c r="D527" s="393"/>
      <c r="E527" s="394"/>
      <c r="F527" s="50"/>
      <c r="G527" s="51"/>
      <c r="H527" s="50"/>
      <c r="I527" s="51"/>
    </row>
    <row r="528" spans="1:10" ht="15.75" thickBot="1" x14ac:dyDescent="0.3">
      <c r="A528" s="475" t="s">
        <v>25</v>
      </c>
      <c r="B528" s="476"/>
      <c r="C528" s="476"/>
      <c r="D528" s="476"/>
      <c r="E528" s="477"/>
      <c r="F528" s="271"/>
      <c r="G528" s="272"/>
      <c r="H528" s="271">
        <v>2125984</v>
      </c>
      <c r="I528" s="272"/>
      <c r="J528" s="20"/>
    </row>
    <row r="529" spans="1:10" ht="16.5" thickTop="1" thickBot="1" x14ac:dyDescent="0.3">
      <c r="A529" s="91" t="s">
        <v>10</v>
      </c>
      <c r="B529" s="92"/>
      <c r="C529" s="92"/>
      <c r="D529" s="92"/>
      <c r="E529" s="92"/>
      <c r="F529" s="189">
        <f>SUM(F526+F528)</f>
        <v>0</v>
      </c>
      <c r="G529" s="136"/>
      <c r="H529" s="189">
        <f>SUM(H526+H528)</f>
        <v>10000000</v>
      </c>
      <c r="I529" s="136"/>
      <c r="J529" s="21"/>
    </row>
    <row r="530" spans="1:10" ht="16.5" thickTop="1" thickBot="1" x14ac:dyDescent="0.3">
      <c r="A530" s="91" t="s">
        <v>11</v>
      </c>
      <c r="B530" s="92"/>
      <c r="C530" s="92"/>
      <c r="D530" s="92"/>
      <c r="E530" s="93"/>
      <c r="F530" s="145">
        <f>SUM(F525+F529)</f>
        <v>3817514</v>
      </c>
      <c r="G530" s="276"/>
      <c r="H530" s="147">
        <f>SUM(H525+H529)</f>
        <v>14361408</v>
      </c>
      <c r="I530" s="232"/>
      <c r="J530" s="14"/>
    </row>
    <row r="531" spans="1:10" ht="15.75" thickTop="1" x14ac:dyDescent="0.25">
      <c r="A531" s="1"/>
      <c r="B531" s="1"/>
      <c r="C531" s="1"/>
      <c r="D531" s="1"/>
      <c r="E531" s="1"/>
      <c r="F531" s="3"/>
      <c r="G531" s="2"/>
      <c r="H531" s="3"/>
      <c r="I531" s="2"/>
    </row>
    <row r="532" spans="1:10" x14ac:dyDescent="0.25">
      <c r="A532" s="1"/>
      <c r="B532" s="1"/>
      <c r="C532" s="1"/>
      <c r="D532" s="1"/>
      <c r="E532" s="1"/>
      <c r="F532" s="3"/>
      <c r="G532" s="2"/>
      <c r="H532" s="3"/>
      <c r="I532" s="2"/>
    </row>
    <row r="533" spans="1:10" x14ac:dyDescent="0.25">
      <c r="A533" s="1"/>
      <c r="B533" s="1"/>
      <c r="C533" s="1"/>
      <c r="D533" s="1"/>
      <c r="E533" s="1"/>
      <c r="F533" s="3"/>
      <c r="G533" s="2"/>
      <c r="H533" s="3"/>
      <c r="I533" s="2"/>
    </row>
    <row r="534" spans="1:10" x14ac:dyDescent="0.25">
      <c r="A534" s="1"/>
      <c r="B534" s="1"/>
      <c r="C534" s="1"/>
      <c r="D534" s="1"/>
      <c r="E534" s="1"/>
      <c r="F534" s="3"/>
      <c r="G534" s="2"/>
      <c r="H534" s="3"/>
      <c r="I534" s="2"/>
    </row>
    <row r="535" spans="1:10" x14ac:dyDescent="0.25">
      <c r="A535" s="1"/>
      <c r="B535" s="1"/>
      <c r="C535" s="1"/>
      <c r="D535" s="1"/>
      <c r="E535" s="1"/>
      <c r="F535" s="3"/>
      <c r="G535" s="2"/>
      <c r="H535" s="3"/>
      <c r="I535" s="2"/>
    </row>
    <row r="536" spans="1:10" x14ac:dyDescent="0.25">
      <c r="A536" s="1"/>
      <c r="B536" s="1"/>
      <c r="C536" s="1"/>
      <c r="D536" s="1"/>
      <c r="E536" s="1"/>
      <c r="F536" s="3"/>
      <c r="G536" s="2"/>
      <c r="H536" s="3"/>
      <c r="I536" s="2"/>
    </row>
    <row r="537" spans="1:10" x14ac:dyDescent="0.25">
      <c r="A537" s="1"/>
      <c r="B537" s="1"/>
      <c r="C537" s="1"/>
      <c r="D537" s="1"/>
      <c r="E537" s="1"/>
      <c r="F537" s="3"/>
      <c r="G537" s="2"/>
      <c r="H537" s="3"/>
      <c r="I537" s="2"/>
    </row>
    <row r="538" spans="1:10" x14ac:dyDescent="0.25">
      <c r="A538" s="1"/>
      <c r="B538" s="1"/>
      <c r="C538" s="1"/>
      <c r="D538" s="1"/>
      <c r="E538" s="1"/>
      <c r="F538" s="3"/>
      <c r="G538" s="2"/>
      <c r="H538" s="3"/>
      <c r="I538" s="2"/>
    </row>
    <row r="539" spans="1:10" x14ac:dyDescent="0.25">
      <c r="A539" s="1"/>
      <c r="B539" s="1"/>
      <c r="C539" s="1"/>
      <c r="D539" s="1"/>
      <c r="E539" s="1"/>
      <c r="F539" s="3"/>
      <c r="G539" s="2"/>
      <c r="H539" s="3"/>
      <c r="I539" s="2"/>
    </row>
    <row r="541" spans="1:10" x14ac:dyDescent="0.25">
      <c r="A541" s="210" t="s">
        <v>52</v>
      </c>
      <c r="B541" s="210"/>
      <c r="C541" s="210"/>
      <c r="D541" s="210"/>
      <c r="E541" s="210"/>
      <c r="F541" s="210"/>
      <c r="G541" s="210"/>
      <c r="H541" s="210"/>
      <c r="I541" s="210"/>
    </row>
    <row r="543" spans="1:10" ht="15" customHeight="1" x14ac:dyDescent="0.25">
      <c r="A543" s="180" t="s">
        <v>0</v>
      </c>
      <c r="B543" s="181"/>
      <c r="C543" s="181"/>
      <c r="D543" s="181"/>
      <c r="E543" s="182"/>
      <c r="F543" s="112" t="s">
        <v>217</v>
      </c>
      <c r="G543" s="112"/>
      <c r="H543" s="112" t="s">
        <v>218</v>
      </c>
      <c r="I543" s="112"/>
    </row>
    <row r="544" spans="1:10" x14ac:dyDescent="0.25">
      <c r="A544" s="277"/>
      <c r="B544" s="278"/>
      <c r="C544" s="278"/>
      <c r="D544" s="278"/>
      <c r="E544" s="279"/>
      <c r="F544" s="113"/>
      <c r="G544" s="113"/>
      <c r="H544" s="113"/>
      <c r="I544" s="113"/>
    </row>
    <row r="545" spans="1:10" x14ac:dyDescent="0.25">
      <c r="A545" s="275" t="s">
        <v>148</v>
      </c>
      <c r="B545" s="275"/>
      <c r="C545" s="275"/>
      <c r="D545" s="275"/>
      <c r="E545" s="275"/>
      <c r="F545" s="79">
        <v>263080</v>
      </c>
      <c r="G545" s="79"/>
      <c r="H545" s="79">
        <v>268080</v>
      </c>
      <c r="I545" s="79"/>
      <c r="J545" s="20"/>
    </row>
    <row r="546" spans="1:10" x14ac:dyDescent="0.25">
      <c r="A546" s="170" t="s">
        <v>139</v>
      </c>
      <c r="B546" s="170"/>
      <c r="C546" s="170"/>
      <c r="D546" s="170"/>
      <c r="E546" s="170"/>
      <c r="F546" s="79"/>
      <c r="G546" s="79"/>
      <c r="H546" s="79"/>
      <c r="I546" s="79"/>
    </row>
    <row r="547" spans="1:10" x14ac:dyDescent="0.25">
      <c r="A547" s="115" t="s">
        <v>149</v>
      </c>
      <c r="B547" s="115"/>
      <c r="C547" s="115"/>
      <c r="D547" s="115"/>
      <c r="E547" s="115"/>
      <c r="F547" s="79">
        <v>0</v>
      </c>
      <c r="G547" s="79"/>
      <c r="H547" s="79"/>
      <c r="I547" s="79"/>
    </row>
    <row r="548" spans="1:10" ht="15.75" thickBot="1" x14ac:dyDescent="0.3">
      <c r="A548" s="264"/>
      <c r="B548" s="264"/>
      <c r="C548" s="264"/>
      <c r="D548" s="264"/>
      <c r="E548" s="264"/>
      <c r="F548" s="177"/>
      <c r="G548" s="177"/>
      <c r="H548" s="177"/>
      <c r="I548" s="177"/>
    </row>
    <row r="549" spans="1:10" ht="16.5" thickTop="1" thickBot="1" x14ac:dyDescent="0.3">
      <c r="A549" s="91" t="s">
        <v>5</v>
      </c>
      <c r="B549" s="92"/>
      <c r="C549" s="92"/>
      <c r="D549" s="92"/>
      <c r="E549" s="93"/>
      <c r="F549" s="147">
        <f>SUM(F545:G548)</f>
        <v>263080</v>
      </c>
      <c r="G549" s="146"/>
      <c r="H549" s="147">
        <f>SUM(H545:I548)</f>
        <v>268080</v>
      </c>
      <c r="I549" s="146"/>
      <c r="J549" s="21"/>
    </row>
    <row r="550" spans="1:10" ht="15.75" thickTop="1" x14ac:dyDescent="0.25">
      <c r="A550" s="117" t="s">
        <v>19</v>
      </c>
      <c r="B550" s="118"/>
      <c r="C550" s="118"/>
      <c r="D550" s="118"/>
      <c r="E550" s="118"/>
      <c r="F550" s="79">
        <v>46564</v>
      </c>
      <c r="G550" s="79"/>
      <c r="H550" s="79">
        <v>52276</v>
      </c>
      <c r="I550" s="79"/>
    </row>
    <row r="551" spans="1:10" ht="15.75" thickBot="1" x14ac:dyDescent="0.3">
      <c r="A551" s="170" t="s">
        <v>201</v>
      </c>
      <c r="B551" s="170"/>
      <c r="C551" s="170"/>
      <c r="D551" s="170"/>
      <c r="E551" s="170"/>
      <c r="F551" s="274"/>
      <c r="G551" s="274"/>
      <c r="H551" s="79"/>
      <c r="I551" s="79"/>
    </row>
    <row r="552" spans="1:10" ht="16.5" thickTop="1" thickBot="1" x14ac:dyDescent="0.3">
      <c r="A552" s="91" t="s">
        <v>6</v>
      </c>
      <c r="B552" s="92"/>
      <c r="C552" s="92"/>
      <c r="D552" s="92"/>
      <c r="E552" s="92"/>
      <c r="F552" s="147">
        <f>SUM(F550:G551)</f>
        <v>46564</v>
      </c>
      <c r="G552" s="146"/>
      <c r="H552" s="147">
        <f>SUM(H550:I551)</f>
        <v>52276</v>
      </c>
      <c r="I552" s="146"/>
      <c r="J552" s="21"/>
    </row>
    <row r="553" spans="1:10" ht="15.75" thickTop="1" x14ac:dyDescent="0.25">
      <c r="A553" s="67" t="s">
        <v>32</v>
      </c>
      <c r="B553" s="67"/>
      <c r="C553" s="67"/>
      <c r="D553" s="67"/>
      <c r="E553" s="67"/>
      <c r="F553" s="69">
        <v>0</v>
      </c>
      <c r="G553" s="69"/>
      <c r="H553" s="69">
        <v>20000</v>
      </c>
      <c r="I553" s="69"/>
    </row>
    <row r="554" spans="1:10" x14ac:dyDescent="0.25">
      <c r="A554" s="63"/>
      <c r="B554" s="164"/>
      <c r="C554" s="164"/>
      <c r="D554" s="164"/>
      <c r="E554" s="164"/>
      <c r="F554" s="249"/>
      <c r="G554" s="249"/>
      <c r="H554" s="249"/>
      <c r="I554" s="249"/>
    </row>
    <row r="555" spans="1:10" x14ac:dyDescent="0.25">
      <c r="A555" s="117" t="s">
        <v>33</v>
      </c>
      <c r="B555" s="118"/>
      <c r="C555" s="118"/>
      <c r="D555" s="118"/>
      <c r="E555" s="119"/>
      <c r="F555" s="79">
        <v>512591</v>
      </c>
      <c r="G555" s="79"/>
      <c r="H555" s="79">
        <v>615000</v>
      </c>
      <c r="I555" s="79"/>
    </row>
    <row r="556" spans="1:10" x14ac:dyDescent="0.25">
      <c r="A556" s="80" t="s">
        <v>246</v>
      </c>
      <c r="B556" s="81"/>
      <c r="C556" s="81"/>
      <c r="D556" s="81"/>
      <c r="E556" s="81"/>
      <c r="F556" s="149"/>
      <c r="G556" s="149"/>
      <c r="H556" s="149"/>
      <c r="I556" s="149"/>
    </row>
    <row r="557" spans="1:10" x14ac:dyDescent="0.25">
      <c r="A557" s="80" t="s">
        <v>247</v>
      </c>
      <c r="B557" s="81"/>
      <c r="C557" s="81"/>
      <c r="D557" s="81"/>
      <c r="E557" s="81"/>
      <c r="F557" s="149"/>
      <c r="G557" s="149"/>
      <c r="H557" s="149"/>
      <c r="I557" s="149"/>
    </row>
    <row r="558" spans="1:10" x14ac:dyDescent="0.25">
      <c r="A558" s="117" t="s">
        <v>34</v>
      </c>
      <c r="B558" s="118"/>
      <c r="C558" s="118"/>
      <c r="D558" s="118"/>
      <c r="E558" s="118"/>
      <c r="F558" s="79">
        <v>80929</v>
      </c>
      <c r="G558" s="79"/>
      <c r="H558" s="79">
        <v>90000</v>
      </c>
      <c r="I558" s="79"/>
    </row>
    <row r="559" spans="1:10" x14ac:dyDescent="0.25">
      <c r="A559" s="80" t="s">
        <v>220</v>
      </c>
      <c r="B559" s="81"/>
      <c r="C559" s="81"/>
      <c r="D559" s="81"/>
      <c r="E559" s="81"/>
      <c r="F559" s="149"/>
      <c r="G559" s="149"/>
      <c r="H559" s="149"/>
      <c r="I559" s="149"/>
    </row>
    <row r="560" spans="1:10" x14ac:dyDescent="0.25">
      <c r="A560" s="117" t="s">
        <v>12</v>
      </c>
      <c r="B560" s="118"/>
      <c r="C560" s="118"/>
      <c r="D560" s="118"/>
      <c r="E560" s="118"/>
      <c r="F560" s="79"/>
      <c r="G560" s="79"/>
      <c r="H560" s="79"/>
      <c r="I560" s="79"/>
    </row>
    <row r="561" spans="1:10" x14ac:dyDescent="0.25">
      <c r="A561" s="80" t="s">
        <v>35</v>
      </c>
      <c r="B561" s="81"/>
      <c r="C561" s="81"/>
      <c r="D561" s="81"/>
      <c r="E561" s="81"/>
      <c r="F561" s="149"/>
      <c r="G561" s="149"/>
      <c r="H561" s="149"/>
      <c r="I561" s="149"/>
    </row>
    <row r="562" spans="1:10" x14ac:dyDescent="0.25">
      <c r="A562" s="117" t="s">
        <v>36</v>
      </c>
      <c r="B562" s="118"/>
      <c r="C562" s="118"/>
      <c r="D562" s="118"/>
      <c r="E562" s="118"/>
      <c r="F562" s="79">
        <v>72667</v>
      </c>
      <c r="G562" s="79"/>
      <c r="H562" s="79">
        <v>90000</v>
      </c>
      <c r="I562" s="79"/>
    </row>
    <row r="563" spans="1:10" x14ac:dyDescent="0.25">
      <c r="A563" s="170" t="s">
        <v>37</v>
      </c>
      <c r="B563" s="170"/>
      <c r="C563" s="170"/>
      <c r="D563" s="170"/>
      <c r="E563" s="170"/>
      <c r="F563" s="79"/>
      <c r="G563" s="79"/>
      <c r="H563" s="79"/>
      <c r="I563" s="79"/>
    </row>
    <row r="564" spans="1:10" x14ac:dyDescent="0.25">
      <c r="A564" s="275" t="s">
        <v>54</v>
      </c>
      <c r="B564" s="275"/>
      <c r="C564" s="275"/>
      <c r="D564" s="275"/>
      <c r="E564" s="275"/>
      <c r="F564" s="79"/>
      <c r="G564" s="79"/>
      <c r="H564" s="79"/>
      <c r="I564" s="79"/>
    </row>
    <row r="565" spans="1:10" x14ac:dyDescent="0.25">
      <c r="A565" s="170"/>
      <c r="B565" s="170"/>
      <c r="C565" s="170"/>
      <c r="D565" s="170"/>
      <c r="E565" s="170"/>
      <c r="F565" s="79"/>
      <c r="G565" s="79"/>
      <c r="H565" s="79"/>
      <c r="I565" s="79"/>
    </row>
    <row r="566" spans="1:10" x14ac:dyDescent="0.25">
      <c r="A566" s="275" t="s">
        <v>7</v>
      </c>
      <c r="B566" s="275"/>
      <c r="C566" s="275"/>
      <c r="D566" s="275"/>
      <c r="E566" s="275"/>
      <c r="F566" s="79">
        <v>125184</v>
      </c>
      <c r="G566" s="79"/>
      <c r="H566" s="79">
        <v>150000</v>
      </c>
      <c r="I566" s="79"/>
    </row>
    <row r="567" spans="1:10" x14ac:dyDescent="0.25">
      <c r="A567" s="170" t="s">
        <v>225</v>
      </c>
      <c r="B567" s="170"/>
      <c r="C567" s="170"/>
      <c r="D567" s="170"/>
      <c r="E567" s="170"/>
      <c r="F567" s="79"/>
      <c r="G567" s="79"/>
      <c r="H567" s="79"/>
      <c r="I567" s="79"/>
    </row>
    <row r="568" spans="1:10" x14ac:dyDescent="0.25">
      <c r="A568" s="117" t="s">
        <v>39</v>
      </c>
      <c r="B568" s="118"/>
      <c r="C568" s="118"/>
      <c r="D568" s="118"/>
      <c r="E568" s="118"/>
      <c r="F568" s="79">
        <v>0</v>
      </c>
      <c r="G568" s="79"/>
      <c r="H568" s="79">
        <v>40000</v>
      </c>
      <c r="I568" s="79"/>
    </row>
    <row r="569" spans="1:10" x14ac:dyDescent="0.25">
      <c r="A569" s="63"/>
      <c r="B569" s="63"/>
      <c r="C569" s="63"/>
      <c r="D569" s="63"/>
      <c r="E569" s="63"/>
      <c r="F569" s="79"/>
      <c r="G569" s="79"/>
      <c r="H569" s="79"/>
      <c r="I569" s="79"/>
    </row>
    <row r="570" spans="1:10" x14ac:dyDescent="0.25">
      <c r="A570" s="164" t="s">
        <v>192</v>
      </c>
      <c r="B570" s="164"/>
      <c r="C570" s="164"/>
      <c r="D570" s="164"/>
      <c r="E570" s="164"/>
      <c r="F570" s="79">
        <v>165936</v>
      </c>
      <c r="G570" s="79"/>
      <c r="H570" s="79">
        <v>170000</v>
      </c>
      <c r="I570" s="79"/>
    </row>
    <row r="571" spans="1:10" x14ac:dyDescent="0.25">
      <c r="A571" s="170" t="s">
        <v>245</v>
      </c>
      <c r="B571" s="170"/>
      <c r="C571" s="170"/>
      <c r="D571" s="170"/>
      <c r="E571" s="170"/>
      <c r="F571" s="79"/>
      <c r="G571" s="79"/>
      <c r="H571" s="79"/>
      <c r="I571" s="79"/>
    </row>
    <row r="572" spans="1:10" x14ac:dyDescent="0.25">
      <c r="A572" s="117" t="s">
        <v>43</v>
      </c>
      <c r="B572" s="118"/>
      <c r="C572" s="118"/>
      <c r="D572" s="118"/>
      <c r="E572" s="118"/>
      <c r="F572" s="79">
        <v>238405</v>
      </c>
      <c r="G572" s="79"/>
      <c r="H572" s="79">
        <v>338850</v>
      </c>
      <c r="I572" s="79"/>
      <c r="J572" s="23"/>
    </row>
    <row r="573" spans="1:10" x14ac:dyDescent="0.25">
      <c r="A573" s="60" t="s">
        <v>107</v>
      </c>
      <c r="B573" s="61"/>
      <c r="C573" s="61"/>
      <c r="D573" s="61"/>
      <c r="E573" s="62"/>
      <c r="F573" s="50"/>
      <c r="G573" s="51"/>
      <c r="H573" s="50"/>
      <c r="I573" s="51"/>
    </row>
    <row r="574" spans="1:10" x14ac:dyDescent="0.25">
      <c r="A574" s="431" t="s">
        <v>27</v>
      </c>
      <c r="B574" s="432"/>
      <c r="C574" s="432"/>
      <c r="D574" s="432"/>
      <c r="E574" s="433"/>
      <c r="F574" s="193">
        <v>74525</v>
      </c>
      <c r="G574" s="194"/>
      <c r="H574" s="193">
        <v>80000</v>
      </c>
      <c r="I574" s="194"/>
    </row>
    <row r="575" spans="1:10" ht="15.75" thickBot="1" x14ac:dyDescent="0.3">
      <c r="A575" s="315" t="s">
        <v>122</v>
      </c>
      <c r="B575" s="315"/>
      <c r="C575" s="315"/>
      <c r="D575" s="315"/>
      <c r="E575" s="315"/>
      <c r="F575" s="177"/>
      <c r="G575" s="430"/>
      <c r="H575" s="396"/>
      <c r="I575" s="439"/>
    </row>
    <row r="576" spans="1:10" ht="16.5" thickTop="1" thickBot="1" x14ac:dyDescent="0.3">
      <c r="A576" s="91" t="s">
        <v>8</v>
      </c>
      <c r="B576" s="92"/>
      <c r="C576" s="92"/>
      <c r="D576" s="92"/>
      <c r="E576" s="92"/>
      <c r="F576" s="147">
        <f>SUM(F553:G574)</f>
        <v>1270237</v>
      </c>
      <c r="G576" s="232"/>
      <c r="H576" s="147">
        <f>SUM(H553:I574)</f>
        <v>1593850</v>
      </c>
      <c r="I576" s="232"/>
      <c r="J576" s="21"/>
    </row>
    <row r="577" spans="1:10" ht="16.5" thickTop="1" thickBot="1" x14ac:dyDescent="0.3">
      <c r="A577" s="435" t="s">
        <v>9</v>
      </c>
      <c r="B577" s="436"/>
      <c r="C577" s="436"/>
      <c r="D577" s="436"/>
      <c r="E577" s="436"/>
      <c r="F577" s="233">
        <f>SUM(F549+F552+F576)</f>
        <v>1579881</v>
      </c>
      <c r="G577" s="234"/>
      <c r="H577" s="233">
        <f>SUM(H549+H552+H576)</f>
        <v>1914206</v>
      </c>
      <c r="I577" s="234"/>
      <c r="J577" s="21"/>
    </row>
    <row r="578" spans="1:10" ht="15.75" thickTop="1" x14ac:dyDescent="0.25">
      <c r="A578" s="474" t="s">
        <v>105</v>
      </c>
      <c r="B578" s="474"/>
      <c r="C578" s="474"/>
      <c r="D578" s="474"/>
      <c r="E578" s="474"/>
      <c r="F578" s="434">
        <v>245669</v>
      </c>
      <c r="G578" s="434"/>
      <c r="H578" s="434">
        <v>0</v>
      </c>
      <c r="I578" s="434"/>
    </row>
    <row r="579" spans="1:10" x14ac:dyDescent="0.25">
      <c r="A579" s="63"/>
      <c r="B579" s="63"/>
      <c r="C579" s="63"/>
      <c r="D579" s="63"/>
      <c r="E579" s="63"/>
      <c r="F579" s="138"/>
      <c r="G579" s="138"/>
      <c r="H579" s="138"/>
      <c r="I579" s="138"/>
    </row>
    <row r="580" spans="1:10" x14ac:dyDescent="0.25">
      <c r="A580" s="427" t="s">
        <v>75</v>
      </c>
      <c r="B580" s="428"/>
      <c r="C580" s="428"/>
      <c r="D580" s="428"/>
      <c r="E580" s="429"/>
      <c r="F580" s="94">
        <v>0</v>
      </c>
      <c r="G580" s="94"/>
      <c r="H580" s="94">
        <v>0</v>
      </c>
      <c r="I580" s="94"/>
    </row>
    <row r="581" spans="1:10" x14ac:dyDescent="0.25">
      <c r="A581" s="114"/>
      <c r="B581" s="114"/>
      <c r="C581" s="114"/>
      <c r="D581" s="114"/>
      <c r="E581" s="114"/>
      <c r="F581" s="79"/>
      <c r="G581" s="79"/>
      <c r="H581" s="79"/>
      <c r="I581" s="79"/>
    </row>
    <row r="582" spans="1:10" ht="15.75" thickBot="1" x14ac:dyDescent="0.3">
      <c r="A582" s="368" t="s">
        <v>25</v>
      </c>
      <c r="B582" s="369"/>
      <c r="C582" s="369"/>
      <c r="D582" s="369"/>
      <c r="E582" s="370"/>
      <c r="F582" s="177">
        <v>66331</v>
      </c>
      <c r="G582" s="177"/>
      <c r="H582" s="425"/>
      <c r="I582" s="425"/>
    </row>
    <row r="583" spans="1:10" ht="16.5" thickTop="1" thickBot="1" x14ac:dyDescent="0.3">
      <c r="A583" s="87" t="s">
        <v>10</v>
      </c>
      <c r="B583" s="88"/>
      <c r="C583" s="88"/>
      <c r="D583" s="88"/>
      <c r="E583" s="426"/>
      <c r="F583" s="102">
        <f>SUM(F578:G582)</f>
        <v>312000</v>
      </c>
      <c r="G583" s="103"/>
      <c r="H583" s="102">
        <f>SUM(H578:I582)</f>
        <v>0</v>
      </c>
      <c r="I583" s="103"/>
    </row>
    <row r="584" spans="1:10" ht="16.5" thickTop="1" thickBot="1" x14ac:dyDescent="0.3">
      <c r="A584" s="91" t="s">
        <v>11</v>
      </c>
      <c r="B584" s="92"/>
      <c r="C584" s="92"/>
      <c r="D584" s="92"/>
      <c r="E584" s="92"/>
      <c r="F584" s="147">
        <f>SUM(F577+F583)</f>
        <v>1891881</v>
      </c>
      <c r="G584" s="276"/>
      <c r="H584" s="147">
        <f>SUM(H577+H583)</f>
        <v>1914206</v>
      </c>
      <c r="I584" s="276"/>
      <c r="J584" s="13"/>
    </row>
    <row r="585" spans="1:10" ht="15.75" thickTop="1" x14ac:dyDescent="0.25">
      <c r="A585" s="1"/>
      <c r="B585" s="1"/>
      <c r="C585" s="1"/>
      <c r="D585" s="1"/>
      <c r="E585" s="1"/>
      <c r="F585" s="19"/>
      <c r="G585" s="49"/>
      <c r="H585" s="19"/>
      <c r="I585" s="49"/>
      <c r="J585" s="20"/>
    </row>
    <row r="586" spans="1:10" x14ac:dyDescent="0.25">
      <c r="A586" s="1"/>
      <c r="B586" s="1"/>
      <c r="C586" s="1"/>
      <c r="D586" s="1"/>
      <c r="E586" s="1"/>
      <c r="F586" s="19"/>
      <c r="G586" s="49"/>
      <c r="H586" s="19"/>
      <c r="I586" s="49"/>
      <c r="J586" s="20"/>
    </row>
    <row r="587" spans="1:10" x14ac:dyDescent="0.25">
      <c r="A587" s="1"/>
      <c r="B587" s="1"/>
      <c r="C587" s="1"/>
      <c r="D587" s="1"/>
      <c r="E587" s="1"/>
      <c r="F587" s="19"/>
      <c r="G587" s="49"/>
      <c r="H587" s="19"/>
      <c r="I587" s="49"/>
      <c r="J587" s="20"/>
    </row>
    <row r="588" spans="1:10" x14ac:dyDescent="0.25">
      <c r="A588" s="1"/>
      <c r="B588" s="1"/>
      <c r="C588" s="1"/>
      <c r="D588" s="1"/>
      <c r="E588" s="1"/>
      <c r="F588" s="19"/>
      <c r="G588" s="49"/>
      <c r="H588" s="19"/>
      <c r="I588" s="49"/>
      <c r="J588" s="20"/>
    </row>
    <row r="590" spans="1:10" x14ac:dyDescent="0.25">
      <c r="A590" s="267" t="s">
        <v>84</v>
      </c>
      <c r="B590" s="267"/>
      <c r="C590" s="267"/>
      <c r="D590" s="267"/>
      <c r="E590" s="267"/>
      <c r="F590" s="267"/>
      <c r="G590" s="267"/>
      <c r="H590" s="267"/>
      <c r="I590" s="267"/>
      <c r="J590" s="4"/>
    </row>
    <row r="591" spans="1:10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ht="15" customHeight="1" x14ac:dyDescent="0.25">
      <c r="A592" s="423" t="s">
        <v>0</v>
      </c>
      <c r="B592" s="423"/>
      <c r="C592" s="423"/>
      <c r="D592" s="423"/>
      <c r="E592" s="423"/>
      <c r="F592" s="112" t="s">
        <v>217</v>
      </c>
      <c r="G592" s="112"/>
      <c r="H592" s="112" t="s">
        <v>218</v>
      </c>
      <c r="I592" s="112"/>
      <c r="J592" s="4"/>
    </row>
    <row r="593" spans="1:10" x14ac:dyDescent="0.25">
      <c r="A593" s="424"/>
      <c r="B593" s="424"/>
      <c r="C593" s="424"/>
      <c r="D593" s="424"/>
      <c r="E593" s="424"/>
      <c r="F593" s="113"/>
      <c r="G593" s="113"/>
      <c r="H593" s="113"/>
      <c r="I593" s="113"/>
      <c r="J593" s="4"/>
    </row>
    <row r="594" spans="1:10" x14ac:dyDescent="0.25">
      <c r="A594" s="265" t="s">
        <v>13</v>
      </c>
      <c r="B594" s="265"/>
      <c r="C594" s="265"/>
      <c r="D594" s="265"/>
      <c r="E594" s="265"/>
      <c r="F594" s="266">
        <f>SUM(F595:G602)</f>
        <v>1010056</v>
      </c>
      <c r="G594" s="266"/>
      <c r="H594" s="266">
        <f>SUM(H595:I602)</f>
        <v>1137579</v>
      </c>
      <c r="I594" s="266"/>
      <c r="J594" s="4"/>
    </row>
    <row r="595" spans="1:10" x14ac:dyDescent="0.25">
      <c r="A595" s="420" t="s">
        <v>112</v>
      </c>
      <c r="B595" s="421"/>
      <c r="C595" s="421"/>
      <c r="D595" s="421"/>
      <c r="E595" s="422"/>
      <c r="F595" s="405">
        <v>106100</v>
      </c>
      <c r="G595" s="406"/>
      <c r="H595" s="405">
        <v>0</v>
      </c>
      <c r="I595" s="406"/>
      <c r="J595" s="4"/>
    </row>
    <row r="596" spans="1:10" x14ac:dyDescent="0.25">
      <c r="A596" s="420" t="s">
        <v>82</v>
      </c>
      <c r="B596" s="421"/>
      <c r="C596" s="421"/>
      <c r="D596" s="421"/>
      <c r="E596" s="422"/>
      <c r="F596" s="405">
        <v>805473</v>
      </c>
      <c r="G596" s="406"/>
      <c r="H596" s="261">
        <v>975507</v>
      </c>
      <c r="I596" s="262"/>
      <c r="J596" s="25"/>
    </row>
    <row r="597" spans="1:10" x14ac:dyDescent="0.25">
      <c r="A597" s="268" t="s">
        <v>211</v>
      </c>
      <c r="B597" s="269"/>
      <c r="C597" s="269"/>
      <c r="D597" s="269"/>
      <c r="E597" s="270"/>
      <c r="F597" s="261">
        <v>0</v>
      </c>
      <c r="G597" s="262"/>
      <c r="H597" s="261">
        <v>32269</v>
      </c>
      <c r="I597" s="262"/>
      <c r="J597" s="25"/>
    </row>
    <row r="598" spans="1:10" x14ac:dyDescent="0.25">
      <c r="A598" s="268" t="s">
        <v>212</v>
      </c>
      <c r="B598" s="269"/>
      <c r="C598" s="269"/>
      <c r="D598" s="269"/>
      <c r="E598" s="270"/>
      <c r="F598" s="261">
        <v>0</v>
      </c>
      <c r="G598" s="262"/>
      <c r="H598" s="261">
        <v>0</v>
      </c>
      <c r="I598" s="262"/>
      <c r="J598" s="25"/>
    </row>
    <row r="599" spans="1:10" x14ac:dyDescent="0.25">
      <c r="A599" s="268" t="s">
        <v>221</v>
      </c>
      <c r="B599" s="269"/>
      <c r="C599" s="269"/>
      <c r="D599" s="269"/>
      <c r="E599" s="270"/>
      <c r="F599" s="261">
        <v>16700</v>
      </c>
      <c r="G599" s="262"/>
      <c r="H599" s="261">
        <v>0</v>
      </c>
      <c r="I599" s="262"/>
      <c r="J599" s="25"/>
    </row>
    <row r="600" spans="1:10" x14ac:dyDescent="0.25">
      <c r="A600" s="268" t="s">
        <v>222</v>
      </c>
      <c r="B600" s="269"/>
      <c r="C600" s="269"/>
      <c r="D600" s="269"/>
      <c r="E600" s="270"/>
      <c r="F600" s="261">
        <v>10000</v>
      </c>
      <c r="G600" s="262"/>
      <c r="H600" s="261">
        <v>0</v>
      </c>
      <c r="I600" s="262"/>
      <c r="J600" s="25"/>
    </row>
    <row r="601" spans="1:10" x14ac:dyDescent="0.25">
      <c r="A601" s="420" t="s">
        <v>249</v>
      </c>
      <c r="B601" s="421"/>
      <c r="C601" s="421"/>
      <c r="D601" s="421"/>
      <c r="E601" s="422"/>
      <c r="F601" s="261">
        <v>41746</v>
      </c>
      <c r="G601" s="262"/>
      <c r="H601" s="261">
        <v>43246</v>
      </c>
      <c r="I601" s="262"/>
      <c r="J601" s="25"/>
    </row>
    <row r="602" spans="1:10" ht="15.75" thickBot="1" x14ac:dyDescent="0.3">
      <c r="A602" s="417" t="s">
        <v>250</v>
      </c>
      <c r="B602" s="418"/>
      <c r="C602" s="418"/>
      <c r="D602" s="418"/>
      <c r="E602" s="419"/>
      <c r="F602" s="403">
        <v>30037</v>
      </c>
      <c r="G602" s="404"/>
      <c r="H602" s="403">
        <v>86557</v>
      </c>
      <c r="I602" s="404"/>
      <c r="J602" s="25"/>
    </row>
    <row r="603" spans="1:10" ht="16.5" thickTop="1" thickBot="1" x14ac:dyDescent="0.3">
      <c r="A603" s="415" t="s">
        <v>11</v>
      </c>
      <c r="B603" s="416"/>
      <c r="C603" s="416"/>
      <c r="D603" s="416"/>
      <c r="E603" s="416"/>
      <c r="F603" s="407">
        <f>SUM(F594)</f>
        <v>1010056</v>
      </c>
      <c r="G603" s="408"/>
      <c r="H603" s="407">
        <f>SUM(H594)</f>
        <v>1137579</v>
      </c>
      <c r="I603" s="408"/>
      <c r="J603" s="4"/>
    </row>
    <row r="604" spans="1:10" ht="15.75" thickTop="1" x14ac:dyDescent="0.25"/>
    <row r="607" spans="1:10" ht="15.75" thickBot="1" x14ac:dyDescent="0.3"/>
    <row r="608" spans="1:10" ht="16.5" thickTop="1" thickBot="1" x14ac:dyDescent="0.3">
      <c r="A608" s="245" t="s">
        <v>5</v>
      </c>
      <c r="B608" s="228"/>
      <c r="C608" s="228"/>
      <c r="D608" s="228"/>
      <c r="E608" s="229"/>
      <c r="F608" s="256">
        <f>SUM(F60+F109+F158+F507+F549)</f>
        <v>11811752</v>
      </c>
      <c r="G608" s="263"/>
      <c r="H608" s="256">
        <f>SUM(H60+H109+H158+H507+H549)</f>
        <v>12839730</v>
      </c>
      <c r="I608" s="263"/>
    </row>
    <row r="609" spans="1:9" ht="16.5" thickTop="1" thickBot="1" x14ac:dyDescent="0.3">
      <c r="A609" s="245" t="s">
        <v>6</v>
      </c>
      <c r="B609" s="228"/>
      <c r="C609" s="228"/>
      <c r="D609" s="228"/>
      <c r="E609" s="229"/>
      <c r="F609" s="243">
        <f>SUM(F64+F113+F162+F513+F552)</f>
        <v>1867573</v>
      </c>
      <c r="G609" s="244"/>
      <c r="H609" s="243">
        <f>SUM(H64+H113+H162+H513+H552)</f>
        <v>1942981</v>
      </c>
      <c r="I609" s="244"/>
    </row>
    <row r="610" spans="1:9" ht="16.5" thickTop="1" thickBot="1" x14ac:dyDescent="0.3">
      <c r="A610" s="258" t="s">
        <v>8</v>
      </c>
      <c r="B610" s="259"/>
      <c r="C610" s="259"/>
      <c r="D610" s="259"/>
      <c r="E610" s="259"/>
      <c r="F610" s="243">
        <f>F73+F118+F135+F188+F213+F226+F249+F281+F308+F325+F340+F353+F369+F469+F490+F524+F576</f>
        <v>10144241</v>
      </c>
      <c r="G610" s="260"/>
      <c r="H610" s="243">
        <f>H73+H118+H135+H188+H213+H226+H249+H281+H308+H325+H340+H353+H369+H469+H490+H524+H576+H408</f>
        <v>13070974</v>
      </c>
      <c r="I610" s="260"/>
    </row>
    <row r="611" spans="1:9" ht="16.5" thickTop="1" thickBot="1" x14ac:dyDescent="0.3">
      <c r="A611" s="245" t="s">
        <v>14</v>
      </c>
      <c r="B611" s="228"/>
      <c r="C611" s="228"/>
      <c r="D611" s="228"/>
      <c r="E611" s="229"/>
      <c r="F611" s="256">
        <f>SUM(F383+F395+F418+F428)</f>
        <v>1579794</v>
      </c>
      <c r="G611" s="257"/>
      <c r="H611" s="256">
        <f>SUM(H383+H395+H409+H428)</f>
        <v>2598833</v>
      </c>
      <c r="I611" s="257"/>
    </row>
    <row r="612" spans="1:9" ht="16.5" thickTop="1" thickBot="1" x14ac:dyDescent="0.3">
      <c r="A612" s="240" t="s">
        <v>145</v>
      </c>
      <c r="B612" s="241"/>
      <c r="C612" s="241"/>
      <c r="D612" s="241"/>
      <c r="E612" s="242"/>
      <c r="F612" s="243">
        <f>SUM(F594+F436)</f>
        <v>1010056</v>
      </c>
      <c r="G612" s="244"/>
      <c r="H612" s="243">
        <f>SUM(H594+H436)</f>
        <v>1137579</v>
      </c>
      <c r="I612" s="244"/>
    </row>
    <row r="613" spans="1:9" ht="16.5" thickTop="1" thickBot="1" x14ac:dyDescent="0.3">
      <c r="A613" s="410" t="s">
        <v>113</v>
      </c>
      <c r="B613" s="411"/>
      <c r="C613" s="411"/>
      <c r="D613" s="411"/>
      <c r="E613" s="412"/>
      <c r="F613" s="243">
        <f>SUM(F448+F363+F192,F250,F252,F470)</f>
        <v>2265100</v>
      </c>
      <c r="G613" s="244"/>
      <c r="H613" s="243">
        <f>SUM(H448+H363+H192,H250,H252,H470)</f>
        <v>370000</v>
      </c>
      <c r="I613" s="244"/>
    </row>
    <row r="614" spans="1:9" ht="16.5" thickTop="1" thickBot="1" x14ac:dyDescent="0.3">
      <c r="A614" s="245" t="s">
        <v>9</v>
      </c>
      <c r="B614" s="228"/>
      <c r="C614" s="228"/>
      <c r="D614" s="228"/>
      <c r="E614" s="228"/>
      <c r="F614" s="243">
        <f>SUM(F608:G613)</f>
        <v>28678516</v>
      </c>
      <c r="G614" s="260"/>
      <c r="H614" s="243">
        <f>SUM(H608:I613)</f>
        <v>31960097</v>
      </c>
      <c r="I614" s="260"/>
    </row>
    <row r="615" spans="1:9" ht="16.5" thickTop="1" thickBot="1" x14ac:dyDescent="0.3">
      <c r="A615" s="245" t="s">
        <v>15</v>
      </c>
      <c r="B615" s="228"/>
      <c r="C615" s="228"/>
      <c r="D615" s="228"/>
      <c r="E615" s="229"/>
      <c r="F615" s="409">
        <f>F84+F138+F287+F329+F474+F262</f>
        <v>2932082</v>
      </c>
      <c r="G615" s="244"/>
      <c r="H615" s="409">
        <f>H84+H138+H287+H329+H474+H262</f>
        <v>1099849</v>
      </c>
      <c r="I615" s="244"/>
    </row>
    <row r="616" spans="1:9" ht="16.5" thickTop="1" thickBot="1" x14ac:dyDescent="0.3">
      <c r="A616" s="413" t="s">
        <v>16</v>
      </c>
      <c r="B616" s="414"/>
      <c r="C616" s="414"/>
      <c r="D616" s="414"/>
      <c r="E616" s="414"/>
      <c r="F616" s="243">
        <f>SUM(F202+F258+F529+F80+F583)</f>
        <v>1312000</v>
      </c>
      <c r="G616" s="244"/>
      <c r="H616" s="243">
        <f>SUM(H202+H258+H529+H80+H583)</f>
        <v>15536096</v>
      </c>
      <c r="I616" s="244"/>
    </row>
    <row r="617" spans="1:9" ht="16.5" thickTop="1" thickBot="1" x14ac:dyDescent="0.3">
      <c r="A617" s="227" t="s">
        <v>10</v>
      </c>
      <c r="B617" s="228"/>
      <c r="C617" s="228"/>
      <c r="D617" s="228"/>
      <c r="E617" s="229"/>
      <c r="F617" s="225">
        <f>SUM(F615:G616)</f>
        <v>4244082</v>
      </c>
      <c r="G617" s="226"/>
      <c r="H617" s="225">
        <f>SUM(H615:I616)</f>
        <v>16635945</v>
      </c>
      <c r="I617" s="226"/>
    </row>
    <row r="618" spans="1:9" ht="16.5" thickTop="1" thickBot="1" x14ac:dyDescent="0.3">
      <c r="A618" s="237" t="s">
        <v>114</v>
      </c>
      <c r="B618" s="399"/>
      <c r="C618" s="399"/>
      <c r="D618" s="399"/>
      <c r="E618" s="400"/>
      <c r="F618" s="230">
        <v>0</v>
      </c>
      <c r="G618" s="224"/>
      <c r="H618" s="223">
        <v>0</v>
      </c>
      <c r="I618" s="224"/>
    </row>
    <row r="619" spans="1:9" ht="16.5" thickTop="1" thickBot="1" x14ac:dyDescent="0.3">
      <c r="A619" s="235" t="s">
        <v>17</v>
      </c>
      <c r="B619" s="235"/>
      <c r="C619" s="235"/>
      <c r="D619" s="235"/>
      <c r="E619" s="236"/>
      <c r="F619" s="230">
        <v>0</v>
      </c>
      <c r="G619" s="231"/>
      <c r="H619" s="223">
        <f>SUM(H190)</f>
        <v>16362017</v>
      </c>
      <c r="I619" s="231"/>
    </row>
    <row r="620" spans="1:9" ht="16.5" thickTop="1" thickBot="1" x14ac:dyDescent="0.3">
      <c r="A620" s="237" t="s">
        <v>18</v>
      </c>
      <c r="B620" s="238"/>
      <c r="C620" s="238"/>
      <c r="D620" s="238"/>
      <c r="E620" s="239"/>
      <c r="F620" s="230">
        <v>0</v>
      </c>
      <c r="G620" s="224"/>
      <c r="H620" s="230">
        <v>0</v>
      </c>
      <c r="I620" s="224"/>
    </row>
    <row r="621" spans="1:9" ht="16.5" thickTop="1" thickBot="1" x14ac:dyDescent="0.3">
      <c r="A621" s="235" t="s">
        <v>11</v>
      </c>
      <c r="B621" s="235"/>
      <c r="C621" s="235"/>
      <c r="D621" s="235"/>
      <c r="E621" s="236"/>
      <c r="F621" s="230">
        <f>SUM(F614,F617,F618:G620)</f>
        <v>32922598</v>
      </c>
      <c r="G621" s="231"/>
      <c r="H621" s="230">
        <f>SUM(H614,H617,H618:I620)</f>
        <v>64958059</v>
      </c>
      <c r="I621" s="231"/>
    </row>
    <row r="622" spans="1:9" ht="16.5" thickTop="1" thickBot="1" x14ac:dyDescent="0.3">
      <c r="A622" s="399" t="s">
        <v>2</v>
      </c>
      <c r="B622" s="399"/>
      <c r="C622" s="399"/>
      <c r="D622" s="399"/>
      <c r="E622" s="400"/>
      <c r="F622" s="401">
        <f>SUM(F50)</f>
        <v>62634385</v>
      </c>
      <c r="G622" s="402"/>
      <c r="H622" s="401">
        <f>SUM(H50)</f>
        <v>64958059</v>
      </c>
      <c r="I622" s="402"/>
    </row>
    <row r="623" spans="1:9" ht="15.75" thickTop="1" x14ac:dyDescent="0.25"/>
  </sheetData>
  <mergeCells count="1301">
    <mergeCell ref="A601:E601"/>
    <mergeCell ref="F601:G601"/>
    <mergeCell ref="H601:I601"/>
    <mergeCell ref="H105:I106"/>
    <mergeCell ref="A110:E110"/>
    <mergeCell ref="A393:E393"/>
    <mergeCell ref="A468:E468"/>
    <mergeCell ref="H465:I465"/>
    <mergeCell ref="H484:I484"/>
    <mergeCell ref="H509:I509"/>
    <mergeCell ref="A129:E129"/>
    <mergeCell ref="A160:E160"/>
    <mergeCell ref="F160:G160"/>
    <mergeCell ref="F161:G161"/>
    <mergeCell ref="A557:E557"/>
    <mergeCell ref="F557:G557"/>
    <mergeCell ref="H557:I557"/>
    <mergeCell ref="H579:I579"/>
    <mergeCell ref="A528:E528"/>
    <mergeCell ref="F516:G516"/>
    <mergeCell ref="A521:E521"/>
    <mergeCell ref="F406:G406"/>
    <mergeCell ref="A489:E489"/>
    <mergeCell ref="A485:E485"/>
    <mergeCell ref="F509:G509"/>
    <mergeCell ref="A407:E407"/>
    <mergeCell ref="F407:G407"/>
    <mergeCell ref="H407:I407"/>
    <mergeCell ref="H405:I405"/>
    <mergeCell ref="H510:I510"/>
    <mergeCell ref="A408:E408"/>
    <mergeCell ref="H129:I129"/>
    <mergeCell ref="F414:G414"/>
    <mergeCell ref="H599:I599"/>
    <mergeCell ref="H600:I600"/>
    <mergeCell ref="A404:E404"/>
    <mergeCell ref="F404:G404"/>
    <mergeCell ref="H404:I404"/>
    <mergeCell ref="A405:E405"/>
    <mergeCell ref="F405:G405"/>
    <mergeCell ref="A427:E427"/>
    <mergeCell ref="H489:I489"/>
    <mergeCell ref="H561:I561"/>
    <mergeCell ref="H551:I551"/>
    <mergeCell ref="F547:G547"/>
    <mergeCell ref="F548:G548"/>
    <mergeCell ref="A511:E511"/>
    <mergeCell ref="H571:I571"/>
    <mergeCell ref="A578:E578"/>
    <mergeCell ref="H578:I578"/>
    <mergeCell ref="H567:I567"/>
    <mergeCell ref="A572:E572"/>
    <mergeCell ref="A573:E573"/>
    <mergeCell ref="F573:G573"/>
    <mergeCell ref="H475:I475"/>
    <mergeCell ref="A491:E491"/>
    <mergeCell ref="H515:I515"/>
    <mergeCell ref="H528:I528"/>
    <mergeCell ref="A499:E499"/>
    <mergeCell ref="A502:E502"/>
    <mergeCell ref="F491:G491"/>
    <mergeCell ref="F474:G474"/>
    <mergeCell ref="H3:I3"/>
    <mergeCell ref="A510:E510"/>
    <mergeCell ref="A597:E597"/>
    <mergeCell ref="A103:I103"/>
    <mergeCell ref="A105:E106"/>
    <mergeCell ref="F105:G106"/>
    <mergeCell ref="F131:G131"/>
    <mergeCell ref="A598:E598"/>
    <mergeCell ref="F597:G597"/>
    <mergeCell ref="F598:G598"/>
    <mergeCell ref="H597:I597"/>
    <mergeCell ref="H598:I598"/>
    <mergeCell ref="H408:I408"/>
    <mergeCell ref="F427:G427"/>
    <mergeCell ref="A425:E425"/>
    <mergeCell ref="H511:I511"/>
    <mergeCell ref="F511:G511"/>
    <mergeCell ref="F132:G132"/>
    <mergeCell ref="H131:I131"/>
    <mergeCell ref="F133:G133"/>
    <mergeCell ref="A135:E135"/>
    <mergeCell ref="H127:I128"/>
    <mergeCell ref="H132:I132"/>
    <mergeCell ref="F472:G472"/>
    <mergeCell ref="F473:G473"/>
    <mergeCell ref="H472:I472"/>
    <mergeCell ref="A406:E406"/>
    <mergeCell ref="H68:I68"/>
    <mergeCell ref="F482:G483"/>
    <mergeCell ref="A480:I480"/>
    <mergeCell ref="F518:G518"/>
    <mergeCell ref="A516:E516"/>
    <mergeCell ref="F425:G425"/>
    <mergeCell ref="F497:G498"/>
    <mergeCell ref="A495:I495"/>
    <mergeCell ref="H457:I458"/>
    <mergeCell ref="H449:I449"/>
    <mergeCell ref="A450:E450"/>
    <mergeCell ref="A463:E463"/>
    <mergeCell ref="F490:G490"/>
    <mergeCell ref="H487:I487"/>
    <mergeCell ref="F487:G487"/>
    <mergeCell ref="H497:I498"/>
    <mergeCell ref="H508:I508"/>
    <mergeCell ref="H500:I500"/>
    <mergeCell ref="H459:I459"/>
    <mergeCell ref="F466:G466"/>
    <mergeCell ref="A486:E486"/>
    <mergeCell ref="F499:G499"/>
    <mergeCell ref="H438:I438"/>
    <mergeCell ref="H461:I461"/>
    <mergeCell ref="H466:I466"/>
    <mergeCell ref="F461:G461"/>
    <mergeCell ref="A455:I455"/>
    <mergeCell ref="A446:E447"/>
    <mergeCell ref="H446:I447"/>
    <mergeCell ref="A474:E474"/>
    <mergeCell ref="H470:I470"/>
    <mergeCell ref="H460:I460"/>
    <mergeCell ref="H485:I485"/>
    <mergeCell ref="F485:G485"/>
    <mergeCell ref="A449:E449"/>
    <mergeCell ref="F449:G449"/>
    <mergeCell ref="A467:E467"/>
    <mergeCell ref="F519:G519"/>
    <mergeCell ref="H522:I522"/>
    <mergeCell ref="A523:E523"/>
    <mergeCell ref="F523:G523"/>
    <mergeCell ref="A469:E469"/>
    <mergeCell ref="A488:E488"/>
    <mergeCell ref="F515:G515"/>
    <mergeCell ref="F503:G503"/>
    <mergeCell ref="A131:E131"/>
    <mergeCell ref="A132:E132"/>
    <mergeCell ref="F370:G370"/>
    <mergeCell ref="A20:E20"/>
    <mergeCell ref="A472:E472"/>
    <mergeCell ref="H482:I483"/>
    <mergeCell ref="A428:E428"/>
    <mergeCell ref="A227:E227"/>
    <mergeCell ref="F227:G227"/>
    <mergeCell ref="H227:I227"/>
    <mergeCell ref="A307:E307"/>
    <mergeCell ref="F330:G330"/>
    <mergeCell ref="A284:E284"/>
    <mergeCell ref="F284:G284"/>
    <mergeCell ref="H284:I284"/>
    <mergeCell ref="F408:G408"/>
    <mergeCell ref="A466:E466"/>
    <mergeCell ref="F471:G471"/>
    <mergeCell ref="H471:I471"/>
    <mergeCell ref="H467:I467"/>
    <mergeCell ref="A448:E448"/>
    <mergeCell ref="A471:E471"/>
    <mergeCell ref="H469:I469"/>
    <mergeCell ref="F464:G464"/>
    <mergeCell ref="H225:I225"/>
    <mergeCell ref="F192:G192"/>
    <mergeCell ref="H226:I226"/>
    <mergeCell ref="A223:E223"/>
    <mergeCell ref="F361:G362"/>
    <mergeCell ref="H324:I324"/>
    <mergeCell ref="F84:G84"/>
    <mergeCell ref="A173:E173"/>
    <mergeCell ref="A174:E174"/>
    <mergeCell ref="H192:I192"/>
    <mergeCell ref="H191:I191"/>
    <mergeCell ref="F172:G172"/>
    <mergeCell ref="H172:I172"/>
    <mergeCell ref="A191:E191"/>
    <mergeCell ref="F191:G191"/>
    <mergeCell ref="F127:G128"/>
    <mergeCell ref="F171:G171"/>
    <mergeCell ref="H170:I170"/>
    <mergeCell ref="H162:I162"/>
    <mergeCell ref="H173:I173"/>
    <mergeCell ref="F174:G174"/>
    <mergeCell ref="H174:I174"/>
    <mergeCell ref="H209:I210"/>
    <mergeCell ref="A214:E214"/>
    <mergeCell ref="A211:E211"/>
    <mergeCell ref="H198:I198"/>
    <mergeCell ref="A125:I125"/>
    <mergeCell ref="F339:G339"/>
    <mergeCell ref="H130:I130"/>
    <mergeCell ref="F129:G129"/>
    <mergeCell ref="A127:E128"/>
    <mergeCell ref="H41:I41"/>
    <mergeCell ref="F44:G44"/>
    <mergeCell ref="A31:E31"/>
    <mergeCell ref="A66:E66"/>
    <mergeCell ref="A77:E77"/>
    <mergeCell ref="F77:G77"/>
    <mergeCell ref="A73:E73"/>
    <mergeCell ref="A74:E74"/>
    <mergeCell ref="A76:E76"/>
    <mergeCell ref="F74:G74"/>
    <mergeCell ref="A68:E68"/>
    <mergeCell ref="F68:G68"/>
    <mergeCell ref="A71:E71"/>
    <mergeCell ref="F86:G86"/>
    <mergeCell ref="H86:I86"/>
    <mergeCell ref="A78:E78"/>
    <mergeCell ref="H82:I82"/>
    <mergeCell ref="F82:G82"/>
    <mergeCell ref="A83:E83"/>
    <mergeCell ref="A84:E84"/>
    <mergeCell ref="A85:E85"/>
    <mergeCell ref="A81:E81"/>
    <mergeCell ref="A86:E86"/>
    <mergeCell ref="H83:I83"/>
    <mergeCell ref="H84:I84"/>
    <mergeCell ref="H70:I70"/>
    <mergeCell ref="F76:G76"/>
    <mergeCell ref="F79:G79"/>
    <mergeCell ref="H85:I85"/>
    <mergeCell ref="H80:I80"/>
    <mergeCell ref="A69:E69"/>
    <mergeCell ref="F69:G69"/>
    <mergeCell ref="H66:I66"/>
    <mergeCell ref="A61:E61"/>
    <mergeCell ref="F59:G59"/>
    <mergeCell ref="H55:I56"/>
    <mergeCell ref="H46:I46"/>
    <mergeCell ref="H77:I77"/>
    <mergeCell ref="F71:G71"/>
    <mergeCell ref="H71:I71"/>
    <mergeCell ref="F67:G67"/>
    <mergeCell ref="H67:I67"/>
    <mergeCell ref="H75:I75"/>
    <mergeCell ref="F75:G75"/>
    <mergeCell ref="H73:I73"/>
    <mergeCell ref="A67:E67"/>
    <mergeCell ref="F55:G56"/>
    <mergeCell ref="F57:G57"/>
    <mergeCell ref="H57:I57"/>
    <mergeCell ref="F58:G58"/>
    <mergeCell ref="F66:G66"/>
    <mergeCell ref="F73:G73"/>
    <mergeCell ref="A75:E75"/>
    <mergeCell ref="H60:I60"/>
    <mergeCell ref="F61:G61"/>
    <mergeCell ref="A64:E64"/>
    <mergeCell ref="H69:I69"/>
    <mergeCell ref="A53:I53"/>
    <mergeCell ref="H410:I410"/>
    <mergeCell ref="F413:G413"/>
    <mergeCell ref="F394:G394"/>
    <mergeCell ref="A431:I431"/>
    <mergeCell ref="H427:I427"/>
    <mergeCell ref="H413:I413"/>
    <mergeCell ref="H464:I464"/>
    <mergeCell ref="A437:E437"/>
    <mergeCell ref="A465:E465"/>
    <mergeCell ref="H241:I241"/>
    <mergeCell ref="A207:I207"/>
    <mergeCell ref="A209:E210"/>
    <mergeCell ref="F211:G211"/>
    <mergeCell ref="H214:I214"/>
    <mergeCell ref="H212:I212"/>
    <mergeCell ref="A218:I218"/>
    <mergeCell ref="F209:G210"/>
    <mergeCell ref="H211:I211"/>
    <mergeCell ref="F368:G368"/>
    <mergeCell ref="F233:G234"/>
    <mergeCell ref="F214:G214"/>
    <mergeCell ref="H363:I363"/>
    <mergeCell ref="H325:I325"/>
    <mergeCell ref="H330:I330"/>
    <mergeCell ref="H239:I239"/>
    <mergeCell ref="F363:G363"/>
    <mergeCell ref="F315:G316"/>
    <mergeCell ref="A212:E212"/>
    <mergeCell ref="F212:G212"/>
    <mergeCell ref="A225:E225"/>
    <mergeCell ref="A233:E234"/>
    <mergeCell ref="H368:I368"/>
    <mergeCell ref="F467:G467"/>
    <mergeCell ref="H462:I462"/>
    <mergeCell ref="F468:G468"/>
    <mergeCell ref="H468:I468"/>
    <mergeCell ref="F426:G426"/>
    <mergeCell ref="H428:I428"/>
    <mergeCell ref="F446:G447"/>
    <mergeCell ref="H448:I448"/>
    <mergeCell ref="H434:I435"/>
    <mergeCell ref="F416:G416"/>
    <mergeCell ref="A418:E418"/>
    <mergeCell ref="F418:G418"/>
    <mergeCell ref="A438:E438"/>
    <mergeCell ref="F434:G435"/>
    <mergeCell ref="F475:G475"/>
    <mergeCell ref="H581:I581"/>
    <mergeCell ref="H575:I575"/>
    <mergeCell ref="F504:G504"/>
    <mergeCell ref="F505:G505"/>
    <mergeCell ref="H504:I504"/>
    <mergeCell ref="H505:I505"/>
    <mergeCell ref="H529:I529"/>
    <mergeCell ref="F529:G529"/>
    <mergeCell ref="H516:I516"/>
    <mergeCell ref="H523:I523"/>
    <mergeCell ref="H524:I524"/>
    <mergeCell ref="F524:G524"/>
    <mergeCell ref="H530:I530"/>
    <mergeCell ref="H525:I525"/>
    <mergeCell ref="A541:I541"/>
    <mergeCell ref="A543:E544"/>
    <mergeCell ref="F543:G544"/>
    <mergeCell ref="H582:I582"/>
    <mergeCell ref="A571:E571"/>
    <mergeCell ref="H595:I595"/>
    <mergeCell ref="F571:G571"/>
    <mergeCell ref="A564:E564"/>
    <mergeCell ref="A565:E565"/>
    <mergeCell ref="A566:E566"/>
    <mergeCell ref="A567:E567"/>
    <mergeCell ref="F565:G565"/>
    <mergeCell ref="F566:G566"/>
    <mergeCell ref="F567:G567"/>
    <mergeCell ref="A570:E570"/>
    <mergeCell ref="F569:G569"/>
    <mergeCell ref="H594:I594"/>
    <mergeCell ref="A595:E595"/>
    <mergeCell ref="H592:I593"/>
    <mergeCell ref="F574:G574"/>
    <mergeCell ref="A579:E579"/>
    <mergeCell ref="F579:G579"/>
    <mergeCell ref="A583:E583"/>
    <mergeCell ref="A580:E580"/>
    <mergeCell ref="A581:E581"/>
    <mergeCell ref="F575:G575"/>
    <mergeCell ref="A574:E574"/>
    <mergeCell ref="F578:G578"/>
    <mergeCell ref="A575:E575"/>
    <mergeCell ref="F583:G583"/>
    <mergeCell ref="A576:E576"/>
    <mergeCell ref="A582:E582"/>
    <mergeCell ref="F580:G580"/>
    <mergeCell ref="F581:G581"/>
    <mergeCell ref="A577:E577"/>
    <mergeCell ref="A622:E622"/>
    <mergeCell ref="F622:G622"/>
    <mergeCell ref="H622:I622"/>
    <mergeCell ref="H602:I602"/>
    <mergeCell ref="F584:G584"/>
    <mergeCell ref="F602:G602"/>
    <mergeCell ref="F595:G595"/>
    <mergeCell ref="F596:G596"/>
    <mergeCell ref="H603:I603"/>
    <mergeCell ref="F615:G615"/>
    <mergeCell ref="A613:E613"/>
    <mergeCell ref="F614:G614"/>
    <mergeCell ref="H614:I614"/>
    <mergeCell ref="A615:E615"/>
    <mergeCell ref="A614:E614"/>
    <mergeCell ref="F613:G613"/>
    <mergeCell ref="H615:I615"/>
    <mergeCell ref="H613:I613"/>
    <mergeCell ref="A616:E616"/>
    <mergeCell ref="F616:G616"/>
    <mergeCell ref="H616:I616"/>
    <mergeCell ref="A618:E618"/>
    <mergeCell ref="F618:G618"/>
    <mergeCell ref="A603:E603"/>
    <mergeCell ref="F603:G603"/>
    <mergeCell ref="A602:E602"/>
    <mergeCell ref="A596:E596"/>
    <mergeCell ref="F592:G593"/>
    <mergeCell ref="A592:E593"/>
    <mergeCell ref="H584:I584"/>
    <mergeCell ref="H611:I611"/>
    <mergeCell ref="F610:G610"/>
    <mergeCell ref="A527:E527"/>
    <mergeCell ref="H527:I527"/>
    <mergeCell ref="F527:G527"/>
    <mergeCell ref="A530:E530"/>
    <mergeCell ref="F530:G530"/>
    <mergeCell ref="F459:G459"/>
    <mergeCell ref="H488:I488"/>
    <mergeCell ref="F500:G500"/>
    <mergeCell ref="F512:G512"/>
    <mergeCell ref="H506:I506"/>
    <mergeCell ref="H503:I503"/>
    <mergeCell ref="A506:E506"/>
    <mergeCell ref="H512:I512"/>
    <mergeCell ref="H514:I514"/>
    <mergeCell ref="A508:E508"/>
    <mergeCell ref="H499:I499"/>
    <mergeCell ref="A497:E498"/>
    <mergeCell ref="H507:I507"/>
    <mergeCell ref="A500:E500"/>
    <mergeCell ref="F508:G508"/>
    <mergeCell ref="H517:I517"/>
    <mergeCell ref="A517:E517"/>
    <mergeCell ref="A501:E501"/>
    <mergeCell ref="F502:G502"/>
    <mergeCell ref="H501:I501"/>
    <mergeCell ref="H502:I502"/>
    <mergeCell ref="F488:G488"/>
    <mergeCell ref="F484:G484"/>
    <mergeCell ref="A503:E503"/>
    <mergeCell ref="F486:G486"/>
    <mergeCell ref="H486:I486"/>
    <mergeCell ref="A487:E487"/>
    <mergeCell ref="A512:E512"/>
    <mergeCell ref="F507:G507"/>
    <mergeCell ref="F510:G510"/>
    <mergeCell ref="F513:G513"/>
    <mergeCell ref="A515:E515"/>
    <mergeCell ref="A459:E459"/>
    <mergeCell ref="A460:E460"/>
    <mergeCell ref="F448:G448"/>
    <mergeCell ref="F438:G438"/>
    <mergeCell ref="F437:G437"/>
    <mergeCell ref="F457:G458"/>
    <mergeCell ref="F450:G450"/>
    <mergeCell ref="A457:E458"/>
    <mergeCell ref="A416:E416"/>
    <mergeCell ref="F423:G424"/>
    <mergeCell ref="H417:I417"/>
    <mergeCell ref="A421:I421"/>
    <mergeCell ref="H437:I437"/>
    <mergeCell ref="A464:E464"/>
    <mergeCell ref="A461:E461"/>
    <mergeCell ref="H450:I450"/>
    <mergeCell ref="H425:I425"/>
    <mergeCell ref="H423:I424"/>
    <mergeCell ref="H436:I436"/>
    <mergeCell ref="A436:E436"/>
    <mergeCell ref="F417:G417"/>
    <mergeCell ref="H416:I416"/>
    <mergeCell ref="H418:I418"/>
    <mergeCell ref="H426:I426"/>
    <mergeCell ref="A426:E426"/>
    <mergeCell ref="A423:E424"/>
    <mergeCell ref="A434:E435"/>
    <mergeCell ref="F436:G436"/>
    <mergeCell ref="A444:I444"/>
    <mergeCell ref="F428:G428"/>
    <mergeCell ref="H463:I463"/>
    <mergeCell ref="A462:E462"/>
    <mergeCell ref="H193:I193"/>
    <mergeCell ref="F177:G177"/>
    <mergeCell ref="H189:I189"/>
    <mergeCell ref="H178:I178"/>
    <mergeCell ref="H185:I185"/>
    <mergeCell ref="A161:E161"/>
    <mergeCell ref="F165:G165"/>
    <mergeCell ref="A171:E171"/>
    <mergeCell ref="A162:E162"/>
    <mergeCell ref="H154:I154"/>
    <mergeCell ref="H394:I394"/>
    <mergeCell ref="A394:E394"/>
    <mergeCell ref="F409:G409"/>
    <mergeCell ref="A402:E403"/>
    <mergeCell ref="F402:G403"/>
    <mergeCell ref="H409:I409"/>
    <mergeCell ref="H392:I392"/>
    <mergeCell ref="H379:I379"/>
    <mergeCell ref="H381:I381"/>
    <mergeCell ref="H370:I370"/>
    <mergeCell ref="A395:E395"/>
    <mergeCell ref="F395:G395"/>
    <mergeCell ref="H395:I395"/>
    <mergeCell ref="H383:I383"/>
    <mergeCell ref="H390:I391"/>
    <mergeCell ref="F379:G379"/>
    <mergeCell ref="A388:I388"/>
    <mergeCell ref="F381:G381"/>
    <mergeCell ref="F380:G380"/>
    <mergeCell ref="A364:E364"/>
    <mergeCell ref="A367:E367"/>
    <mergeCell ref="H243:I243"/>
    <mergeCell ref="A390:E391"/>
    <mergeCell ref="A409:E409"/>
    <mergeCell ref="A9:E9"/>
    <mergeCell ref="A42:E42"/>
    <mergeCell ref="A43:E43"/>
    <mergeCell ref="F70:G70"/>
    <mergeCell ref="A10:E10"/>
    <mergeCell ref="A17:E17"/>
    <mergeCell ref="A39:E39"/>
    <mergeCell ref="F39:G39"/>
    <mergeCell ref="F11:G11"/>
    <mergeCell ref="A11:E11"/>
    <mergeCell ref="A13:E13"/>
    <mergeCell ref="A14:E14"/>
    <mergeCell ref="A323:E323"/>
    <mergeCell ref="H42:I42"/>
    <mergeCell ref="H35:I35"/>
    <mergeCell ref="H38:I38"/>
    <mergeCell ref="H37:I37"/>
    <mergeCell ref="H16:I16"/>
    <mergeCell ref="H21:I21"/>
    <mergeCell ref="A21:E21"/>
    <mergeCell ref="F21:G21"/>
    <mergeCell ref="A22:E22"/>
    <mergeCell ref="F22:G22"/>
    <mergeCell ref="F17:G17"/>
    <mergeCell ref="H17:I17"/>
    <mergeCell ref="A134:E134"/>
    <mergeCell ref="F134:G134"/>
    <mergeCell ref="F194:G194"/>
    <mergeCell ref="F200:G200"/>
    <mergeCell ref="A202:E202"/>
    <mergeCell ref="F202:G202"/>
    <mergeCell ref="A247:E247"/>
    <mergeCell ref="F275:G275"/>
    <mergeCell ref="A254:E254"/>
    <mergeCell ref="F14:G14"/>
    <mergeCell ref="A70:E70"/>
    <mergeCell ref="A8:E8"/>
    <mergeCell ref="F40:G40"/>
    <mergeCell ref="F38:G38"/>
    <mergeCell ref="A38:E38"/>
    <mergeCell ref="A36:E36"/>
    <mergeCell ref="A37:E37"/>
    <mergeCell ref="A15:E15"/>
    <mergeCell ref="A27:E27"/>
    <mergeCell ref="A16:E16"/>
    <mergeCell ref="A25:E25"/>
    <mergeCell ref="A19:E19"/>
    <mergeCell ref="A26:E26"/>
    <mergeCell ref="F16:G16"/>
    <mergeCell ref="A65:E65"/>
    <mergeCell ref="A59:E59"/>
    <mergeCell ref="F65:G65"/>
    <mergeCell ref="A192:E192"/>
    <mergeCell ref="A194:E194"/>
    <mergeCell ref="F225:G225"/>
    <mergeCell ref="A2:I2"/>
    <mergeCell ref="A47:E47"/>
    <mergeCell ref="F47:G47"/>
    <mergeCell ref="H47:I47"/>
    <mergeCell ref="A49:E49"/>
    <mergeCell ref="F49:G49"/>
    <mergeCell ref="H49:I49"/>
    <mergeCell ref="F34:G34"/>
    <mergeCell ref="H43:I43"/>
    <mergeCell ref="A6:E6"/>
    <mergeCell ref="H59:I59"/>
    <mergeCell ref="A48:E48"/>
    <mergeCell ref="F46:G46"/>
    <mergeCell ref="A55:E56"/>
    <mergeCell ref="H50:I50"/>
    <mergeCell ref="A50:E50"/>
    <mergeCell ref="F50:G50"/>
    <mergeCell ref="F48:G48"/>
    <mergeCell ref="H48:I48"/>
    <mergeCell ref="A45:E45"/>
    <mergeCell ref="F45:G45"/>
    <mergeCell ref="H45:I45"/>
    <mergeCell ref="H40:I40"/>
    <mergeCell ref="A44:E44"/>
    <mergeCell ref="H44:I44"/>
    <mergeCell ref="A41:E41"/>
    <mergeCell ref="F41:G41"/>
    <mergeCell ref="A7:E7"/>
    <mergeCell ref="A12:E12"/>
    <mergeCell ref="F8:G8"/>
    <mergeCell ref="H39:I39"/>
    <mergeCell ref="H58:I58"/>
    <mergeCell ref="H4:I5"/>
    <mergeCell ref="A35:E35"/>
    <mergeCell ref="F35:G35"/>
    <mergeCell ref="F9:G9"/>
    <mergeCell ref="H6:I6"/>
    <mergeCell ref="F10:G10"/>
    <mergeCell ref="F6:G6"/>
    <mergeCell ref="F7:G7"/>
    <mergeCell ref="H7:I7"/>
    <mergeCell ref="A4:E5"/>
    <mergeCell ref="F4:G5"/>
    <mergeCell ref="F43:G43"/>
    <mergeCell ref="A23:E23"/>
    <mergeCell ref="F27:G27"/>
    <mergeCell ref="A158:E158"/>
    <mergeCell ref="F158:G158"/>
    <mergeCell ref="A137:E137"/>
    <mergeCell ref="H133:I133"/>
    <mergeCell ref="F42:G42"/>
    <mergeCell ref="A40:E40"/>
    <mergeCell ref="A34:E34"/>
    <mergeCell ref="H18:I18"/>
    <mergeCell ref="H22:I22"/>
    <mergeCell ref="H27:I27"/>
    <mergeCell ref="F26:G26"/>
    <mergeCell ref="H26:I26"/>
    <mergeCell ref="A18:E18"/>
    <mergeCell ref="F18:G18"/>
    <mergeCell ref="F25:G25"/>
    <mergeCell ref="H25:I25"/>
    <mergeCell ref="F20:G20"/>
    <mergeCell ref="H20:I20"/>
    <mergeCell ref="H156:I156"/>
    <mergeCell ref="A157:E157"/>
    <mergeCell ref="F157:G157"/>
    <mergeCell ref="H157:I157"/>
    <mergeCell ref="H8:I8"/>
    <mergeCell ref="H9:I9"/>
    <mergeCell ref="F15:G15"/>
    <mergeCell ref="H10:I10"/>
    <mergeCell ref="F12:G12"/>
    <mergeCell ref="H12:I12"/>
    <mergeCell ref="H13:I13"/>
    <mergeCell ref="F13:G13"/>
    <mergeCell ref="H11:I11"/>
    <mergeCell ref="A159:E159"/>
    <mergeCell ref="H158:I158"/>
    <mergeCell ref="A154:E154"/>
    <mergeCell ref="F139:G139"/>
    <mergeCell ref="H135:I135"/>
    <mergeCell ref="F23:G23"/>
    <mergeCell ref="H23:I23"/>
    <mergeCell ref="A24:E24"/>
    <mergeCell ref="F24:G24"/>
    <mergeCell ref="H24:I24"/>
    <mergeCell ref="H19:I19"/>
    <mergeCell ref="H33:I33"/>
    <mergeCell ref="F33:G33"/>
    <mergeCell ref="H34:I34"/>
    <mergeCell ref="F37:G37"/>
    <mergeCell ref="F19:G19"/>
    <mergeCell ref="H15:I15"/>
    <mergeCell ref="H14:I14"/>
    <mergeCell ref="A57:E57"/>
    <mergeCell ref="H186:I186"/>
    <mergeCell ref="F183:G183"/>
    <mergeCell ref="F180:G180"/>
    <mergeCell ref="F187:G187"/>
    <mergeCell ref="H165:I165"/>
    <mergeCell ref="H166:I166"/>
    <mergeCell ref="F181:G181"/>
    <mergeCell ref="H181:I181"/>
    <mergeCell ref="F186:G186"/>
    <mergeCell ref="H168:I168"/>
    <mergeCell ref="H164:I164"/>
    <mergeCell ref="F179:G179"/>
    <mergeCell ref="A179:E179"/>
    <mergeCell ref="A169:E169"/>
    <mergeCell ref="F169:G169"/>
    <mergeCell ref="A163:E163"/>
    <mergeCell ref="A180:E180"/>
    <mergeCell ref="F175:G175"/>
    <mergeCell ref="H175:I175"/>
    <mergeCell ref="F173:G173"/>
    <mergeCell ref="H139:I139"/>
    <mergeCell ref="F155:G155"/>
    <mergeCell ref="F135:G135"/>
    <mergeCell ref="A165:E165"/>
    <mergeCell ref="H176:I176"/>
    <mergeCell ref="F184:G184"/>
    <mergeCell ref="H184:I184"/>
    <mergeCell ref="A175:E175"/>
    <mergeCell ref="A181:E181"/>
    <mergeCell ref="A178:E178"/>
    <mergeCell ref="A176:E176"/>
    <mergeCell ref="F176:G176"/>
    <mergeCell ref="A164:E164"/>
    <mergeCell ref="A172:E172"/>
    <mergeCell ref="A166:E166"/>
    <mergeCell ref="F163:G163"/>
    <mergeCell ref="F166:G166"/>
    <mergeCell ref="H136:I136"/>
    <mergeCell ref="H160:I160"/>
    <mergeCell ref="H169:I169"/>
    <mergeCell ref="F168:G168"/>
    <mergeCell ref="H155:I155"/>
    <mergeCell ref="F164:G164"/>
    <mergeCell ref="H163:I163"/>
    <mergeCell ref="F154:G154"/>
    <mergeCell ref="H159:I159"/>
    <mergeCell ref="A152:E153"/>
    <mergeCell ref="F152:G153"/>
    <mergeCell ref="H152:I153"/>
    <mergeCell ref="A149:I150"/>
    <mergeCell ref="A156:E156"/>
    <mergeCell ref="F156:G156"/>
    <mergeCell ref="H194:I194"/>
    <mergeCell ref="F162:G162"/>
    <mergeCell ref="A139:E139"/>
    <mergeCell ref="A185:E185"/>
    <mergeCell ref="F185:G185"/>
    <mergeCell ref="H177:I177"/>
    <mergeCell ref="F178:G178"/>
    <mergeCell ref="H182:I182"/>
    <mergeCell ref="H183:I183"/>
    <mergeCell ref="H377:I378"/>
    <mergeCell ref="H196:I196"/>
    <mergeCell ref="F188:G188"/>
    <mergeCell ref="H188:I188"/>
    <mergeCell ref="A189:E189"/>
    <mergeCell ref="F189:G189"/>
    <mergeCell ref="A193:E193"/>
    <mergeCell ref="H190:I190"/>
    <mergeCell ref="H187:I187"/>
    <mergeCell ref="F193:G193"/>
    <mergeCell ref="H203:I203"/>
    <mergeCell ref="A203:E203"/>
    <mergeCell ref="A226:E226"/>
    <mergeCell ref="F220:G221"/>
    <mergeCell ref="A184:E184"/>
    <mergeCell ref="A325:E325"/>
    <mergeCell ref="F325:G325"/>
    <mergeCell ref="A368:E368"/>
    <mergeCell ref="H367:I367"/>
    <mergeCell ref="A338:E338"/>
    <mergeCell ref="H338:I338"/>
    <mergeCell ref="F196:G196"/>
    <mergeCell ref="F226:G226"/>
    <mergeCell ref="H195:I195"/>
    <mergeCell ref="F182:G182"/>
    <mergeCell ref="A231:I231"/>
    <mergeCell ref="A236:E236"/>
    <mergeCell ref="F199:G199"/>
    <mergeCell ref="A188:E188"/>
    <mergeCell ref="A213:E213"/>
    <mergeCell ref="F213:G213"/>
    <mergeCell ref="H213:I213"/>
    <mergeCell ref="H224:I224"/>
    <mergeCell ref="A201:E201"/>
    <mergeCell ref="F201:G201"/>
    <mergeCell ref="A220:E221"/>
    <mergeCell ref="H220:I221"/>
    <mergeCell ref="F224:G224"/>
    <mergeCell ref="A224:E224"/>
    <mergeCell ref="F223:G223"/>
    <mergeCell ref="H223:I223"/>
    <mergeCell ref="H222:I222"/>
    <mergeCell ref="F222:G222"/>
    <mergeCell ref="A222:E222"/>
    <mergeCell ref="H201:I201"/>
    <mergeCell ref="A197:E197"/>
    <mergeCell ref="A199:E199"/>
    <mergeCell ref="F197:G197"/>
    <mergeCell ref="A190:E190"/>
    <mergeCell ref="A200:E200"/>
    <mergeCell ref="H199:I199"/>
    <mergeCell ref="A195:E195"/>
    <mergeCell ref="F195:G195"/>
    <mergeCell ref="A196:E196"/>
    <mergeCell ref="H202:I202"/>
    <mergeCell ref="H235:I235"/>
    <mergeCell ref="F237:G237"/>
    <mergeCell ref="F247:G247"/>
    <mergeCell ref="H245:I245"/>
    <mergeCell ref="A242:E242"/>
    <mergeCell ref="H238:I238"/>
    <mergeCell ref="F239:G239"/>
    <mergeCell ref="H242:I242"/>
    <mergeCell ref="F257:G257"/>
    <mergeCell ref="H253:I253"/>
    <mergeCell ref="F249:G249"/>
    <mergeCell ref="F248:G248"/>
    <mergeCell ref="H248:I248"/>
    <mergeCell ref="H246:I246"/>
    <mergeCell ref="F253:G253"/>
    <mergeCell ref="F244:G244"/>
    <mergeCell ref="F254:G254"/>
    <mergeCell ref="F250:G250"/>
    <mergeCell ref="F245:G245"/>
    <mergeCell ref="F252:G252"/>
    <mergeCell ref="H249:I249"/>
    <mergeCell ref="H244:I244"/>
    <mergeCell ref="A246:E246"/>
    <mergeCell ref="F246:G246"/>
    <mergeCell ref="F235:G235"/>
    <mergeCell ref="F236:G236"/>
    <mergeCell ref="A239:E239"/>
    <mergeCell ref="F243:G243"/>
    <mergeCell ref="A244:E244"/>
    <mergeCell ref="F240:G240"/>
    <mergeCell ref="F242:G242"/>
    <mergeCell ref="A256:E256"/>
    <mergeCell ref="H254:I254"/>
    <mergeCell ref="H247:I247"/>
    <mergeCell ref="F256:G256"/>
    <mergeCell ref="F271:G272"/>
    <mergeCell ref="A255:E255"/>
    <mergeCell ref="H256:I256"/>
    <mergeCell ref="F273:G273"/>
    <mergeCell ref="H264:I264"/>
    <mergeCell ref="H271:I272"/>
    <mergeCell ref="F263:G263"/>
    <mergeCell ref="H273:I273"/>
    <mergeCell ref="H263:I263"/>
    <mergeCell ref="A263:E263"/>
    <mergeCell ref="A250:E250"/>
    <mergeCell ref="H250:I250"/>
    <mergeCell ref="F259:G259"/>
    <mergeCell ref="H240:I240"/>
    <mergeCell ref="A241:E241"/>
    <mergeCell ref="A245:E245"/>
    <mergeCell ref="A243:E243"/>
    <mergeCell ref="H255:I255"/>
    <mergeCell ref="H259:I259"/>
    <mergeCell ref="A260:E260"/>
    <mergeCell ref="F260:G260"/>
    <mergeCell ref="H260:I260"/>
    <mergeCell ref="A261:E261"/>
    <mergeCell ref="F255:G255"/>
    <mergeCell ref="H274:I274"/>
    <mergeCell ref="A273:E273"/>
    <mergeCell ref="A257:E257"/>
    <mergeCell ref="F288:G288"/>
    <mergeCell ref="H288:I288"/>
    <mergeCell ref="A281:E281"/>
    <mergeCell ref="F281:G281"/>
    <mergeCell ref="A280:E280"/>
    <mergeCell ref="F280:G280"/>
    <mergeCell ref="A275:E275"/>
    <mergeCell ref="H257:I257"/>
    <mergeCell ref="A271:E272"/>
    <mergeCell ref="A276:E276"/>
    <mergeCell ref="F276:G276"/>
    <mergeCell ref="H278:I278"/>
    <mergeCell ref="A282:E282"/>
    <mergeCell ref="F278:G278"/>
    <mergeCell ref="A288:E288"/>
    <mergeCell ref="F282:G282"/>
    <mergeCell ref="F277:G277"/>
    <mergeCell ref="A269:I269"/>
    <mergeCell ref="H261:I261"/>
    <mergeCell ref="A258:E258"/>
    <mergeCell ref="F258:G258"/>
    <mergeCell ref="H279:I279"/>
    <mergeCell ref="H258:I258"/>
    <mergeCell ref="A262:E262"/>
    <mergeCell ref="F262:G262"/>
    <mergeCell ref="H262:I262"/>
    <mergeCell ref="F304:G304"/>
    <mergeCell ref="A302:E302"/>
    <mergeCell ref="F303:G303"/>
    <mergeCell ref="H302:I302"/>
    <mergeCell ref="A306:E306"/>
    <mergeCell ref="H320:I320"/>
    <mergeCell ref="A304:E304"/>
    <mergeCell ref="F305:G305"/>
    <mergeCell ref="A319:E319"/>
    <mergeCell ref="A313:I313"/>
    <mergeCell ref="H315:I316"/>
    <mergeCell ref="H307:I307"/>
    <mergeCell ref="F307:G307"/>
    <mergeCell ref="H305:I305"/>
    <mergeCell ref="A277:E277"/>
    <mergeCell ref="A315:E316"/>
    <mergeCell ref="A308:E308"/>
    <mergeCell ref="F279:G279"/>
    <mergeCell ref="A278:E278"/>
    <mergeCell ref="A286:E286"/>
    <mergeCell ref="H277:I277"/>
    <mergeCell ref="H275:I275"/>
    <mergeCell ref="A264:E264"/>
    <mergeCell ref="F264:G264"/>
    <mergeCell ref="A354:E354"/>
    <mergeCell ref="A379:E379"/>
    <mergeCell ref="A361:E362"/>
    <mergeCell ref="A370:E370"/>
    <mergeCell ref="A366:E366"/>
    <mergeCell ref="A369:E369"/>
    <mergeCell ref="A359:I359"/>
    <mergeCell ref="H361:I362"/>
    <mergeCell ref="F319:G319"/>
    <mergeCell ref="F352:G352"/>
    <mergeCell ref="F353:G353"/>
    <mergeCell ref="A340:E340"/>
    <mergeCell ref="H354:I354"/>
    <mergeCell ref="F364:G364"/>
    <mergeCell ref="F285:G285"/>
    <mergeCell ref="H286:I286"/>
    <mergeCell ref="F286:G286"/>
    <mergeCell ref="H285:I285"/>
    <mergeCell ref="H322:I322"/>
    <mergeCell ref="A321:E321"/>
    <mergeCell ref="A363:E363"/>
    <mergeCell ref="F309:G309"/>
    <mergeCell ref="H308:I308"/>
    <mergeCell ref="H303:I303"/>
    <mergeCell ref="H304:I304"/>
    <mergeCell ref="A300:E301"/>
    <mergeCell ref="F300:G301"/>
    <mergeCell ref="F321:G321"/>
    <mergeCell ref="A339:E339"/>
    <mergeCell ref="H411:I411"/>
    <mergeCell ref="H412:I412"/>
    <mergeCell ref="A417:E417"/>
    <mergeCell ref="A411:E411"/>
    <mergeCell ref="A412:E412"/>
    <mergeCell ref="F410:G410"/>
    <mergeCell ref="F411:G411"/>
    <mergeCell ref="F412:G412"/>
    <mergeCell ref="H365:I365"/>
    <mergeCell ref="H366:I366"/>
    <mergeCell ref="F392:G392"/>
    <mergeCell ref="F377:G378"/>
    <mergeCell ref="A392:E392"/>
    <mergeCell ref="A383:E383"/>
    <mergeCell ref="A410:E410"/>
    <mergeCell ref="H380:I380"/>
    <mergeCell ref="H382:I382"/>
    <mergeCell ref="F382:G382"/>
    <mergeCell ref="F383:G383"/>
    <mergeCell ref="A380:E380"/>
    <mergeCell ref="A414:E414"/>
    <mergeCell ref="F415:G415"/>
    <mergeCell ref="H402:I403"/>
    <mergeCell ref="A400:I400"/>
    <mergeCell ref="A413:E413"/>
    <mergeCell ref="A415:E415"/>
    <mergeCell ref="H414:I414"/>
    <mergeCell ref="H406:I406"/>
    <mergeCell ref="H415:I415"/>
    <mergeCell ref="H393:I393"/>
    <mergeCell ref="A377:E378"/>
    <mergeCell ref="A382:E382"/>
    <mergeCell ref="A482:E483"/>
    <mergeCell ref="H520:I520"/>
    <mergeCell ref="F489:G489"/>
    <mergeCell ref="A473:E473"/>
    <mergeCell ref="H490:I490"/>
    <mergeCell ref="H491:I491"/>
    <mergeCell ref="F501:G501"/>
    <mergeCell ref="F469:G469"/>
    <mergeCell ref="F470:G470"/>
    <mergeCell ref="H473:I473"/>
    <mergeCell ref="H474:I474"/>
    <mergeCell ref="F460:G460"/>
    <mergeCell ref="A475:E475"/>
    <mergeCell ref="H518:I518"/>
    <mergeCell ref="H519:I519"/>
    <mergeCell ref="A519:E519"/>
    <mergeCell ref="H513:I513"/>
    <mergeCell ref="A514:E514"/>
    <mergeCell ref="A509:E509"/>
    <mergeCell ref="F514:G514"/>
    <mergeCell ref="A513:E513"/>
    <mergeCell ref="F517:G517"/>
    <mergeCell ref="F465:G465"/>
    <mergeCell ref="F462:G462"/>
    <mergeCell ref="F463:G463"/>
    <mergeCell ref="A490:E490"/>
    <mergeCell ref="A484:E484"/>
    <mergeCell ref="A518:E518"/>
    <mergeCell ref="F506:G506"/>
    <mergeCell ref="A507:E507"/>
    <mergeCell ref="A504:E504"/>
    <mergeCell ref="A505:E505"/>
    <mergeCell ref="A524:E524"/>
    <mergeCell ref="F520:G520"/>
    <mergeCell ref="F521:G521"/>
    <mergeCell ref="F528:G528"/>
    <mergeCell ref="H564:I564"/>
    <mergeCell ref="H565:I565"/>
    <mergeCell ref="H566:I566"/>
    <mergeCell ref="F564:G564"/>
    <mergeCell ref="F562:G562"/>
    <mergeCell ref="A558:E558"/>
    <mergeCell ref="A556:E556"/>
    <mergeCell ref="A563:E563"/>
    <mergeCell ref="F563:G563"/>
    <mergeCell ref="F522:G522"/>
    <mergeCell ref="A520:E520"/>
    <mergeCell ref="A522:E522"/>
    <mergeCell ref="H543:I544"/>
    <mergeCell ref="H550:I550"/>
    <mergeCell ref="A551:E551"/>
    <mergeCell ref="F551:G551"/>
    <mergeCell ref="A550:E550"/>
    <mergeCell ref="F549:G549"/>
    <mergeCell ref="H549:I549"/>
    <mergeCell ref="A545:E545"/>
    <mergeCell ref="A547:E547"/>
    <mergeCell ref="A529:E529"/>
    <mergeCell ref="H548:I548"/>
    <mergeCell ref="F545:G545"/>
    <mergeCell ref="H545:I545"/>
    <mergeCell ref="H521:I521"/>
    <mergeCell ref="H526:I526"/>
    <mergeCell ref="F525:G525"/>
    <mergeCell ref="A549:E549"/>
    <mergeCell ref="H608:I608"/>
    <mergeCell ref="H547:I547"/>
    <mergeCell ref="H546:I546"/>
    <mergeCell ref="A548:E548"/>
    <mergeCell ref="A609:E609"/>
    <mergeCell ref="F609:G609"/>
    <mergeCell ref="A552:E552"/>
    <mergeCell ref="A546:E546"/>
    <mergeCell ref="F546:G546"/>
    <mergeCell ref="F550:G550"/>
    <mergeCell ref="H563:I563"/>
    <mergeCell ref="A560:E560"/>
    <mergeCell ref="F560:G560"/>
    <mergeCell ref="H560:I560"/>
    <mergeCell ref="A561:E561"/>
    <mergeCell ref="A559:E559"/>
    <mergeCell ref="F561:G561"/>
    <mergeCell ref="F559:G559"/>
    <mergeCell ref="H559:I559"/>
    <mergeCell ref="F608:G608"/>
    <mergeCell ref="H596:I596"/>
    <mergeCell ref="H580:I580"/>
    <mergeCell ref="A594:E594"/>
    <mergeCell ref="F594:G594"/>
    <mergeCell ref="A584:E584"/>
    <mergeCell ref="A590:I590"/>
    <mergeCell ref="H577:I577"/>
    <mergeCell ref="H609:I609"/>
    <mergeCell ref="A599:E599"/>
    <mergeCell ref="A600:E600"/>
    <mergeCell ref="F599:G599"/>
    <mergeCell ref="H612:I612"/>
    <mergeCell ref="A611:E611"/>
    <mergeCell ref="F611:G611"/>
    <mergeCell ref="A554:E554"/>
    <mergeCell ref="A553:E553"/>
    <mergeCell ref="F570:G570"/>
    <mergeCell ref="H569:I569"/>
    <mergeCell ref="H570:I570"/>
    <mergeCell ref="A555:E555"/>
    <mergeCell ref="F555:G555"/>
    <mergeCell ref="H555:I555"/>
    <mergeCell ref="H558:I558"/>
    <mergeCell ref="F558:G558"/>
    <mergeCell ref="F552:G552"/>
    <mergeCell ref="H552:I552"/>
    <mergeCell ref="F556:G556"/>
    <mergeCell ref="H556:I556"/>
    <mergeCell ref="F554:G554"/>
    <mergeCell ref="H553:I553"/>
    <mergeCell ref="A562:E562"/>
    <mergeCell ref="A568:E568"/>
    <mergeCell ref="F568:G568"/>
    <mergeCell ref="H568:I568"/>
    <mergeCell ref="A610:E610"/>
    <mergeCell ref="H610:I610"/>
    <mergeCell ref="F600:G600"/>
    <mergeCell ref="H562:I562"/>
    <mergeCell ref="F572:G572"/>
    <mergeCell ref="H572:I572"/>
    <mergeCell ref="H583:I583"/>
    <mergeCell ref="H573:I573"/>
    <mergeCell ref="H574:I574"/>
    <mergeCell ref="H618:I618"/>
    <mergeCell ref="F617:G617"/>
    <mergeCell ref="A617:E617"/>
    <mergeCell ref="H621:I621"/>
    <mergeCell ref="H281:I281"/>
    <mergeCell ref="F576:G576"/>
    <mergeCell ref="H576:I576"/>
    <mergeCell ref="F367:G367"/>
    <mergeCell ref="F553:G553"/>
    <mergeCell ref="H617:I617"/>
    <mergeCell ref="H620:I620"/>
    <mergeCell ref="F577:G577"/>
    <mergeCell ref="H619:I619"/>
    <mergeCell ref="A621:E621"/>
    <mergeCell ref="F621:G621"/>
    <mergeCell ref="A619:E619"/>
    <mergeCell ref="F619:G619"/>
    <mergeCell ref="F582:G582"/>
    <mergeCell ref="A620:E620"/>
    <mergeCell ref="F620:G620"/>
    <mergeCell ref="A612:E612"/>
    <mergeCell ref="F612:G612"/>
    <mergeCell ref="A608:E608"/>
    <mergeCell ref="F369:G369"/>
    <mergeCell ref="F393:G393"/>
    <mergeCell ref="A470:E470"/>
    <mergeCell ref="H554:I554"/>
    <mergeCell ref="A525:E525"/>
    <mergeCell ref="F526:G526"/>
    <mergeCell ref="A526:E526"/>
    <mergeCell ref="H309:I309"/>
    <mergeCell ref="F354:G354"/>
    <mergeCell ref="A381:E381"/>
    <mergeCell ref="F390:G391"/>
    <mergeCell ref="F306:G306"/>
    <mergeCell ref="A375:I375"/>
    <mergeCell ref="H364:I364"/>
    <mergeCell ref="H306:I306"/>
    <mergeCell ref="F308:G308"/>
    <mergeCell ref="H317:I317"/>
    <mergeCell ref="H300:I301"/>
    <mergeCell ref="A168:E168"/>
    <mergeCell ref="A240:E240"/>
    <mergeCell ref="A237:E237"/>
    <mergeCell ref="H237:I237"/>
    <mergeCell ref="H236:I236"/>
    <mergeCell ref="H233:I234"/>
    <mergeCell ref="H352:I352"/>
    <mergeCell ref="H287:I287"/>
    <mergeCell ref="H282:I282"/>
    <mergeCell ref="A298:I298"/>
    <mergeCell ref="F274:G274"/>
    <mergeCell ref="H340:I340"/>
    <mergeCell ref="A303:E303"/>
    <mergeCell ref="A305:E305"/>
    <mergeCell ref="F322:G322"/>
    <mergeCell ref="H336:I337"/>
    <mergeCell ref="F320:G320"/>
    <mergeCell ref="A309:E309"/>
    <mergeCell ref="A318:E318"/>
    <mergeCell ref="A326:E326"/>
    <mergeCell ref="H276:I276"/>
    <mergeCell ref="A317:E317"/>
    <mergeCell ref="F317:G317"/>
    <mergeCell ref="F31:G31"/>
    <mergeCell ref="F28:G28"/>
    <mergeCell ref="H63:I63"/>
    <mergeCell ref="A62:E62"/>
    <mergeCell ref="H28:I28"/>
    <mergeCell ref="A29:E29"/>
    <mergeCell ref="F29:G29"/>
    <mergeCell ref="H29:I29"/>
    <mergeCell ref="F30:G30"/>
    <mergeCell ref="A28:E28"/>
    <mergeCell ref="H30:I30"/>
    <mergeCell ref="H31:I31"/>
    <mergeCell ref="A107:E107"/>
    <mergeCell ref="F107:G107"/>
    <mergeCell ref="A72:E72"/>
    <mergeCell ref="F72:G72"/>
    <mergeCell ref="H72:I72"/>
    <mergeCell ref="A80:E80"/>
    <mergeCell ref="H78:I78"/>
    <mergeCell ref="F81:G81"/>
    <mergeCell ref="A79:E79"/>
    <mergeCell ref="F80:G80"/>
    <mergeCell ref="H79:I79"/>
    <mergeCell ref="F64:G64"/>
    <mergeCell ref="F78:G78"/>
    <mergeCell ref="H107:I107"/>
    <mergeCell ref="A30:E30"/>
    <mergeCell ref="A33:E33"/>
    <mergeCell ref="A32:E32"/>
    <mergeCell ref="F32:G32"/>
    <mergeCell ref="H65:I65"/>
    <mergeCell ref="H74:I74"/>
    <mergeCell ref="H64:I64"/>
    <mergeCell ref="A118:E118"/>
    <mergeCell ref="H179:I179"/>
    <mergeCell ref="A120:E120"/>
    <mergeCell ref="A116:E116"/>
    <mergeCell ref="A63:E63"/>
    <mergeCell ref="F63:G63"/>
    <mergeCell ref="H120:I120"/>
    <mergeCell ref="H111:I111"/>
    <mergeCell ref="A108:E108"/>
    <mergeCell ref="F109:G109"/>
    <mergeCell ref="H109:I109"/>
    <mergeCell ref="F108:G108"/>
    <mergeCell ref="H108:I108"/>
    <mergeCell ref="A109:E109"/>
    <mergeCell ref="F110:G110"/>
    <mergeCell ref="H110:I110"/>
    <mergeCell ref="F138:G138"/>
    <mergeCell ref="A177:E177"/>
    <mergeCell ref="F136:G136"/>
    <mergeCell ref="H138:I138"/>
    <mergeCell ref="H137:I137"/>
    <mergeCell ref="F137:G137"/>
    <mergeCell ref="F119:G119"/>
    <mergeCell ref="F120:G120"/>
    <mergeCell ref="A170:E170"/>
    <mergeCell ref="H167:I167"/>
    <mergeCell ref="H113:I113"/>
    <mergeCell ref="H81:I81"/>
    <mergeCell ref="F83:G83"/>
    <mergeCell ref="H134:I134"/>
    <mergeCell ref="A155:E155"/>
    <mergeCell ref="A58:E58"/>
    <mergeCell ref="A183:E183"/>
    <mergeCell ref="F115:G115"/>
    <mergeCell ref="F60:G60"/>
    <mergeCell ref="A60:E60"/>
    <mergeCell ref="A111:E111"/>
    <mergeCell ref="F111:G111"/>
    <mergeCell ref="A238:E238"/>
    <mergeCell ref="F238:G238"/>
    <mergeCell ref="A248:E248"/>
    <mergeCell ref="A252:E252"/>
    <mergeCell ref="A279:E279"/>
    <mergeCell ref="A113:E113"/>
    <mergeCell ref="F113:G113"/>
    <mergeCell ref="A167:E167"/>
    <mergeCell ref="F167:G167"/>
    <mergeCell ref="A138:E138"/>
    <mergeCell ref="A133:E133"/>
    <mergeCell ref="A130:E130"/>
    <mergeCell ref="F130:G130"/>
    <mergeCell ref="A82:E82"/>
    <mergeCell ref="F85:G85"/>
    <mergeCell ref="F261:G261"/>
    <mergeCell ref="A253:E253"/>
    <mergeCell ref="A249:E249"/>
    <mergeCell ref="A274:E274"/>
    <mergeCell ref="F170:G170"/>
    <mergeCell ref="F159:G159"/>
    <mergeCell ref="F203:G203"/>
    <mergeCell ref="F190:G190"/>
    <mergeCell ref="A198:E198"/>
    <mergeCell ref="F198:G198"/>
    <mergeCell ref="A46:E46"/>
    <mergeCell ref="A235:E235"/>
    <mergeCell ref="F36:G36"/>
    <mergeCell ref="H36:I36"/>
    <mergeCell ref="H32:I32"/>
    <mergeCell ref="H197:I197"/>
    <mergeCell ref="A119:E119"/>
    <mergeCell ref="H116:I116"/>
    <mergeCell ref="A114:E114"/>
    <mergeCell ref="A112:E112"/>
    <mergeCell ref="H180:I180"/>
    <mergeCell ref="A187:E187"/>
    <mergeCell ref="A186:E186"/>
    <mergeCell ref="H117:I117"/>
    <mergeCell ref="F114:G114"/>
    <mergeCell ref="H114:I114"/>
    <mergeCell ref="A115:E115"/>
    <mergeCell ref="F62:G62"/>
    <mergeCell ref="H62:I62"/>
    <mergeCell ref="H119:I119"/>
    <mergeCell ref="F116:G116"/>
    <mergeCell ref="A117:E117"/>
    <mergeCell ref="F117:G117"/>
    <mergeCell ref="H76:I76"/>
    <mergeCell ref="F112:G112"/>
    <mergeCell ref="H112:I112"/>
    <mergeCell ref="H61:I61"/>
    <mergeCell ref="H171:I171"/>
    <mergeCell ref="A136:E136"/>
    <mergeCell ref="F118:G118"/>
    <mergeCell ref="H118:I118"/>
    <mergeCell ref="H115:I115"/>
    <mergeCell ref="F326:G326"/>
    <mergeCell ref="A353:E353"/>
    <mergeCell ref="F351:G351"/>
    <mergeCell ref="F340:G340"/>
    <mergeCell ref="F341:G341"/>
    <mergeCell ref="H341:I341"/>
    <mergeCell ref="H353:I353"/>
    <mergeCell ref="H351:I351"/>
    <mergeCell ref="A322:E322"/>
    <mergeCell ref="A347:I347"/>
    <mergeCell ref="F338:G338"/>
    <mergeCell ref="H328:I328"/>
    <mergeCell ref="H329:I329"/>
    <mergeCell ref="F329:G329"/>
    <mergeCell ref="A324:E324"/>
    <mergeCell ref="H323:I323"/>
    <mergeCell ref="A330:E330"/>
    <mergeCell ref="A336:E337"/>
    <mergeCell ref="H339:I339"/>
    <mergeCell ref="F336:G337"/>
    <mergeCell ref="A327:E327"/>
    <mergeCell ref="A349:E350"/>
    <mergeCell ref="F349:G350"/>
    <mergeCell ref="H349:I350"/>
    <mergeCell ref="F327:G327"/>
    <mergeCell ref="H326:I326"/>
    <mergeCell ref="A328:E328"/>
    <mergeCell ref="A329:E329"/>
    <mergeCell ref="F328:G328"/>
    <mergeCell ref="A334:I334"/>
    <mergeCell ref="A351:E351"/>
    <mergeCell ref="H200:I200"/>
    <mergeCell ref="H161:I161"/>
    <mergeCell ref="A182:E182"/>
    <mergeCell ref="F241:G241"/>
    <mergeCell ref="H369:I369"/>
    <mergeCell ref="A352:E352"/>
    <mergeCell ref="A569:E569"/>
    <mergeCell ref="A365:E365"/>
    <mergeCell ref="A251:E251"/>
    <mergeCell ref="F251:G251"/>
    <mergeCell ref="H251:I251"/>
    <mergeCell ref="A285:E285"/>
    <mergeCell ref="H280:I280"/>
    <mergeCell ref="F302:G302"/>
    <mergeCell ref="H252:I252"/>
    <mergeCell ref="A283:E283"/>
    <mergeCell ref="F283:G283"/>
    <mergeCell ref="H283:I283"/>
    <mergeCell ref="H327:I327"/>
    <mergeCell ref="H321:I321"/>
    <mergeCell ref="F324:G324"/>
    <mergeCell ref="A320:E320"/>
    <mergeCell ref="H319:I319"/>
    <mergeCell ref="H318:I318"/>
    <mergeCell ref="F323:G323"/>
    <mergeCell ref="A259:E259"/>
    <mergeCell ref="F365:G365"/>
    <mergeCell ref="A287:E287"/>
    <mergeCell ref="F287:G287"/>
    <mergeCell ref="F366:G366"/>
    <mergeCell ref="A341:E341"/>
    <mergeCell ref="F318:G318"/>
  </mergeCells>
  <phoneticPr fontId="6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6"/>
  <sheetViews>
    <sheetView zoomScale="80" zoomScaleNormal="80" workbookViewId="0">
      <selection activeCell="F91" sqref="A1:H9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484" t="s">
        <v>232</v>
      </c>
      <c r="B1" s="485"/>
      <c r="C1" s="485"/>
      <c r="D1" s="485"/>
      <c r="E1" s="485"/>
      <c r="F1" s="485"/>
      <c r="G1" s="485"/>
      <c r="H1" s="485"/>
    </row>
    <row r="2" spans="1:8" ht="26.25" customHeight="1" x14ac:dyDescent="0.25">
      <c r="A2" s="486" t="s">
        <v>160</v>
      </c>
      <c r="B2" s="485"/>
      <c r="C2" s="485"/>
      <c r="D2" s="485"/>
      <c r="E2" s="485"/>
      <c r="F2" s="485"/>
      <c r="G2" s="485"/>
      <c r="H2" s="485"/>
    </row>
    <row r="3" spans="1:8" x14ac:dyDescent="0.25">
      <c r="E3" s="5" t="s">
        <v>161</v>
      </c>
      <c r="G3" s="5"/>
    </row>
    <row r="4" spans="1:8" ht="30" x14ac:dyDescent="0.25">
      <c r="A4" s="29" t="s">
        <v>162</v>
      </c>
      <c r="B4" s="30" t="s">
        <v>163</v>
      </c>
      <c r="C4" s="31" t="s">
        <v>164</v>
      </c>
      <c r="D4" s="31"/>
      <c r="E4" s="32" t="s">
        <v>165</v>
      </c>
    </row>
    <row r="5" spans="1:8" x14ac:dyDescent="0.25">
      <c r="A5" s="6"/>
      <c r="B5" s="6"/>
      <c r="C5" s="7"/>
      <c r="D5" s="7"/>
      <c r="E5" s="7">
        <f t="shared" ref="E5:E51" si="0">SUM(C5:D5)</f>
        <v>0</v>
      </c>
    </row>
    <row r="6" spans="1:8" x14ac:dyDescent="0.25">
      <c r="A6" s="6"/>
      <c r="B6" s="6"/>
      <c r="C6" s="7"/>
      <c r="D6" s="7"/>
      <c r="E6" s="7">
        <f t="shared" si="0"/>
        <v>0</v>
      </c>
    </row>
    <row r="7" spans="1:8" x14ac:dyDescent="0.25">
      <c r="A7" s="6"/>
      <c r="B7" s="6"/>
      <c r="C7" s="7"/>
      <c r="D7" s="7"/>
      <c r="E7" s="7">
        <f t="shared" si="0"/>
        <v>0</v>
      </c>
    </row>
    <row r="8" spans="1:8" x14ac:dyDescent="0.25">
      <c r="A8" s="6"/>
      <c r="B8" s="6"/>
      <c r="C8" s="7"/>
      <c r="D8" s="7"/>
      <c r="E8" s="7">
        <f t="shared" si="0"/>
        <v>0</v>
      </c>
    </row>
    <row r="9" spans="1:8" x14ac:dyDescent="0.25">
      <c r="A9" s="33" t="s">
        <v>74</v>
      </c>
      <c r="B9" s="34" t="s">
        <v>166</v>
      </c>
      <c r="C9" s="8">
        <f>SUM(C5:C8)</f>
        <v>0</v>
      </c>
      <c r="D9" s="8"/>
      <c r="E9" s="8">
        <f t="shared" si="0"/>
        <v>0</v>
      </c>
    </row>
    <row r="10" spans="1:8" x14ac:dyDescent="0.25">
      <c r="A10" s="35" t="s">
        <v>231</v>
      </c>
      <c r="B10" s="36"/>
      <c r="C10" s="7">
        <v>422122</v>
      </c>
      <c r="D10" s="7"/>
      <c r="E10" s="7">
        <f t="shared" si="0"/>
        <v>422122</v>
      </c>
    </row>
    <row r="11" spans="1:8" x14ac:dyDescent="0.25">
      <c r="A11" s="35" t="s">
        <v>248</v>
      </c>
      <c r="B11" s="36"/>
      <c r="C11" s="7">
        <v>3149606</v>
      </c>
      <c r="D11" s="7"/>
      <c r="E11" s="7">
        <f t="shared" si="0"/>
        <v>3149606</v>
      </c>
    </row>
    <row r="12" spans="1:8" x14ac:dyDescent="0.25">
      <c r="A12" s="37" t="s">
        <v>253</v>
      </c>
      <c r="B12" s="36"/>
      <c r="C12" s="7">
        <v>787402</v>
      </c>
      <c r="D12" s="7"/>
      <c r="E12" s="7">
        <f t="shared" si="0"/>
        <v>787402</v>
      </c>
    </row>
    <row r="13" spans="1:8" x14ac:dyDescent="0.25">
      <c r="A13" s="35"/>
      <c r="B13" s="36"/>
      <c r="C13" s="7"/>
      <c r="D13" s="7"/>
      <c r="E13" s="7">
        <f t="shared" si="0"/>
        <v>0</v>
      </c>
    </row>
    <row r="14" spans="1:8" x14ac:dyDescent="0.25">
      <c r="A14" s="33" t="s">
        <v>167</v>
      </c>
      <c r="B14" s="34" t="s">
        <v>168</v>
      </c>
      <c r="C14" s="8">
        <f>SUM(C10:C13)</f>
        <v>4359130</v>
      </c>
      <c r="D14" s="8"/>
      <c r="E14" s="8">
        <f t="shared" si="0"/>
        <v>4359130</v>
      </c>
    </row>
    <row r="15" spans="1:8" x14ac:dyDescent="0.25">
      <c r="B15" s="36"/>
      <c r="C15" s="7"/>
      <c r="D15" s="7"/>
      <c r="E15" s="7">
        <f t="shared" si="0"/>
        <v>0</v>
      </c>
    </row>
    <row r="16" spans="1:8" x14ac:dyDescent="0.25">
      <c r="A16" s="35"/>
      <c r="B16" s="36"/>
      <c r="C16" s="7"/>
      <c r="D16" s="7"/>
      <c r="E16" s="7">
        <f t="shared" si="0"/>
        <v>0</v>
      </c>
    </row>
    <row r="17" spans="1:5" x14ac:dyDescent="0.25">
      <c r="A17" s="35"/>
      <c r="B17" s="36"/>
      <c r="C17" s="7"/>
      <c r="D17" s="7"/>
      <c r="E17" s="7">
        <f t="shared" si="0"/>
        <v>0</v>
      </c>
    </row>
    <row r="18" spans="1:5" x14ac:dyDescent="0.25">
      <c r="A18" s="35"/>
      <c r="B18" s="36"/>
      <c r="C18" s="7"/>
      <c r="D18" s="7"/>
      <c r="E18" s="7">
        <f t="shared" si="0"/>
        <v>0</v>
      </c>
    </row>
    <row r="19" spans="1:5" x14ac:dyDescent="0.25">
      <c r="A19" s="45" t="s">
        <v>105</v>
      </c>
      <c r="B19" s="34" t="s">
        <v>169</v>
      </c>
      <c r="C19" s="8">
        <f>SUM(C15:C18)</f>
        <v>0</v>
      </c>
      <c r="D19" s="8"/>
      <c r="E19" s="8">
        <f t="shared" si="0"/>
        <v>0</v>
      </c>
    </row>
    <row r="20" spans="1:5" x14ac:dyDescent="0.25">
      <c r="A20" s="35" t="s">
        <v>204</v>
      </c>
      <c r="B20" s="36"/>
      <c r="C20" s="7">
        <v>7874016</v>
      </c>
      <c r="D20" s="7"/>
      <c r="E20" s="7">
        <f t="shared" si="0"/>
        <v>7874016</v>
      </c>
    </row>
    <row r="21" spans="1:5" x14ac:dyDescent="0.25">
      <c r="A21" s="35"/>
      <c r="B21" s="36"/>
      <c r="C21" s="7"/>
      <c r="D21" s="7"/>
      <c r="E21" s="7">
        <f t="shared" si="0"/>
        <v>0</v>
      </c>
    </row>
    <row r="22" spans="1:5" x14ac:dyDescent="0.25">
      <c r="A22" s="35"/>
      <c r="B22" s="36"/>
      <c r="C22" s="7"/>
      <c r="D22" s="7"/>
      <c r="E22" s="7">
        <f t="shared" si="0"/>
        <v>0</v>
      </c>
    </row>
    <row r="23" spans="1:5" x14ac:dyDescent="0.25">
      <c r="A23" s="33" t="s">
        <v>75</v>
      </c>
      <c r="B23" s="34" t="s">
        <v>170</v>
      </c>
      <c r="C23" s="8">
        <f>SUM(C20:C22)</f>
        <v>7874016</v>
      </c>
      <c r="D23" s="8"/>
      <c r="E23" s="8">
        <f t="shared" si="0"/>
        <v>7874016</v>
      </c>
    </row>
    <row r="24" spans="1:5" x14ac:dyDescent="0.25">
      <c r="A24" s="35"/>
      <c r="B24" s="36"/>
      <c r="C24" s="7"/>
      <c r="D24" s="7"/>
      <c r="E24" s="7">
        <f t="shared" si="0"/>
        <v>0</v>
      </c>
    </row>
    <row r="25" spans="1:5" x14ac:dyDescent="0.25">
      <c r="A25" s="35"/>
      <c r="B25" s="36"/>
      <c r="C25" s="7"/>
      <c r="D25" s="7"/>
      <c r="E25" s="7">
        <f t="shared" si="0"/>
        <v>0</v>
      </c>
    </row>
    <row r="26" spans="1:5" x14ac:dyDescent="0.25">
      <c r="A26" s="35"/>
      <c r="B26" s="36"/>
      <c r="C26" s="7"/>
      <c r="D26" s="7"/>
      <c r="E26" s="7">
        <f t="shared" si="0"/>
        <v>0</v>
      </c>
    </row>
    <row r="27" spans="1:5" x14ac:dyDescent="0.25">
      <c r="A27" s="35"/>
      <c r="B27" s="36"/>
      <c r="C27" s="7"/>
      <c r="D27" s="7"/>
      <c r="E27" s="7">
        <f t="shared" si="0"/>
        <v>0</v>
      </c>
    </row>
    <row r="28" spans="1:5" x14ac:dyDescent="0.25">
      <c r="A28" s="35"/>
      <c r="B28" s="36"/>
      <c r="C28" s="7"/>
      <c r="D28" s="7"/>
      <c r="E28" s="7">
        <f t="shared" si="0"/>
        <v>0</v>
      </c>
    </row>
    <row r="29" spans="1:5" x14ac:dyDescent="0.25">
      <c r="A29" s="33" t="s">
        <v>171</v>
      </c>
      <c r="B29" s="34" t="s">
        <v>172</v>
      </c>
      <c r="C29" s="8"/>
      <c r="D29" s="8"/>
      <c r="E29" s="8">
        <f t="shared" si="0"/>
        <v>0</v>
      </c>
    </row>
    <row r="30" spans="1:5" x14ac:dyDescent="0.25">
      <c r="A30" s="35"/>
      <c r="B30" s="36"/>
      <c r="C30" s="7"/>
      <c r="D30" s="7"/>
      <c r="E30" s="7">
        <f t="shared" si="0"/>
        <v>0</v>
      </c>
    </row>
    <row r="31" spans="1:5" x14ac:dyDescent="0.25">
      <c r="A31" s="35"/>
      <c r="B31" s="36"/>
      <c r="C31" s="7"/>
      <c r="D31" s="7"/>
      <c r="E31" s="7">
        <f t="shared" si="0"/>
        <v>0</v>
      </c>
    </row>
    <row r="32" spans="1:5" ht="30" x14ac:dyDescent="0.25">
      <c r="A32" s="45" t="s">
        <v>173</v>
      </c>
      <c r="B32" s="34" t="s">
        <v>174</v>
      </c>
      <c r="C32" s="8"/>
      <c r="D32" s="8"/>
      <c r="E32" s="8">
        <f t="shared" si="0"/>
        <v>0</v>
      </c>
    </row>
    <row r="33" spans="1:5" ht="30" x14ac:dyDescent="0.25">
      <c r="A33" s="45" t="s">
        <v>175</v>
      </c>
      <c r="B33" s="34" t="s">
        <v>176</v>
      </c>
      <c r="C33" s="8">
        <v>3302950</v>
      </c>
      <c r="D33" s="8"/>
      <c r="E33" s="8">
        <f t="shared" si="0"/>
        <v>3302950</v>
      </c>
    </row>
    <row r="34" spans="1:5" x14ac:dyDescent="0.25">
      <c r="A34" s="38" t="s">
        <v>177</v>
      </c>
      <c r="B34" s="39" t="s">
        <v>178</v>
      </c>
      <c r="C34" s="8">
        <f>SUM(C9+C14+C19+C23+C29+C32+C33)</f>
        <v>15536096</v>
      </c>
      <c r="D34" s="8"/>
      <c r="E34" s="8">
        <f t="shared" si="0"/>
        <v>15536096</v>
      </c>
    </row>
    <row r="35" spans="1:5" x14ac:dyDescent="0.25">
      <c r="A35" s="35" t="s">
        <v>238</v>
      </c>
      <c r="B35" s="34"/>
      <c r="C35" s="7">
        <v>551181</v>
      </c>
      <c r="D35" s="7"/>
      <c r="E35" s="7">
        <f t="shared" si="0"/>
        <v>551181</v>
      </c>
    </row>
    <row r="36" spans="1:5" x14ac:dyDescent="0.25">
      <c r="A36" s="35" t="s">
        <v>242</v>
      </c>
      <c r="B36" s="34"/>
      <c r="C36" s="7">
        <v>55000</v>
      </c>
      <c r="D36" s="7"/>
      <c r="E36" s="7">
        <f t="shared" si="0"/>
        <v>55000</v>
      </c>
    </row>
    <row r="37" spans="1:5" x14ac:dyDescent="0.25">
      <c r="A37" s="35" t="s">
        <v>244</v>
      </c>
      <c r="B37" s="34"/>
      <c r="C37" s="7">
        <v>259842</v>
      </c>
      <c r="D37" s="7"/>
      <c r="E37" s="7">
        <f t="shared" si="0"/>
        <v>259842</v>
      </c>
    </row>
    <row r="38" spans="1:5" x14ac:dyDescent="0.25">
      <c r="A38" s="35"/>
      <c r="B38" s="34"/>
      <c r="C38" s="7"/>
      <c r="D38" s="7"/>
      <c r="E38" s="7">
        <f t="shared" si="0"/>
        <v>0</v>
      </c>
    </row>
    <row r="39" spans="1:5" x14ac:dyDescent="0.25">
      <c r="A39" s="33" t="s">
        <v>23</v>
      </c>
      <c r="B39" s="34" t="s">
        <v>179</v>
      </c>
      <c r="C39" s="8">
        <f>SUM(C35:C38)</f>
        <v>866023</v>
      </c>
      <c r="D39" s="8"/>
      <c r="E39" s="8">
        <f t="shared" si="0"/>
        <v>866023</v>
      </c>
    </row>
    <row r="40" spans="1:5" x14ac:dyDescent="0.25">
      <c r="A40" s="35"/>
      <c r="B40" s="36"/>
      <c r="C40" s="7"/>
      <c r="D40" s="7"/>
      <c r="E40" s="7">
        <f t="shared" si="0"/>
        <v>0</v>
      </c>
    </row>
    <row r="41" spans="1:5" x14ac:dyDescent="0.25">
      <c r="A41" s="35"/>
      <c r="B41" s="36"/>
      <c r="C41" s="7"/>
      <c r="D41" s="7"/>
      <c r="E41" s="7">
        <f t="shared" si="0"/>
        <v>0</v>
      </c>
    </row>
    <row r="42" spans="1:5" x14ac:dyDescent="0.25">
      <c r="A42" s="35"/>
      <c r="B42" s="36"/>
      <c r="C42" s="7"/>
      <c r="D42" s="7"/>
      <c r="E42" s="7">
        <f t="shared" si="0"/>
        <v>0</v>
      </c>
    </row>
    <row r="43" spans="1:5" x14ac:dyDescent="0.25">
      <c r="A43" s="35"/>
      <c r="B43" s="36"/>
      <c r="C43" s="7"/>
      <c r="D43" s="7"/>
      <c r="E43" s="7">
        <f t="shared" si="0"/>
        <v>0</v>
      </c>
    </row>
    <row r="44" spans="1:5" x14ac:dyDescent="0.25">
      <c r="A44" s="33" t="s">
        <v>180</v>
      </c>
      <c r="B44" s="34" t="s">
        <v>181</v>
      </c>
      <c r="C44" s="8">
        <f>SUM(C40:C43)</f>
        <v>0</v>
      </c>
      <c r="D44" s="8"/>
      <c r="E44" s="8">
        <f t="shared" si="0"/>
        <v>0</v>
      </c>
    </row>
    <row r="45" spans="1:5" x14ac:dyDescent="0.25">
      <c r="A45" s="35"/>
      <c r="B45" s="36"/>
      <c r="C45" s="7"/>
      <c r="D45" s="7"/>
      <c r="E45" s="7">
        <f t="shared" si="0"/>
        <v>0</v>
      </c>
    </row>
    <row r="46" spans="1:5" x14ac:dyDescent="0.25">
      <c r="A46" s="35"/>
      <c r="B46" s="36"/>
      <c r="C46" s="7"/>
      <c r="D46" s="7"/>
      <c r="E46" s="7">
        <f t="shared" si="0"/>
        <v>0</v>
      </c>
    </row>
    <row r="47" spans="1:5" x14ac:dyDescent="0.25">
      <c r="A47" s="35"/>
      <c r="B47" s="36"/>
      <c r="C47" s="7"/>
      <c r="D47" s="7"/>
      <c r="E47" s="7">
        <f t="shared" si="0"/>
        <v>0</v>
      </c>
    </row>
    <row r="48" spans="1:5" x14ac:dyDescent="0.25">
      <c r="A48" s="35"/>
      <c r="B48" s="36"/>
      <c r="C48" s="7"/>
      <c r="D48" s="7"/>
      <c r="E48" s="7">
        <f t="shared" si="0"/>
        <v>0</v>
      </c>
    </row>
    <row r="49" spans="1:7" x14ac:dyDescent="0.25">
      <c r="A49" s="33" t="s">
        <v>182</v>
      </c>
      <c r="B49" s="34" t="s">
        <v>183</v>
      </c>
      <c r="C49" s="8">
        <f>SUM(C45:C48)</f>
        <v>0</v>
      </c>
      <c r="D49" s="8"/>
      <c r="E49" s="8">
        <f t="shared" si="0"/>
        <v>0</v>
      </c>
    </row>
    <row r="50" spans="1:7" ht="30" x14ac:dyDescent="0.25">
      <c r="A50" s="33" t="s">
        <v>184</v>
      </c>
      <c r="B50" s="34" t="s">
        <v>185</v>
      </c>
      <c r="C50" s="8">
        <v>233826</v>
      </c>
      <c r="D50" s="8"/>
      <c r="E50" s="8">
        <f t="shared" si="0"/>
        <v>233826</v>
      </c>
    </row>
    <row r="51" spans="1:7" x14ac:dyDescent="0.25">
      <c r="A51" s="38" t="s">
        <v>186</v>
      </c>
      <c r="B51" s="39" t="s">
        <v>187</v>
      </c>
      <c r="C51" s="8">
        <f>SUM(C39+C44+C49+C50)</f>
        <v>1099849</v>
      </c>
      <c r="D51" s="8"/>
      <c r="E51" s="8">
        <f t="shared" si="0"/>
        <v>1099849</v>
      </c>
    </row>
    <row r="54" spans="1:7" x14ac:dyDescent="0.25">
      <c r="A54" s="9" t="s">
        <v>0</v>
      </c>
      <c r="B54" s="9"/>
      <c r="C54" s="9" t="s">
        <v>188</v>
      </c>
      <c r="D54" s="9" t="s">
        <v>189</v>
      </c>
      <c r="E54" s="12" t="s">
        <v>191</v>
      </c>
      <c r="F54" s="10"/>
      <c r="G54" s="10"/>
    </row>
    <row r="55" spans="1:7" x14ac:dyDescent="0.25">
      <c r="A55" s="11"/>
      <c r="B55" s="11"/>
      <c r="C55" s="11"/>
      <c r="D55" s="11"/>
      <c r="E55" s="11">
        <f t="shared" ref="E55:E69" si="1">C55+D55</f>
        <v>0</v>
      </c>
      <c r="F55" s="10"/>
      <c r="G55" s="10"/>
    </row>
    <row r="56" spans="1:7" x14ac:dyDescent="0.25">
      <c r="A56" s="11"/>
      <c r="B56" s="11"/>
      <c r="C56" s="11"/>
      <c r="D56" s="11"/>
      <c r="E56" s="11">
        <f t="shared" si="1"/>
        <v>0</v>
      </c>
      <c r="F56" s="10"/>
      <c r="G56" s="10"/>
    </row>
    <row r="57" spans="1:7" x14ac:dyDescent="0.25">
      <c r="A57" s="11"/>
      <c r="B57" s="11"/>
      <c r="C57" s="11"/>
      <c r="D57" s="11"/>
      <c r="E57" s="11">
        <f t="shared" si="1"/>
        <v>0</v>
      </c>
      <c r="F57" s="10"/>
      <c r="G57" s="10"/>
    </row>
    <row r="58" spans="1:7" x14ac:dyDescent="0.25">
      <c r="A58" s="11"/>
      <c r="B58" s="11"/>
      <c r="C58" s="11"/>
      <c r="D58" s="11"/>
      <c r="E58" s="11">
        <f t="shared" si="1"/>
        <v>0</v>
      </c>
      <c r="F58" s="10"/>
      <c r="G58" s="10"/>
    </row>
    <row r="59" spans="1:7" x14ac:dyDescent="0.25">
      <c r="A59" s="46" t="s">
        <v>74</v>
      </c>
      <c r="B59" s="44" t="s">
        <v>166</v>
      </c>
      <c r="C59" s="9">
        <f>SUM(C55:C58)</f>
        <v>0</v>
      </c>
      <c r="D59" s="9">
        <f>SUM(D55:D58)</f>
        <v>0</v>
      </c>
      <c r="E59" s="9">
        <f t="shared" si="1"/>
        <v>0</v>
      </c>
      <c r="F59" s="10"/>
      <c r="G59" s="10"/>
    </row>
    <row r="60" spans="1:7" x14ac:dyDescent="0.25">
      <c r="A60" s="40" t="s">
        <v>231</v>
      </c>
      <c r="B60" s="41"/>
      <c r="C60" s="11">
        <v>422122</v>
      </c>
      <c r="D60" s="11">
        <v>113974</v>
      </c>
      <c r="E60" s="11">
        <f t="shared" si="1"/>
        <v>536096</v>
      </c>
      <c r="F60" s="10"/>
      <c r="G60" s="10"/>
    </row>
    <row r="61" spans="1:7" x14ac:dyDescent="0.25">
      <c r="A61" s="40" t="s">
        <v>248</v>
      </c>
      <c r="B61" s="41"/>
      <c r="C61" s="11">
        <v>3149606</v>
      </c>
      <c r="D61" s="11">
        <v>850394</v>
      </c>
      <c r="E61" s="11">
        <f t="shared" si="1"/>
        <v>4000000</v>
      </c>
      <c r="F61" s="10"/>
      <c r="G61" s="10"/>
    </row>
    <row r="62" spans="1:7" x14ac:dyDescent="0.25">
      <c r="A62" s="37" t="s">
        <v>253</v>
      </c>
      <c r="B62" s="41"/>
      <c r="C62" s="11">
        <v>787402</v>
      </c>
      <c r="D62" s="11">
        <v>212598</v>
      </c>
      <c r="E62" s="11">
        <f t="shared" si="1"/>
        <v>1000000</v>
      </c>
      <c r="F62" s="10"/>
      <c r="G62" s="10"/>
    </row>
    <row r="63" spans="1:7" x14ac:dyDescent="0.25">
      <c r="A63" s="40"/>
      <c r="B63" s="41"/>
      <c r="C63" s="11"/>
      <c r="D63" s="11"/>
      <c r="E63" s="11">
        <f t="shared" si="1"/>
        <v>0</v>
      </c>
      <c r="F63" s="10"/>
      <c r="G63" s="10"/>
    </row>
    <row r="64" spans="1:7" x14ac:dyDescent="0.25">
      <c r="A64" s="46" t="s">
        <v>167</v>
      </c>
      <c r="B64" s="44" t="s">
        <v>168</v>
      </c>
      <c r="C64" s="9">
        <f>SUM(C60:C63)</f>
        <v>4359130</v>
      </c>
      <c r="D64" s="9">
        <f>SUM(D60:D63)</f>
        <v>1176966</v>
      </c>
      <c r="E64" s="9">
        <f t="shared" si="1"/>
        <v>5536096</v>
      </c>
      <c r="F64" s="10"/>
      <c r="G64" s="10"/>
    </row>
    <row r="65" spans="1:7" x14ac:dyDescent="0.25">
      <c r="A65" s="40"/>
      <c r="B65" s="41"/>
      <c r="C65" s="11"/>
      <c r="D65" s="11"/>
      <c r="E65" s="11">
        <f t="shared" si="1"/>
        <v>0</v>
      </c>
      <c r="F65" s="10"/>
      <c r="G65" s="10"/>
    </row>
    <row r="66" spans="1:7" x14ac:dyDescent="0.25">
      <c r="A66" s="40"/>
      <c r="B66" s="41"/>
      <c r="C66" s="11"/>
      <c r="D66" s="11"/>
      <c r="E66" s="11">
        <f t="shared" si="1"/>
        <v>0</v>
      </c>
      <c r="F66" s="10"/>
      <c r="G66" s="10"/>
    </row>
    <row r="67" spans="1:7" x14ac:dyDescent="0.25">
      <c r="A67" s="40"/>
      <c r="B67" s="41"/>
      <c r="C67" s="11"/>
      <c r="D67" s="11"/>
      <c r="E67" s="11">
        <f t="shared" si="1"/>
        <v>0</v>
      </c>
      <c r="F67" s="10"/>
      <c r="G67" s="10"/>
    </row>
    <row r="68" spans="1:7" x14ac:dyDescent="0.25">
      <c r="A68" s="40"/>
      <c r="B68" s="41"/>
      <c r="C68" s="11"/>
      <c r="D68" s="11"/>
      <c r="E68" s="11">
        <f t="shared" si="1"/>
        <v>0</v>
      </c>
      <c r="F68" s="10"/>
      <c r="G68" s="10"/>
    </row>
    <row r="69" spans="1:7" x14ac:dyDescent="0.25">
      <c r="A69" s="47" t="s">
        <v>105</v>
      </c>
      <c r="B69" s="44" t="s">
        <v>169</v>
      </c>
      <c r="C69" s="9">
        <f>SUM(C65:C68)</f>
        <v>0</v>
      </c>
      <c r="D69" s="9">
        <f>SUM(D65:D68)</f>
        <v>0</v>
      </c>
      <c r="E69" s="9">
        <f t="shared" si="1"/>
        <v>0</v>
      </c>
      <c r="F69" s="10"/>
      <c r="G69" s="10"/>
    </row>
    <row r="70" spans="1:7" x14ac:dyDescent="0.25">
      <c r="A70" s="40" t="s">
        <v>204</v>
      </c>
      <c r="B70" s="41"/>
      <c r="C70" s="11">
        <v>7874016</v>
      </c>
      <c r="D70" s="11">
        <v>2125984</v>
      </c>
      <c r="E70" s="11">
        <f>C70+D70</f>
        <v>10000000</v>
      </c>
      <c r="F70" s="10"/>
      <c r="G70" s="10"/>
    </row>
    <row r="71" spans="1:7" x14ac:dyDescent="0.25">
      <c r="A71" s="40"/>
      <c r="B71" s="41"/>
      <c r="C71" s="11"/>
      <c r="D71" s="11"/>
      <c r="E71" s="11">
        <f t="shared" ref="E71:E90" si="2">C71+D71</f>
        <v>0</v>
      </c>
      <c r="F71" s="10"/>
      <c r="G71" s="10"/>
    </row>
    <row r="72" spans="1:7" x14ac:dyDescent="0.25">
      <c r="A72" s="40"/>
      <c r="B72" s="41"/>
      <c r="C72" s="11"/>
      <c r="D72" s="11"/>
      <c r="E72" s="11">
        <f t="shared" si="2"/>
        <v>0</v>
      </c>
      <c r="F72" s="10"/>
      <c r="G72" s="10"/>
    </row>
    <row r="73" spans="1:7" x14ac:dyDescent="0.25">
      <c r="A73" s="46" t="s">
        <v>75</v>
      </c>
      <c r="B73" s="44" t="s">
        <v>170</v>
      </c>
      <c r="C73" s="9">
        <f>SUM(C70:C72)</f>
        <v>7874016</v>
      </c>
      <c r="D73" s="9">
        <f>SUM(D70:D72)</f>
        <v>2125984</v>
      </c>
      <c r="E73" s="9">
        <f t="shared" si="2"/>
        <v>10000000</v>
      </c>
      <c r="F73" s="10"/>
      <c r="G73" s="10"/>
    </row>
    <row r="74" spans="1:7" x14ac:dyDescent="0.25">
      <c r="A74" s="42" t="s">
        <v>177</v>
      </c>
      <c r="B74" s="43" t="s">
        <v>178</v>
      </c>
      <c r="C74" s="9">
        <f>SUM(C59+C64+C69+C73)</f>
        <v>12233146</v>
      </c>
      <c r="D74" s="9">
        <f>SUM(D59+D64+D69+D73)</f>
        <v>3302950</v>
      </c>
      <c r="E74" s="9">
        <f>C74+D74</f>
        <v>15536096</v>
      </c>
      <c r="F74" s="10"/>
      <c r="G74" s="10"/>
    </row>
    <row r="75" spans="1:7" x14ac:dyDescent="0.25">
      <c r="A75" s="35" t="s">
        <v>238</v>
      </c>
      <c r="B75" s="44"/>
      <c r="C75" s="11">
        <v>551181</v>
      </c>
      <c r="D75" s="11">
        <v>148819</v>
      </c>
      <c r="E75" s="11">
        <f t="shared" si="2"/>
        <v>700000</v>
      </c>
      <c r="F75" s="10"/>
      <c r="G75" s="10"/>
    </row>
    <row r="76" spans="1:7" x14ac:dyDescent="0.25">
      <c r="A76" s="40" t="s">
        <v>242</v>
      </c>
      <c r="B76" s="44"/>
      <c r="C76" s="11">
        <v>55000</v>
      </c>
      <c r="D76" s="11">
        <v>14850</v>
      </c>
      <c r="E76" s="11">
        <f t="shared" si="2"/>
        <v>69850</v>
      </c>
      <c r="F76" s="10"/>
      <c r="G76" s="10"/>
    </row>
    <row r="77" spans="1:7" x14ac:dyDescent="0.25">
      <c r="A77" s="40" t="s">
        <v>244</v>
      </c>
      <c r="B77" s="44"/>
      <c r="C77" s="11">
        <v>259842</v>
      </c>
      <c r="D77" s="11">
        <v>70157</v>
      </c>
      <c r="E77" s="11">
        <f t="shared" si="2"/>
        <v>329999</v>
      </c>
      <c r="F77" s="10"/>
      <c r="G77" s="10"/>
    </row>
    <row r="78" spans="1:7" x14ac:dyDescent="0.25">
      <c r="A78" s="40"/>
      <c r="B78" s="44"/>
      <c r="C78" s="11"/>
      <c r="D78" s="11"/>
      <c r="E78" s="11">
        <f t="shared" si="2"/>
        <v>0</v>
      </c>
      <c r="F78" s="10"/>
      <c r="G78" s="10"/>
    </row>
    <row r="79" spans="1:7" x14ac:dyDescent="0.25">
      <c r="A79" s="46" t="s">
        <v>23</v>
      </c>
      <c r="B79" s="44" t="s">
        <v>179</v>
      </c>
      <c r="C79" s="9">
        <f>SUM(C75:C78)</f>
        <v>866023</v>
      </c>
      <c r="D79" s="9">
        <f>SUM(D75:D78)</f>
        <v>233826</v>
      </c>
      <c r="E79" s="9">
        <f t="shared" si="2"/>
        <v>1099849</v>
      </c>
      <c r="F79" s="10"/>
      <c r="G79" s="10"/>
    </row>
    <row r="80" spans="1:7" x14ac:dyDescent="0.25">
      <c r="A80" s="40"/>
      <c r="B80" s="41"/>
      <c r="C80" s="11"/>
      <c r="D80" s="11"/>
      <c r="E80" s="11">
        <f t="shared" si="2"/>
        <v>0</v>
      </c>
      <c r="F80" s="10"/>
      <c r="G80" s="10"/>
    </row>
    <row r="81" spans="1:7" x14ac:dyDescent="0.25">
      <c r="A81" s="40"/>
      <c r="B81" s="41"/>
      <c r="C81" s="11"/>
      <c r="D81" s="11"/>
      <c r="E81" s="11">
        <f t="shared" si="2"/>
        <v>0</v>
      </c>
      <c r="F81" s="10"/>
      <c r="G81" s="10"/>
    </row>
    <row r="82" spans="1:7" x14ac:dyDescent="0.25">
      <c r="A82" s="40"/>
      <c r="B82" s="41"/>
      <c r="C82" s="11"/>
      <c r="D82" s="11"/>
      <c r="E82" s="11">
        <f t="shared" si="2"/>
        <v>0</v>
      </c>
      <c r="F82" s="10"/>
      <c r="G82" s="10"/>
    </row>
    <row r="83" spans="1:7" x14ac:dyDescent="0.25">
      <c r="A83" s="40"/>
      <c r="B83" s="41"/>
      <c r="C83" s="11"/>
      <c r="D83" s="11"/>
      <c r="E83" s="11">
        <f t="shared" si="2"/>
        <v>0</v>
      </c>
      <c r="F83" s="10"/>
      <c r="G83" s="10"/>
    </row>
    <row r="84" spans="1:7" x14ac:dyDescent="0.25">
      <c r="A84" s="46" t="s">
        <v>180</v>
      </c>
      <c r="B84" s="44" t="s">
        <v>181</v>
      </c>
      <c r="C84" s="9">
        <v>0</v>
      </c>
      <c r="D84" s="9">
        <v>0</v>
      </c>
      <c r="E84" s="9">
        <f t="shared" si="2"/>
        <v>0</v>
      </c>
      <c r="F84" s="10"/>
      <c r="G84" s="10"/>
    </row>
    <row r="85" spans="1:7" x14ac:dyDescent="0.25">
      <c r="A85" s="40"/>
      <c r="B85" s="41"/>
      <c r="C85" s="11"/>
      <c r="D85" s="11"/>
      <c r="E85" s="11">
        <f t="shared" si="2"/>
        <v>0</v>
      </c>
      <c r="F85" s="10"/>
      <c r="G85" s="10"/>
    </row>
    <row r="86" spans="1:7" x14ac:dyDescent="0.25">
      <c r="A86" s="40"/>
      <c r="B86" s="41"/>
      <c r="C86" s="11"/>
      <c r="D86" s="11"/>
      <c r="E86" s="11">
        <f t="shared" si="2"/>
        <v>0</v>
      </c>
      <c r="F86" s="10"/>
      <c r="G86" s="10"/>
    </row>
    <row r="87" spans="1:7" x14ac:dyDescent="0.25">
      <c r="A87" s="40"/>
      <c r="B87" s="41"/>
      <c r="C87" s="11"/>
      <c r="D87" s="11"/>
      <c r="E87" s="11">
        <f t="shared" si="2"/>
        <v>0</v>
      </c>
      <c r="F87" s="10"/>
      <c r="G87" s="10"/>
    </row>
    <row r="88" spans="1:7" x14ac:dyDescent="0.25">
      <c r="A88" s="40"/>
      <c r="B88" s="41"/>
      <c r="C88" s="11"/>
      <c r="D88" s="11"/>
      <c r="E88" s="11">
        <f t="shared" si="2"/>
        <v>0</v>
      </c>
      <c r="F88" s="10"/>
      <c r="G88" s="10"/>
    </row>
    <row r="89" spans="1:7" x14ac:dyDescent="0.25">
      <c r="A89" s="46" t="s">
        <v>182</v>
      </c>
      <c r="B89" s="44" t="s">
        <v>183</v>
      </c>
      <c r="C89" s="9">
        <v>0</v>
      </c>
      <c r="D89" s="9">
        <v>0</v>
      </c>
      <c r="E89" s="9">
        <f t="shared" si="2"/>
        <v>0</v>
      </c>
      <c r="F89" s="10"/>
      <c r="G89" s="10"/>
    </row>
    <row r="90" spans="1:7" x14ac:dyDescent="0.25">
      <c r="A90" s="42" t="s">
        <v>186</v>
      </c>
      <c r="B90" s="43" t="s">
        <v>187</v>
      </c>
      <c r="C90" s="9">
        <f>SUM(C79+C84+C89)</f>
        <v>866023</v>
      </c>
      <c r="D90" s="9">
        <f>SUM(D79+D84+D89)</f>
        <v>233826</v>
      </c>
      <c r="E90" s="9">
        <f t="shared" si="2"/>
        <v>1099849</v>
      </c>
      <c r="F90" s="10"/>
      <c r="G90" s="10"/>
    </row>
    <row r="91" spans="1:7" x14ac:dyDescent="0.25">
      <c r="A91" s="10"/>
      <c r="B91" s="10"/>
      <c r="C91" s="10"/>
      <c r="D91" s="10"/>
      <c r="E91" s="10"/>
      <c r="F91" s="10"/>
      <c r="G91" s="10"/>
    </row>
    <row r="92" spans="1:7" x14ac:dyDescent="0.25">
      <c r="A92" s="10"/>
      <c r="B92" s="10"/>
      <c r="C92" s="10"/>
      <c r="D92" s="10"/>
      <c r="E92" s="10"/>
      <c r="F92" s="10"/>
      <c r="G92" s="10"/>
    </row>
    <row r="93" spans="1:7" x14ac:dyDescent="0.25">
      <c r="A93" s="10"/>
      <c r="B93" s="10"/>
      <c r="C93" s="10"/>
      <c r="D93" s="10"/>
      <c r="E93" s="10"/>
      <c r="F93" s="10"/>
      <c r="G93" s="10"/>
    </row>
    <row r="94" spans="1:7" x14ac:dyDescent="0.25">
      <c r="A94" s="10"/>
      <c r="B94" s="10"/>
      <c r="C94" s="10"/>
      <c r="D94" s="10"/>
      <c r="E94" s="10"/>
      <c r="F94" s="10"/>
      <c r="G94" s="10"/>
    </row>
    <row r="95" spans="1:7" x14ac:dyDescent="0.25">
      <c r="A95" s="10"/>
      <c r="B95" s="10"/>
      <c r="C95" s="10"/>
      <c r="D95" s="10"/>
      <c r="E95" s="10"/>
      <c r="F95" s="10"/>
      <c r="G95" s="10"/>
    </row>
    <row r="96" spans="1:7" x14ac:dyDescent="0.25">
      <c r="A96" s="10"/>
      <c r="B96" s="10"/>
      <c r="C96" s="10"/>
      <c r="D96" s="10"/>
      <c r="E96" s="10"/>
      <c r="F96" s="10"/>
      <c r="G96" s="1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4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2019-03-06T13:27:52Z</cp:lastPrinted>
  <dcterms:created xsi:type="dcterms:W3CDTF">2009-02-05T07:36:46Z</dcterms:created>
  <dcterms:modified xsi:type="dcterms:W3CDTF">2019-03-06T13:35:15Z</dcterms:modified>
</cp:coreProperties>
</file>