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D51" i="1"/>
  <c r="E51" i="1" s="1"/>
  <c r="D50" i="1"/>
  <c r="E50" i="1" s="1"/>
  <c r="D49" i="1"/>
  <c r="C49" i="1"/>
  <c r="E49" i="1" s="1"/>
  <c r="D48" i="1"/>
  <c r="C48" i="1"/>
  <c r="E48" i="1" s="1"/>
  <c r="D47" i="1"/>
  <c r="C47" i="1"/>
  <c r="C46" i="1" s="1"/>
  <c r="D46" i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E34" i="1" s="1"/>
  <c r="D33" i="1"/>
  <c r="E33" i="1" s="1"/>
  <c r="D32" i="1"/>
  <c r="E32" i="1" s="1"/>
  <c r="D31" i="1"/>
  <c r="C31" i="1"/>
  <c r="E31" i="1" s="1"/>
  <c r="E30" i="1"/>
  <c r="D30" i="1"/>
  <c r="E29" i="1"/>
  <c r="D29" i="1"/>
  <c r="E28" i="1"/>
  <c r="D28" i="1"/>
  <c r="E27" i="1"/>
  <c r="D27" i="1"/>
  <c r="D26" i="1"/>
  <c r="C26" i="1"/>
  <c r="E26" i="1" s="1"/>
  <c r="D25" i="1"/>
  <c r="E25" i="1" s="1"/>
  <c r="D24" i="1"/>
  <c r="E24" i="1" s="1"/>
  <c r="D23" i="1"/>
  <c r="C23" i="1"/>
  <c r="E23" i="1" s="1"/>
  <c r="E22" i="1"/>
  <c r="D22" i="1"/>
  <c r="E21" i="1"/>
  <c r="D21" i="1"/>
  <c r="D20" i="1"/>
  <c r="C20" i="1"/>
  <c r="E20" i="1" s="1"/>
  <c r="D19" i="1"/>
  <c r="C19" i="1"/>
  <c r="E19" i="1" s="1"/>
  <c r="E18" i="1"/>
  <c r="D18" i="1"/>
  <c r="E17" i="1"/>
  <c r="D17" i="1"/>
  <c r="E16" i="1"/>
  <c r="D16" i="1"/>
  <c r="E15" i="1"/>
  <c r="D15" i="1"/>
  <c r="D14" i="1"/>
  <c r="C14" i="1"/>
  <c r="E14" i="1" s="1"/>
  <c r="D13" i="1"/>
  <c r="E13" i="1" s="1"/>
  <c r="D12" i="1"/>
  <c r="E12" i="1" s="1"/>
  <c r="D11" i="1"/>
  <c r="C11" i="1"/>
  <c r="E11" i="1" s="1"/>
  <c r="D10" i="1"/>
  <c r="C10" i="1"/>
  <c r="C8" i="1" s="1"/>
  <c r="D9" i="1"/>
  <c r="E9" i="1" s="1"/>
  <c r="D8" i="1"/>
  <c r="C37" i="1" l="1"/>
  <c r="E8" i="1"/>
  <c r="C58" i="1"/>
  <c r="E58" i="1" s="1"/>
  <c r="E46" i="1"/>
  <c r="E10" i="1"/>
  <c r="E47" i="1"/>
  <c r="E53" i="1"/>
  <c r="C42" i="1" l="1"/>
  <c r="E42" i="1" s="1"/>
  <c r="E3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<sst xmlns="http://schemas.openxmlformats.org/spreadsheetml/2006/main" count="112" uniqueCount="98">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</sst>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164" fontId="2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215017224</v>
          </cell>
        </row>
        <row r="41">
          <cell r="C41">
            <v>215017224</v>
          </cell>
        </row>
        <row r="42">
          <cell r="C42">
            <v>221418224</v>
          </cell>
        </row>
        <row r="46">
          <cell r="C46">
            <v>217192357</v>
          </cell>
        </row>
        <row r="47">
          <cell r="C47">
            <v>146692441</v>
          </cell>
        </row>
        <row r="48">
          <cell r="C48">
            <v>31260806</v>
          </cell>
        </row>
        <row r="49">
          <cell r="C49">
            <v>39239110</v>
          </cell>
        </row>
        <row r="52">
          <cell r="C52">
            <v>4225867</v>
          </cell>
        </row>
        <row r="53">
          <cell r="C53">
            <v>4225867</v>
          </cell>
        </row>
        <row r="58">
          <cell r="C58">
            <v>221418224</v>
          </cell>
        </row>
        <row r="60">
          <cell r="C60">
            <v>47.21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tabSelected="1" zoomScale="115" zoomScaleNormal="115" zoomScaleSheetLayoutView="100" zoomScalePageLayoutView="115" workbookViewId="0">
      <selection activeCell="I21" sqref="I21"/>
    </sheetView>
  </sheetViews>
  <sheetFormatPr defaultRowHeight="12.75" x14ac:dyDescent="0.2"/>
  <cols>
    <col min="1" max="1" width="13.83203125" style="83" customWidth="1"/>
    <col min="2" max="2" width="79.1640625" style="25" customWidth="1"/>
    <col min="3" max="3" width="12.6640625" style="89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8219940</v>
      </c>
      <c r="D8" s="37" t="e">
        <f>#REF!+#REF!+'[1]9.2.3.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#REF!+#REF!+'[1]9.2.3.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#REF!+#REF!+'[1]9.2.3.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6">
        <f>300000+54419</f>
        <v>354419</v>
      </c>
      <c r="D11" s="37" t="e">
        <f>#REF!+#REF!+'[1]9.2.3.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#REF!+#REF!+'[1]9.2.3.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#REF!+#REF!+'[1]9.2.3.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6">
        <f>1161000+335178+100612+14693</f>
        <v>1611483</v>
      </c>
      <c r="D14" s="37" t="e">
        <f>#REF!+#REF!+'[1]9.2.3.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7" t="s">
        <v>29</v>
      </c>
      <c r="C15" s="46"/>
      <c r="D15" s="37" t="e">
        <f>#REF!+#REF!+'[1]9.2.3.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8"/>
      <c r="D16" s="37" t="e">
        <f>#REF!+#REF!+'[1]9.2.3.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0" customFormat="1" ht="12" customHeight="1" x14ac:dyDescent="0.2">
      <c r="A17" s="44" t="s">
        <v>32</v>
      </c>
      <c r="B17" s="45" t="s">
        <v>33</v>
      </c>
      <c r="C17" s="46"/>
      <c r="D17" s="37" t="e">
        <f>#REF!+#REF!+'[1]9.2.3. sz. mell.'!C17</f>
        <v>#REF!</v>
      </c>
      <c r="E17" s="38" t="e">
        <f t="shared" si="0"/>
        <v>#REF!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s="50" customFormat="1" ht="12" customHeight="1" x14ac:dyDescent="0.2">
      <c r="A18" s="44" t="s">
        <v>34</v>
      </c>
      <c r="B18" s="45" t="s">
        <v>35</v>
      </c>
      <c r="C18" s="51"/>
      <c r="D18" s="37" t="e">
        <f>#REF!+#REF!+'[1]9.2.3. sz. mell.'!C18</f>
        <v>#REF!</v>
      </c>
      <c r="E18" s="38" t="e">
        <f t="shared" si="0"/>
        <v>#REF!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s="50" customFormat="1" ht="12" customHeight="1" thickBot="1" x14ac:dyDescent="0.25">
      <c r="A19" s="44" t="s">
        <v>36</v>
      </c>
      <c r="B19" s="47" t="s">
        <v>37</v>
      </c>
      <c r="C19" s="51">
        <f>640000</f>
        <v>640000</v>
      </c>
      <c r="D19" s="37" t="e">
        <f>#REF!+#REF!+'[1]9.2.3. sz. mell.'!C19</f>
        <v>#REF!</v>
      </c>
      <c r="E19" s="38" t="e">
        <f t="shared" si="0"/>
        <v>#REF!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2786054</v>
      </c>
      <c r="D20" s="37" t="e">
        <f>#REF!+#REF!+'[1]9.2.3.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0" customFormat="1" ht="12" customHeight="1" x14ac:dyDescent="0.2">
      <c r="A21" s="44" t="s">
        <v>40</v>
      </c>
      <c r="B21" s="52" t="s">
        <v>41</v>
      </c>
      <c r="C21" s="53"/>
      <c r="D21" s="37" t="e">
        <f>#REF!+#REF!+'[1]9.2.3. sz. mell.'!C21</f>
        <v>#REF!</v>
      </c>
      <c r="E21" s="38" t="e">
        <f t="shared" si="0"/>
        <v>#REF!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s="50" customFormat="1" ht="12" customHeight="1" x14ac:dyDescent="0.2">
      <c r="A22" s="44" t="s">
        <v>42</v>
      </c>
      <c r="B22" s="45" t="s">
        <v>43</v>
      </c>
      <c r="C22" s="46"/>
      <c r="D22" s="37" t="e">
        <f>#REF!+#REF!+'[1]9.2.3. sz. mell.'!C22</f>
        <v>#REF!</v>
      </c>
      <c r="E22" s="38" t="e">
        <f t="shared" si="0"/>
        <v>#REF!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s="50" customFormat="1" ht="12" customHeight="1" x14ac:dyDescent="0.2">
      <c r="A23" s="44" t="s">
        <v>44</v>
      </c>
      <c r="B23" s="45" t="s">
        <v>45</v>
      </c>
      <c r="C23" s="46">
        <f>2885193-99139</f>
        <v>2786054</v>
      </c>
      <c r="D23" s="37" t="e">
        <f>#REF!+#REF!+'[1]9.2.3. sz. mell.'!C23</f>
        <v>#REF!</v>
      </c>
      <c r="E23" s="38" t="e">
        <f t="shared" si="0"/>
        <v>#REF!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2" customHeight="1" thickBot="1" x14ac:dyDescent="0.25">
      <c r="A24" s="44" t="s">
        <v>46</v>
      </c>
      <c r="B24" s="45" t="s">
        <v>47</v>
      </c>
      <c r="C24" s="46"/>
      <c r="D24" s="37" t="e">
        <f>#REF!+#REF!+'[1]9.2.3. sz. mell.'!C24</f>
        <v>#REF!</v>
      </c>
      <c r="E24" s="38" t="e">
        <f t="shared" si="0"/>
        <v>#REF!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50" customFormat="1" ht="12" customHeight="1" thickBot="1" x14ac:dyDescent="0.25">
      <c r="A25" s="54" t="s">
        <v>48</v>
      </c>
      <c r="B25" s="55" t="s">
        <v>49</v>
      </c>
      <c r="C25" s="56"/>
      <c r="D25" s="37" t="e">
        <f>#REF!+#REF!+'[1]9.2.3. sz. mell.'!C25</f>
        <v>#REF!</v>
      </c>
      <c r="E25" s="38" t="e">
        <f t="shared" si="0"/>
        <v>#REF!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50" customFormat="1" ht="12" customHeight="1" thickBot="1" x14ac:dyDescent="0.25">
      <c r="A26" s="54" t="s">
        <v>50</v>
      </c>
      <c r="B26" s="55" t="s">
        <v>51</v>
      </c>
      <c r="C26" s="36">
        <f>+C27+C28+C29</f>
        <v>0</v>
      </c>
      <c r="D26" s="37" t="e">
        <f>#REF!+#REF!+'[1]9.2.3. sz. mell.'!C26</f>
        <v>#REF!</v>
      </c>
      <c r="E26" s="38" t="e">
        <f t="shared" si="0"/>
        <v>#REF!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s="50" customFormat="1" ht="12" customHeight="1" x14ac:dyDescent="0.2">
      <c r="A27" s="57" t="s">
        <v>52</v>
      </c>
      <c r="B27" s="58" t="s">
        <v>53</v>
      </c>
      <c r="C27" s="59"/>
      <c r="D27" s="37" t="e">
        <f>#REF!+#REF!+'[1]9.2.3. sz. mell.'!C27</f>
        <v>#REF!</v>
      </c>
      <c r="E27" s="38" t="e">
        <f t="shared" si="0"/>
        <v>#REF!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19" s="50" customFormat="1" ht="12" customHeight="1" x14ac:dyDescent="0.2">
      <c r="A28" s="57" t="s">
        <v>54</v>
      </c>
      <c r="B28" s="58" t="s">
        <v>43</v>
      </c>
      <c r="C28" s="53"/>
      <c r="D28" s="37" t="e">
        <f>#REF!+#REF!+'[1]9.2.3. sz. mell.'!C28</f>
        <v>#REF!</v>
      </c>
      <c r="E28" s="38" t="e">
        <f t="shared" si="0"/>
        <v>#REF!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s="50" customFormat="1" ht="12" customHeight="1" x14ac:dyDescent="0.2">
      <c r="A29" s="57" t="s">
        <v>55</v>
      </c>
      <c r="B29" s="60" t="s">
        <v>56</v>
      </c>
      <c r="C29" s="53"/>
      <c r="D29" s="37" t="e">
        <f>#REF!+#REF!+'[1]9.2.3. sz. mell.'!C29</f>
        <v>#REF!</v>
      </c>
      <c r="E29" s="38" t="e">
        <f t="shared" si="0"/>
        <v>#REF!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 s="50" customFormat="1" ht="12" customHeight="1" thickBot="1" x14ac:dyDescent="0.25">
      <c r="A30" s="44" t="s">
        <v>57</v>
      </c>
      <c r="B30" s="61" t="s">
        <v>58</v>
      </c>
      <c r="C30" s="62"/>
      <c r="D30" s="37" t="e">
        <f>#REF!+#REF!+'[1]9.2.3. sz. mell.'!C30</f>
        <v>#REF!</v>
      </c>
      <c r="E30" s="38" t="e">
        <f t="shared" si="0"/>
        <v>#REF!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 s="50" customFormat="1" ht="12" customHeight="1" thickBot="1" x14ac:dyDescent="0.25">
      <c r="A31" s="54" t="s">
        <v>59</v>
      </c>
      <c r="B31" s="55" t="s">
        <v>60</v>
      </c>
      <c r="C31" s="36">
        <f>+C32+C33+C34</f>
        <v>300000</v>
      </c>
      <c r="D31" s="37" t="e">
        <f>#REF!+#REF!+'[1]9.2.3. sz. mell.'!C31</f>
        <v>#REF!</v>
      </c>
      <c r="E31" s="38" t="e">
        <f t="shared" si="0"/>
        <v>#REF!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 s="50" customFormat="1" ht="12" customHeight="1" x14ac:dyDescent="0.2">
      <c r="A32" s="57" t="s">
        <v>61</v>
      </c>
      <c r="B32" s="58" t="s">
        <v>62</v>
      </c>
      <c r="C32" s="59"/>
      <c r="D32" s="37" t="e">
        <f>#REF!+#REF!+'[1]9.2.3. sz. mell.'!C32</f>
        <v>#REF!</v>
      </c>
      <c r="E32" s="38" t="e">
        <f t="shared" si="0"/>
        <v>#REF!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s="50" customFormat="1" ht="12" customHeight="1" x14ac:dyDescent="0.2">
      <c r="A33" s="57" t="s">
        <v>63</v>
      </c>
      <c r="B33" s="60" t="s">
        <v>64</v>
      </c>
      <c r="C33" s="48"/>
      <c r="D33" s="37" t="e">
        <f>#REF!+#REF!+'[1]9.2.3. sz. mell.'!C33</f>
        <v>#REF!</v>
      </c>
      <c r="E33" s="38" t="e">
        <f t="shared" si="0"/>
        <v>#REF!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s="50" customFormat="1" ht="12" customHeight="1" thickBot="1" x14ac:dyDescent="0.25">
      <c r="A34" s="44" t="s">
        <v>65</v>
      </c>
      <c r="B34" s="61" t="s">
        <v>66</v>
      </c>
      <c r="C34" s="62">
        <f>300000</f>
        <v>300000</v>
      </c>
      <c r="D34" s="37" t="e">
        <f>#REF!+#REF!+'[1]9.2.3. sz. mell.'!C34</f>
        <v>#REF!</v>
      </c>
      <c r="E34" s="38" t="e">
        <f t="shared" si="0"/>
        <v>#REF!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s="40" customFormat="1" ht="12" customHeight="1" thickBot="1" x14ac:dyDescent="0.25">
      <c r="A35" s="54" t="s">
        <v>67</v>
      </c>
      <c r="B35" s="55" t="s">
        <v>68</v>
      </c>
      <c r="C35" s="56"/>
      <c r="D35" s="37" t="e">
        <f>#REF!+#REF!+'[1]9.2.3.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4" t="s">
        <v>69</v>
      </c>
      <c r="B36" s="55" t="s">
        <v>70</v>
      </c>
      <c r="C36" s="63"/>
      <c r="D36" s="37" t="e">
        <f>#REF!+#REF!+'[1]9.2.3.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5" t="s">
        <v>72</v>
      </c>
      <c r="C37" s="64">
        <f>+C8+C20+C25+C26+C31+C35+C36</f>
        <v>11305994</v>
      </c>
      <c r="D37" s="37" t="e">
        <f>#REF!+#REF!+'[1]9.2.3.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5" t="s">
        <v>73</v>
      </c>
      <c r="B38" s="55" t="s">
        <v>74</v>
      </c>
      <c r="C38" s="64">
        <f>+C39+C40+C41</f>
        <v>220439802</v>
      </c>
      <c r="D38" s="37" t="e">
        <f>#REF!+#REF!+'[1]9.2.3.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7" t="s">
        <v>75</v>
      </c>
      <c r="B39" s="58" t="s">
        <v>76</v>
      </c>
      <c r="C39" s="59">
        <f>829764+91982</f>
        <v>921746</v>
      </c>
      <c r="D39" s="37" t="e">
        <f>#REF!+#REF!+'[1]9.2.3.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7" t="s">
        <v>77</v>
      </c>
      <c r="B40" s="60" t="s">
        <v>78</v>
      </c>
      <c r="C40" s="48"/>
      <c r="D40" s="37" t="e">
        <f>#REF!+#REF!+'[1]9.2.3.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0" customFormat="1" ht="12" customHeight="1" thickBot="1" x14ac:dyDescent="0.25">
      <c r="A41" s="44" t="s">
        <v>79</v>
      </c>
      <c r="B41" s="61" t="s">
        <v>80</v>
      </c>
      <c r="C41" s="62">
        <f>217976265-3737524+2126128+3281000-477813+350000</f>
        <v>219518056</v>
      </c>
      <c r="D41" s="37" t="e">
        <f>#REF!+#REF!+'[1]9.2.3. sz. mell.'!C41</f>
        <v>#REF!</v>
      </c>
      <c r="E41" s="38" t="e">
        <f t="shared" si="0"/>
        <v>#REF!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s="50" customFormat="1" ht="15" customHeight="1" thickBot="1" x14ac:dyDescent="0.25">
      <c r="A42" s="65" t="s">
        <v>81</v>
      </c>
      <c r="B42" s="66" t="s">
        <v>82</v>
      </c>
      <c r="C42" s="67">
        <f>+C37+C38</f>
        <v>231745796</v>
      </c>
      <c r="D42" s="37" t="e">
        <f>#REF!+#REF!+'[1]9.2.3. sz. mell.'!C42</f>
        <v>#REF!</v>
      </c>
      <c r="E42" s="38" t="e">
        <f t="shared" si="0"/>
        <v>#REF!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s="50" customFormat="1" ht="15" customHeight="1" x14ac:dyDescent="0.2">
      <c r="A43" s="68"/>
      <c r="B43" s="69"/>
      <c r="C43" s="70"/>
      <c r="D43" s="37" t="e">
        <f>#REF!+#REF!+'[1]9.2.3. sz. mell.'!C43</f>
        <v>#REF!</v>
      </c>
      <c r="E43" s="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13.5" thickBot="1" x14ac:dyDescent="0.25">
      <c r="A44" s="71"/>
      <c r="B44" s="72"/>
      <c r="C44" s="73"/>
      <c r="D44" s="37" t="e">
        <f>#REF!+#REF!+'[1]9.2.3. sz. mell.'!C44</f>
        <v>#REF!</v>
      </c>
    </row>
    <row r="45" spans="1:19" s="31" customFormat="1" ht="16.5" customHeight="1" thickBot="1" x14ac:dyDescent="0.25">
      <c r="A45" s="74"/>
      <c r="B45" s="75" t="s">
        <v>83</v>
      </c>
      <c r="C45" s="67"/>
      <c r="D45" s="37" t="e">
        <f>#REF!+#REF!+'[1]9.2.3.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7" customFormat="1" ht="12" customHeight="1" thickBot="1" x14ac:dyDescent="0.25">
      <c r="A46" s="54" t="s">
        <v>14</v>
      </c>
      <c r="B46" s="55" t="s">
        <v>84</v>
      </c>
      <c r="C46" s="36">
        <f>SUM(C47:C51)</f>
        <v>227289929</v>
      </c>
      <c r="D46" s="37" t="e">
        <f>#REF!+#REF!+'[1]9.2.3. sz. mell.'!C46</f>
        <v>#REF!</v>
      </c>
      <c r="E46" s="38" t="e">
        <f t="shared" ref="E46:E58" si="1">C46-D46</f>
        <v>#REF!</v>
      </c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</row>
    <row r="47" spans="1:19" ht="12" customHeight="1" x14ac:dyDescent="0.2">
      <c r="A47" s="44" t="s">
        <v>16</v>
      </c>
      <c r="B47" s="52" t="s">
        <v>85</v>
      </c>
      <c r="C47" s="78">
        <f>147375885+935085+4069918+2081772-3199848+20000+77916+1778250+2004872+420282-2000000+297872</f>
        <v>153862004</v>
      </c>
      <c r="D47" s="37" t="e">
        <f>#REF!+#REF!+'[1]9.2.3.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79">
        <f>30406649+133681+815187+436333-561576+3900+15194+346750+8291+350000+931000+81955-350000+52128</f>
        <v>32669492</v>
      </c>
      <c r="D48" s="37" t="e">
        <f>#REF!+#REF!+'[1]9.2.3.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46">
        <f>38780508+150000+369027+635000+367088-1792-41398+500000</f>
        <v>40758433</v>
      </c>
      <c r="D49" s="37" t="e">
        <f>#REF!+#REF!+'[1]9.2.3.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#REF!+#REF!+'[1]9.2.3.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#REF!+#REF!+'[1]9.2.3.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4" t="s">
        <v>38</v>
      </c>
      <c r="B52" s="55" t="s">
        <v>90</v>
      </c>
      <c r="C52" s="36">
        <f>SUM(C53:C55)</f>
        <v>4455867</v>
      </c>
      <c r="D52" s="37" t="e">
        <f>#REF!+#REF!+'[1]9.2.3. sz. mell.'!C52</f>
        <v>#REF!</v>
      </c>
      <c r="E52" s="38" t="e">
        <f t="shared" si="1"/>
        <v>#REF!</v>
      </c>
    </row>
    <row r="53" spans="1:19" s="77" customFormat="1" ht="12" customHeight="1" x14ac:dyDescent="0.2">
      <c r="A53" s="44" t="s">
        <v>40</v>
      </c>
      <c r="B53" s="52" t="s">
        <v>91</v>
      </c>
      <c r="C53" s="59">
        <f>3355917+230000+869950</f>
        <v>4455867</v>
      </c>
      <c r="D53" s="37" t="e">
        <f>#REF!+#REF!+'[1]9.2.3. sz. mell.'!C53</f>
        <v>#REF!</v>
      </c>
      <c r="E53" s="38" t="e">
        <f t="shared" si="1"/>
        <v>#REF!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#REF!+#REF!+'[1]9.2.3.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#REF!+#REF!+'[1]9.2.3.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#REF!+#REF!+'[1]9.2.3.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4" t="s">
        <v>48</v>
      </c>
      <c r="B57" s="80" t="s">
        <v>95</v>
      </c>
      <c r="C57" s="56"/>
      <c r="D57" s="37" t="e">
        <f>#REF!+#REF!+'[1]9.2.3.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4" t="s">
        <v>50</v>
      </c>
      <c r="B58" s="81" t="s">
        <v>96</v>
      </c>
      <c r="C58" s="82">
        <f>+C46+C52+C57</f>
        <v>231745796</v>
      </c>
      <c r="D58" s="37" t="e">
        <f>#REF!+#REF!+'[1]9.2.3. sz. mell.'!C58</f>
        <v>#REF!</v>
      </c>
      <c r="E58" s="38" t="e">
        <f t="shared" si="1"/>
        <v>#REF!</v>
      </c>
    </row>
    <row r="59" spans="1:19" ht="13.5" thickBot="1" x14ac:dyDescent="0.25">
      <c r="C59" s="84"/>
      <c r="D59" s="37" t="e">
        <f>#REF!+#REF!+'[1]9.2.3. sz. mell.'!C59</f>
        <v>#REF!</v>
      </c>
      <c r="E59" s="85"/>
    </row>
    <row r="60" spans="1:19" ht="15" customHeight="1" thickBot="1" x14ac:dyDescent="0.25">
      <c r="A60" s="86" t="s">
        <v>97</v>
      </c>
      <c r="B60" s="87"/>
      <c r="C60" s="88">
        <f>47.375+0.8333</f>
        <v>48.208300000000001</v>
      </c>
      <c r="D60" s="37" t="e">
        <f>#REF!+#REF!+'[1]9.2.3. sz. mell.'!C60</f>
        <v>#REF!</v>
      </c>
      <c r="E60" s="38" t="e">
        <f>C60-D60</f>
        <v>#REF!</v>
      </c>
    </row>
    <row r="61" spans="1:19" x14ac:dyDescent="0.2">
      <c r="I61" s="90"/>
    </row>
    <row r="63" spans="1:19" x14ac:dyDescent="0.2">
      <c r="B63" s="8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2" orientation="portrait" r:id="rId1"/>
  <headerFooter alignWithMargins="0">
    <oddHeader>&amp;R&amp;"Times New Roman CE,Félkövér dőlt"&amp;11 13. számú melléklet a 27/2019.(IX.16.)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2019-09-17T07:55:53Z</dcterms:created>
  <dcterms:modified xsi:type="dcterms:W3CDTF">2019-09-17T07:55:53Z</dcterms:modified>
</cp:coreProperties>
</file>