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tabRatio="957" activeTab="7"/>
  </bookViews>
  <sheets>
    <sheet name="1.sz.mell." sheetId="1" r:id="rId1"/>
    <sheet name="2.1.sz.mell  " sheetId="2" r:id="rId2"/>
    <sheet name="2.2.sz.mell  " sheetId="3" r:id="rId3"/>
    <sheet name="6.sz.mell." sheetId="4" r:id="rId4"/>
    <sheet name="7.sz.mell." sheetId="5" r:id="rId5"/>
    <sheet name="9.1. sz. mell" sheetId="6" r:id="rId6"/>
    <sheet name="9.1.1." sheetId="7" r:id="rId7"/>
    <sheet name="9.1.16." sheetId="8" r:id="rId8"/>
    <sheet name="9.1.17." sheetId="9" r:id="rId9"/>
    <sheet name="9.1.18." sheetId="10" r:id="rId10"/>
    <sheet name="9.1.19." sheetId="11" r:id="rId11"/>
    <sheet name="14. melléklet " sheetId="12" r:id="rId12"/>
  </sheets>
  <definedNames>
    <definedName name="Excel_BuiltIn_Print_Titles" localSheetId="7">'9.1.16.'!$1:$6</definedName>
    <definedName name="Excel_BuiltIn_Print_Titles" localSheetId="8">'9.1.17.'!$1:$6</definedName>
    <definedName name="Excel_BuiltIn_Print_Titles" localSheetId="9">'9.1.18.'!$1:$6</definedName>
    <definedName name="Excel_BuiltIn_Print_Titles" localSheetId="10">'9.1.19.'!$1:$6</definedName>
    <definedName name="_xlnm.Print_Titles" localSheetId="0">'1.sz.mell.'!$2:$4</definedName>
    <definedName name="_xlnm.Print_Titles" localSheetId="5">'9.1. sz. mell'!$1:$6</definedName>
    <definedName name="_xlnm.Print_Titles" localSheetId="6">'9.1.1.'!$1:$6</definedName>
    <definedName name="_xlnm.Print_Area" localSheetId="0">'1.sz.mell.'!$A$1:$M$174</definedName>
    <definedName name="_xlnm.Print_Area" localSheetId="11">'14. melléklet '!$A$1:$F$37</definedName>
    <definedName name="_xlnm.Print_Area" localSheetId="5">'9.1. sz. mell'!$A$1:$M$176</definedName>
    <definedName name="_xlnm.Print_Area" localSheetId="6">'9.1.1.'!$A$1:$M$176</definedName>
  </definedNames>
  <calcPr fullCalcOnLoad="1"/>
</workbook>
</file>

<file path=xl/sharedStrings.xml><?xml version="1.0" encoding="utf-8"?>
<sst xmlns="http://schemas.openxmlformats.org/spreadsheetml/2006/main" count="2261" uniqueCount="551">
  <si>
    <t>Ezer forintban</t>
  </si>
  <si>
    <t>Száma</t>
  </si>
  <si>
    <t>Megnevezés</t>
  </si>
  <si>
    <t>Kötelező feladatok</t>
  </si>
  <si>
    <t>Önként vállalt feladatok</t>
  </si>
  <si>
    <t>A</t>
  </si>
  <si>
    <t>B</t>
  </si>
  <si>
    <t>C</t>
  </si>
  <si>
    <t>D</t>
  </si>
  <si>
    <t>E</t>
  </si>
  <si>
    <t>F</t>
  </si>
  <si>
    <t>B E V É T E L E K</t>
  </si>
  <si>
    <t>Önkormányzat működési támogatásai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</si>
  <si>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</si>
  <si>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</si>
  <si>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</si>
  <si>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</si>
  <si>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</si>
  <si>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</si>
  <si>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</si>
  <si>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</si>
  <si>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</si>
  <si>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</si>
  <si>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</t>
  </si>
  <si>
    <t>Önkormányzat működési támogatásai összesen (1.1.+…+.1.6.)</t>
  </si>
  <si>
    <t>Működési célú támogatások államháztartáson belülről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</si>
  <si>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</si>
  <si>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</si>
  <si>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</si>
  <si>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</si>
  <si>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</si>
  <si>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</si>
  <si>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</si>
  <si>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</si>
  <si>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</si>
  <si>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</si>
  <si>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</si>
  <si>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</si>
  <si>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2.</t>
  </si>
  <si>
    <t>Működési célú támogatások államháztartáson belülről összesen (2.1.+…+.2.5.)</t>
  </si>
  <si>
    <t xml:space="preserve">Felhalmozási célú támogatások államháztartáson belülről 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</si>
  <si>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</si>
  <si>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</si>
  <si>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</si>
  <si>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</si>
  <si>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</si>
  <si>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</si>
  <si>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</si>
  <si>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</si>
  <si>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</si>
  <si>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</si>
  <si>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</si>
  <si>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</si>
  <si>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3.</t>
  </si>
  <si>
    <t>Felhalmozási célú támogatások államháztartáson belülről összesen (3.1.+…+3.5.)</t>
  </si>
  <si>
    <t xml:space="preserve">Közhatalmi bevételek 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</si>
  <si>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</si>
  <si>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</si>
  <si>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</si>
  <si>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</si>
  <si>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</si>
  <si>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</si>
  <si>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</si>
  <si>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</si>
  <si>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</si>
  <si>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</si>
  <si>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</si>
  <si>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</si>
  <si>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</si>
  <si>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</si>
  <si>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4.</t>
  </si>
  <si>
    <t>Közhatalmi bevételek összesen (4.1.+4.2.+4.3.+4.4.)</t>
  </si>
  <si>
    <t xml:space="preserve">Működési bevételek 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</si>
  <si>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</si>
  <si>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</si>
  <si>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</si>
  <si>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</si>
  <si>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</si>
  <si>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</si>
  <si>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</si>
  <si>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</si>
  <si>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</si>
  <si>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</si>
  <si>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</si>
  <si>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</si>
  <si>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</si>
  <si>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</si>
  <si>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</si>
  <si>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</si>
  <si>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</si>
  <si>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</si>
  <si>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</si>
  <si>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</si>
  <si>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</si>
  <si>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</si>
  <si>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5.</t>
  </si>
  <si>
    <t>Működési bevételek összesen (5.1.+…+ 5.11.)</t>
  </si>
  <si>
    <t xml:space="preserve">Felhalmozási bevételek 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</si>
  <si>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</si>
  <si>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</si>
  <si>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</si>
  <si>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</si>
  <si>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</si>
  <si>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</si>
  <si>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</si>
  <si>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</si>
  <si>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</si>
  <si>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</si>
  <si>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6.</t>
  </si>
  <si>
    <t>Felhalmozási bevételek összesen (6.1.+…+6.5.)</t>
  </si>
  <si>
    <t xml:space="preserve">Működési célú átvett pénzeszközök 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</si>
  <si>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</si>
  <si>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</si>
  <si>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</si>
  <si>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</si>
  <si>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</si>
  <si>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</si>
  <si>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</si>
  <si>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</si>
  <si>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7.</t>
  </si>
  <si>
    <t>Működési célú átvett pénzeszközök összesen (7.1. + … + 7.3.)</t>
  </si>
  <si>
    <t xml:space="preserve">Felhalmozási célú átvett pénzeszközök 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</si>
  <si>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</si>
  <si>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</si>
  <si>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</si>
  <si>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</si>
  <si>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</si>
  <si>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</si>
  <si>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</si>
  <si>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</si>
  <si>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8.</t>
  </si>
  <si>
    <t>Felhalmozási célú átvett pénzeszközök össesen (8.1.+8.2.+8.3.)</t>
  </si>
  <si>
    <t xml:space="preserve">   9.</t>
  </si>
  <si>
    <t>KÖLTSÉGVETÉSI BEVÉTELEK ÖSSZESEN: (1+…+8)</t>
  </si>
  <si>
    <t xml:space="preserve">Hitel-, kölcsönfelvétel államháztartáson kívülről 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</si>
  <si>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</si>
  <si>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</si>
  <si>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</si>
  <si>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</si>
  <si>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</si>
  <si>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</si>
  <si>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>10.</t>
  </si>
  <si>
    <t>Hitel-, kölcsönfelvétel államháztartáson kívülről összesen (10.1.+10.3.)</t>
  </si>
  <si>
    <t>Belföldi értékpapírok bevételei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</si>
  <si>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</si>
  <si>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</si>
  <si>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</si>
  <si>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</si>
  <si>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</si>
  <si>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</si>
  <si>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</si>
  <si>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</si>
  <si>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11.</t>
  </si>
  <si>
    <t>Belföldi értékpapírok bevételei összesen (11.1. +…+ 11.4.)</t>
  </si>
  <si>
    <t xml:space="preserve">Maradvány igénybevétele 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</si>
  <si>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</si>
  <si>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</si>
  <si>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</si>
  <si>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</si>
  <si>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12.</t>
  </si>
  <si>
    <t>Maradvány igénybevétele összesen (12.1. + 12.2.)</t>
  </si>
  <si>
    <t xml:space="preserve">Belföldi finanszírozás bevételei 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</si>
  <si>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</si>
  <si>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</si>
  <si>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</si>
  <si>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</si>
  <si>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</si>
  <si>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</si>
  <si>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13.</t>
  </si>
  <si>
    <t>Belföldi finanszírozás bevételei összesen (13.1. + … + 13.3.)</t>
  </si>
  <si>
    <t xml:space="preserve">Külföldi finanszírozás bevételei 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</si>
  <si>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</si>
  <si>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</si>
  <si>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</si>
  <si>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</si>
  <si>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</si>
  <si>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</si>
  <si>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</si>
  <si>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</si>
  <si>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14.</t>
  </si>
  <si>
    <t>Külföldi finanszírozás bevételei összesen (14.1.+…14.4.)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</si>
  <si>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</si>
  <si>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</si>
  <si>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</si>
  <si>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</si>
  <si>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</si>
  <si>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</si>
  <si>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</si>
  <si>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</si>
  <si>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</si>
  <si>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 xml:space="preserve">   Működési költségvetés kiadásai 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</si>
  <si>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</si>
  <si>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</si>
  <si>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</si>
  <si>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</si>
  <si>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</si>
  <si>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</si>
  <si>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</si>
  <si>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</si>
  <si>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</si>
  <si>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</si>
  <si>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</si>
  <si>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</si>
  <si>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</si>
  <si>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</si>
  <si>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</si>
  <si>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</si>
  <si>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</si>
  <si>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</si>
  <si>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</si>
  <si>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</si>
  <si>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</si>
  <si>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</si>
  <si>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</si>
  <si>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</si>
  <si>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</si>
  <si>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</si>
  <si>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</si>
  <si>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</si>
  <si>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</si>
  <si>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</si>
  <si>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</si>
  <si>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</si>
  <si>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</si>
  <si>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</si>
  <si>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</si>
  <si>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</si>
  <si>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t xml:space="preserve">   Működési költségvetés kiadásai összesen (1.1+…+1.5.+1.18.)</t>
  </si>
  <si>
    <t xml:space="preserve">   Felhalmozási költségvetés kiadásai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</si>
  <si>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</si>
  <si>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</si>
  <si>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</si>
  <si>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</si>
  <si>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</si>
  <si>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</si>
  <si>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</si>
  <si>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</si>
  <si>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</si>
  <si>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</si>
  <si>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</si>
  <si>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</si>
  <si>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</si>
  <si>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</si>
  <si>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</si>
  <si>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</si>
  <si>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</si>
  <si>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</si>
  <si>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 xml:space="preserve">   Felhalmozási költségvetés kiadásai összesen (2.1.+2.3.+2.5.)</t>
  </si>
  <si>
    <t>KÖLTSÉGVETÉSI KIADÁSOK ÖSSZESEN (1+2)</t>
  </si>
  <si>
    <t xml:space="preserve">Hitel-, kölcsöntörlesztés államháztartáson kívülre 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</si>
  <si>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</si>
  <si>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</si>
  <si>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</si>
  <si>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Hitel-, kölcsöntörlesztés államháztartáson kívülre (4.1. + … + 4.3.)</t>
  </si>
  <si>
    <t>Belföldi értékpapírok kiadásai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</si>
  <si>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</si>
  <si>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</si>
  <si>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</si>
  <si>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</si>
  <si>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</si>
  <si>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</si>
  <si>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(5.1. + … + 5.6.)</t>
  </si>
  <si>
    <t>Belföldi finanszírozás kiadásai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</si>
  <si>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</si>
  <si>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</si>
  <si>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</si>
  <si>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</si>
  <si>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Belföldi finanszírozás kiadásai (6.1. + … + 6.4.)</t>
  </si>
  <si>
    <t>Külföldi finanszírozás kiadásai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</si>
  <si>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</si>
  <si>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</si>
  <si>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</si>
  <si>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</si>
  <si>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</si>
  <si>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</si>
  <si>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Külföldi finanszírozás kiadásai (7.1. + … + 7.5.)</t>
  </si>
  <si>
    <t>Adóssághoz nem kapcsolódó származékos ügyletek</t>
  </si>
  <si>
    <t>9.</t>
  </si>
  <si>
    <t>Váltókiadások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</si>
  <si>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</si>
  <si>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</si>
  <si>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</si>
  <si>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</si>
  <si>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</si>
  <si>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</si>
  <si>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</si>
  <si>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Működési célú bevételek és kiadások mérlege
(Önkormányzati szinten)</t>
  </si>
  <si>
    <t>Sor-
szám</t>
  </si>
  <si>
    <t>Bevételek</t>
  </si>
  <si>
    <t>Kiadások</t>
  </si>
  <si>
    <t>Önkormányzatok működési támogatásai</t>
  </si>
  <si>
    <t>Személyi juttatások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</si>
  <si>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</si>
  <si>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</si>
  <si>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</si>
  <si>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</si>
  <si>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</si>
  <si>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</si>
  <si>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</si>
  <si>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</si>
  <si>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</si>
  <si>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</si>
  <si>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</si>
  <si>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</si>
  <si>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</si>
  <si>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</si>
  <si>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</si>
  <si>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</si>
  <si>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</si>
  <si>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</si>
  <si>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</si>
  <si>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</si>
  <si>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</si>
  <si>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</si>
  <si>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</si>
  <si>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</si>
  <si>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</si>
  <si>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</si>
  <si>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</si>
  <si>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</si>
  <si>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</si>
  <si>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</si>
  <si>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</si>
  <si>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</si>
  <si>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</si>
  <si>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</si>
  <si>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</si>
  <si>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</si>
  <si>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</si>
  <si>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</si>
  <si>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</si>
  <si>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</si>
  <si>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</si>
  <si>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</si>
  <si>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-</t>
  </si>
  <si>
    <t>27.</t>
  </si>
  <si>
    <t>Tárgyévi  hiány:</t>
  </si>
  <si>
    <t>Tárgyévi  többlet:</t>
  </si>
  <si>
    <t>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</si>
  <si>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</si>
  <si>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</si>
  <si>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</si>
  <si>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</si>
  <si>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</si>
  <si>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</si>
  <si>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</si>
  <si>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</si>
  <si>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</si>
  <si>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</si>
  <si>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</si>
  <si>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</si>
  <si>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</si>
  <si>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</si>
  <si>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</si>
  <si>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</si>
  <si>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</si>
  <si>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</si>
  <si>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</si>
  <si>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</si>
  <si>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</si>
  <si>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</si>
  <si>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</si>
  <si>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</si>
  <si>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</si>
  <si>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</si>
  <si>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</si>
  <si>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</si>
  <si>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</si>
  <si>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</si>
  <si>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Sor-szám</t>
  </si>
  <si>
    <t>G</t>
  </si>
  <si>
    <t>Beruházási (felhalmozási) kiadások előirányzata beruházásonként (önkormányzat)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</si>
  <si>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</si>
  <si>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</si>
  <si>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</si>
  <si>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</si>
  <si>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 (önkormányzat)</t>
  </si>
  <si>
    <t>Felújítás  megnevezése</t>
  </si>
  <si>
    <t>Költségv-i szerv megnev.</t>
  </si>
  <si>
    <t>Feladat megnev.</t>
  </si>
  <si>
    <t>Összes bevétel, kiadás</t>
  </si>
  <si>
    <t xml:space="preserve">Önkormányzat működési támogatásai </t>
  </si>
  <si>
    <t>Működési célú kvi támogatások és kiegészítő támogatások</t>
  </si>
  <si>
    <t xml:space="preserve">Működési célú támogatások államháztartáson belülről </t>
  </si>
  <si>
    <t xml:space="preserve">4. </t>
  </si>
  <si>
    <t xml:space="preserve">7. </t>
  </si>
  <si>
    <t>Működési célú átvett pénzeszközök összesen  (7.1. + … + 7.3.)</t>
  </si>
  <si>
    <t>Felhalmozási célú átvett pénzeszközök összesen (8.1.+8.2.+8.3.)</t>
  </si>
  <si>
    <t xml:space="preserve">Hitel-, kölcsönfelvétel államháztartáson kívülről  </t>
  </si>
  <si>
    <t xml:space="preserve">    Rövid lejáratú  hitelek, kölcsönök felvétele</t>
  </si>
  <si>
    <t xml:space="preserve"> 10.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</si>
  <si>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</si>
  <si>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</si>
  <si>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</si>
  <si>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</si>
  <si>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</si>
  <si>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</si>
  <si>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</si>
  <si>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 xml:space="preserve">   Működési költségvetés kiadásai összesen (1.1+…+1.5+1.18.)</t>
  </si>
  <si>
    <t xml:space="preserve">   Felhalmozási költségvetés kiadásai </t>
  </si>
  <si>
    <t>Hosszú lejáratú hitelek, kölcsönök törlesztése</t>
  </si>
  <si>
    <t>Rövid lejáratú hitelek, kölcsönök törlesztése</t>
  </si>
  <si>
    <t>Hitel-, kölcsöntörlesztés államháztartáson kívülre összesen (4.1. + … + 4.3.)</t>
  </si>
  <si>
    <t xml:space="preserve">Belföldi értékpapírok kiadásai </t>
  </si>
  <si>
    <t>Éven belüli lejáatú belföldi értékpapírok beváltása</t>
  </si>
  <si>
    <t>Belföldi értékpapírok kiadásai összesen (5.1. + … + 5.6.)</t>
  </si>
  <si>
    <t xml:space="preserve">Belföldi finanszírozás kiadásai </t>
  </si>
  <si>
    <t>Központi, irányító szervi támogatás</t>
  </si>
  <si>
    <t>Belföldi finanszírozás kiadásai összesen (6.1. + … + 6.5.)</t>
  </si>
  <si>
    <t xml:space="preserve">Külföldi finanszírozás kiadásai </t>
  </si>
  <si>
    <t>Hitelek, kölcsönök törlesztése külföldi kormányoknak nemz. szervezeteknek</t>
  </si>
  <si>
    <t>Külföldi finanszírozás kiadásai összesen (7.1. + … + 7.5.)</t>
  </si>
  <si>
    <t>Éves tervezett létszám előirányzat (fő)</t>
  </si>
  <si>
    <t>Közfoglalkoztatottak létszáma (fő)</t>
  </si>
  <si>
    <t>Kiszámlázott általános forgalmi adó</t>
  </si>
  <si>
    <t>Általános forgalmi adó visszatérülése</t>
  </si>
  <si>
    <t>Működési bevételek összesen (1.1.+…+1.11.)</t>
  </si>
  <si>
    <t>Visszatérítendő támogatások, kölcsönök visszatérülése ÁH-n belülről</t>
  </si>
  <si>
    <t>Egyéb működési célú támogatások bevételei államháztartáson belülről</t>
  </si>
  <si>
    <t>Működési célú támogatások államháztartáson belülről összesen (2.1.+…+2.3.)</t>
  </si>
  <si>
    <t>Egyéb felhalmozási célú támogatások bevételei államháztartáson belülről</t>
  </si>
  <si>
    <t>Felhalmozási célú átvett pénzeszközök</t>
  </si>
  <si>
    <t>Finanszírozási bevételek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</si>
  <si>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</si>
  <si>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</si>
  <si>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</si>
  <si>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</si>
  <si>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</si>
  <si>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Finanszírozási bevételek összesen (9.1.+…+9.3.)</t>
  </si>
  <si>
    <t>BEVÉTELEK ÖSSZESEN: (8.+9.)</t>
  </si>
  <si>
    <t>Működési költségvetés kiadásai összesen (1.1+…+1.5.)</t>
  </si>
  <si>
    <t xml:space="preserve">Felhalmozási költségvetés kiadásai </t>
  </si>
  <si>
    <t>Egyéb fejlesztési célú kiadások</t>
  </si>
  <si>
    <t>Beruházási célú Áfa</t>
  </si>
  <si>
    <t xml:space="preserve">  2.3.-ból EU támogatás</t>
  </si>
  <si>
    <t xml:space="preserve">  4.2.-ből EU-s támogatás</t>
  </si>
  <si>
    <t>Felhalmozási célú támogatások államháztartáson belülről összesen (4.1.+4.2.)</t>
  </si>
  <si>
    <t>KÖLTSÉGVETÉSI BEVÉTELEK ÖSSZESEN (1.+…+7.)</t>
  </si>
  <si>
    <t>Működési költségvetés kiadásai</t>
  </si>
  <si>
    <t>Felhalmozási bevételek összesen  (5.1.+…+5.3.)</t>
  </si>
  <si>
    <t>Bevételi jogcím</t>
  </si>
  <si>
    <t>1. sz. táblázat</t>
  </si>
  <si>
    <t xml:space="preserve">FINANSZÍROZÁSI BEVÉTELEK ÖSSZESEN: </t>
  </si>
  <si>
    <t>KÖLTSÉGVETÉSI ÉS FINANSZÍROZÁSI BEVÉTELEK ÖSSZESEN: (9+10)</t>
  </si>
  <si>
    <t>2. sz. táblázat</t>
  </si>
  <si>
    <t>Kiadási jogcímek</t>
  </si>
  <si>
    <t xml:space="preserve">   Felhalmozási költségvetés kiadásai összesen (2.1.+2.2.+2.3.)</t>
  </si>
  <si>
    <t>FINANSZÍROZÁSI KIADÁSOK ÖSSZESEN:</t>
  </si>
  <si>
    <t>KIADÁSOK ÖSSZESEN: (3.+4.)</t>
  </si>
  <si>
    <t>2020. évi</t>
  </si>
  <si>
    <t>Tulajdonosi bevételek, bérleti díjak</t>
  </si>
  <si>
    <t xml:space="preserve"> - ebből: Kisértékű eszközök beszerzése</t>
  </si>
  <si>
    <t>Felhalmozási költségvetés kiadásai összesen (2.1.+2.3+2.4+2.5.)</t>
  </si>
  <si>
    <t>Áll. ig. feladatok</t>
  </si>
  <si>
    <t>Egyéb tárgyi eszközök, járművek értékesítése</t>
  </si>
  <si>
    <t>Államháztartáson belüli megelőlegezés visszafizetése</t>
  </si>
  <si>
    <t xml:space="preserve"> Ezer forintban</t>
  </si>
  <si>
    <t>Felújítási célú Áfa</t>
  </si>
  <si>
    <t>Beruházások mindösszesen</t>
  </si>
  <si>
    <t>- Építményadó</t>
  </si>
  <si>
    <t>- Idegenforgalmi adó</t>
  </si>
  <si>
    <t>- Iparűzési adó</t>
  </si>
  <si>
    <t>Önkormányzat (projektekkel)</t>
  </si>
  <si>
    <t>Önkormányzat (projektek nélkül)</t>
  </si>
  <si>
    <t>2021. évi</t>
  </si>
  <si>
    <t>Működési célú garancia- és kez.vállalásból megtérülések ÁH-n kívülről</t>
  </si>
  <si>
    <t>Felhalm. célú garancia- és kez.vállalásból megtérülések ÁH-n kívülről</t>
  </si>
  <si>
    <t xml:space="preserve"> - Elvonások és befizetések</t>
  </si>
  <si>
    <t xml:space="preserve"> - Garancia- és kezességvállalásból kifizetés ÁH-n belülre</t>
  </si>
  <si>
    <t xml:space="preserve"> -Visszatérítendő támogatások, kölcsönök nyújtása ÁH-n belülre</t>
  </si>
  <si>
    <t xml:space="preserve"> - Egyéb működési célú támogatások ÁH-n belülre</t>
  </si>
  <si>
    <t xml:space="preserve"> - Garancia és kezességvállalásból kifizetés ÁH-n kívülre</t>
  </si>
  <si>
    <t xml:space="preserve"> - Árkiegészítések, ártámogatások</t>
  </si>
  <si>
    <t xml:space="preserve"> - Kamattámogatások</t>
  </si>
  <si>
    <t>2.5.-ből     - Garancia- és kezességvállalásból kifizetés ÁH-n belülre</t>
  </si>
  <si>
    <t>- Egyéb felhalmozási célú támogatások ÁH-n belülre</t>
  </si>
  <si>
    <t>- Egyéb felhalmozási célú támogatások ÁH-n kívülre</t>
  </si>
  <si>
    <t xml:space="preserve"> 1.5-ből: - Előző évi elszámolásból származó befizetések</t>
  </si>
  <si>
    <t>Működési célú visszatérítendő tám., kölcsönök visszatér. ÁH-n kívülről</t>
  </si>
  <si>
    <t xml:space="preserve"> - Visszatérítendő támog., kölcsönök törlesztése ÁH-n belülre</t>
  </si>
  <si>
    <t xml:space="preserve"> - Visszatérítendő támog., kölcsönök nyújtása ÁH-n kívülre</t>
  </si>
  <si>
    <t xml:space="preserve"> - Egyéb működési célú támogatások ÁH-n kívülre</t>
  </si>
  <si>
    <t>-Visszatérítendő támog., kölcsönök nyújtása ÁH-n kívülre</t>
  </si>
  <si>
    <t>-Törvényi előíráson alapuló befizetések</t>
  </si>
  <si>
    <t>- Garancia- és kezességvállalásból kifizetés ÁH-n kívülre</t>
  </si>
  <si>
    <t xml:space="preserve"> - Visszatérítendő támog., kölcsönök nyújtása ÁH-n belülre</t>
  </si>
  <si>
    <t xml:space="preserve"> - Lakástámogatás</t>
  </si>
  <si>
    <t>KIADÁSOK ÖSSZESEN: (1.+2.)</t>
  </si>
  <si>
    <t>2022. évi</t>
  </si>
  <si>
    <t>Önkormányzati projektek beruházási kiadásai</t>
  </si>
  <si>
    <t>Önkormányzati projektek felújítási kiadásai</t>
  </si>
  <si>
    <t>Felújítások mindösszesen</t>
  </si>
  <si>
    <t>2023. évi</t>
  </si>
  <si>
    <t>Hasznosi temetőnél buszmegálló építés</t>
  </si>
  <si>
    <t>2020</t>
  </si>
  <si>
    <t>Hajós Alfréd úti kondipark kerítés, parkoló</t>
  </si>
  <si>
    <t>Madách utcai garázssor közvilágítás kiépítése</t>
  </si>
  <si>
    <t>Sport utca 5. csapadékvíz elvezetés kiépítése</t>
  </si>
  <si>
    <t>Szent Imre téri játszótér csúszda építése</t>
  </si>
  <si>
    <t>Karácsonyi díszkivilágítás vás.+ oszlopon elosztók kiép.</t>
  </si>
  <si>
    <t>Óvodai pályaépítés (önrész) (korábbi képv.test. döntés)</t>
  </si>
  <si>
    <t>Autó vásárlás</t>
  </si>
  <si>
    <t>Közfoglalkoztatás beruházási kiad. (támogatott)</t>
  </si>
  <si>
    <t>Varázsvölgy Pásztón című projekthez önrész</t>
  </si>
  <si>
    <t>Strand fejlesztése (előző évi támogatás)</t>
  </si>
  <si>
    <t>Kamerarendszer kiépítése (előző évi támogatás)</t>
  </si>
  <si>
    <t>Megjegyzés: A tervezett kiadások tartalmazzák a 27%-os mértékű  ÁFÁ-t.</t>
  </si>
  <si>
    <t>Gépállomás közvilágítás felújítása</t>
  </si>
  <si>
    <t>Malom köz 4. felújítás + vízelvezetés</t>
  </si>
  <si>
    <t>Vis maior önrész (Hasznos, Dobó u.)</t>
  </si>
  <si>
    <t>Pásztó, Művelődési Ház felújítása (tető)</t>
  </si>
  <si>
    <t>Muzslai utak felújítása</t>
  </si>
  <si>
    <t>Mikszáth Kálmán Gimnázium előtti parkoló kövezése</t>
  </si>
  <si>
    <t>Kazinczy u. 13-19. árkok felújítása</t>
  </si>
  <si>
    <t>Dob u. felújítása</t>
  </si>
  <si>
    <t>Széchenyi u. felújítása</t>
  </si>
  <si>
    <t>Nagymező u., Diófa u. felújítás (megsüllyedés miatt)</t>
  </si>
  <si>
    <t>Közfoglalkoztatás felújítási kiadásai (támogatásból)</t>
  </si>
  <si>
    <t>Útfelújítás előző évi támogatásból (Cserhát lakónegyed)</t>
  </si>
  <si>
    <t>Városi piac felújítás (előző évi támogatásból)</t>
  </si>
  <si>
    <t>Arany J. u. felújítása (előző évről áthúzódó)</t>
  </si>
  <si>
    <t>2020-2021</t>
  </si>
  <si>
    <t>Mátyás király u. forduló felújítása (kövezés)</t>
  </si>
  <si>
    <t>Önkormányzat parkolók kialakítása</t>
  </si>
  <si>
    <t xml:space="preserve">   Államháztartáson belüli megelőlegezés</t>
  </si>
  <si>
    <t>Módosított előirányzatból</t>
  </si>
  <si>
    <t>+</t>
  </si>
  <si>
    <t>H</t>
  </si>
  <si>
    <t>I</t>
  </si>
  <si>
    <t>J</t>
  </si>
  <si>
    <t>K</t>
  </si>
  <si>
    <t>L</t>
  </si>
  <si>
    <t>2020. évi eredeti előirányzat</t>
  </si>
  <si>
    <t>2020. évi eredeti előirányzatból</t>
  </si>
  <si>
    <t>Eszközök beszerzése (bűnmegelőzési referens), és egyéb</t>
  </si>
  <si>
    <t>COVID védekezéshez eszközbeszerzés</t>
  </si>
  <si>
    <t>VG Kft. Villámhárító kiépítése</t>
  </si>
  <si>
    <t>Mátraszőlősi úton tűzcsap beépítése</t>
  </si>
  <si>
    <t>* A Szondi u. felújítása helyett a Levendula u. felújítása</t>
  </si>
  <si>
    <t>Szondi u. felújítása (előző évi támogatás)*</t>
  </si>
  <si>
    <t>Kollégium konyha felújítása</t>
  </si>
  <si>
    <t>Mátrakeresztes Művelődési Ház felújítása (önerő)</t>
  </si>
  <si>
    <t>1.sz. módosított ei.</t>
  </si>
  <si>
    <t>2.sz. módosítási javaslat</t>
  </si>
  <si>
    <t>Új módosított ei.</t>
  </si>
  <si>
    <t>M</t>
  </si>
  <si>
    <t xml:space="preserve">K </t>
  </si>
  <si>
    <t>Önkormányzat (Új bölcsőde építése Pásztón TOP-1.4.1-19-NG1-2019-00002)</t>
  </si>
  <si>
    <t>Önkormányzat (Pásztó-Hasznos háziorvosi rendelő felújítása, korszerűsítése TOP-4.1.1-16-NG1-2019-00001)</t>
  </si>
  <si>
    <t>Önkormányzat (Pásztó - Zsigmond király városa TOP-1.2.1-16-NG1-2019-00017)</t>
  </si>
  <si>
    <t>Önkormányzat (A pásztói Idősek Klubja felújítása, korszerűsítése TOP-4.2.1-16-NG1-2019-00002)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</si>
</sst>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  <numFmt numFmtId="169" formatCode="#,##0.0"/>
    <numFmt numFmtId="170" formatCode="0.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€-2]\ #\ ##,000_);[Red]\([$€-2]\ #\ ##,000\)"/>
  </numFmts>
  <fonts count="62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 CE"/>
      <family val="1"/>
    </font>
    <font>
      <b/>
      <sz val="11"/>
      <color indexed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2"/>
      <color indexed="8"/>
      <name val="Times New Roman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sz val="15"/>
      <name val="Times New Roman CE"/>
      <family val="1"/>
    </font>
    <font>
      <b/>
      <sz val="15"/>
      <name val="Times New Roman CE"/>
      <family val="1"/>
    </font>
    <font>
      <b/>
      <sz val="15"/>
      <name val="Times New Roman"/>
      <family val="1"/>
    </font>
    <font>
      <i/>
      <sz val="15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1" fillId="0" borderId="0" applyFill="0" applyBorder="0" applyAlignment="0" applyProtection="0"/>
  </cellStyleXfs>
  <cellXfs count="1093">
    <xf numFmtId="0" fontId="0" fillId="0" borderId="0" xfId="0" applyAlignment="1">
      <alignment/>
    </xf>
    <xf numFmtId="0" fontId="5" fillId="0" borderId="0" xfId="56" applyFont="1" applyFill="1" applyProtection="1">
      <alignment/>
      <protection/>
    </xf>
    <xf numFmtId="0" fontId="5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16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0" fillId="0" borderId="0" xfId="56" applyFont="1" applyFill="1" applyProtection="1">
      <alignment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6" applyFont="1" applyFill="1" applyProtection="1">
      <alignment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right" vertical="center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9" fontId="5" fillId="0" borderId="11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vertical="center" wrapText="1"/>
    </xf>
    <xf numFmtId="49" fontId="5" fillId="0" borderId="12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6" fillId="0" borderId="13" xfId="56" applyFont="1" applyFill="1" applyBorder="1" applyAlignment="1" applyProtection="1">
      <alignment horizontal="center" vertical="center" wrapText="1"/>
      <protection/>
    </xf>
    <xf numFmtId="49" fontId="5" fillId="0" borderId="14" xfId="56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 horizontal="center" wrapText="1"/>
      <protection/>
    </xf>
    <xf numFmtId="0" fontId="10" fillId="0" borderId="12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6" fillId="0" borderId="13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7" fillId="0" borderId="0" xfId="56" applyFont="1" applyFill="1" applyProtection="1">
      <alignment/>
      <protection/>
    </xf>
    <xf numFmtId="0" fontId="5" fillId="0" borderId="0" xfId="56" applyFont="1" applyFill="1" applyBorder="1" applyAlignment="1" applyProtection="1">
      <alignment horizontal="right" vertical="center" wrapText="1" indent="1"/>
      <protection/>
    </xf>
    <xf numFmtId="164" fontId="5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56" applyNumberFormat="1" applyFont="1" applyFill="1" applyBorder="1" applyAlignment="1" applyProtection="1">
      <alignment horizontal="left"/>
      <protection/>
    </xf>
    <xf numFmtId="0" fontId="0" fillId="0" borderId="0" xfId="56" applyFont="1" applyFill="1" applyBorder="1" applyProtection="1">
      <alignment/>
      <protection/>
    </xf>
    <xf numFmtId="0" fontId="5" fillId="0" borderId="0" xfId="56" applyFont="1" applyFill="1" applyBorder="1" applyProtection="1">
      <alignment/>
      <protection/>
    </xf>
    <xf numFmtId="0" fontId="4" fillId="0" borderId="0" xfId="56" applyFont="1" applyFill="1" applyProtection="1">
      <alignment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56" applyNumberFormat="1" applyFont="1" applyFill="1" applyBorder="1" applyAlignment="1" applyProtection="1">
      <alignment horizontal="center" vertical="center" wrapText="1"/>
      <protection/>
    </xf>
    <xf numFmtId="49" fontId="5" fillId="0" borderId="17" xfId="56" applyNumberFormat="1" applyFont="1" applyFill="1" applyBorder="1" applyAlignment="1" applyProtection="1">
      <alignment horizontal="center" vertical="center" wrapText="1"/>
      <protection/>
    </xf>
    <xf numFmtId="49" fontId="5" fillId="0" borderId="18" xfId="56" applyNumberFormat="1" applyFont="1" applyFill="1" applyBorder="1" applyAlignment="1" applyProtection="1">
      <alignment horizontal="center" vertical="center" wrapText="1"/>
      <protection/>
    </xf>
    <xf numFmtId="49" fontId="5" fillId="0" borderId="19" xfId="56" applyNumberFormat="1" applyFont="1" applyFill="1" applyBorder="1" applyAlignment="1" applyProtection="1">
      <alignment horizontal="center" vertical="center" wrapText="1"/>
      <protection/>
    </xf>
    <xf numFmtId="0" fontId="6" fillId="0" borderId="20" xfId="56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49" fontId="5" fillId="0" borderId="22" xfId="56" applyNumberFormat="1" applyFont="1" applyFill="1" applyBorder="1" applyAlignment="1" applyProtection="1">
      <alignment horizontal="center" vertical="center" wrapText="1"/>
      <protection/>
    </xf>
    <xf numFmtId="0" fontId="6" fillId="0" borderId="23" xfId="56" applyFont="1" applyFill="1" applyBorder="1" applyAlignment="1" applyProtection="1">
      <alignment horizontal="center" vertical="center" wrapText="1"/>
      <protection/>
    </xf>
    <xf numFmtId="0" fontId="6" fillId="0" borderId="24" xfId="56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49" fontId="6" fillId="0" borderId="20" xfId="56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9" fillId="0" borderId="27" xfId="56" applyFont="1" applyFill="1" applyBorder="1" applyAlignment="1" applyProtection="1">
      <alignment horizontal="left" vertical="center" wrapText="1" indent="1"/>
      <protection/>
    </xf>
    <xf numFmtId="0" fontId="18" fillId="0" borderId="28" xfId="0" applyFont="1" applyBorder="1" applyAlignment="1" applyProtection="1">
      <alignment horizontal="left" wrapText="1" indent="1"/>
      <protection/>
    </xf>
    <xf numFmtId="0" fontId="18" fillId="0" borderId="29" xfId="0" applyFont="1" applyBorder="1" applyAlignment="1" applyProtection="1">
      <alignment horizontal="left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0" fontId="9" fillId="0" borderId="30" xfId="56" applyFont="1" applyFill="1" applyBorder="1" applyAlignment="1" applyProtection="1">
      <alignment horizontal="left" vertical="center" wrapText="1" indent="1"/>
      <protection/>
    </xf>
    <xf numFmtId="0" fontId="12" fillId="0" borderId="30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horizontal="left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vertical="center" wrapText="1"/>
      <protection/>
    </xf>
    <xf numFmtId="0" fontId="12" fillId="0" borderId="30" xfId="0" applyFont="1" applyBorder="1" applyAlignment="1" applyProtection="1">
      <alignment wrapText="1"/>
      <protection/>
    </xf>
    <xf numFmtId="0" fontId="9" fillId="0" borderId="0" xfId="56" applyFont="1" applyFill="1" applyBorder="1" applyAlignment="1" applyProtection="1">
      <alignment vertical="center" wrapText="1"/>
      <protection/>
    </xf>
    <xf numFmtId="0" fontId="9" fillId="0" borderId="27" xfId="56" applyFont="1" applyFill="1" applyBorder="1" applyAlignment="1" applyProtection="1">
      <alignment vertical="center" wrapText="1"/>
      <protection/>
    </xf>
    <xf numFmtId="0" fontId="4" fillId="0" borderId="28" xfId="56" applyFont="1" applyFill="1" applyBorder="1" applyAlignment="1" applyProtection="1">
      <alignment horizontal="left" vertical="center" wrapText="1" indent="1"/>
      <protection/>
    </xf>
    <xf numFmtId="0" fontId="4" fillId="0" borderId="29" xfId="56" applyFont="1" applyFill="1" applyBorder="1" applyAlignment="1" applyProtection="1">
      <alignment horizontal="left" vertical="center" wrapText="1" indent="1"/>
      <protection/>
    </xf>
    <xf numFmtId="0" fontId="4" fillId="0" borderId="32" xfId="56" applyFont="1" applyFill="1" applyBorder="1" applyAlignment="1" applyProtection="1">
      <alignment horizontal="left" vertical="center" wrapText="1" indent="1"/>
      <protection/>
    </xf>
    <xf numFmtId="0" fontId="4" fillId="0" borderId="31" xfId="56" applyFont="1" applyFill="1" applyBorder="1" applyAlignment="1" applyProtection="1">
      <alignment horizontal="left" vertical="center" wrapText="1" indent="6"/>
      <protection/>
    </xf>
    <xf numFmtId="0" fontId="4" fillId="0" borderId="29" xfId="56" applyFont="1" applyFill="1" applyBorder="1" applyAlignment="1" applyProtection="1">
      <alignment horizontal="left" indent="6"/>
      <protection/>
    </xf>
    <xf numFmtId="0" fontId="4" fillId="0" borderId="29" xfId="56" applyFont="1" applyFill="1" applyBorder="1" applyAlignment="1" applyProtection="1">
      <alignment horizontal="left" vertical="center" wrapText="1" indent="6"/>
      <protection/>
    </xf>
    <xf numFmtId="0" fontId="4" fillId="0" borderId="31" xfId="56" applyFont="1" applyFill="1" applyBorder="1" applyAlignment="1" applyProtection="1">
      <alignment horizontal="left" vertical="center" wrapText="1" indent="7"/>
      <protection/>
    </xf>
    <xf numFmtId="0" fontId="9" fillId="0" borderId="30" xfId="56" applyFont="1" applyFill="1" applyBorder="1" applyAlignment="1" applyProtection="1">
      <alignment vertical="center" wrapText="1"/>
      <protection/>
    </xf>
    <xf numFmtId="0" fontId="4" fillId="0" borderId="31" xfId="56" applyFont="1" applyFill="1" applyBorder="1" applyAlignment="1" applyProtection="1">
      <alignment horizontal="left" vertical="center" wrapText="1" indent="1"/>
      <protection/>
    </xf>
    <xf numFmtId="0" fontId="4" fillId="0" borderId="28" xfId="56" applyFont="1" applyFill="1" applyBorder="1" applyAlignment="1" applyProtection="1">
      <alignment horizontal="left" vertical="center" wrapText="1" indent="6"/>
      <protection/>
    </xf>
    <xf numFmtId="0" fontId="4" fillId="0" borderId="33" xfId="56" applyFont="1" applyFill="1" applyBorder="1" applyAlignment="1" applyProtection="1">
      <alignment horizontal="left" vertical="center" wrapText="1" indent="1"/>
      <protection/>
    </xf>
    <xf numFmtId="0" fontId="9" fillId="0" borderId="34" xfId="56" applyFont="1" applyFill="1" applyBorder="1" applyAlignment="1" applyProtection="1">
      <alignment horizontal="left" vertical="center" wrapText="1" indent="1"/>
      <protection/>
    </xf>
    <xf numFmtId="0" fontId="9" fillId="0" borderId="35" xfId="56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20" fillId="0" borderId="36" xfId="56" applyFont="1" applyFill="1" applyBorder="1" applyAlignment="1" applyProtection="1">
      <alignment horizontal="right" vertical="center" inden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38" xfId="0" applyNumberFormat="1" applyFont="1" applyFill="1" applyBorder="1" applyAlignment="1" applyProtection="1">
      <alignment horizontal="left" vertical="center" wrapText="1" indent="3"/>
      <protection locked="0"/>
    </xf>
    <xf numFmtId="164" fontId="4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12" xfId="0" applyNumberFormat="1" applyFont="1" applyFill="1" applyBorder="1" applyAlignment="1" applyProtection="1">
      <alignment horizontal="left" vertical="center" wrapText="1" indent="6"/>
      <protection locked="0"/>
    </xf>
    <xf numFmtId="164" fontId="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40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wrapText="1"/>
      <protection/>
    </xf>
    <xf numFmtId="0" fontId="12" fillId="0" borderId="27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wrapText="1"/>
      <protection/>
    </xf>
    <xf numFmtId="0" fontId="9" fillId="0" borderId="35" xfId="56" applyFont="1" applyFill="1" applyBorder="1" applyAlignment="1" applyProtection="1">
      <alignment vertical="center" wrapText="1"/>
      <protection/>
    </xf>
    <xf numFmtId="0" fontId="4" fillId="0" borderId="41" xfId="56" applyFont="1" applyFill="1" applyBorder="1" applyAlignment="1" applyProtection="1">
      <alignment horizontal="left" vertical="center" wrapText="1" indent="1"/>
      <protection/>
    </xf>
    <xf numFmtId="0" fontId="12" fillId="0" borderId="42" xfId="0" applyFont="1" applyBorder="1" applyAlignment="1" applyProtection="1">
      <alignment horizontal="left" vertical="center" wrapText="1" indent="1"/>
      <protection/>
    </xf>
    <xf numFmtId="0" fontId="9" fillId="0" borderId="43" xfId="0" applyFont="1" applyFill="1" applyBorder="1" applyAlignment="1" applyProtection="1">
      <alignment vertical="center" wrapText="1"/>
      <protection/>
    </xf>
    <xf numFmtId="0" fontId="20" fillId="0" borderId="0" xfId="0" applyFont="1" applyFill="1" applyAlignment="1" applyProtection="1">
      <alignment horizontal="right" vertical="center" wrapText="1" indent="1"/>
      <protection/>
    </xf>
    <xf numFmtId="0" fontId="9" fillId="0" borderId="30" xfId="0" applyFont="1" applyFill="1" applyBorder="1" applyAlignment="1" applyProtection="1">
      <alignment horizontal="left" vertical="center" wrapText="1" indent="1"/>
      <protection/>
    </xf>
    <xf numFmtId="0" fontId="4" fillId="0" borderId="27" xfId="56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Border="1" applyAlignment="1" applyProtection="1">
      <alignment horizontal="left" wrapText="1" indent="1"/>
      <protection/>
    </xf>
    <xf numFmtId="0" fontId="9" fillId="0" borderId="44" xfId="56" applyFont="1" applyFill="1" applyBorder="1" applyAlignment="1" applyProtection="1">
      <alignment horizontal="left" vertical="center" wrapText="1" indent="1"/>
      <protection/>
    </xf>
    <xf numFmtId="0" fontId="4" fillId="0" borderId="45" xfId="56" applyFont="1" applyFill="1" applyBorder="1" applyAlignment="1" applyProtection="1">
      <alignment horizontal="left" vertical="center" wrapText="1" indent="1"/>
      <protection/>
    </xf>
    <xf numFmtId="0" fontId="4" fillId="0" borderId="46" xfId="56" applyFont="1" applyFill="1" applyBorder="1" applyAlignment="1" applyProtection="1">
      <alignment horizontal="left" vertical="center" wrapText="1" indent="1"/>
      <protection/>
    </xf>
    <xf numFmtId="0" fontId="4" fillId="0" borderId="47" xfId="56" applyFont="1" applyFill="1" applyBorder="1" applyAlignment="1" applyProtection="1">
      <alignment horizontal="left" vertical="center" wrapText="1" inden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5" fillId="0" borderId="49" xfId="0" applyFont="1" applyFill="1" applyBorder="1" applyAlignment="1" applyProtection="1">
      <alignment horizontal="left" vertical="center" wrapText="1"/>
      <protection/>
    </xf>
    <xf numFmtId="164" fontId="23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Fill="1" applyAlignment="1" applyProtection="1">
      <alignment horizontal="right" vertical="center" wrapText="1" indent="1"/>
      <protection/>
    </xf>
    <xf numFmtId="0" fontId="6" fillId="0" borderId="50" xfId="56" applyFont="1" applyFill="1" applyBorder="1" applyAlignment="1" applyProtection="1">
      <alignment horizontal="left" vertical="center" wrapText="1" indent="1"/>
      <protection/>
    </xf>
    <xf numFmtId="0" fontId="6" fillId="0" borderId="23" xfId="56" applyFont="1" applyFill="1" applyBorder="1" applyAlignment="1" applyProtection="1">
      <alignment horizontal="left" vertical="center" wrapText="1" indent="1"/>
      <protection/>
    </xf>
    <xf numFmtId="49" fontId="5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51" xfId="56" applyFont="1" applyFill="1" applyBorder="1" applyAlignment="1" applyProtection="1">
      <alignment horizontal="left" vertical="center" wrapText="1" indent="1"/>
      <protection/>
    </xf>
    <xf numFmtId="0" fontId="6" fillId="0" borderId="20" xfId="56" applyFont="1" applyFill="1" applyBorder="1" applyAlignment="1" applyProtection="1">
      <alignment horizontal="left" vertical="center" wrapText="1" indent="1"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164" fontId="5" fillId="33" borderId="0" xfId="0" applyNumberFormat="1" applyFont="1" applyFill="1" applyAlignment="1" applyProtection="1">
      <alignment vertical="center" wrapText="1"/>
      <protection/>
    </xf>
    <xf numFmtId="0" fontId="22" fillId="33" borderId="0" xfId="0" applyFont="1" applyFill="1" applyAlignment="1" applyProtection="1">
      <alignment horizontal="right" vertical="center" wrapText="1" inden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4" fillId="0" borderId="52" xfId="56" applyFont="1" applyFill="1" applyBorder="1" applyAlignment="1" applyProtection="1">
      <alignment horizontal="left" vertical="center" wrapText="1" inden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49" fontId="5" fillId="0" borderId="53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3" fontId="24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56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6" xfId="56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36" xfId="56" applyNumberFormat="1" applyFont="1" applyFill="1" applyBorder="1" applyAlignment="1" applyProtection="1">
      <alignment horizontal="right" vertical="center" wrapText="1" indent="1"/>
      <protection/>
    </xf>
    <xf numFmtId="0" fontId="24" fillId="0" borderId="57" xfId="56" applyFont="1" applyFill="1" applyBorder="1" applyAlignment="1" applyProtection="1">
      <alignment horizontal="right" vertical="center" indent="1"/>
      <protection/>
    </xf>
    <xf numFmtId="0" fontId="24" fillId="0" borderId="36" xfId="56" applyFont="1" applyFill="1" applyBorder="1" applyAlignment="1" applyProtection="1">
      <alignment horizontal="right" vertical="center" indent="1"/>
      <protection/>
    </xf>
    <xf numFmtId="164" fontId="24" fillId="0" borderId="58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6" xfId="56" applyNumberFormat="1" applyFont="1" applyFill="1" applyBorder="1" applyAlignment="1" applyProtection="1">
      <alignment horizontal="right" vertical="center" wrapText="1" indent="1"/>
      <protection/>
    </xf>
    <xf numFmtId="3" fontId="24" fillId="0" borderId="55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59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4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2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36" xfId="0" applyNumberFormat="1" applyFont="1" applyBorder="1" applyAlignment="1" applyProtection="1">
      <alignment horizontal="right" vertical="center" wrapText="1" indent="1"/>
      <protection/>
    </xf>
    <xf numFmtId="164" fontId="26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65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24" fillId="33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36" xfId="0" applyNumberFormat="1" applyFont="1" applyFill="1" applyBorder="1" applyAlignment="1" applyProtection="1">
      <alignment horizontal="right" vertical="center" wrapText="1" indent="1"/>
      <protection/>
    </xf>
    <xf numFmtId="164" fontId="24" fillId="33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4" fillId="33" borderId="36" xfId="0" applyFont="1" applyFill="1" applyBorder="1" applyAlignment="1" applyProtection="1">
      <alignment horizontal="right" vertical="center" wrapText="1" indent="1"/>
      <protection/>
    </xf>
    <xf numFmtId="0" fontId="24" fillId="0" borderId="36" xfId="0" applyFont="1" applyFill="1" applyBorder="1" applyAlignment="1" applyProtection="1">
      <alignment horizontal="right" vertical="center" wrapText="1" indent="1"/>
      <protection/>
    </xf>
    <xf numFmtId="164" fontId="24" fillId="33" borderId="55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56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36" xfId="56" applyNumberFormat="1" applyFont="1" applyFill="1" applyBorder="1" applyAlignment="1" applyProtection="1">
      <alignment horizontal="right" vertical="center" wrapText="1" indent="1"/>
      <protection/>
    </xf>
    <xf numFmtId="164" fontId="24" fillId="33" borderId="58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55" xfId="56" applyNumberFormat="1" applyFont="1" applyFill="1" applyBorder="1" applyAlignment="1" applyProtection="1">
      <alignment horizontal="right" vertical="center" wrapText="1" indent="1"/>
      <protection/>
    </xf>
    <xf numFmtId="0" fontId="24" fillId="33" borderId="57" xfId="0" applyFont="1" applyFill="1" applyBorder="1" applyAlignment="1" applyProtection="1">
      <alignment horizontal="right" vertical="center" wrapText="1" indent="1"/>
      <protection/>
    </xf>
    <xf numFmtId="0" fontId="24" fillId="0" borderId="57" xfId="0" applyFont="1" applyFill="1" applyBorder="1" applyAlignment="1" applyProtection="1">
      <alignment horizontal="right" vertical="center" wrapText="1" indent="1"/>
      <protection/>
    </xf>
    <xf numFmtId="164" fontId="25" fillId="33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3" xfId="0" applyFont="1" applyFill="1" applyBorder="1" applyAlignment="1" applyProtection="1">
      <alignment horizontal="right" vertical="center" wrapText="1" indent="1"/>
      <protection/>
    </xf>
    <xf numFmtId="0" fontId="24" fillId="0" borderId="68" xfId="0" applyFont="1" applyFill="1" applyBorder="1" applyAlignment="1" applyProtection="1">
      <alignment horizontal="right" vertical="center" wrapText="1" indent="1"/>
      <protection/>
    </xf>
    <xf numFmtId="164" fontId="24" fillId="33" borderId="69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9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70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71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72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73" xfId="56" applyNumberFormat="1" applyFont="1" applyFill="1" applyBorder="1" applyAlignment="1" applyProtection="1">
      <alignment horizontal="right" vertical="center" wrapText="1" indent="1"/>
      <protection/>
    </xf>
    <xf numFmtId="0" fontId="24" fillId="0" borderId="73" xfId="0" applyFont="1" applyFill="1" applyBorder="1" applyAlignment="1" applyProtection="1">
      <alignment horizontal="right" vertical="center" wrapText="1" indent="1"/>
      <protection/>
    </xf>
    <xf numFmtId="164" fontId="24" fillId="0" borderId="74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59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75" xfId="56" applyNumberFormat="1" applyFont="1" applyFill="1" applyBorder="1" applyAlignment="1" applyProtection="1">
      <alignment horizontal="right" vertical="center" wrapText="1" indent="1"/>
      <protection/>
    </xf>
    <xf numFmtId="0" fontId="24" fillId="0" borderId="76" xfId="0" applyFont="1" applyFill="1" applyBorder="1" applyAlignment="1" applyProtection="1">
      <alignment horizontal="right" vertical="center" wrapText="1" indent="1"/>
      <protection/>
    </xf>
    <xf numFmtId="164" fontId="26" fillId="33" borderId="36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73" xfId="0" applyNumberFormat="1" applyFont="1" applyBorder="1" applyAlignment="1" applyProtection="1">
      <alignment horizontal="right" vertical="center" wrapText="1" indent="1"/>
      <protection/>
    </xf>
    <xf numFmtId="164" fontId="26" fillId="33" borderId="77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77" xfId="0" applyNumberFormat="1" applyFont="1" applyBorder="1" applyAlignment="1" applyProtection="1">
      <alignment horizontal="right" vertical="center" wrapText="1" indent="1"/>
      <protection/>
    </xf>
    <xf numFmtId="164" fontId="26" fillId="0" borderId="78" xfId="0" applyNumberFormat="1" applyFont="1" applyBorder="1" applyAlignment="1" applyProtection="1">
      <alignment horizontal="right" vertical="center" wrapText="1" indent="1"/>
      <protection/>
    </xf>
    <xf numFmtId="3" fontId="25" fillId="33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4" fillId="33" borderId="36" xfId="0" applyFont="1" applyFill="1" applyBorder="1" applyAlignment="1" applyProtection="1">
      <alignment vertical="center" wrapText="1"/>
      <protection/>
    </xf>
    <xf numFmtId="0" fontId="24" fillId="0" borderId="36" xfId="0" applyFont="1" applyFill="1" applyBorder="1" applyAlignment="1" applyProtection="1">
      <alignment vertical="center" wrapText="1"/>
      <protection/>
    </xf>
    <xf numFmtId="164" fontId="24" fillId="33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59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73" xfId="0" applyFont="1" applyFill="1" applyBorder="1" applyAlignment="1" applyProtection="1">
      <alignment vertical="center" wrapText="1"/>
      <protection/>
    </xf>
    <xf numFmtId="164" fontId="24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24" fillId="33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73" xfId="0" applyNumberFormat="1" applyFont="1" applyFill="1" applyBorder="1" applyAlignment="1" applyProtection="1">
      <alignment horizontal="right" vertical="center" wrapText="1" indent="1"/>
      <protection/>
    </xf>
    <xf numFmtId="164" fontId="25" fillId="33" borderId="77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78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5" xfId="56" applyFont="1" applyFill="1" applyBorder="1" applyProtection="1">
      <alignment/>
      <protection/>
    </xf>
    <xf numFmtId="0" fontId="24" fillId="0" borderId="65" xfId="56" applyFont="1" applyFill="1" applyBorder="1" applyAlignment="1" applyProtection="1">
      <alignment horizontal="right" vertical="center" indent="1"/>
      <protection/>
    </xf>
    <xf numFmtId="164" fontId="24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82" xfId="5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73" xfId="56" applyFont="1" applyFill="1" applyBorder="1" applyProtection="1">
      <alignment/>
      <protection/>
    </xf>
    <xf numFmtId="164" fontId="24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7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83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73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84" xfId="0" applyNumberFormat="1" applyFont="1" applyBorder="1" applyAlignment="1" applyProtection="1">
      <alignment horizontal="right" vertical="center" wrapText="1" indent="1"/>
      <protection/>
    </xf>
    <xf numFmtId="49" fontId="18" fillId="0" borderId="29" xfId="0" applyNumberFormat="1" applyFont="1" applyBorder="1" applyAlignment="1" applyProtection="1">
      <alignment horizontal="left" wrapText="1" indent="1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164" fontId="19" fillId="33" borderId="36" xfId="56" applyNumberFormat="1" applyFont="1" applyFill="1" applyBorder="1" applyAlignment="1" applyProtection="1">
      <alignment horizontal="right" vertical="center" wrapText="1" indent="1"/>
      <protection/>
    </xf>
    <xf numFmtId="3" fontId="24" fillId="33" borderId="55" xfId="56" applyNumberFormat="1" applyFont="1" applyFill="1" applyBorder="1" applyAlignment="1" applyProtection="1">
      <alignment horizontal="right" vertical="center" wrapText="1" indent="1"/>
      <protection locked="0"/>
    </xf>
    <xf numFmtId="3" fontId="24" fillId="33" borderId="56" xfId="56" applyNumberFormat="1" applyFont="1" applyFill="1" applyBorder="1" applyAlignment="1" applyProtection="1">
      <alignment horizontal="right" vertical="center" wrapText="1" indent="1"/>
      <protection locked="0"/>
    </xf>
    <xf numFmtId="3" fontId="25" fillId="33" borderId="36" xfId="56" applyNumberFormat="1" applyFont="1" applyFill="1" applyBorder="1" applyAlignment="1" applyProtection="1">
      <alignment horizontal="right" vertical="center" wrapText="1" indent="1"/>
      <protection/>
    </xf>
    <xf numFmtId="0" fontId="24" fillId="33" borderId="57" xfId="56" applyFont="1" applyFill="1" applyBorder="1" applyAlignment="1" applyProtection="1">
      <alignment horizontal="right" vertical="center" indent="1"/>
      <protection/>
    </xf>
    <xf numFmtId="3" fontId="24" fillId="33" borderId="58" xfId="56" applyNumberFormat="1" applyFont="1" applyFill="1" applyBorder="1" applyAlignment="1" applyProtection="1">
      <alignment horizontal="right" vertical="center" wrapText="1" indent="1"/>
      <protection locked="0"/>
    </xf>
    <xf numFmtId="3" fontId="25" fillId="33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33" borderId="0" xfId="56" applyNumberFormat="1" applyFont="1" applyFill="1" applyBorder="1" applyAlignment="1" applyProtection="1">
      <alignment horizontal="right" vertical="center" wrapText="1" indent="1"/>
      <protection/>
    </xf>
    <xf numFmtId="0" fontId="24" fillId="33" borderId="36" xfId="56" applyFont="1" applyFill="1" applyBorder="1" applyAlignment="1" applyProtection="1">
      <alignment horizontal="right" vertical="center" indent="1"/>
      <protection/>
    </xf>
    <xf numFmtId="0" fontId="24" fillId="33" borderId="57" xfId="56" applyFont="1" applyFill="1" applyBorder="1" applyProtection="1">
      <alignment/>
      <protection/>
    </xf>
    <xf numFmtId="164" fontId="26" fillId="33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5" fillId="33" borderId="0" xfId="56" applyFont="1" applyFill="1" applyAlignment="1" applyProtection="1">
      <alignment horizontal="right" vertical="center" indent="1"/>
      <protection/>
    </xf>
    <xf numFmtId="0" fontId="11" fillId="33" borderId="0" xfId="0" applyFont="1" applyFill="1" applyAlignment="1" applyProtection="1">
      <alignment horizontal="right" vertical="top"/>
      <protection locked="0"/>
    </xf>
    <xf numFmtId="164" fontId="23" fillId="33" borderId="0" xfId="56" applyNumberFormat="1" applyFont="1" applyFill="1" applyBorder="1" applyAlignment="1" applyProtection="1">
      <alignment horizontal="right" vertical="center" wrapText="1" indent="1"/>
      <protection/>
    </xf>
    <xf numFmtId="0" fontId="20" fillId="33" borderId="0" xfId="0" applyFont="1" applyFill="1" applyAlignment="1" applyProtection="1">
      <alignment horizontal="right" vertical="center" wrapText="1" indent="1"/>
      <protection/>
    </xf>
    <xf numFmtId="0" fontId="5" fillId="33" borderId="0" xfId="0" applyFont="1" applyFill="1" applyAlignment="1" applyProtection="1">
      <alignment horizontal="right" vertical="center" wrapText="1" indent="1"/>
      <protection/>
    </xf>
    <xf numFmtId="164" fontId="0" fillId="33" borderId="0" xfId="0" applyNumberFormat="1" applyFill="1" applyAlignment="1" applyProtection="1">
      <alignment horizontal="center" vertical="center" wrapText="1"/>
      <protection/>
    </xf>
    <xf numFmtId="164" fontId="0" fillId="33" borderId="0" xfId="0" applyNumberFormat="1" applyFill="1" applyAlignment="1">
      <alignment horizontal="center" vertical="center" wrapText="1"/>
    </xf>
    <xf numFmtId="164" fontId="24" fillId="33" borderId="8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44" xfId="0" applyNumberFormat="1" applyFont="1" applyFill="1" applyBorder="1" applyAlignment="1" applyProtection="1">
      <alignment horizontal="right" vertical="center" wrapText="1" indent="1"/>
      <protection/>
    </xf>
    <xf numFmtId="164" fontId="9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 applyProtection="1">
      <alignment horizontal="right" vertical="top"/>
      <protection/>
    </xf>
    <xf numFmtId="164" fontId="6" fillId="33" borderId="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64" fontId="4" fillId="0" borderId="86" xfId="0" applyNumberFormat="1" applyFont="1" applyFill="1" applyBorder="1" applyAlignment="1" applyProtection="1">
      <alignment vertical="center" wrapText="1"/>
      <protection locked="0"/>
    </xf>
    <xf numFmtId="164" fontId="4" fillId="33" borderId="86" xfId="0" applyNumberFormat="1" applyFont="1" applyFill="1" applyBorder="1" applyAlignment="1" applyProtection="1">
      <alignment vertical="center" wrapText="1"/>
      <protection locked="0"/>
    </xf>
    <xf numFmtId="164" fontId="4" fillId="0" borderId="87" xfId="0" applyNumberFormat="1" applyFont="1" applyFill="1" applyBorder="1" applyAlignment="1" applyProtection="1">
      <alignment vertical="center" wrapText="1"/>
      <protection locked="0"/>
    </xf>
    <xf numFmtId="164" fontId="4" fillId="0" borderId="88" xfId="0" applyNumberFormat="1" applyFont="1" applyFill="1" applyBorder="1" applyAlignment="1" applyProtection="1">
      <alignment vertical="center" wrapText="1"/>
      <protection locked="0"/>
    </xf>
    <xf numFmtId="164" fontId="25" fillId="33" borderId="89" xfId="56" applyNumberFormat="1" applyFont="1" applyFill="1" applyBorder="1" applyAlignment="1" applyProtection="1">
      <alignment horizontal="right" vertical="center" wrapText="1" indent="1"/>
      <protection/>
    </xf>
    <xf numFmtId="164" fontId="25" fillId="33" borderId="90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90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91" xfId="56" applyNumberFormat="1" applyFont="1" applyFill="1" applyBorder="1" applyAlignment="1" applyProtection="1">
      <alignment horizontal="right" vertical="center" wrapText="1" indent="1"/>
      <protection/>
    </xf>
    <xf numFmtId="164" fontId="25" fillId="33" borderId="92" xfId="56" applyNumberFormat="1" applyFont="1" applyFill="1" applyBorder="1" applyAlignment="1" applyProtection="1">
      <alignment horizontal="right" vertical="center" wrapText="1" indent="1"/>
      <protection/>
    </xf>
    <xf numFmtId="164" fontId="25" fillId="33" borderId="93" xfId="56" applyNumberFormat="1" applyFont="1" applyFill="1" applyBorder="1" applyAlignment="1" applyProtection="1">
      <alignment horizontal="right" vertical="center" wrapText="1" indent="1"/>
      <protection/>
    </xf>
    <xf numFmtId="0" fontId="9" fillId="0" borderId="43" xfId="56" applyFont="1" applyFill="1" applyBorder="1" applyAlignment="1" applyProtection="1">
      <alignment vertical="center" wrapText="1"/>
      <protection/>
    </xf>
    <xf numFmtId="49" fontId="6" fillId="0" borderId="50" xfId="56" applyNumberFormat="1" applyFont="1" applyFill="1" applyBorder="1" applyAlignment="1" applyProtection="1">
      <alignment horizontal="center" vertical="center" wrapText="1"/>
      <protection/>
    </xf>
    <xf numFmtId="0" fontId="9" fillId="0" borderId="94" xfId="56" applyFont="1" applyFill="1" applyBorder="1" applyAlignment="1" applyProtection="1">
      <alignment horizontal="left" vertical="center" wrapText="1" indent="1"/>
      <protection/>
    </xf>
    <xf numFmtId="164" fontId="25" fillId="33" borderId="73" xfId="56" applyNumberFormat="1" applyFont="1" applyFill="1" applyBorder="1" applyAlignment="1" applyProtection="1">
      <alignment horizontal="right" vertical="center" wrapText="1" indent="1"/>
      <protection/>
    </xf>
    <xf numFmtId="164" fontId="25" fillId="33" borderId="75" xfId="56" applyNumberFormat="1" applyFont="1" applyFill="1" applyBorder="1" applyAlignment="1" applyProtection="1">
      <alignment horizontal="right" vertical="center" wrapText="1" indent="1"/>
      <protection/>
    </xf>
    <xf numFmtId="164" fontId="26" fillId="33" borderId="73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20" xfId="56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left" wrapText="1" indent="1"/>
      <protection/>
    </xf>
    <xf numFmtId="164" fontId="24" fillId="0" borderId="95" xfId="56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horizontal="left" wrapText="1" indent="1"/>
      <protection/>
    </xf>
    <xf numFmtId="164" fontId="24" fillId="0" borderId="86" xfId="56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1" xfId="56" applyFont="1" applyFill="1" applyBorder="1" applyAlignment="1" applyProtection="1">
      <alignment horizontal="left" vertical="center" wrapText="1" indent="1"/>
      <protection/>
    </xf>
    <xf numFmtId="0" fontId="12" fillId="0" borderId="21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wrapText="1" indent="1"/>
      <protection/>
    </xf>
    <xf numFmtId="164" fontId="24" fillId="0" borderId="96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82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95" xfId="56" applyNumberFormat="1" applyFont="1" applyFill="1" applyBorder="1" applyAlignment="1" applyProtection="1">
      <alignment horizontal="right" vertical="center" wrapText="1" indent="1"/>
      <protection/>
    </xf>
    <xf numFmtId="49" fontId="18" fillId="0" borderId="17" xfId="0" applyNumberFormat="1" applyFont="1" applyBorder="1" applyAlignment="1" applyProtection="1">
      <alignment horizontal="left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wrapText="1"/>
      <protection/>
    </xf>
    <xf numFmtId="164" fontId="25" fillId="0" borderId="83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 applyProtection="1">
      <alignment wrapText="1"/>
      <protection/>
    </xf>
    <xf numFmtId="0" fontId="12" fillId="0" borderId="26" xfId="0" applyFont="1" applyBorder="1" applyAlignment="1" applyProtection="1">
      <alignment wrapText="1"/>
      <protection/>
    </xf>
    <xf numFmtId="164" fontId="25" fillId="33" borderId="77" xfId="56" applyNumberFormat="1" applyFont="1" applyFill="1" applyBorder="1" applyAlignment="1" applyProtection="1">
      <alignment horizontal="right" vertical="center" wrapText="1" indent="1"/>
      <protection/>
    </xf>
    <xf numFmtId="164" fontId="25" fillId="33" borderId="78" xfId="56" applyNumberFormat="1" applyFont="1" applyFill="1" applyBorder="1" applyAlignment="1" applyProtection="1">
      <alignment horizontal="right" vertical="center" wrapText="1" indent="1"/>
      <protection/>
    </xf>
    <xf numFmtId="0" fontId="9" fillId="0" borderId="33" xfId="56" applyFont="1" applyFill="1" applyBorder="1" applyAlignment="1" applyProtection="1">
      <alignment horizontal="left" vertical="center" wrapText="1" indent="1"/>
      <protection/>
    </xf>
    <xf numFmtId="0" fontId="24" fillId="33" borderId="97" xfId="0" applyFont="1" applyFill="1" applyBorder="1" applyAlignment="1" applyProtection="1">
      <alignment horizontal="right" vertical="center" wrapText="1" indent="1"/>
      <protection/>
    </xf>
    <xf numFmtId="0" fontId="24" fillId="33" borderId="98" xfId="0" applyFont="1" applyFill="1" applyBorder="1" applyAlignment="1" applyProtection="1">
      <alignment horizontal="right" vertical="center" wrapText="1" indent="1"/>
      <protection/>
    </xf>
    <xf numFmtId="0" fontId="24" fillId="0" borderId="98" xfId="0" applyFont="1" applyFill="1" applyBorder="1" applyAlignment="1" applyProtection="1">
      <alignment horizontal="right" vertical="center" wrapText="1" indent="1"/>
      <protection/>
    </xf>
    <xf numFmtId="0" fontId="24" fillId="0" borderId="99" xfId="0" applyFont="1" applyFill="1" applyBorder="1" applyAlignment="1" applyProtection="1">
      <alignment horizontal="right" vertical="center" wrapText="1" indent="1"/>
      <protection/>
    </xf>
    <xf numFmtId="0" fontId="6" fillId="0" borderId="100" xfId="0" applyFont="1" applyFill="1" applyBorder="1" applyAlignment="1" applyProtection="1">
      <alignment horizontal="left" vertical="center"/>
      <protection/>
    </xf>
    <xf numFmtId="0" fontId="9" fillId="0" borderId="101" xfId="0" applyFont="1" applyFill="1" applyBorder="1" applyAlignment="1" applyProtection="1">
      <alignment vertical="center" wrapText="1"/>
      <protection/>
    </xf>
    <xf numFmtId="3" fontId="25" fillId="33" borderId="10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03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04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4" xfId="0" applyFont="1" applyFill="1" applyBorder="1" applyAlignment="1" applyProtection="1">
      <alignment horizontal="left" vertical="center"/>
      <protection/>
    </xf>
    <xf numFmtId="0" fontId="9" fillId="0" borderId="105" xfId="0" applyFont="1" applyFill="1" applyBorder="1" applyAlignment="1" applyProtection="1">
      <alignment vertical="center" wrapText="1"/>
      <protection/>
    </xf>
    <xf numFmtId="3" fontId="25" fillId="33" borderId="106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3" xfId="56" applyFont="1" applyFill="1" applyBorder="1" applyAlignment="1" applyProtection="1">
      <alignment horizontal="left" vertical="center" wrapText="1" indent="1"/>
      <protection/>
    </xf>
    <xf numFmtId="0" fontId="24" fillId="33" borderId="63" xfId="0" applyFont="1" applyFill="1" applyBorder="1" applyAlignment="1" applyProtection="1">
      <alignment horizontal="right" vertical="center" wrapText="1" indent="1"/>
      <protection/>
    </xf>
    <xf numFmtId="0" fontId="9" fillId="0" borderId="51" xfId="56" applyFont="1" applyFill="1" applyBorder="1" applyAlignment="1" applyProtection="1">
      <alignment horizontal="left" vertical="center" wrapText="1" indent="1"/>
      <protection/>
    </xf>
    <xf numFmtId="164" fontId="25" fillId="33" borderId="57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107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87" xfId="56" applyNumberFormat="1" applyFont="1" applyFill="1" applyBorder="1" applyAlignment="1" applyProtection="1">
      <alignment horizontal="right" vertical="center" wrapText="1" indent="1"/>
      <protection/>
    </xf>
    <xf numFmtId="49" fontId="5" fillId="0" borderId="108" xfId="56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left" wrapText="1" indent="1"/>
      <protection/>
    </xf>
    <xf numFmtId="164" fontId="24" fillId="0" borderId="109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10" xfId="56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11" xfId="56" applyNumberFormat="1" applyFont="1" applyFill="1" applyBorder="1" applyAlignment="1" applyProtection="1">
      <alignment horizontal="center" vertical="center" wrapText="1"/>
      <protection/>
    </xf>
    <xf numFmtId="49" fontId="5" fillId="0" borderId="112" xfId="56" applyNumberFormat="1" applyFont="1" applyFill="1" applyBorder="1" applyAlignment="1" applyProtection="1">
      <alignment horizontal="center" vertical="center" wrapText="1"/>
      <protection/>
    </xf>
    <xf numFmtId="0" fontId="18" fillId="0" borderId="113" xfId="0" applyFont="1" applyBorder="1" applyAlignment="1" applyProtection="1">
      <alignment horizontal="left" wrapText="1" indent="1"/>
      <protection/>
    </xf>
    <xf numFmtId="164" fontId="24" fillId="33" borderId="114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15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16" xfId="56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7" xfId="0" applyFont="1" applyFill="1" applyBorder="1" applyAlignment="1" applyProtection="1">
      <alignment horizontal="center" vertical="center" wrapText="1"/>
      <protection/>
    </xf>
    <xf numFmtId="0" fontId="6" fillId="0" borderId="118" xfId="0" applyFont="1" applyFill="1" applyBorder="1" applyAlignment="1" applyProtection="1">
      <alignment horizontal="center" vertical="center" wrapText="1"/>
      <protection/>
    </xf>
    <xf numFmtId="49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164" fontId="25" fillId="0" borderId="73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84" xfId="0" applyFont="1" applyFill="1" applyBorder="1" applyAlignment="1" applyProtection="1">
      <alignment horizontal="left" vertical="center" wrapText="1" indent="1"/>
      <protection/>
    </xf>
    <xf numFmtId="164" fontId="25" fillId="33" borderId="78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164" fontId="24" fillId="33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9" xfId="0" applyFont="1" applyFill="1" applyBorder="1" applyAlignment="1" applyProtection="1">
      <alignment horizontal="left" vertical="center" wrapText="1"/>
      <protection/>
    </xf>
    <xf numFmtId="164" fontId="25" fillId="0" borderId="77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61" xfId="56" applyFont="1" applyFill="1" applyBorder="1" applyAlignment="1" applyProtection="1">
      <alignment horizontal="left" vertical="center" wrapText="1" indent="1"/>
      <protection/>
    </xf>
    <xf numFmtId="164" fontId="24" fillId="33" borderId="120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164" fontId="2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76" xfId="56" applyFont="1" applyFill="1" applyBorder="1" applyAlignment="1" applyProtection="1">
      <alignment horizontal="right" vertical="center" indent="1"/>
      <protection/>
    </xf>
    <xf numFmtId="49" fontId="5" fillId="0" borderId="17" xfId="56" applyNumberFormat="1" applyFont="1" applyFill="1" applyBorder="1" applyAlignment="1" applyProtection="1">
      <alignment horizontal="left" vertical="center" wrapText="1" indent="1"/>
      <protection/>
    </xf>
    <xf numFmtId="3" fontId="25" fillId="0" borderId="73" xfId="56" applyNumberFormat="1" applyFont="1" applyFill="1" applyBorder="1" applyAlignment="1" applyProtection="1">
      <alignment horizontal="right" vertical="center" wrapText="1" indent="1"/>
      <protection/>
    </xf>
    <xf numFmtId="0" fontId="24" fillId="0" borderId="73" xfId="56" applyFont="1" applyFill="1" applyBorder="1" applyAlignment="1" applyProtection="1">
      <alignment horizontal="right" vertical="center" indent="1"/>
      <protection/>
    </xf>
    <xf numFmtId="49" fontId="5" fillId="0" borderId="19" xfId="56" applyNumberFormat="1" applyFont="1" applyFill="1" applyBorder="1" applyAlignment="1" applyProtection="1">
      <alignment horizontal="left" vertical="center" wrapText="1" indent="1"/>
      <protection/>
    </xf>
    <xf numFmtId="3" fontId="24" fillId="0" borderId="74" xfId="56" applyNumberFormat="1" applyFont="1" applyFill="1" applyBorder="1" applyAlignment="1" applyProtection="1">
      <alignment horizontal="right" vertical="center" wrapText="1" indent="1"/>
      <protection/>
    </xf>
    <xf numFmtId="0" fontId="11" fillId="0" borderId="20" xfId="0" applyFont="1" applyBorder="1" applyAlignment="1" applyProtection="1">
      <alignment vertical="center" wrapText="1"/>
      <protection/>
    </xf>
    <xf numFmtId="49" fontId="6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2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10" fillId="0" borderId="19" xfId="0" applyFont="1" applyBorder="1" applyAlignment="1" applyProtection="1">
      <alignment wrapText="1"/>
      <protection/>
    </xf>
    <xf numFmtId="164" fontId="25" fillId="0" borderId="73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0" applyFont="1" applyBorder="1" applyAlignment="1" applyProtection="1">
      <alignment vertical="center" wrapText="1"/>
      <protection/>
    </xf>
    <xf numFmtId="0" fontId="12" fillId="0" borderId="42" xfId="0" applyFont="1" applyBorder="1" applyAlignment="1" applyProtection="1">
      <alignment vertical="center" wrapText="1"/>
      <protection/>
    </xf>
    <xf numFmtId="3" fontId="25" fillId="33" borderId="77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77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78" xfId="56" applyNumberFormat="1" applyFont="1" applyFill="1" applyBorder="1" applyAlignment="1" applyProtection="1">
      <alignment horizontal="right" vertical="center" wrapText="1" indent="1"/>
      <protection/>
    </xf>
    <xf numFmtId="0" fontId="24" fillId="0" borderId="76" xfId="56" applyFont="1" applyFill="1" applyBorder="1" applyAlignment="1" applyProtection="1">
      <alignment horizontal="right" vertical="center" indent="1"/>
      <protection/>
    </xf>
    <xf numFmtId="0" fontId="6" fillId="0" borderId="121" xfId="56" applyFont="1" applyFill="1" applyBorder="1" applyAlignment="1" applyProtection="1">
      <alignment horizontal="left" vertical="center" wrapText="1" indent="1"/>
      <protection/>
    </xf>
    <xf numFmtId="0" fontId="9" fillId="0" borderId="122" xfId="56" applyFont="1" applyFill="1" applyBorder="1" applyAlignment="1" applyProtection="1">
      <alignment horizontal="left" vertical="center" wrapText="1" indent="1"/>
      <protection/>
    </xf>
    <xf numFmtId="3" fontId="25" fillId="33" borderId="92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92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93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23" xfId="56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5" fillId="0" borderId="25" xfId="56" applyFont="1" applyFill="1" applyBorder="1" applyProtection="1">
      <alignment/>
      <protection/>
    </xf>
    <xf numFmtId="0" fontId="6" fillId="0" borderId="21" xfId="56" applyFont="1" applyFill="1" applyBorder="1" applyAlignment="1" applyProtection="1">
      <alignment horizontal="left" vertical="center" wrapText="1" indent="1"/>
      <protection/>
    </xf>
    <xf numFmtId="0" fontId="5" fillId="0" borderId="21" xfId="56" applyFont="1" applyFill="1" applyBorder="1" applyProtection="1">
      <alignment/>
      <protection/>
    </xf>
    <xf numFmtId="164" fontId="25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75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54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84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51" xfId="56" applyFont="1" applyFill="1" applyBorder="1" applyAlignment="1" applyProtection="1">
      <alignment horizontal="center" vertical="center" wrapText="1"/>
      <protection/>
    </xf>
    <xf numFmtId="0" fontId="6" fillId="0" borderId="27" xfId="56" applyFont="1" applyFill="1" applyBorder="1" applyAlignment="1" applyProtection="1">
      <alignment horizontal="center" vertical="center" wrapText="1"/>
      <protection/>
    </xf>
    <xf numFmtId="0" fontId="6" fillId="0" borderId="76" xfId="56" applyFont="1" applyFill="1" applyBorder="1" applyAlignment="1" applyProtection="1">
      <alignment horizontal="center" vertical="center" wrapText="1"/>
      <protection/>
    </xf>
    <xf numFmtId="0" fontId="6" fillId="0" borderId="121" xfId="56" applyFont="1" applyFill="1" applyBorder="1" applyAlignment="1" applyProtection="1">
      <alignment horizontal="center" vertical="center" wrapText="1"/>
      <protection/>
    </xf>
    <xf numFmtId="0" fontId="6" fillId="0" borderId="93" xfId="56" applyFont="1" applyFill="1" applyBorder="1" applyAlignment="1" applyProtection="1">
      <alignment horizontal="center" vertical="center" wrapText="1"/>
      <protection/>
    </xf>
    <xf numFmtId="164" fontId="25" fillId="0" borderId="124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50" xfId="56" applyFont="1" applyFill="1" applyBorder="1" applyAlignment="1" applyProtection="1">
      <alignment horizontal="center" vertical="center" wrapText="1"/>
      <protection/>
    </xf>
    <xf numFmtId="164" fontId="4" fillId="0" borderId="88" xfId="0" applyNumberFormat="1" applyFont="1" applyFill="1" applyBorder="1" applyAlignment="1">
      <alignment vertical="center" wrapText="1"/>
    </xf>
    <xf numFmtId="164" fontId="4" fillId="33" borderId="88" xfId="0" applyNumberFormat="1" applyFont="1" applyFill="1" applyBorder="1" applyAlignment="1" applyProtection="1">
      <alignment vertical="center" wrapText="1"/>
      <protection locked="0"/>
    </xf>
    <xf numFmtId="164" fontId="9" fillId="0" borderId="125" xfId="0" applyNumberFormat="1" applyFont="1" applyFill="1" applyBorder="1" applyAlignment="1" applyProtection="1">
      <alignment horizontal="left" vertical="center" wrapText="1"/>
      <protection/>
    </xf>
    <xf numFmtId="0" fontId="9" fillId="0" borderId="49" xfId="0" applyFont="1" applyFill="1" applyBorder="1" applyAlignment="1" applyProtection="1">
      <alignment horizontal="center" vertical="center" wrapText="1"/>
      <protection/>
    </xf>
    <xf numFmtId="0" fontId="9" fillId="0" borderId="126" xfId="0" applyFont="1" applyFill="1" applyBorder="1" applyAlignment="1" applyProtection="1">
      <alignment horizontal="center" vertical="center" wrapText="1"/>
      <protection/>
    </xf>
    <xf numFmtId="164" fontId="4" fillId="0" borderId="88" xfId="0" applyNumberFormat="1" applyFont="1" applyFill="1" applyBorder="1" applyAlignment="1" applyProtection="1">
      <alignment vertical="center" wrapText="1"/>
      <protection locked="0"/>
    </xf>
    <xf numFmtId="164" fontId="23" fillId="33" borderId="99" xfId="0" applyNumberFormat="1" applyFont="1" applyFill="1" applyBorder="1" applyAlignment="1" applyProtection="1">
      <alignment vertical="center" wrapText="1"/>
      <protection/>
    </xf>
    <xf numFmtId="164" fontId="23" fillId="0" borderId="91" xfId="0" applyNumberFormat="1" applyFont="1" applyFill="1" applyBorder="1" applyAlignment="1" applyProtection="1">
      <alignment vertical="center" wrapText="1"/>
      <protection/>
    </xf>
    <xf numFmtId="164" fontId="4" fillId="0" borderId="127" xfId="0" applyNumberFormat="1" applyFont="1" applyFill="1" applyBorder="1" applyAlignment="1" applyProtection="1">
      <alignment horizontal="right" vertical="center" wrapText="1"/>
      <protection/>
    </xf>
    <xf numFmtId="164" fontId="6" fillId="0" borderId="125" xfId="0" applyNumberFormat="1" applyFont="1" applyFill="1" applyBorder="1" applyAlignment="1" applyProtection="1">
      <alignment horizontal="center" vertical="center" wrapText="1"/>
      <protection/>
    </xf>
    <xf numFmtId="164" fontId="6" fillId="0" borderId="50" xfId="0" applyNumberFormat="1" applyFont="1" applyFill="1" applyBorder="1" applyAlignment="1" applyProtection="1">
      <alignment horizontal="center" vertical="center" wrapText="1"/>
      <protection/>
    </xf>
    <xf numFmtId="164" fontId="6" fillId="0" borderId="128" xfId="0" applyNumberFormat="1" applyFont="1" applyFill="1" applyBorder="1" applyAlignment="1" applyProtection="1">
      <alignment horizontal="center" vertical="center" wrapText="1"/>
      <protection/>
    </xf>
    <xf numFmtId="164" fontId="23" fillId="0" borderId="91" xfId="0" applyNumberFormat="1" applyFont="1" applyFill="1" applyBorder="1" applyAlignment="1" applyProtection="1">
      <alignment vertical="center" wrapText="1"/>
      <protection locked="0"/>
    </xf>
    <xf numFmtId="164" fontId="23" fillId="0" borderId="91" xfId="0" applyNumberFormat="1" applyFont="1" applyFill="1" applyBorder="1" applyAlignment="1">
      <alignment vertical="center" wrapText="1"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164" fontId="4" fillId="33" borderId="129" xfId="0" applyNumberFormat="1" applyFont="1" applyFill="1" applyBorder="1" applyAlignment="1" applyProtection="1">
      <alignment vertical="center" wrapText="1"/>
      <protection locked="0"/>
    </xf>
    <xf numFmtId="164" fontId="9" fillId="0" borderId="91" xfId="0" applyNumberFormat="1" applyFont="1" applyFill="1" applyBorder="1" applyAlignment="1" applyProtection="1">
      <alignment vertical="center" wrapText="1"/>
      <protection/>
    </xf>
    <xf numFmtId="164" fontId="4" fillId="0" borderId="129" xfId="0" applyNumberFormat="1" applyFont="1" applyFill="1" applyBorder="1" applyAlignment="1" applyProtection="1">
      <alignment vertical="center" wrapText="1"/>
      <protection locked="0"/>
    </xf>
    <xf numFmtId="164" fontId="9" fillId="0" borderId="130" xfId="0" applyNumberFormat="1" applyFont="1" applyFill="1" applyBorder="1" applyAlignment="1" applyProtection="1">
      <alignment vertical="center" wrapText="1"/>
      <protection/>
    </xf>
    <xf numFmtId="164" fontId="24" fillId="0" borderId="131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2" xfId="5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19" xfId="56" applyFont="1" applyFill="1" applyBorder="1" applyProtection="1">
      <alignment/>
      <protection/>
    </xf>
    <xf numFmtId="0" fontId="24" fillId="0" borderId="133" xfId="56" applyFont="1" applyFill="1" applyBorder="1" applyAlignment="1" applyProtection="1">
      <alignment horizontal="right" vertical="center" indent="1"/>
      <protection/>
    </xf>
    <xf numFmtId="0" fontId="24" fillId="0" borderId="133" xfId="56" applyFont="1" applyFill="1" applyBorder="1" applyProtection="1">
      <alignment/>
      <protection/>
    </xf>
    <xf numFmtId="0" fontId="24" fillId="0" borderId="75" xfId="56" applyFont="1" applyFill="1" applyBorder="1" applyProtection="1">
      <alignment/>
      <protection/>
    </xf>
    <xf numFmtId="164" fontId="25" fillId="0" borderId="51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08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34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35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13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6" xfId="56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37" xfId="0" applyFont="1" applyFill="1" applyBorder="1" applyAlignment="1" applyProtection="1">
      <alignment horizontal="left" vertical="center" wrapText="1"/>
      <protection/>
    </xf>
    <xf numFmtId="164" fontId="24" fillId="33" borderId="74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54" xfId="56" applyFont="1" applyFill="1" applyBorder="1" applyAlignment="1" applyProtection="1">
      <alignment horizontal="center" vertical="center" wrapText="1"/>
      <protection/>
    </xf>
    <xf numFmtId="0" fontId="9" fillId="0" borderId="138" xfId="56" applyFont="1" applyFill="1" applyBorder="1" applyAlignment="1" applyProtection="1">
      <alignment horizontal="left" vertical="center" wrapText="1" indent="1"/>
      <protection/>
    </xf>
    <xf numFmtId="164" fontId="25" fillId="0" borderId="139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24" fillId="33" borderId="47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24" fillId="33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3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33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24" fillId="33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33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40" xfId="0" applyFont="1" applyFill="1" applyBorder="1" applyAlignment="1" applyProtection="1">
      <alignment horizontal="center" vertical="center" wrapText="1"/>
      <protection/>
    </xf>
    <xf numFmtId="0" fontId="9" fillId="0" borderId="141" xfId="0" applyFont="1" applyFill="1" applyBorder="1" applyAlignment="1" applyProtection="1">
      <alignment horizontal="center" vertical="center" wrapText="1"/>
      <protection/>
    </xf>
    <xf numFmtId="0" fontId="9" fillId="0" borderId="133" xfId="0" applyFont="1" applyFill="1" applyBorder="1" applyAlignment="1" applyProtection="1">
      <alignment horizontal="center" vertical="center" wrapText="1"/>
      <protection/>
    </xf>
    <xf numFmtId="0" fontId="9" fillId="0" borderId="142" xfId="0" applyFont="1" applyFill="1" applyBorder="1" applyAlignment="1" applyProtection="1">
      <alignment horizontal="center" vertical="center" wrapText="1"/>
      <protection/>
    </xf>
    <xf numFmtId="0" fontId="9" fillId="0" borderId="93" xfId="0" applyFont="1" applyFill="1" applyBorder="1" applyAlignment="1" applyProtection="1">
      <alignment horizontal="center" vertical="center" wrapText="1"/>
      <protection/>
    </xf>
    <xf numFmtId="0" fontId="9" fillId="0" borderId="128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143" xfId="0" applyFont="1" applyFill="1" applyBorder="1" applyAlignment="1" applyProtection="1">
      <alignment horizontal="center" vertical="center" wrapText="1"/>
      <protection/>
    </xf>
    <xf numFmtId="0" fontId="9" fillId="0" borderId="144" xfId="0" applyFont="1" applyFill="1" applyBorder="1" applyAlignment="1" applyProtection="1">
      <alignment horizontal="center" vertical="center" wrapText="1"/>
      <protection/>
    </xf>
    <xf numFmtId="0" fontId="9" fillId="0" borderId="145" xfId="0" applyFont="1" applyFill="1" applyBorder="1" applyAlignment="1" applyProtection="1">
      <alignment horizontal="center" vertical="center" wrapText="1"/>
      <protection/>
    </xf>
    <xf numFmtId="0" fontId="6" fillId="33" borderId="146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49" fontId="5" fillId="0" borderId="111" xfId="56" applyNumberFormat="1" applyFont="1" applyFill="1" applyBorder="1" applyAlignment="1" applyProtection="1">
      <alignment horizontal="left" vertical="center" wrapText="1" indent="1"/>
      <protection/>
    </xf>
    <xf numFmtId="0" fontId="4" fillId="0" borderId="147" xfId="56" applyFont="1" applyFill="1" applyBorder="1" applyAlignment="1" applyProtection="1">
      <alignment horizontal="left" vertical="center" wrapText="1" indent="1"/>
      <protection/>
    </xf>
    <xf numFmtId="0" fontId="4" fillId="0" borderId="120" xfId="56" applyFont="1" applyFill="1" applyBorder="1" applyAlignment="1" applyProtection="1">
      <alignment horizontal="left" vertical="center" wrapText="1" indent="1"/>
      <protection/>
    </xf>
    <xf numFmtId="164" fontId="19" fillId="33" borderId="148" xfId="56" applyNumberFormat="1" applyFont="1" applyFill="1" applyBorder="1" applyAlignment="1" applyProtection="1">
      <alignment horizontal="right" vertical="center" wrapText="1" indent="1"/>
      <protection/>
    </xf>
    <xf numFmtId="164" fontId="19" fillId="33" borderId="104" xfId="56" applyNumberFormat="1" applyFont="1" applyFill="1" applyBorder="1" applyAlignment="1" applyProtection="1">
      <alignment horizontal="right" vertical="center" wrapText="1" indent="1"/>
      <protection/>
    </xf>
    <xf numFmtId="3" fontId="24" fillId="33" borderId="149" xfId="56" applyNumberFormat="1" applyFont="1" applyFill="1" applyBorder="1" applyAlignment="1" applyProtection="1">
      <alignment horizontal="right" vertical="center" wrapText="1" indent="1"/>
      <protection locked="0"/>
    </xf>
    <xf numFmtId="3" fontId="24" fillId="33" borderId="74" xfId="56" applyNumberFormat="1" applyFont="1" applyFill="1" applyBorder="1" applyAlignment="1" applyProtection="1">
      <alignment horizontal="right" vertical="center" wrapText="1" indent="1"/>
      <protection locked="0"/>
    </xf>
    <xf numFmtId="3" fontId="24" fillId="33" borderId="150" xfId="56" applyNumberFormat="1" applyFont="1" applyFill="1" applyBorder="1" applyAlignment="1" applyProtection="1">
      <alignment horizontal="right" vertical="center" wrapText="1" indent="1"/>
      <protection locked="0"/>
    </xf>
    <xf numFmtId="3" fontId="24" fillId="33" borderId="71" xfId="56" applyNumberFormat="1" applyFont="1" applyFill="1" applyBorder="1" applyAlignment="1" applyProtection="1">
      <alignment horizontal="right" vertical="center" wrapText="1" indent="1"/>
      <protection locked="0"/>
    </xf>
    <xf numFmtId="3" fontId="25" fillId="33" borderId="151" xfId="56" applyNumberFormat="1" applyFont="1" applyFill="1" applyBorder="1" applyAlignment="1" applyProtection="1">
      <alignment horizontal="right" vertical="center" wrapText="1" indent="1"/>
      <protection/>
    </xf>
    <xf numFmtId="3" fontId="25" fillId="33" borderId="73" xfId="56" applyNumberFormat="1" applyFont="1" applyFill="1" applyBorder="1" applyAlignment="1" applyProtection="1">
      <alignment horizontal="right" vertical="center" wrapText="1" indent="1"/>
      <protection/>
    </xf>
    <xf numFmtId="0" fontId="24" fillId="33" borderId="152" xfId="56" applyFont="1" applyFill="1" applyBorder="1" applyAlignment="1" applyProtection="1">
      <alignment horizontal="right" vertical="center" indent="1"/>
      <protection/>
    </xf>
    <xf numFmtId="0" fontId="24" fillId="33" borderId="76" xfId="56" applyFont="1" applyFill="1" applyBorder="1" applyAlignment="1" applyProtection="1">
      <alignment horizontal="right" vertical="center" indent="1"/>
      <protection/>
    </xf>
    <xf numFmtId="3" fontId="24" fillId="33" borderId="153" xfId="56" applyNumberFormat="1" applyFont="1" applyFill="1" applyBorder="1" applyAlignment="1" applyProtection="1">
      <alignment horizontal="right" vertical="center" wrapText="1" indent="1"/>
      <protection locked="0"/>
    </xf>
    <xf numFmtId="3" fontId="24" fillId="33" borderId="72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51" xfId="56" applyNumberFormat="1" applyFont="1" applyFill="1" applyBorder="1" applyAlignment="1" applyProtection="1">
      <alignment horizontal="right" vertical="center" wrapText="1" indent="1"/>
      <protection/>
    </xf>
    <xf numFmtId="3" fontId="24" fillId="0" borderId="149" xfId="56" applyNumberFormat="1" applyFont="1" applyFill="1" applyBorder="1" applyAlignment="1" applyProtection="1">
      <alignment horizontal="right" vertical="center" wrapText="1" indent="1"/>
      <protection/>
    </xf>
    <xf numFmtId="3" fontId="25" fillId="33" borderId="89" xfId="56" applyNumberFormat="1" applyFont="1" applyFill="1" applyBorder="1" applyAlignment="1" applyProtection="1">
      <alignment horizontal="right" vertical="center" wrapText="1" indent="1"/>
      <protection/>
    </xf>
    <xf numFmtId="3" fontId="25" fillId="33" borderId="93" xfId="56" applyNumberFormat="1" applyFont="1" applyFill="1" applyBorder="1" applyAlignment="1" applyProtection="1">
      <alignment horizontal="right" vertical="center" wrapText="1" indent="1"/>
      <protection/>
    </xf>
    <xf numFmtId="3" fontId="25" fillId="33" borderId="151" xfId="56" applyNumberFormat="1" applyFont="1" applyFill="1" applyBorder="1" applyAlignment="1" applyProtection="1">
      <alignment horizontal="right" vertical="center" wrapText="1" indent="1"/>
      <protection locked="0"/>
    </xf>
    <xf numFmtId="3" fontId="25" fillId="33" borderId="73" xfId="56" applyNumberFormat="1" applyFont="1" applyFill="1" applyBorder="1" applyAlignment="1" applyProtection="1">
      <alignment horizontal="right" vertical="center" wrapText="1" indent="1"/>
      <protection locked="0"/>
    </xf>
    <xf numFmtId="164" fontId="19" fillId="33" borderId="154" xfId="56" applyNumberFormat="1" applyFont="1" applyFill="1" applyBorder="1" applyAlignment="1" applyProtection="1">
      <alignment horizontal="right" vertical="center" wrapText="1" indent="1"/>
      <protection/>
    </xf>
    <xf numFmtId="3" fontId="24" fillId="33" borderId="155" xfId="56" applyNumberFormat="1" applyFont="1" applyFill="1" applyBorder="1" applyAlignment="1" applyProtection="1">
      <alignment horizontal="right" vertical="center" wrapText="1" indent="1"/>
      <protection locked="0"/>
    </xf>
    <xf numFmtId="3" fontId="24" fillId="33" borderId="156" xfId="56" applyNumberFormat="1" applyFont="1" applyFill="1" applyBorder="1" applyAlignment="1" applyProtection="1">
      <alignment horizontal="right" vertical="center" wrapText="1" indent="1"/>
      <protection locked="0"/>
    </xf>
    <xf numFmtId="3" fontId="25" fillId="33" borderId="157" xfId="56" applyNumberFormat="1" applyFont="1" applyFill="1" applyBorder="1" applyAlignment="1" applyProtection="1">
      <alignment horizontal="right" vertical="center" wrapText="1" indent="1"/>
      <protection/>
    </xf>
    <xf numFmtId="0" fontId="24" fillId="33" borderId="158" xfId="56" applyFont="1" applyFill="1" applyBorder="1" applyAlignment="1" applyProtection="1">
      <alignment horizontal="right" vertical="center" indent="1"/>
      <protection/>
    </xf>
    <xf numFmtId="3" fontId="24" fillId="33" borderId="159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57" xfId="56" applyNumberFormat="1" applyFont="1" applyFill="1" applyBorder="1" applyAlignment="1" applyProtection="1">
      <alignment horizontal="right" vertical="center" wrapText="1" indent="1"/>
      <protection/>
    </xf>
    <xf numFmtId="3" fontId="24" fillId="0" borderId="155" xfId="56" applyNumberFormat="1" applyFont="1" applyFill="1" applyBorder="1" applyAlignment="1" applyProtection="1">
      <alignment horizontal="right" vertical="center" wrapText="1" indent="1"/>
      <protection/>
    </xf>
    <xf numFmtId="3" fontId="25" fillId="33" borderId="50" xfId="56" applyNumberFormat="1" applyFont="1" applyFill="1" applyBorder="1" applyAlignment="1" applyProtection="1">
      <alignment horizontal="right" vertical="center" wrapText="1" indent="1"/>
      <protection/>
    </xf>
    <xf numFmtId="3" fontId="25" fillId="33" borderId="157" xfId="56" applyNumberFormat="1" applyFont="1" applyFill="1" applyBorder="1" applyAlignment="1" applyProtection="1">
      <alignment horizontal="right" vertical="center" wrapText="1" indent="1"/>
      <protection locked="0"/>
    </xf>
    <xf numFmtId="3" fontId="25" fillId="33" borderId="160" xfId="56" applyNumberFormat="1" applyFont="1" applyFill="1" applyBorder="1" applyAlignment="1" applyProtection="1">
      <alignment horizontal="right" vertical="center" wrapText="1" indent="1"/>
      <protection/>
    </xf>
    <xf numFmtId="0" fontId="24" fillId="33" borderId="148" xfId="56" applyFont="1" applyFill="1" applyBorder="1" applyAlignment="1" applyProtection="1">
      <alignment horizontal="right" vertical="center" indent="1"/>
      <protection/>
    </xf>
    <xf numFmtId="0" fontId="24" fillId="33" borderId="104" xfId="56" applyFont="1" applyFill="1" applyBorder="1" applyAlignment="1" applyProtection="1">
      <alignment horizontal="right" vertical="center" indent="1"/>
      <protection/>
    </xf>
    <xf numFmtId="164" fontId="24" fillId="33" borderId="153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72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50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71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151" xfId="56" applyNumberFormat="1" applyFont="1" applyFill="1" applyBorder="1" applyAlignment="1" applyProtection="1">
      <alignment horizontal="right" vertical="center" wrapText="1" indent="1"/>
      <protection/>
    </xf>
    <xf numFmtId="0" fontId="24" fillId="33" borderId="152" xfId="56" applyFont="1" applyFill="1" applyBorder="1" applyProtection="1">
      <alignment/>
      <protection/>
    </xf>
    <xf numFmtId="0" fontId="24" fillId="33" borderId="76" xfId="56" applyFont="1" applyFill="1" applyBorder="1" applyProtection="1">
      <alignment/>
      <protection/>
    </xf>
    <xf numFmtId="164" fontId="24" fillId="33" borderId="149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74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161" xfId="56" applyNumberFormat="1" applyFont="1" applyFill="1" applyBorder="1" applyAlignment="1" applyProtection="1">
      <alignment horizontal="right" vertical="center" wrapText="1" indent="1"/>
      <protection/>
    </xf>
    <xf numFmtId="0" fontId="24" fillId="33" borderId="151" xfId="56" applyFont="1" applyFill="1" applyBorder="1" applyAlignment="1" applyProtection="1">
      <alignment horizontal="right" vertical="center" indent="1"/>
      <protection/>
    </xf>
    <xf numFmtId="0" fontId="24" fillId="33" borderId="73" xfId="56" applyFont="1" applyFill="1" applyBorder="1" applyAlignment="1" applyProtection="1">
      <alignment horizontal="right" vertical="center" indent="1"/>
      <protection/>
    </xf>
    <xf numFmtId="164" fontId="26" fillId="33" borderId="151" xfId="0" applyNumberFormat="1" applyFont="1" applyFill="1" applyBorder="1" applyAlignment="1" applyProtection="1">
      <alignment horizontal="right" vertical="center" wrapText="1" indent="1"/>
      <protection/>
    </xf>
    <xf numFmtId="164" fontId="26" fillId="33" borderId="15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33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33" borderId="162" xfId="0" applyNumberFormat="1" applyFont="1" applyFill="1" applyBorder="1" applyAlignment="1" applyProtection="1">
      <alignment horizontal="right" vertical="center" wrapText="1" indent="1"/>
      <protection/>
    </xf>
    <xf numFmtId="164" fontId="26" fillId="33" borderId="78" xfId="0" applyNumberFormat="1" applyFont="1" applyFill="1" applyBorder="1" applyAlignment="1" applyProtection="1">
      <alignment horizontal="right" vertical="center" wrapText="1" indent="1"/>
      <protection/>
    </xf>
    <xf numFmtId="0" fontId="24" fillId="33" borderId="154" xfId="56" applyFont="1" applyFill="1" applyBorder="1" applyAlignment="1" applyProtection="1">
      <alignment horizontal="right" vertical="center" indent="1"/>
      <protection/>
    </xf>
    <xf numFmtId="164" fontId="24" fillId="33" borderId="159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56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157" xfId="56" applyNumberFormat="1" applyFont="1" applyFill="1" applyBorder="1" applyAlignment="1" applyProtection="1">
      <alignment horizontal="right" vertical="center" wrapText="1" indent="1"/>
      <protection/>
    </xf>
    <xf numFmtId="0" fontId="24" fillId="33" borderId="158" xfId="56" applyFont="1" applyFill="1" applyBorder="1" applyProtection="1">
      <alignment/>
      <protection/>
    </xf>
    <xf numFmtId="164" fontId="24" fillId="33" borderId="155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163" xfId="56" applyNumberFormat="1" applyFont="1" applyFill="1" applyBorder="1" applyAlignment="1" applyProtection="1">
      <alignment horizontal="right" vertical="center" wrapText="1" indent="1"/>
      <protection/>
    </xf>
    <xf numFmtId="0" fontId="24" fillId="33" borderId="157" xfId="56" applyFont="1" applyFill="1" applyBorder="1" applyAlignment="1" applyProtection="1">
      <alignment horizontal="right" vertical="center" indent="1"/>
      <protection/>
    </xf>
    <xf numFmtId="164" fontId="26" fillId="33" borderId="157" xfId="0" applyNumberFormat="1" applyFont="1" applyFill="1" applyBorder="1" applyAlignment="1" applyProtection="1">
      <alignment horizontal="right" vertical="center" wrapText="1" indent="1"/>
      <protection/>
    </xf>
    <xf numFmtId="164" fontId="26" fillId="33" borderId="15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33" borderId="160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117" xfId="0" applyFont="1" applyFill="1" applyBorder="1" applyAlignment="1" applyProtection="1">
      <alignment horizontal="center" vertical="center" wrapText="1"/>
      <protection/>
    </xf>
    <xf numFmtId="0" fontId="9" fillId="0" borderId="122" xfId="0" applyFont="1" applyFill="1" applyBorder="1" applyAlignment="1" applyProtection="1">
      <alignment horizontal="center" vertical="center" wrapText="1"/>
      <protection/>
    </xf>
    <xf numFmtId="0" fontId="6" fillId="33" borderId="90" xfId="0" applyFont="1" applyFill="1" applyBorder="1" applyAlignment="1" applyProtection="1">
      <alignment horizontal="center" vertical="center" wrapText="1"/>
      <protection/>
    </xf>
    <xf numFmtId="0" fontId="6" fillId="0" borderId="92" xfId="0" applyFont="1" applyFill="1" applyBorder="1" applyAlignment="1" applyProtection="1">
      <alignment horizontal="center" vertical="center" wrapText="1"/>
      <protection/>
    </xf>
    <xf numFmtId="0" fontId="6" fillId="0" borderId="164" xfId="0" applyFont="1" applyFill="1" applyBorder="1" applyAlignment="1" applyProtection="1">
      <alignment horizontal="center" vertical="center" wrapText="1"/>
      <protection/>
    </xf>
    <xf numFmtId="164" fontId="24" fillId="0" borderId="16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5" xfId="0" applyFont="1" applyFill="1" applyBorder="1" applyAlignment="1" applyProtection="1">
      <alignment vertical="center" wrapText="1"/>
      <protection/>
    </xf>
    <xf numFmtId="164" fontId="2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5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69" xfId="0" applyNumberFormat="1" applyFont="1" applyFill="1" applyBorder="1" applyAlignment="1" applyProtection="1">
      <alignment horizontal="right" vertical="center" wrapText="1" indent="1"/>
      <protection locked="0"/>
    </xf>
    <xf numFmtId="0" fontId="24" fillId="33" borderId="154" xfId="0" applyFont="1" applyFill="1" applyBorder="1" applyAlignment="1" applyProtection="1">
      <alignment vertical="center" wrapText="1"/>
      <protection/>
    </xf>
    <xf numFmtId="164" fontId="24" fillId="33" borderId="15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5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7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5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157" xfId="0" applyNumberFormat="1" applyFont="1" applyFill="1" applyBorder="1" applyAlignment="1" applyProtection="1">
      <alignment horizontal="right" vertical="center" wrapText="1" indent="1"/>
      <protection/>
    </xf>
    <xf numFmtId="0" fontId="24" fillId="33" borderId="157" xfId="0" applyFont="1" applyFill="1" applyBorder="1" applyAlignment="1" applyProtection="1">
      <alignment vertical="center" wrapText="1"/>
      <protection/>
    </xf>
    <xf numFmtId="164" fontId="25" fillId="33" borderId="15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7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160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7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65" xfId="0" applyNumberFormat="1" applyFont="1" applyFill="1" applyBorder="1" applyAlignment="1" applyProtection="1">
      <alignment horizontal="right" vertical="center" wrapText="1" indent="1"/>
      <protection/>
    </xf>
    <xf numFmtId="164" fontId="25" fillId="33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174" xfId="0" applyNumberFormat="1" applyFont="1" applyFill="1" applyBorder="1" applyAlignment="1" applyProtection="1">
      <alignment horizontal="right" vertical="center" wrapText="1" indent="1"/>
      <protection/>
    </xf>
    <xf numFmtId="3" fontId="2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7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7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33" borderId="73" xfId="0" applyFont="1" applyFill="1" applyBorder="1" applyAlignment="1" applyProtection="1">
      <alignment vertical="center" wrapText="1"/>
      <protection/>
    </xf>
    <xf numFmtId="164" fontId="24" fillId="33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68" xfId="0" applyNumberFormat="1" applyFont="1" applyFill="1" applyBorder="1" applyAlignment="1" applyProtection="1">
      <alignment horizontal="right" vertical="center" wrapText="1" indent="1"/>
      <protection locked="0"/>
    </xf>
    <xf numFmtId="3" fontId="25" fillId="33" borderId="16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33" borderId="17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77" xfId="0" applyNumberFormat="1" applyFont="1" applyFill="1" applyBorder="1" applyAlignment="1" applyProtection="1">
      <alignment horizontal="right" vertical="center" wrapText="1" indent="1"/>
      <protection locked="0"/>
    </xf>
    <xf numFmtId="3" fontId="25" fillId="33" borderId="16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133" xfId="0" applyNumberFormat="1" applyFont="1" applyFill="1" applyBorder="1" applyAlignment="1" applyProtection="1">
      <alignment horizontal="right" vertical="center" wrapText="1" indent="1"/>
      <protection/>
    </xf>
    <xf numFmtId="164" fontId="25" fillId="33" borderId="75" xfId="0" applyNumberFormat="1" applyFont="1" applyFill="1" applyBorder="1" applyAlignment="1" applyProtection="1">
      <alignment horizontal="right" vertical="center" wrapText="1" indent="1"/>
      <protection/>
    </xf>
    <xf numFmtId="3" fontId="25" fillId="0" borderId="178" xfId="0" applyNumberFormat="1" applyFont="1" applyFill="1" applyBorder="1" applyAlignment="1" applyProtection="1">
      <alignment horizontal="right" vertical="center" wrapText="1" indent="1"/>
      <protection locked="0"/>
    </xf>
    <xf numFmtId="3" fontId="25" fillId="33" borderId="148" xfId="0" applyNumberFormat="1" applyFont="1" applyFill="1" applyBorder="1" applyAlignment="1" applyProtection="1">
      <alignment horizontal="right" vertical="center" wrapText="1" indent="1"/>
      <protection locked="0"/>
    </xf>
    <xf numFmtId="3" fontId="25" fillId="33" borderId="179" xfId="0" applyNumberFormat="1" applyFont="1" applyFill="1" applyBorder="1" applyAlignment="1" applyProtection="1">
      <alignment horizontal="right" vertical="center" wrapText="1" indent="1"/>
      <protection locked="0"/>
    </xf>
    <xf numFmtId="3" fontId="25" fillId="33" borderId="154" xfId="0" applyNumberFormat="1" applyFont="1" applyFill="1" applyBorder="1" applyAlignment="1" applyProtection="1">
      <alignment horizontal="right" vertical="center" wrapText="1" indent="1"/>
      <protection locked="0"/>
    </xf>
    <xf numFmtId="3" fontId="25" fillId="33" borderId="103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74" xfId="0" applyNumberFormat="1" applyFont="1" applyFill="1" applyBorder="1" applyAlignment="1" applyProtection="1">
      <alignment horizontal="right" vertical="center" wrapText="1" indent="1"/>
      <protection locked="0"/>
    </xf>
    <xf numFmtId="3" fontId="25" fillId="33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8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33" borderId="65" xfId="0" applyFont="1" applyFill="1" applyBorder="1" applyAlignment="1" applyProtection="1">
      <alignment vertical="center" wrapText="1"/>
      <protection/>
    </xf>
    <xf numFmtId="164" fontId="24" fillId="33" borderId="16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6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6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68" xfId="0" applyNumberFormat="1" applyFont="1" applyFill="1" applyBorder="1" applyAlignment="1" applyProtection="1">
      <alignment horizontal="right" vertical="center" wrapText="1" indent="1"/>
      <protection locked="0"/>
    </xf>
    <xf numFmtId="3" fontId="25" fillId="33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4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81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65" xfId="0" applyFont="1" applyFill="1" applyBorder="1" applyAlignment="1" applyProtection="1">
      <alignment horizontal="right" vertical="center" wrapText="1" indent="1"/>
      <protection/>
    </xf>
    <xf numFmtId="164" fontId="24" fillId="0" borderId="182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83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4" xfId="56" applyNumberFormat="1" applyFont="1" applyFill="1" applyBorder="1" applyAlignment="1" applyProtection="1">
      <alignment horizontal="right" vertical="center" wrapText="1" indent="1"/>
      <protection/>
    </xf>
    <xf numFmtId="164" fontId="24" fillId="33" borderId="165" xfId="56" applyNumberFormat="1" applyFont="1" applyFill="1" applyBorder="1" applyAlignment="1" applyProtection="1">
      <alignment horizontal="right" vertical="center" wrapText="1" indent="1"/>
      <protection/>
    </xf>
    <xf numFmtId="164" fontId="25" fillId="33" borderId="65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143" xfId="56" applyNumberFormat="1" applyFont="1" applyFill="1" applyBorder="1" applyAlignment="1" applyProtection="1">
      <alignment horizontal="right" vertical="center" wrapText="1" indent="1"/>
      <protection/>
    </xf>
    <xf numFmtId="0" fontId="24" fillId="0" borderId="181" xfId="0" applyFont="1" applyFill="1" applyBorder="1" applyAlignment="1" applyProtection="1">
      <alignment horizontal="right" vertical="center" wrapText="1" indent="1"/>
      <protection/>
    </xf>
    <xf numFmtId="164" fontId="25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24" fillId="33" borderId="148" xfId="0" applyFont="1" applyFill="1" applyBorder="1" applyAlignment="1" applyProtection="1">
      <alignment horizontal="right" vertical="center" wrapText="1" indent="1"/>
      <protection/>
    </xf>
    <xf numFmtId="0" fontId="24" fillId="33" borderId="104" xfId="0" applyFont="1" applyFill="1" applyBorder="1" applyAlignment="1" applyProtection="1">
      <alignment horizontal="right" vertical="center" wrapText="1" indent="1"/>
      <protection/>
    </xf>
    <xf numFmtId="0" fontId="24" fillId="33" borderId="151" xfId="0" applyFont="1" applyFill="1" applyBorder="1" applyAlignment="1" applyProtection="1">
      <alignment horizontal="right" vertical="center" wrapText="1" indent="1"/>
      <protection/>
    </xf>
    <xf numFmtId="0" fontId="24" fillId="33" borderId="73" xfId="0" applyFont="1" applyFill="1" applyBorder="1" applyAlignment="1" applyProtection="1">
      <alignment horizontal="right" vertical="center" wrapText="1" indent="1"/>
      <protection/>
    </xf>
    <xf numFmtId="164" fontId="24" fillId="33" borderId="149" xfId="56" applyNumberFormat="1" applyFont="1" applyFill="1" applyBorder="1" applyAlignment="1" applyProtection="1">
      <alignment horizontal="right" vertical="center" wrapText="1" indent="1"/>
      <protection/>
    </xf>
    <xf numFmtId="164" fontId="25" fillId="33" borderId="162" xfId="56" applyNumberFormat="1" applyFont="1" applyFill="1" applyBorder="1" applyAlignment="1" applyProtection="1">
      <alignment horizontal="right" vertical="center" wrapText="1" indent="1"/>
      <protection/>
    </xf>
    <xf numFmtId="0" fontId="24" fillId="33" borderId="152" xfId="0" applyFont="1" applyFill="1" applyBorder="1" applyAlignment="1" applyProtection="1">
      <alignment horizontal="right" vertical="center" wrapText="1" indent="1"/>
      <protection/>
    </xf>
    <xf numFmtId="0" fontId="24" fillId="33" borderId="76" xfId="0" applyFont="1" applyFill="1" applyBorder="1" applyAlignment="1" applyProtection="1">
      <alignment horizontal="right" vertical="center" wrapText="1" indent="1"/>
      <protection/>
    </xf>
    <xf numFmtId="164" fontId="25" fillId="33" borderId="151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73" xfId="56" applyNumberFormat="1" applyFont="1" applyFill="1" applyBorder="1" applyAlignment="1" applyProtection="1">
      <alignment horizontal="right" vertical="center" wrapText="1" indent="1"/>
      <protection locked="0"/>
    </xf>
    <xf numFmtId="0" fontId="24" fillId="33" borderId="65" xfId="0" applyFont="1" applyFill="1" applyBorder="1" applyAlignment="1" applyProtection="1">
      <alignment horizontal="right" vertical="center" wrapText="1" indent="1"/>
      <protection/>
    </xf>
    <xf numFmtId="164" fontId="24" fillId="33" borderId="165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66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67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174" xfId="56" applyNumberFormat="1" applyFont="1" applyFill="1" applyBorder="1" applyAlignment="1" applyProtection="1">
      <alignment horizontal="right" vertical="center" wrapText="1" indent="1"/>
      <protection/>
    </xf>
    <xf numFmtId="0" fontId="24" fillId="33" borderId="181" xfId="0" applyFont="1" applyFill="1" applyBorder="1" applyAlignment="1" applyProtection="1">
      <alignment horizontal="right" vertical="center" wrapText="1" indent="1"/>
      <protection/>
    </xf>
    <xf numFmtId="164" fontId="25" fillId="33" borderId="65" xfId="56" applyNumberFormat="1" applyFont="1" applyFill="1" applyBorder="1" applyAlignment="1" applyProtection="1">
      <alignment horizontal="right" vertical="center" wrapText="1" indent="1"/>
      <protection locked="0"/>
    </xf>
    <xf numFmtId="0" fontId="24" fillId="33" borderId="103" xfId="0" applyFont="1" applyFill="1" applyBorder="1" applyAlignment="1" applyProtection="1">
      <alignment horizontal="right" vertical="center" wrapText="1" inden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9" fillId="0" borderId="33" xfId="56" applyFont="1" applyFill="1" applyBorder="1" applyAlignment="1" applyProtection="1">
      <alignment vertical="center" wrapText="1"/>
      <protection/>
    </xf>
    <xf numFmtId="164" fontId="24" fillId="33" borderId="175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70" xfId="56" applyNumberFormat="1" applyFont="1" applyFill="1" applyBorder="1" applyAlignment="1" applyProtection="1">
      <alignment horizontal="right" vertical="center" wrapText="1" indent="1"/>
      <protection locked="0"/>
    </xf>
    <xf numFmtId="0" fontId="24" fillId="33" borderId="0" xfId="0" applyFont="1" applyFill="1" applyBorder="1" applyAlignment="1" applyProtection="1">
      <alignment horizontal="right" vertical="center" wrapText="1" indent="1"/>
      <protection/>
    </xf>
    <xf numFmtId="164" fontId="24" fillId="33" borderId="172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133" xfId="56" applyNumberFormat="1" applyFont="1" applyFill="1" applyBorder="1" applyAlignment="1" applyProtection="1">
      <alignment horizontal="right" vertical="center" wrapText="1" indent="1"/>
      <protection/>
    </xf>
    <xf numFmtId="164" fontId="26" fillId="33" borderId="65" xfId="0" applyNumberFormat="1" applyFont="1" applyFill="1" applyBorder="1" applyAlignment="1" applyProtection="1">
      <alignment horizontal="right" vertical="center" wrapText="1" indent="1"/>
      <protection/>
    </xf>
    <xf numFmtId="164" fontId="26" fillId="33" borderId="174" xfId="0" applyNumberFormat="1" applyFont="1" applyFill="1" applyBorder="1" applyAlignment="1" applyProtection="1">
      <alignment horizontal="right" vertical="center" wrapText="1" indent="1"/>
      <protection/>
    </xf>
    <xf numFmtId="0" fontId="24" fillId="33" borderId="126" xfId="0" applyFont="1" applyFill="1" applyBorder="1" applyAlignment="1" applyProtection="1">
      <alignment horizontal="right" vertical="center" wrapText="1" indent="1"/>
      <protection/>
    </xf>
    <xf numFmtId="164" fontId="24" fillId="33" borderId="177" xfId="56" applyNumberFormat="1" applyFont="1" applyFill="1" applyBorder="1" applyAlignment="1" applyProtection="1">
      <alignment horizontal="right" vertical="center" wrapText="1" indent="1"/>
      <protection locked="0"/>
    </xf>
    <xf numFmtId="0" fontId="24" fillId="33" borderId="157" xfId="0" applyFont="1" applyFill="1" applyBorder="1" applyAlignment="1" applyProtection="1">
      <alignment horizontal="right" vertical="center" wrapText="1" indent="1"/>
      <protection/>
    </xf>
    <xf numFmtId="0" fontId="24" fillId="33" borderId="158" xfId="0" applyFont="1" applyFill="1" applyBorder="1" applyAlignment="1" applyProtection="1">
      <alignment horizontal="right" vertical="center" wrapText="1" indent="1"/>
      <protection/>
    </xf>
    <xf numFmtId="0" fontId="24" fillId="33" borderId="185" xfId="0" applyFont="1" applyFill="1" applyBorder="1" applyAlignment="1" applyProtection="1">
      <alignment horizontal="right" vertical="center" wrapText="1" indent="1"/>
      <protection/>
    </xf>
    <xf numFmtId="0" fontId="24" fillId="33" borderId="186" xfId="0" applyFont="1" applyFill="1" applyBorder="1" applyAlignment="1" applyProtection="1">
      <alignment horizontal="right" vertical="center" wrapText="1" indent="1"/>
      <protection/>
    </xf>
    <xf numFmtId="0" fontId="24" fillId="33" borderId="141" xfId="0" applyFont="1" applyFill="1" applyBorder="1" applyAlignment="1" applyProtection="1">
      <alignment horizontal="right" vertical="center" wrapText="1" indent="1"/>
      <protection/>
    </xf>
    <xf numFmtId="0" fontId="6" fillId="0" borderId="187" xfId="56" applyFont="1" applyFill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left" vertical="center" wrapText="1" indent="1"/>
      <protection/>
    </xf>
    <xf numFmtId="164" fontId="25" fillId="0" borderId="188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189" xfId="56" applyNumberFormat="1" applyFont="1" applyFill="1" applyBorder="1" applyAlignment="1" applyProtection="1">
      <alignment horizontal="right" vertical="center" wrapText="1" indent="1"/>
      <protection/>
    </xf>
    <xf numFmtId="164" fontId="25" fillId="33" borderId="128" xfId="56" applyNumberFormat="1" applyFont="1" applyFill="1" applyBorder="1" applyAlignment="1" applyProtection="1">
      <alignment horizontal="right" vertical="center" wrapText="1" indent="1"/>
      <protection/>
    </xf>
    <xf numFmtId="164" fontId="25" fillId="33" borderId="50" xfId="56" applyNumberFormat="1" applyFont="1" applyFill="1" applyBorder="1" applyAlignment="1" applyProtection="1">
      <alignment horizontal="right" vertical="center" wrapText="1" indent="1"/>
      <protection/>
    </xf>
    <xf numFmtId="164" fontId="25" fillId="33" borderId="91" xfId="56" applyNumberFormat="1" applyFont="1" applyFill="1" applyBorder="1" applyAlignment="1" applyProtection="1">
      <alignment horizontal="right" vertical="center" wrapText="1" indent="1"/>
      <protection/>
    </xf>
    <xf numFmtId="0" fontId="24" fillId="33" borderId="99" xfId="0" applyFont="1" applyFill="1" applyBorder="1" applyAlignment="1" applyProtection="1">
      <alignment horizontal="right" vertical="center" wrapText="1" indent="1"/>
      <protection/>
    </xf>
    <xf numFmtId="0" fontId="24" fillId="33" borderId="169" xfId="0" applyFont="1" applyFill="1" applyBorder="1" applyAlignment="1" applyProtection="1">
      <alignment horizontal="right" vertical="center" wrapText="1" indent="1"/>
      <protection/>
    </xf>
    <xf numFmtId="0" fontId="24" fillId="33" borderId="68" xfId="0" applyFont="1" applyFill="1" applyBorder="1" applyAlignment="1" applyProtection="1">
      <alignment horizontal="right" vertical="center" wrapText="1" indent="1"/>
      <protection/>
    </xf>
    <xf numFmtId="164" fontId="24" fillId="33" borderId="190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91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152" xfId="56" applyNumberFormat="1" applyFont="1" applyFill="1" applyBorder="1" applyAlignment="1" applyProtection="1">
      <alignment horizontal="right" vertical="center" wrapText="1" indent="1"/>
      <protection/>
    </xf>
    <xf numFmtId="164" fontId="25" fillId="33" borderId="76" xfId="56" applyNumberFormat="1" applyFont="1" applyFill="1" applyBorder="1" applyAlignment="1" applyProtection="1">
      <alignment horizontal="right" vertical="center" wrapText="1" indent="1"/>
      <protection/>
    </xf>
    <xf numFmtId="0" fontId="24" fillId="33" borderId="192" xfId="0" applyFont="1" applyFill="1" applyBorder="1" applyAlignment="1" applyProtection="1">
      <alignment horizontal="right" vertical="center" wrapText="1" indent="1"/>
      <protection/>
    </xf>
    <xf numFmtId="164" fontId="24" fillId="33" borderId="193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181" xfId="56" applyNumberFormat="1" applyFont="1" applyFill="1" applyBorder="1" applyAlignment="1" applyProtection="1">
      <alignment horizontal="right" vertical="center" wrapText="1" indent="1"/>
      <protection/>
    </xf>
    <xf numFmtId="3" fontId="25" fillId="33" borderId="178" xfId="0" applyNumberFormat="1" applyFont="1" applyFill="1" applyBorder="1" applyAlignment="1" applyProtection="1">
      <alignment horizontal="right" vertical="center" wrapText="1" indent="1"/>
      <protection locked="0"/>
    </xf>
    <xf numFmtId="3" fontId="25" fillId="33" borderId="174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94" xfId="0" applyFont="1" applyFill="1" applyBorder="1" applyAlignment="1" applyProtection="1">
      <alignment horizontal="center" vertical="center" wrapText="1"/>
      <protection/>
    </xf>
    <xf numFmtId="164" fontId="6" fillId="33" borderId="93" xfId="0" applyNumberFormat="1" applyFont="1" applyFill="1" applyBorder="1" applyAlignment="1" applyProtection="1">
      <alignment horizontal="center" vertical="center" wrapText="1"/>
      <protection/>
    </xf>
    <xf numFmtId="164" fontId="6" fillId="0" borderId="93" xfId="0" applyNumberFormat="1" applyFont="1" applyFill="1" applyBorder="1" applyAlignment="1" applyProtection="1">
      <alignment horizontal="center" vertical="center" wrapText="1"/>
      <protection/>
    </xf>
    <xf numFmtId="164" fontId="4" fillId="33" borderId="195" xfId="0" applyNumberFormat="1" applyFont="1" applyFill="1" applyBorder="1" applyAlignment="1" applyProtection="1">
      <alignment horizontal="right" vertical="center" wrapText="1"/>
      <protection/>
    </xf>
    <xf numFmtId="164" fontId="4" fillId="33" borderId="196" xfId="0" applyNumberFormat="1" applyFont="1" applyFill="1" applyBorder="1" applyAlignment="1" applyProtection="1">
      <alignment horizontal="right" vertical="center" wrapText="1"/>
      <protection/>
    </xf>
    <xf numFmtId="164" fontId="4" fillId="33" borderId="197" xfId="0" applyNumberFormat="1" applyFont="1" applyFill="1" applyBorder="1" applyAlignment="1" applyProtection="1">
      <alignment horizontal="right" vertical="center" wrapText="1"/>
      <protection/>
    </xf>
    <xf numFmtId="164" fontId="4" fillId="33" borderId="127" xfId="0" applyNumberFormat="1" applyFont="1" applyFill="1" applyBorder="1" applyAlignment="1" applyProtection="1">
      <alignment horizontal="right" vertical="center" wrapText="1"/>
      <protection/>
    </xf>
    <xf numFmtId="164" fontId="4" fillId="33" borderId="198" xfId="0" applyNumberFormat="1" applyFont="1" applyFill="1" applyBorder="1" applyAlignment="1" applyProtection="1">
      <alignment vertical="center" wrapText="1"/>
      <protection locked="0"/>
    </xf>
    <xf numFmtId="164" fontId="4" fillId="33" borderId="198" xfId="0" applyNumberFormat="1" applyFont="1" applyFill="1" applyBorder="1" applyAlignment="1">
      <alignment vertical="center" wrapText="1"/>
    </xf>
    <xf numFmtId="164" fontId="4" fillId="33" borderId="88" xfId="0" applyNumberFormat="1" applyFont="1" applyFill="1" applyBorder="1" applyAlignment="1">
      <alignment vertical="center" wrapText="1"/>
    </xf>
    <xf numFmtId="164" fontId="4" fillId="33" borderId="199" xfId="0" applyNumberFormat="1" applyFont="1" applyFill="1" applyBorder="1" applyAlignment="1" applyProtection="1">
      <alignment vertical="center" wrapText="1"/>
      <protection locked="0"/>
    </xf>
    <xf numFmtId="164" fontId="9" fillId="33" borderId="89" xfId="0" applyNumberFormat="1" applyFont="1" applyFill="1" applyBorder="1" applyAlignment="1" applyProtection="1">
      <alignment vertical="center" wrapText="1"/>
      <protection/>
    </xf>
    <xf numFmtId="164" fontId="9" fillId="33" borderId="91" xfId="0" applyNumberFormat="1" applyFont="1" applyFill="1" applyBorder="1" applyAlignment="1" applyProtection="1">
      <alignment vertical="center" wrapText="1"/>
      <protection/>
    </xf>
    <xf numFmtId="164" fontId="23" fillId="33" borderId="89" xfId="0" applyNumberFormat="1" applyFont="1" applyFill="1" applyBorder="1" applyAlignment="1" applyProtection="1">
      <alignment vertical="center" wrapText="1"/>
      <protection/>
    </xf>
    <xf numFmtId="164" fontId="23" fillId="33" borderId="91" xfId="0" applyNumberFormat="1" applyFont="1" applyFill="1" applyBorder="1" applyAlignment="1" applyProtection="1">
      <alignment vertical="center" wrapText="1"/>
      <protection/>
    </xf>
    <xf numFmtId="164" fontId="23" fillId="33" borderId="97" xfId="0" applyNumberFormat="1" applyFont="1" applyFill="1" applyBorder="1" applyAlignment="1" applyProtection="1">
      <alignment vertical="center" wrapText="1"/>
      <protection/>
    </xf>
    <xf numFmtId="164" fontId="4" fillId="33" borderId="200" xfId="0" applyNumberFormat="1" applyFont="1" applyFill="1" applyBorder="1" applyAlignment="1" applyProtection="1">
      <alignment horizontal="right" vertical="center" wrapText="1"/>
      <protection/>
    </xf>
    <xf numFmtId="164" fontId="4" fillId="33" borderId="201" xfId="0" applyNumberFormat="1" applyFont="1" applyFill="1" applyBorder="1" applyAlignment="1" applyProtection="1">
      <alignment vertical="center" wrapText="1"/>
      <protection locked="0"/>
    </xf>
    <xf numFmtId="164" fontId="4" fillId="33" borderId="201" xfId="0" applyNumberFormat="1" applyFont="1" applyFill="1" applyBorder="1" applyAlignment="1">
      <alignment vertical="center" wrapText="1"/>
    </xf>
    <xf numFmtId="164" fontId="4" fillId="33" borderId="202" xfId="0" applyNumberFormat="1" applyFont="1" applyFill="1" applyBorder="1" applyAlignment="1" applyProtection="1">
      <alignment vertical="center" wrapText="1"/>
      <protection locked="0"/>
    </xf>
    <xf numFmtId="164" fontId="9" fillId="33" borderId="50" xfId="0" applyNumberFormat="1" applyFont="1" applyFill="1" applyBorder="1" applyAlignment="1" applyProtection="1">
      <alignment vertical="center" wrapText="1"/>
      <protection/>
    </xf>
    <xf numFmtId="164" fontId="23" fillId="33" borderId="50" xfId="0" applyNumberFormat="1" applyFont="1" applyFill="1" applyBorder="1" applyAlignment="1" applyProtection="1">
      <alignment vertical="center" wrapText="1"/>
      <protection/>
    </xf>
    <xf numFmtId="0" fontId="9" fillId="0" borderId="203" xfId="0" applyFont="1" applyFill="1" applyBorder="1" applyAlignment="1" applyProtection="1">
      <alignment horizontal="center" vertical="center" wrapText="1"/>
      <protection/>
    </xf>
    <xf numFmtId="164" fontId="6" fillId="0" borderId="158" xfId="0" applyNumberFormat="1" applyFont="1" applyFill="1" applyBorder="1" applyAlignment="1" applyProtection="1">
      <alignment horizontal="center" vertical="center" wrapText="1"/>
      <protection/>
    </xf>
    <xf numFmtId="164" fontId="4" fillId="33" borderId="16" xfId="0" applyNumberFormat="1" applyFont="1" applyFill="1" applyBorder="1" applyAlignment="1" applyProtection="1">
      <alignment vertical="center" wrapText="1"/>
      <protection locked="0"/>
    </xf>
    <xf numFmtId="164" fontId="4" fillId="33" borderId="110" xfId="0" applyNumberFormat="1" applyFont="1" applyFill="1" applyBorder="1" applyAlignment="1" applyProtection="1">
      <alignment vertical="center" wrapText="1"/>
      <protection locked="0"/>
    </xf>
    <xf numFmtId="164" fontId="4" fillId="33" borderId="17" xfId="0" applyNumberFormat="1" applyFont="1" applyFill="1" applyBorder="1" applyAlignment="1" applyProtection="1">
      <alignment vertical="center" wrapText="1"/>
      <protection locked="0"/>
    </xf>
    <xf numFmtId="164" fontId="4" fillId="33" borderId="18" xfId="0" applyNumberFormat="1" applyFont="1" applyFill="1" applyBorder="1" applyAlignment="1" applyProtection="1">
      <alignment vertical="center" wrapText="1"/>
      <protection locked="0"/>
    </xf>
    <xf numFmtId="164" fontId="4" fillId="33" borderId="87" xfId="0" applyNumberFormat="1" applyFont="1" applyFill="1" applyBorder="1" applyAlignment="1" applyProtection="1">
      <alignment vertical="center" wrapText="1"/>
      <protection locked="0"/>
    </xf>
    <xf numFmtId="164" fontId="4" fillId="33" borderId="198" xfId="0" applyNumberFormat="1" applyFont="1" applyFill="1" applyBorder="1" applyAlignment="1" applyProtection="1">
      <alignment vertical="center" wrapText="1"/>
      <protection locked="0"/>
    </xf>
    <xf numFmtId="164" fontId="4" fillId="33" borderId="88" xfId="0" applyNumberFormat="1" applyFont="1" applyFill="1" applyBorder="1" applyAlignment="1" applyProtection="1">
      <alignment vertical="center" wrapText="1"/>
      <protection locked="0"/>
    </xf>
    <xf numFmtId="164" fontId="4" fillId="33" borderId="199" xfId="0" applyNumberFormat="1" applyFont="1" applyFill="1" applyBorder="1" applyAlignment="1" applyProtection="1">
      <alignment vertical="center" wrapText="1"/>
      <protection locked="0"/>
    </xf>
    <xf numFmtId="164" fontId="4" fillId="33" borderId="129" xfId="0" applyNumberFormat="1" applyFont="1" applyFill="1" applyBorder="1" applyAlignment="1" applyProtection="1">
      <alignment vertical="center" wrapText="1"/>
      <protection locked="0"/>
    </xf>
    <xf numFmtId="164" fontId="23" fillId="0" borderId="89" xfId="0" applyNumberFormat="1" applyFont="1" applyFill="1" applyBorder="1" applyAlignment="1">
      <alignment vertical="center" wrapText="1"/>
    </xf>
    <xf numFmtId="164" fontId="4" fillId="33" borderId="177" xfId="0" applyNumberFormat="1" applyFont="1" applyFill="1" applyBorder="1" applyAlignment="1" applyProtection="1">
      <alignment vertical="center" wrapText="1"/>
      <protection locked="0"/>
    </xf>
    <xf numFmtId="164" fontId="4" fillId="33" borderId="156" xfId="0" applyNumberFormat="1" applyFont="1" applyFill="1" applyBorder="1" applyAlignment="1" applyProtection="1">
      <alignment vertical="center" wrapText="1"/>
      <protection locked="0"/>
    </xf>
    <xf numFmtId="164" fontId="4" fillId="33" borderId="170" xfId="0" applyNumberFormat="1" applyFont="1" applyFill="1" applyBorder="1" applyAlignment="1" applyProtection="1">
      <alignment vertical="center" wrapText="1"/>
      <protection locked="0"/>
    </xf>
    <xf numFmtId="164" fontId="4" fillId="33" borderId="201" xfId="0" applyNumberFormat="1" applyFont="1" applyFill="1" applyBorder="1" applyAlignment="1" applyProtection="1">
      <alignment vertical="center" wrapText="1"/>
      <protection locked="0"/>
    </xf>
    <xf numFmtId="164" fontId="4" fillId="33" borderId="202" xfId="0" applyNumberFormat="1" applyFont="1" applyFill="1" applyBorder="1" applyAlignment="1" applyProtection="1">
      <alignment vertical="center" wrapText="1"/>
      <protection locked="0"/>
    </xf>
    <xf numFmtId="164" fontId="9" fillId="33" borderId="50" xfId="0" applyNumberFormat="1" applyFont="1" applyFill="1" applyBorder="1" applyAlignment="1" applyProtection="1">
      <alignment vertical="center" wrapText="1"/>
      <protection/>
    </xf>
    <xf numFmtId="164" fontId="23" fillId="33" borderId="50" xfId="0" applyNumberFormat="1" applyFont="1" applyFill="1" applyBorder="1" applyAlignment="1" applyProtection="1">
      <alignment vertical="center" wrapText="1"/>
      <protection locked="0"/>
    </xf>
    <xf numFmtId="164" fontId="23" fillId="0" borderId="50" xfId="0" applyNumberFormat="1" applyFont="1" applyFill="1" applyBorder="1" applyAlignment="1">
      <alignment vertical="center" wrapText="1"/>
    </xf>
    <xf numFmtId="164" fontId="4" fillId="0" borderId="17" xfId="0" applyNumberFormat="1" applyFont="1" applyFill="1" applyBorder="1" applyAlignment="1" applyProtection="1">
      <alignment vertical="center" wrapText="1"/>
      <protection locked="0"/>
    </xf>
    <xf numFmtId="164" fontId="4" fillId="0" borderId="18" xfId="0" applyNumberFormat="1" applyFont="1" applyFill="1" applyBorder="1" applyAlignment="1" applyProtection="1">
      <alignment vertical="center" wrapText="1"/>
      <protection locked="0"/>
    </xf>
    <xf numFmtId="164" fontId="4" fillId="0" borderId="198" xfId="0" applyNumberFormat="1" applyFont="1" applyFill="1" applyBorder="1" applyAlignment="1" applyProtection="1">
      <alignment vertical="center" wrapText="1"/>
      <protection locked="0"/>
    </xf>
    <xf numFmtId="164" fontId="4" fillId="0" borderId="199" xfId="0" applyNumberFormat="1" applyFont="1" applyFill="1" applyBorder="1" applyAlignment="1" applyProtection="1">
      <alignment vertical="center" wrapText="1"/>
      <protection locked="0"/>
    </xf>
    <xf numFmtId="164" fontId="9" fillId="0" borderId="121" xfId="0" applyNumberFormat="1" applyFont="1" applyFill="1" applyBorder="1" applyAlignment="1" applyProtection="1">
      <alignment vertical="center" wrapText="1"/>
      <protection/>
    </xf>
    <xf numFmtId="164" fontId="23" fillId="0" borderId="89" xfId="0" applyNumberFormat="1" applyFont="1" applyFill="1" applyBorder="1" applyAlignment="1" applyProtection="1">
      <alignment vertical="center" wrapText="1"/>
      <protection locked="0"/>
    </xf>
    <xf numFmtId="49" fontId="4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8" xfId="0" applyNumberFormat="1" applyFont="1" applyFill="1" applyBorder="1" applyAlignment="1" applyProtection="1">
      <alignment vertical="center" wrapText="1"/>
      <protection/>
    </xf>
    <xf numFmtId="49" fontId="23" fillId="0" borderId="12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77" xfId="0" applyNumberFormat="1" applyFont="1" applyFill="1" applyBorder="1" applyAlignment="1" applyProtection="1">
      <alignment vertical="center" wrapText="1"/>
      <protection locked="0"/>
    </xf>
    <xf numFmtId="164" fontId="4" fillId="0" borderId="156" xfId="0" applyNumberFormat="1" applyFont="1" applyFill="1" applyBorder="1" applyAlignment="1" applyProtection="1">
      <alignment vertical="center" wrapText="1"/>
      <protection locked="0"/>
    </xf>
    <xf numFmtId="164" fontId="4" fillId="0" borderId="170" xfId="0" applyNumberFormat="1" applyFont="1" applyFill="1" applyBorder="1" applyAlignment="1" applyProtection="1">
      <alignment vertical="center" wrapText="1"/>
      <protection locked="0"/>
    </xf>
    <xf numFmtId="164" fontId="4" fillId="0" borderId="201" xfId="0" applyNumberFormat="1" applyFont="1" applyFill="1" applyBorder="1" applyAlignment="1" applyProtection="1">
      <alignment vertical="center" wrapText="1"/>
      <protection locked="0"/>
    </xf>
    <xf numFmtId="164" fontId="4" fillId="0" borderId="202" xfId="0" applyNumberFormat="1" applyFont="1" applyFill="1" applyBorder="1" applyAlignment="1" applyProtection="1">
      <alignment vertical="center" wrapText="1"/>
      <protection locked="0"/>
    </xf>
    <xf numFmtId="164" fontId="9" fillId="0" borderId="50" xfId="0" applyNumberFormat="1" applyFont="1" applyFill="1" applyBorder="1" applyAlignment="1" applyProtection="1">
      <alignment vertical="center" wrapText="1"/>
      <protection/>
    </xf>
    <xf numFmtId="164" fontId="23" fillId="0" borderId="50" xfId="0" applyNumberFormat="1" applyFont="1" applyFill="1" applyBorder="1" applyAlignment="1" applyProtection="1">
      <alignment vertical="center" wrapText="1"/>
      <protection locked="0"/>
    </xf>
    <xf numFmtId="164" fontId="4" fillId="0" borderId="111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06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0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0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09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10" xfId="0" applyFont="1" applyFill="1" applyBorder="1" applyAlignment="1" applyProtection="1">
      <alignment horizontal="center" vertical="center" wrapText="1"/>
      <protection/>
    </xf>
    <xf numFmtId="0" fontId="6" fillId="33" borderId="211" xfId="0" applyFont="1" applyFill="1" applyBorder="1" applyAlignment="1" applyProtection="1">
      <alignment horizontal="center" vertical="center" wrapText="1"/>
      <protection/>
    </xf>
    <xf numFmtId="0" fontId="6" fillId="0" borderId="186" xfId="0" applyFont="1" applyFill="1" applyBorder="1" applyAlignment="1" applyProtection="1">
      <alignment horizontal="center" vertical="center" wrapText="1"/>
      <protection/>
    </xf>
    <xf numFmtId="0" fontId="6" fillId="0" borderId="212" xfId="0" applyFont="1" applyFill="1" applyBorder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54" xfId="0" applyFont="1" applyBorder="1" applyAlignment="1" applyProtection="1">
      <alignment horizontal="center" vertical="center" wrapText="1"/>
      <protection/>
    </xf>
    <xf numFmtId="0" fontId="21" fillId="0" borderId="105" xfId="0" applyFont="1" applyBorder="1" applyAlignment="1" applyProtection="1">
      <alignment horizontal="left" wrapText="1" indent="1"/>
      <protection/>
    </xf>
    <xf numFmtId="3" fontId="25" fillId="0" borderId="102" xfId="0" applyNumberFormat="1" applyFont="1" applyFill="1" applyBorder="1" applyAlignment="1" applyProtection="1">
      <alignment horizontal="right" vertical="center" wrapText="1" indent="1"/>
      <protection locked="0"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6" fillId="0" borderId="126" xfId="0" applyFont="1" applyFill="1" applyBorder="1" applyAlignment="1" applyProtection="1">
      <alignment horizontal="center" vertical="center" wrapText="1"/>
      <protection/>
    </xf>
    <xf numFmtId="0" fontId="6" fillId="33" borderId="126" xfId="0" applyFont="1" applyFill="1" applyBorder="1" applyAlignment="1" applyProtection="1">
      <alignment horizontal="center" vertical="center" wrapText="1"/>
      <protection/>
    </xf>
    <xf numFmtId="164" fontId="5" fillId="0" borderId="213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214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215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216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2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2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18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219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33" xfId="0" applyFont="1" applyFill="1" applyBorder="1" applyAlignment="1" applyProtection="1">
      <alignment horizontal="center" vertical="center" wrapText="1"/>
      <protection/>
    </xf>
    <xf numFmtId="164" fontId="24" fillId="0" borderId="18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66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2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78" xfId="0" applyNumberFormat="1" applyFont="1" applyFill="1" applyBorder="1" applyAlignment="1" applyProtection="1">
      <alignment horizontal="left" vertical="center" wrapText="1" indent="1"/>
      <protection/>
    </xf>
    <xf numFmtId="164" fontId="24" fillId="33" borderId="17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6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66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21" xfId="0" applyFont="1" applyFill="1" applyBorder="1" applyAlignment="1" applyProtection="1">
      <alignment horizontal="center" vertical="center" wrapText="1"/>
      <protection/>
    </xf>
    <xf numFmtId="164" fontId="24" fillId="33" borderId="14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5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5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62" xfId="0" applyNumberFormat="1" applyFont="1" applyFill="1" applyBorder="1" applyAlignment="1" applyProtection="1">
      <alignment horizontal="right" vertical="center" wrapText="1" indent="1"/>
      <protection/>
    </xf>
    <xf numFmtId="3" fontId="25" fillId="33" borderId="75" xfId="56" applyNumberFormat="1" applyFont="1" applyFill="1" applyBorder="1" applyAlignment="1" applyProtection="1">
      <alignment horizontal="right" vertical="center" wrapText="1" indent="1"/>
      <protection/>
    </xf>
    <xf numFmtId="3" fontId="25" fillId="33" borderId="161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125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164" fontId="25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24" fillId="33" borderId="2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57" xfId="0" applyNumberFormat="1" applyFont="1" applyFill="1" applyBorder="1" applyAlignment="1" applyProtection="1">
      <alignment horizontal="right" vertical="center" wrapText="1" indent="1"/>
      <protection/>
    </xf>
    <xf numFmtId="164" fontId="24" fillId="33" borderId="17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5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24" xfId="0" applyNumberFormat="1" applyFont="1" applyFill="1" applyBorder="1" applyAlignment="1" applyProtection="1">
      <alignment horizontal="center" vertical="center" wrapText="1"/>
      <protection/>
    </xf>
    <xf numFmtId="164" fontId="5" fillId="0" borderId="21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215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21" xfId="0" applyNumberFormat="1" applyFont="1" applyFill="1" applyBorder="1" applyAlignment="1" applyProtection="1">
      <alignment horizontal="center" vertical="center" wrapText="1"/>
      <protection/>
    </xf>
    <xf numFmtId="164" fontId="24" fillId="33" borderId="2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9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2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left" vertical="center" wrapText="1"/>
    </xf>
    <xf numFmtId="164" fontId="24" fillId="33" borderId="228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5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5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0" xfId="0" applyNumberFormat="1" applyFont="1" applyFill="1" applyBorder="1" applyAlignment="1" applyProtection="1">
      <alignment horizontal="right" vertical="center" wrapText="1" indent="1"/>
      <protection/>
    </xf>
    <xf numFmtId="164" fontId="24" fillId="33" borderId="22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3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59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7" xfId="0" applyFont="1" applyFill="1" applyBorder="1" applyAlignment="1" applyProtection="1">
      <alignment vertical="center" wrapText="1"/>
      <protection/>
    </xf>
    <xf numFmtId="0" fontId="6" fillId="0" borderId="65" xfId="56" applyFont="1" applyFill="1" applyBorder="1" applyAlignment="1" applyProtection="1">
      <alignment vertical="center" wrapText="1"/>
      <protection/>
    </xf>
    <xf numFmtId="0" fontId="24" fillId="0" borderId="21" xfId="56" applyFont="1" applyFill="1" applyBorder="1" applyProtection="1">
      <alignment/>
      <protection/>
    </xf>
    <xf numFmtId="164" fontId="24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54" xfId="0" applyNumberFormat="1" applyFont="1" applyBorder="1" applyAlignment="1" applyProtection="1">
      <alignment horizontal="right" vertical="center" wrapText="1" indent="1"/>
      <protection/>
    </xf>
    <xf numFmtId="0" fontId="6" fillId="0" borderId="128" xfId="56" applyFont="1" applyFill="1" applyBorder="1" applyAlignment="1" applyProtection="1">
      <alignment horizontal="center" vertical="center" wrapText="1"/>
      <protection/>
    </xf>
    <xf numFmtId="0" fontId="6" fillId="0" borderId="133" xfId="56" applyFont="1" applyFill="1" applyBorder="1" applyAlignment="1" applyProtection="1">
      <alignment vertical="center" wrapText="1"/>
      <protection/>
    </xf>
    <xf numFmtId="0" fontId="5" fillId="0" borderId="165" xfId="56" applyFont="1" applyFill="1" applyBorder="1" applyAlignment="1" applyProtection="1">
      <alignment horizontal="left" vertical="center" wrapText="1" indent="1"/>
      <protection/>
    </xf>
    <xf numFmtId="0" fontId="5" fillId="0" borderId="167" xfId="56" applyFont="1" applyFill="1" applyBorder="1" applyAlignment="1" applyProtection="1">
      <alignment horizontal="left" vertical="center" wrapText="1" indent="1"/>
      <protection/>
    </xf>
    <xf numFmtId="0" fontId="10" fillId="0" borderId="166" xfId="0" applyFont="1" applyBorder="1" applyAlignment="1" applyProtection="1">
      <alignment horizontal="left" vertical="center" wrapText="1" indent="1"/>
      <protection/>
    </xf>
    <xf numFmtId="0" fontId="6" fillId="0" borderId="181" xfId="56" applyFont="1" applyFill="1" applyBorder="1" applyAlignment="1" applyProtection="1">
      <alignment vertical="center" wrapText="1"/>
      <protection/>
    </xf>
    <xf numFmtId="0" fontId="6" fillId="0" borderId="65" xfId="56" applyFont="1" applyFill="1" applyBorder="1" applyAlignment="1" applyProtection="1">
      <alignment horizontal="left" vertical="center" wrapText="1" indent="1"/>
      <protection/>
    </xf>
    <xf numFmtId="0" fontId="11" fillId="0" borderId="192" xfId="0" applyFont="1" applyBorder="1" applyAlignment="1" applyProtection="1">
      <alignment horizontal="left" vertical="center" wrapText="1" indent="1"/>
      <protection/>
    </xf>
    <xf numFmtId="0" fontId="6" fillId="0" borderId="170" xfId="56" applyFont="1" applyFill="1" applyBorder="1" applyAlignment="1" applyProtection="1">
      <alignment horizontal="center" vertical="center" wrapText="1"/>
      <protection/>
    </xf>
    <xf numFmtId="0" fontId="6" fillId="0" borderId="163" xfId="56" applyFont="1" applyFill="1" applyBorder="1" applyAlignment="1" applyProtection="1">
      <alignment horizontal="left" vertical="center" wrapText="1" indent="1"/>
      <protection/>
    </xf>
    <xf numFmtId="49" fontId="5" fillId="0" borderId="155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58" xfId="56" applyFont="1" applyFill="1" applyBorder="1" applyAlignment="1" applyProtection="1">
      <alignment horizontal="left" vertical="center" wrapText="1" indent="1"/>
      <protection/>
    </xf>
    <xf numFmtId="0" fontId="6" fillId="0" borderId="157" xfId="56" applyFont="1" applyFill="1" applyBorder="1" applyAlignment="1" applyProtection="1">
      <alignment horizontal="left" vertical="center" wrapText="1" indent="1"/>
      <protection/>
    </xf>
    <xf numFmtId="0" fontId="11" fillId="0" borderId="230" xfId="0" applyFont="1" applyBorder="1" applyAlignment="1" applyProtection="1">
      <alignment horizontal="left" vertical="center" wrapText="1" indent="1"/>
      <protection/>
    </xf>
    <xf numFmtId="0" fontId="6" fillId="0" borderId="181" xfId="56" applyFont="1" applyFill="1" applyBorder="1" applyAlignment="1" applyProtection="1">
      <alignment horizontal="center" vertical="center" wrapText="1"/>
      <protection/>
    </xf>
    <xf numFmtId="0" fontId="11" fillId="0" borderId="65" xfId="0" applyFont="1" applyBorder="1" applyAlignment="1" applyProtection="1">
      <alignment horizontal="left" vertical="center" wrapText="1" indent="1"/>
      <protection/>
    </xf>
    <xf numFmtId="0" fontId="6" fillId="0" borderId="133" xfId="56" applyFont="1" applyFill="1" applyBorder="1" applyAlignment="1" applyProtection="1">
      <alignment horizontal="left" vertical="center" wrapText="1" indent="1"/>
      <protection/>
    </xf>
    <xf numFmtId="0" fontId="10" fillId="0" borderId="165" xfId="0" applyFont="1" applyBorder="1" applyAlignment="1" applyProtection="1">
      <alignment horizontal="left" wrapText="1" indent="1"/>
      <protection/>
    </xf>
    <xf numFmtId="0" fontId="10" fillId="0" borderId="166" xfId="0" applyFont="1" applyBorder="1" applyAlignment="1" applyProtection="1">
      <alignment horizontal="left" wrapText="1" indent="1"/>
      <protection/>
    </xf>
    <xf numFmtId="0" fontId="10" fillId="0" borderId="167" xfId="0" applyFont="1" applyBorder="1" applyAlignment="1" applyProtection="1">
      <alignment horizontal="left" wrapText="1" indent="1"/>
      <protection/>
    </xf>
    <xf numFmtId="0" fontId="6" fillId="0" borderId="158" xfId="56" applyFont="1" applyFill="1" applyBorder="1" applyAlignment="1" applyProtection="1">
      <alignment horizontal="center" vertical="center" wrapText="1"/>
      <protection/>
    </xf>
    <xf numFmtId="49" fontId="5" fillId="0" borderId="156" xfId="56" applyNumberFormat="1" applyFont="1" applyFill="1" applyBorder="1" applyAlignment="1" applyProtection="1">
      <alignment horizontal="left" vertical="center" wrapText="1" indent="1"/>
      <protection/>
    </xf>
    <xf numFmtId="49" fontId="5" fillId="0" borderId="159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60" xfId="56" applyFont="1" applyFill="1" applyBorder="1" applyAlignment="1" applyProtection="1">
      <alignment horizontal="left" vertical="center" wrapText="1" indent="1"/>
      <protection/>
    </xf>
    <xf numFmtId="164" fontId="19" fillId="33" borderId="73" xfId="56" applyNumberFormat="1" applyFont="1" applyFill="1" applyBorder="1" applyAlignment="1" applyProtection="1">
      <alignment horizontal="right" vertical="center" wrapText="1" indent="1"/>
      <protection/>
    </xf>
    <xf numFmtId="3" fontId="25" fillId="33" borderId="78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100" xfId="56" applyFont="1" applyFill="1" applyBorder="1" applyAlignment="1" applyProtection="1">
      <alignment horizontal="left" vertical="center" wrapText="1" indent="1"/>
      <protection/>
    </xf>
    <xf numFmtId="0" fontId="9" fillId="0" borderId="231" xfId="56" applyFont="1" applyFill="1" applyBorder="1" applyAlignment="1" applyProtection="1">
      <alignment vertical="center" wrapText="1"/>
      <protection/>
    </xf>
    <xf numFmtId="164" fontId="25" fillId="33" borderId="232" xfId="56" applyNumberFormat="1" applyFont="1" applyFill="1" applyBorder="1" applyAlignment="1" applyProtection="1">
      <alignment horizontal="right" vertical="center" wrapText="1" indent="1"/>
      <protection/>
    </xf>
    <xf numFmtId="164" fontId="25" fillId="33" borderId="179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54" xfId="56" applyFont="1" applyFill="1" applyBorder="1" applyAlignment="1" applyProtection="1">
      <alignment horizontal="left" vertical="center" wrapText="1" indent="1"/>
      <protection/>
    </xf>
    <xf numFmtId="0" fontId="9" fillId="0" borderId="84" xfId="56" applyFont="1" applyFill="1" applyBorder="1" applyAlignment="1" applyProtection="1">
      <alignment vertical="center" wrapText="1"/>
      <protection/>
    </xf>
    <xf numFmtId="164" fontId="25" fillId="33" borderId="233" xfId="56" applyNumberFormat="1" applyFont="1" applyFill="1" applyBorder="1" applyAlignment="1" applyProtection="1">
      <alignment horizontal="right" vertical="center" wrapText="1" indent="1"/>
      <protection/>
    </xf>
    <xf numFmtId="164" fontId="25" fillId="33" borderId="176" xfId="56" applyNumberFormat="1" applyFont="1" applyFill="1" applyBorder="1" applyAlignment="1" applyProtection="1">
      <alignment horizontal="right" vertical="center" wrapText="1" indent="1"/>
      <protection/>
    </xf>
    <xf numFmtId="0" fontId="24" fillId="33" borderId="92" xfId="56" applyFont="1" applyFill="1" applyBorder="1" applyAlignment="1" applyProtection="1">
      <alignment horizontal="right" vertical="center" indent="1"/>
      <protection/>
    </xf>
    <xf numFmtId="0" fontId="24" fillId="0" borderId="92" xfId="56" applyFont="1" applyFill="1" applyBorder="1" applyAlignment="1" applyProtection="1">
      <alignment horizontal="right" vertical="center" indent="1"/>
      <protection/>
    </xf>
    <xf numFmtId="0" fontId="24" fillId="0" borderId="93" xfId="56" applyFont="1" applyFill="1" applyBorder="1" applyAlignment="1" applyProtection="1">
      <alignment horizontal="right" vertical="center" indent="1"/>
      <protection/>
    </xf>
    <xf numFmtId="0" fontId="24" fillId="33" borderId="89" xfId="56" applyFont="1" applyFill="1" applyBorder="1" applyAlignment="1" applyProtection="1">
      <alignment horizontal="right" vertical="center" indent="1"/>
      <protection/>
    </xf>
    <xf numFmtId="0" fontId="24" fillId="33" borderId="93" xfId="56" applyFont="1" applyFill="1" applyBorder="1" applyAlignment="1" applyProtection="1">
      <alignment horizontal="right" vertical="center" indent="1"/>
      <protection/>
    </xf>
    <xf numFmtId="0" fontId="24" fillId="33" borderId="50" xfId="56" applyFont="1" applyFill="1" applyBorder="1" applyAlignment="1" applyProtection="1">
      <alignment horizontal="right" vertical="center" indent="1"/>
      <protection/>
    </xf>
    <xf numFmtId="3" fontId="25" fillId="33" borderId="59" xfId="56" applyNumberFormat="1" applyFont="1" applyFill="1" applyBorder="1" applyAlignment="1" applyProtection="1">
      <alignment horizontal="right" vertical="center" wrapText="1" indent="1"/>
      <protection/>
    </xf>
    <xf numFmtId="0" fontId="11" fillId="0" borderId="121" xfId="0" applyFont="1" applyBorder="1" applyAlignment="1" applyProtection="1">
      <alignment vertical="center" wrapText="1"/>
      <protection/>
    </xf>
    <xf numFmtId="0" fontId="12" fillId="0" borderId="122" xfId="0" applyFont="1" applyBorder="1" applyAlignment="1" applyProtection="1">
      <alignment horizontal="left" vertical="center" wrapText="1" indent="1"/>
      <protection/>
    </xf>
    <xf numFmtId="0" fontId="5" fillId="0" borderId="125" xfId="56" applyFont="1" applyFill="1" applyBorder="1" applyProtection="1">
      <alignment/>
      <protection/>
    </xf>
    <xf numFmtId="3" fontId="25" fillId="0" borderId="188" xfId="56" applyNumberFormat="1" applyFont="1" applyFill="1" applyBorder="1" applyAlignment="1" applyProtection="1">
      <alignment horizontal="right" vertical="center" wrapText="1" indent="1"/>
      <protection/>
    </xf>
    <xf numFmtId="3" fontId="25" fillId="0" borderId="130" xfId="56" applyNumberFormat="1" applyFont="1" applyFill="1" applyBorder="1" applyAlignment="1" applyProtection="1">
      <alignment horizontal="right" vertical="center" wrapText="1" indent="1"/>
      <protection/>
    </xf>
    <xf numFmtId="3" fontId="25" fillId="0" borderId="89" xfId="56" applyNumberFormat="1" applyFont="1" applyFill="1" applyBorder="1" applyAlignment="1" applyProtection="1">
      <alignment horizontal="right" vertical="center" wrapText="1" indent="1"/>
      <protection/>
    </xf>
    <xf numFmtId="3" fontId="25" fillId="0" borderId="50" xfId="56" applyNumberFormat="1" applyFont="1" applyFill="1" applyBorder="1" applyAlignment="1" applyProtection="1">
      <alignment horizontal="right" vertical="center" wrapText="1" indent="1"/>
      <protection/>
    </xf>
    <xf numFmtId="3" fontId="25" fillId="0" borderId="92" xfId="56" applyNumberFormat="1" applyFont="1" applyFill="1" applyBorder="1" applyAlignment="1" applyProtection="1">
      <alignment horizontal="right" vertical="center" wrapText="1" indent="1"/>
      <protection/>
    </xf>
    <xf numFmtId="3" fontId="25" fillId="33" borderId="163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121" xfId="56" applyFont="1" applyFill="1" applyBorder="1" applyAlignment="1" applyProtection="1">
      <alignment horizontal="left" vertical="center" wrapText="1"/>
      <protection/>
    </xf>
    <xf numFmtId="164" fontId="23" fillId="33" borderId="234" xfId="0" applyNumberFormat="1" applyFont="1" applyFill="1" applyBorder="1" applyAlignment="1" applyProtection="1">
      <alignment vertical="center" wrapText="1"/>
      <protection/>
    </xf>
    <xf numFmtId="164" fontId="4" fillId="0" borderId="197" xfId="0" applyNumberFormat="1" applyFont="1" applyFill="1" applyBorder="1" applyAlignment="1" applyProtection="1">
      <alignment horizontal="right" vertical="center" wrapText="1"/>
      <protection/>
    </xf>
    <xf numFmtId="164" fontId="4" fillId="0" borderId="198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99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89" xfId="0" applyNumberFormat="1" applyFont="1" applyFill="1" applyBorder="1" applyAlignment="1" applyProtection="1">
      <alignment horizontal="right" vertical="center" wrapText="1"/>
      <protection/>
    </xf>
    <xf numFmtId="164" fontId="23" fillId="0" borderId="89" xfId="0" applyNumberFormat="1" applyFont="1" applyFill="1" applyBorder="1" applyAlignment="1" applyProtection="1">
      <alignment vertical="center" wrapText="1"/>
      <protection/>
    </xf>
    <xf numFmtId="164" fontId="4" fillId="33" borderId="235" xfId="0" applyNumberFormat="1" applyFont="1" applyFill="1" applyBorder="1" applyAlignment="1" applyProtection="1">
      <alignment horizontal="right" vertical="center" wrapText="1"/>
      <protection/>
    </xf>
    <xf numFmtId="164" fontId="4" fillId="33" borderId="236" xfId="0" applyNumberFormat="1" applyFont="1" applyFill="1" applyBorder="1" applyAlignment="1" applyProtection="1">
      <alignment horizontal="right" vertical="center" wrapText="1"/>
      <protection/>
    </xf>
    <xf numFmtId="164" fontId="4" fillId="33" borderId="208" xfId="0" applyNumberFormat="1" applyFont="1" applyFill="1" applyBorder="1" applyAlignment="1" applyProtection="1">
      <alignment vertical="center" wrapText="1"/>
      <protection locked="0"/>
    </xf>
    <xf numFmtId="164" fontId="4" fillId="33" borderId="208" xfId="0" applyNumberFormat="1" applyFont="1" applyFill="1" applyBorder="1" applyAlignment="1">
      <alignment vertical="center" wrapText="1"/>
    </xf>
    <xf numFmtId="164" fontId="4" fillId="33" borderId="209" xfId="0" applyNumberFormat="1" applyFont="1" applyFill="1" applyBorder="1" applyAlignment="1" applyProtection="1">
      <alignment vertical="center" wrapText="1"/>
      <protection locked="0"/>
    </xf>
    <xf numFmtId="164" fontId="9" fillId="33" borderId="125" xfId="0" applyNumberFormat="1" applyFont="1" applyFill="1" applyBorder="1" applyAlignment="1" applyProtection="1">
      <alignment vertical="center" wrapText="1"/>
      <protection/>
    </xf>
    <xf numFmtId="164" fontId="23" fillId="33" borderId="125" xfId="0" applyNumberFormat="1" applyFont="1" applyFill="1" applyBorder="1" applyAlignment="1" applyProtection="1">
      <alignment vertical="center" wrapText="1"/>
      <protection/>
    </xf>
    <xf numFmtId="164" fontId="4" fillId="0" borderId="236" xfId="0" applyNumberFormat="1" applyFont="1" applyFill="1" applyBorder="1" applyAlignment="1" applyProtection="1">
      <alignment horizontal="left" vertical="center" wrapText="1"/>
      <protection/>
    </xf>
    <xf numFmtId="164" fontId="4" fillId="0" borderId="208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209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25" xfId="0" applyNumberFormat="1" applyFont="1" applyFill="1" applyBorder="1" applyAlignment="1" applyProtection="1">
      <alignment horizontal="left" vertical="center" wrapText="1"/>
      <protection/>
    </xf>
    <xf numFmtId="164" fontId="9" fillId="0" borderId="118" xfId="0" applyNumberFormat="1" applyFont="1" applyFill="1" applyBorder="1" applyAlignment="1" applyProtection="1">
      <alignment horizontal="left" vertical="center" wrapText="1"/>
      <protection/>
    </xf>
    <xf numFmtId="164" fontId="6" fillId="33" borderId="50" xfId="0" applyNumberFormat="1" applyFont="1" applyFill="1" applyBorder="1" applyAlignment="1" applyProtection="1">
      <alignment horizontal="center" vertical="center" wrapText="1"/>
      <protection/>
    </xf>
    <xf numFmtId="164" fontId="23" fillId="33" borderId="230" xfId="0" applyNumberFormat="1" applyFont="1" applyFill="1" applyBorder="1" applyAlignment="1" applyProtection="1">
      <alignment vertical="center" wrapText="1"/>
      <protection/>
    </xf>
    <xf numFmtId="49" fontId="4" fillId="0" borderId="2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8" xfId="0" applyNumberFormat="1" applyFont="1" applyFill="1" applyBorder="1" applyAlignment="1" applyProtection="1">
      <alignment vertical="center" wrapText="1"/>
      <protection/>
    </xf>
    <xf numFmtId="164" fontId="23" fillId="0" borderId="128" xfId="0" applyNumberFormat="1" applyFont="1" applyFill="1" applyBorder="1" applyAlignment="1" applyProtection="1">
      <alignment horizontal="center" vertical="center" wrapText="1"/>
      <protection/>
    </xf>
    <xf numFmtId="164" fontId="23" fillId="33" borderId="192" xfId="0" applyNumberFormat="1" applyFont="1" applyFill="1" applyBorder="1" applyAlignment="1" applyProtection="1">
      <alignment vertical="center" wrapText="1"/>
      <protection/>
    </xf>
    <xf numFmtId="164" fontId="9" fillId="0" borderId="50" xfId="0" applyNumberFormat="1" applyFont="1" applyFill="1" applyBorder="1" applyAlignment="1" applyProtection="1">
      <alignment vertical="center" wrapText="1"/>
      <protection/>
    </xf>
    <xf numFmtId="164" fontId="23" fillId="33" borderId="169" xfId="0" applyNumberFormat="1" applyFont="1" applyFill="1" applyBorder="1" applyAlignment="1" applyProtection="1">
      <alignment vertical="center" wrapText="1"/>
      <protection/>
    </xf>
    <xf numFmtId="164" fontId="23" fillId="33" borderId="237" xfId="0" applyNumberFormat="1" applyFont="1" applyFill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left" vertical="center" wrapText="1" indent="1"/>
      <protection/>
    </xf>
    <xf numFmtId="0" fontId="12" fillId="0" borderId="51" xfId="0" applyFont="1" applyBorder="1" applyAlignment="1" applyProtection="1">
      <alignment horizontal="left" vertical="center" wrapText="1" indent="1"/>
      <protection/>
    </xf>
    <xf numFmtId="0" fontId="6" fillId="0" borderId="125" xfId="56" applyFont="1" applyFill="1" applyBorder="1" applyAlignment="1" applyProtection="1">
      <alignment horizontal="center" vertical="center" wrapText="1"/>
      <protection/>
    </xf>
    <xf numFmtId="0" fontId="9" fillId="0" borderId="121" xfId="56" applyFont="1" applyFill="1" applyBorder="1" applyAlignment="1" applyProtection="1">
      <alignment horizontal="left" vertical="center" wrapText="1" indent="1"/>
      <protection/>
    </xf>
    <xf numFmtId="164" fontId="25" fillId="0" borderId="130" xfId="56" applyNumberFormat="1" applyFont="1" applyFill="1" applyBorder="1" applyAlignment="1" applyProtection="1">
      <alignment horizontal="right" vertical="center" wrapText="1" indent="1"/>
      <protection/>
    </xf>
    <xf numFmtId="0" fontId="8" fillId="0" borderId="119" xfId="0" applyFont="1" applyFill="1" applyBorder="1" applyAlignment="1" applyProtection="1">
      <alignment horizontal="center" vertical="center" wrapText="1"/>
      <protection/>
    </xf>
    <xf numFmtId="49" fontId="5" fillId="0" borderId="207" xfId="56" applyNumberFormat="1" applyFont="1" applyFill="1" applyBorder="1" applyAlignment="1" applyProtection="1">
      <alignment horizontal="center" vertical="center" wrapText="1"/>
      <protection/>
    </xf>
    <xf numFmtId="0" fontId="6" fillId="0" borderId="21" xfId="56" applyFont="1" applyFill="1" applyBorder="1" applyAlignment="1" applyProtection="1">
      <alignment horizontal="center" vertical="center" wrapText="1"/>
      <protection/>
    </xf>
    <xf numFmtId="49" fontId="5" fillId="0" borderId="238" xfId="56" applyNumberFormat="1" applyFont="1" applyFill="1" applyBorder="1" applyAlignment="1" applyProtection="1">
      <alignment horizontal="center" vertical="center" wrapText="1"/>
      <protection/>
    </xf>
    <xf numFmtId="49" fontId="5" fillId="0" borderId="207" xfId="56" applyNumberFormat="1" applyFont="1" applyFill="1" applyBorder="1" applyAlignment="1" applyProtection="1">
      <alignment horizontal="left" vertical="center" wrapText="1" indent="1"/>
      <protection/>
    </xf>
    <xf numFmtId="49" fontId="5" fillId="0" borderId="238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25" xfId="56" applyFont="1" applyFill="1" applyBorder="1" applyAlignment="1" applyProtection="1">
      <alignment horizontal="center" vertical="center" wrapText="1"/>
      <protection/>
    </xf>
    <xf numFmtId="0" fontId="6" fillId="0" borderId="119" xfId="56" applyFont="1" applyFill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wrapText="1"/>
      <protection/>
    </xf>
    <xf numFmtId="0" fontId="10" fillId="0" borderId="207" xfId="0" applyFont="1" applyBorder="1" applyAlignment="1" applyProtection="1">
      <alignment horizontal="center" wrapText="1"/>
      <protection/>
    </xf>
    <xf numFmtId="0" fontId="10" fillId="0" borderId="111" xfId="0" applyFont="1" applyBorder="1" applyAlignment="1" applyProtection="1">
      <alignment horizontal="center" wrapText="1"/>
      <protection/>
    </xf>
    <xf numFmtId="0" fontId="10" fillId="0" borderId="238" xfId="0" applyFont="1" applyBorder="1" applyAlignment="1" applyProtection="1">
      <alignment horizontal="center" wrapText="1"/>
      <protection/>
    </xf>
    <xf numFmtId="0" fontId="11" fillId="0" borderId="118" xfId="0" applyFont="1" applyBorder="1" applyAlignment="1" applyProtection="1">
      <alignment horizontal="center" wrapText="1"/>
      <protection/>
    </xf>
    <xf numFmtId="0" fontId="9" fillId="0" borderId="239" xfId="56" applyFont="1" applyFill="1" applyBorder="1" applyAlignment="1" applyProtection="1">
      <alignment vertical="center" wrapText="1"/>
      <protection/>
    </xf>
    <xf numFmtId="0" fontId="4" fillId="0" borderId="240" xfId="56" applyFont="1" applyFill="1" applyBorder="1" applyAlignment="1" applyProtection="1">
      <alignment horizontal="left" vertical="center" wrapText="1" indent="1"/>
      <protection/>
    </xf>
    <xf numFmtId="0" fontId="4" fillId="0" borderId="56" xfId="56" applyFont="1" applyFill="1" applyBorder="1" applyAlignment="1" applyProtection="1">
      <alignment horizontal="left" vertical="center" wrapText="1" indent="1"/>
      <protection/>
    </xf>
    <xf numFmtId="0" fontId="4" fillId="0" borderId="32" xfId="56" applyFont="1" applyFill="1" applyBorder="1" applyAlignment="1" applyProtection="1" quotePrefix="1">
      <alignment horizontal="left" indent="6"/>
      <protection/>
    </xf>
    <xf numFmtId="0" fontId="4" fillId="0" borderId="32" xfId="56" applyFont="1" applyFill="1" applyBorder="1" applyAlignment="1" applyProtection="1">
      <alignment horizontal="left" indent="6"/>
      <protection/>
    </xf>
    <xf numFmtId="0" fontId="4" fillId="0" borderId="32" xfId="56" applyFont="1" applyFill="1" applyBorder="1" applyAlignment="1" applyProtection="1">
      <alignment horizontal="left" vertical="center" wrapText="1" indent="6"/>
      <protection/>
    </xf>
    <xf numFmtId="0" fontId="4" fillId="0" borderId="147" xfId="56" applyFont="1" applyFill="1" applyBorder="1" applyAlignment="1" applyProtection="1">
      <alignment horizontal="left" vertical="center" wrapText="1" indent="6"/>
      <protection/>
    </xf>
    <xf numFmtId="0" fontId="4" fillId="0" borderId="241" xfId="56" applyFont="1" applyFill="1" applyBorder="1" applyAlignment="1" applyProtection="1">
      <alignment horizontal="left" vertical="center" wrapText="1" indent="1"/>
      <protection/>
    </xf>
    <xf numFmtId="0" fontId="18" fillId="0" borderId="147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4" fillId="0" borderId="241" xfId="56" applyFont="1" applyFill="1" applyBorder="1" applyAlignment="1" applyProtection="1">
      <alignment horizontal="left" vertical="center" wrapText="1" indent="6"/>
      <protection/>
    </xf>
    <xf numFmtId="0" fontId="4" fillId="0" borderId="32" xfId="56" applyFont="1" applyFill="1" applyBorder="1" applyAlignment="1" applyProtection="1" quotePrefix="1">
      <alignment horizontal="left" vertical="center" wrapText="1" indent="6"/>
      <protection/>
    </xf>
    <xf numFmtId="0" fontId="9" fillId="0" borderId="43" xfId="56" applyFont="1" applyFill="1" applyBorder="1" applyAlignment="1" applyProtection="1">
      <alignment horizontal="left" vertical="center" wrapText="1" indent="1"/>
      <protection/>
    </xf>
    <xf numFmtId="0" fontId="4" fillId="0" borderId="239" xfId="56" applyFont="1" applyFill="1" applyBorder="1" applyAlignment="1" applyProtection="1">
      <alignment horizontal="left" vertical="center" wrapText="1" indent="1"/>
      <protection/>
    </xf>
    <xf numFmtId="0" fontId="9" fillId="0" borderId="65" xfId="56" applyFont="1" applyFill="1" applyBorder="1" applyAlignment="1" applyProtection="1">
      <alignment horizontal="left" vertical="center" wrapText="1" indent="1"/>
      <protection/>
    </xf>
    <xf numFmtId="0" fontId="9" fillId="0" borderId="242" xfId="56" applyFont="1" applyFill="1" applyBorder="1" applyAlignment="1" applyProtection="1">
      <alignment horizontal="left" vertical="center" wrapText="1" indent="1"/>
      <protection/>
    </xf>
    <xf numFmtId="0" fontId="12" fillId="0" borderId="243" xfId="0" applyFont="1" applyBorder="1" applyAlignment="1" applyProtection="1">
      <alignment horizontal="left" vertical="center" wrapText="1" indent="1"/>
      <protection/>
    </xf>
    <xf numFmtId="0" fontId="6" fillId="0" borderId="154" xfId="0" applyFont="1" applyFill="1" applyBorder="1" applyAlignment="1" applyProtection="1">
      <alignment horizontal="center" vertical="center" wrapText="1"/>
      <protection/>
    </xf>
    <xf numFmtId="0" fontId="5" fillId="0" borderId="170" xfId="0" applyFont="1" applyFill="1" applyBorder="1" applyAlignment="1" applyProtection="1">
      <alignment horizontal="left" vertical="center" wrapText="1"/>
      <protection/>
    </xf>
    <xf numFmtId="49" fontId="5" fillId="0" borderId="177" xfId="56" applyNumberFormat="1" applyFont="1" applyFill="1" applyBorder="1" applyAlignment="1" applyProtection="1">
      <alignment horizontal="center" vertical="center" wrapText="1"/>
      <protection/>
    </xf>
    <xf numFmtId="49" fontId="5" fillId="0" borderId="156" xfId="56" applyNumberFormat="1" applyFont="1" applyFill="1" applyBorder="1" applyAlignment="1" applyProtection="1">
      <alignment horizontal="center" vertical="center" wrapText="1"/>
      <protection/>
    </xf>
    <xf numFmtId="49" fontId="5" fillId="0" borderId="170" xfId="56" applyNumberFormat="1" applyFont="1" applyFill="1" applyBorder="1" applyAlignment="1" applyProtection="1">
      <alignment horizontal="center" vertical="center" wrapText="1"/>
      <protection/>
    </xf>
    <xf numFmtId="49" fontId="5" fillId="0" borderId="159" xfId="56" applyNumberFormat="1" applyFont="1" applyFill="1" applyBorder="1" applyAlignment="1" applyProtection="1">
      <alignment horizontal="center" vertical="center" wrapText="1"/>
      <protection/>
    </xf>
    <xf numFmtId="0" fontId="6" fillId="0" borderId="157" xfId="56" applyFont="1" applyFill="1" applyBorder="1" applyAlignment="1" applyProtection="1">
      <alignment horizontal="center" vertical="center" wrapText="1"/>
      <protection/>
    </xf>
    <xf numFmtId="0" fontId="5" fillId="0" borderId="157" xfId="0" applyFont="1" applyFill="1" applyBorder="1" applyAlignment="1" applyProtection="1">
      <alignment horizontal="left" vertical="center" wrapText="1"/>
      <protection/>
    </xf>
    <xf numFmtId="49" fontId="5" fillId="0" borderId="155" xfId="56" applyNumberFormat="1" applyFont="1" applyFill="1" applyBorder="1" applyAlignment="1" applyProtection="1">
      <alignment horizontal="center" vertical="center" wrapText="1"/>
      <protection/>
    </xf>
    <xf numFmtId="0" fontId="5" fillId="0" borderId="158" xfId="0" applyFont="1" applyFill="1" applyBorder="1" applyAlignment="1" applyProtection="1">
      <alignment horizontal="left" vertical="center" wrapText="1"/>
      <protection/>
    </xf>
    <xf numFmtId="0" fontId="6" fillId="0" borderId="163" xfId="56" applyFont="1" applyFill="1" applyBorder="1" applyAlignment="1" applyProtection="1">
      <alignment horizontal="center" vertical="center" wrapText="1"/>
      <protection/>
    </xf>
    <xf numFmtId="49" fontId="6" fillId="0" borderId="157" xfId="56" applyNumberFormat="1" applyFont="1" applyFill="1" applyBorder="1" applyAlignment="1" applyProtection="1">
      <alignment horizontal="center" vertical="center" wrapText="1"/>
      <protection/>
    </xf>
    <xf numFmtId="0" fontId="11" fillId="0" borderId="230" xfId="0" applyFont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left" vertical="center"/>
      <protection/>
    </xf>
    <xf numFmtId="0" fontId="6" fillId="0" borderId="203" xfId="0" applyFont="1" applyFill="1" applyBorder="1" applyAlignment="1" applyProtection="1">
      <alignment horizontal="left" vertical="center"/>
      <protection/>
    </xf>
    <xf numFmtId="0" fontId="9" fillId="0" borderId="100" xfId="0" applyFont="1" applyFill="1" applyBorder="1" applyAlignment="1" applyProtection="1">
      <alignment vertical="center" wrapText="1"/>
      <protection/>
    </xf>
    <xf numFmtId="0" fontId="9" fillId="0" borderId="54" xfId="0" applyFont="1" applyFill="1" applyBorder="1" applyAlignment="1" applyProtection="1">
      <alignment vertical="center" wrapText="1"/>
      <protection/>
    </xf>
    <xf numFmtId="49" fontId="6" fillId="0" borderId="126" xfId="56" applyNumberFormat="1" applyFont="1" applyFill="1" applyBorder="1" applyAlignment="1" applyProtection="1">
      <alignment horizontal="center" vertical="center" wrapText="1"/>
      <protection/>
    </xf>
    <xf numFmtId="0" fontId="9" fillId="0" borderId="94" xfId="56" applyFont="1" applyFill="1" applyBorder="1" applyAlignment="1" applyProtection="1">
      <alignment vertical="center" wrapText="1"/>
      <protection/>
    </xf>
    <xf numFmtId="0" fontId="9" fillId="0" borderId="244" xfId="56" applyFont="1" applyFill="1" applyBorder="1" applyAlignment="1" applyProtection="1">
      <alignment horizontal="left" vertical="center" wrapText="1" indent="1"/>
      <protection/>
    </xf>
    <xf numFmtId="0" fontId="9" fillId="0" borderId="245" xfId="56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64" fontId="25" fillId="0" borderId="24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8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77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56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7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56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55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23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56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47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7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54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6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0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56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24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16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3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94" xfId="0" applyNumberFormat="1" applyFont="1" applyFill="1" applyBorder="1" applyAlignment="1" applyProtection="1">
      <alignment horizontal="right" vertical="center" wrapText="1" indent="1"/>
      <protection/>
    </xf>
    <xf numFmtId="164" fontId="24" fillId="33" borderId="248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49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42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05" xfId="0" applyNumberFormat="1" applyFont="1" applyFill="1" applyBorder="1" applyAlignment="1" applyProtection="1">
      <alignment horizontal="left" vertical="center" wrapText="1" indent="1"/>
      <protection/>
    </xf>
    <xf numFmtId="164" fontId="24" fillId="33" borderId="15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43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241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241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241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50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25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17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right" vertical="center" wrapText="1" indent="1"/>
      <protection/>
    </xf>
    <xf numFmtId="0" fontId="24" fillId="33" borderId="154" xfId="0" applyFont="1" applyFill="1" applyBorder="1" applyAlignment="1" applyProtection="1">
      <alignment horizontal="right" vertical="center" wrapText="1" indent="1"/>
      <protection/>
    </xf>
    <xf numFmtId="164" fontId="24" fillId="33" borderId="155" xfId="56" applyNumberFormat="1" applyFont="1" applyFill="1" applyBorder="1" applyAlignment="1" applyProtection="1">
      <alignment horizontal="right" vertical="center" wrapText="1" indent="1"/>
      <protection/>
    </xf>
    <xf numFmtId="164" fontId="25" fillId="33" borderId="160" xfId="56" applyNumberFormat="1" applyFont="1" applyFill="1" applyBorder="1" applyAlignment="1" applyProtection="1">
      <alignment horizontal="right" vertical="center" wrapText="1" indent="1"/>
      <protection/>
    </xf>
    <xf numFmtId="164" fontId="25" fillId="33" borderId="157" xfId="5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4" xfId="0" applyFont="1" applyFill="1" applyBorder="1" applyAlignment="1" applyProtection="1">
      <alignment vertical="center" wrapText="1"/>
      <protection/>
    </xf>
    <xf numFmtId="164" fontId="25" fillId="0" borderId="157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54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6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207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251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111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66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33" borderId="252" xfId="56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53" xfId="0" applyFont="1" applyFill="1" applyBorder="1" applyAlignment="1" applyProtection="1">
      <alignment horizontal="center" vertical="center"/>
      <protection/>
    </xf>
    <xf numFmtId="0" fontId="9" fillId="0" borderId="254" xfId="0" applyFont="1" applyFill="1" applyBorder="1" applyAlignment="1" applyProtection="1">
      <alignment horizontal="center" vertical="center"/>
      <protection/>
    </xf>
    <xf numFmtId="164" fontId="6" fillId="0" borderId="48" xfId="56" applyNumberFormat="1" applyFont="1" applyFill="1" applyBorder="1" applyAlignment="1" applyProtection="1">
      <alignment horizontal="center" vertical="center"/>
      <protection/>
    </xf>
    <xf numFmtId="164" fontId="6" fillId="0" borderId="178" xfId="56" applyNumberFormat="1" applyFont="1" applyFill="1" applyBorder="1" applyAlignment="1" applyProtection="1">
      <alignment horizontal="center" vertical="center"/>
      <protection/>
    </xf>
    <xf numFmtId="164" fontId="6" fillId="0" borderId="255" xfId="56" applyNumberFormat="1" applyFont="1" applyFill="1" applyBorder="1" applyAlignment="1" applyProtection="1">
      <alignment horizontal="center" vertical="center"/>
      <protection/>
    </xf>
    <xf numFmtId="164" fontId="6" fillId="0" borderId="104" xfId="56" applyNumberFormat="1" applyFont="1" applyFill="1" applyBorder="1" applyAlignment="1" applyProtection="1">
      <alignment horizontal="center" vertical="center"/>
      <protection/>
    </xf>
    <xf numFmtId="0" fontId="9" fillId="0" borderId="256" xfId="0" applyFont="1" applyFill="1" applyBorder="1" applyAlignment="1" applyProtection="1">
      <alignment horizontal="center" vertical="center"/>
      <protection/>
    </xf>
    <xf numFmtId="0" fontId="9" fillId="0" borderId="178" xfId="0" applyFont="1" applyFill="1" applyBorder="1" applyAlignment="1" applyProtection="1">
      <alignment horizontal="center" vertical="center"/>
      <protection/>
    </xf>
    <xf numFmtId="0" fontId="9" fillId="0" borderId="104" xfId="0" applyFont="1" applyFill="1" applyBorder="1" applyAlignment="1" applyProtection="1">
      <alignment horizontal="center" vertical="center"/>
      <protection/>
    </xf>
    <xf numFmtId="0" fontId="9" fillId="33" borderId="253" xfId="0" applyFont="1" applyFill="1" applyBorder="1" applyAlignment="1" applyProtection="1">
      <alignment horizontal="center" vertical="center" wrapText="1"/>
      <protection/>
    </xf>
    <xf numFmtId="0" fontId="9" fillId="33" borderId="257" xfId="0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/>
    </xf>
    <xf numFmtId="0" fontId="9" fillId="0" borderId="140" xfId="0" applyFont="1" applyFill="1" applyBorder="1" applyAlignment="1" applyProtection="1">
      <alignment horizontal="center" vertical="center" wrapText="1"/>
      <protection/>
    </xf>
    <xf numFmtId="164" fontId="7" fillId="0" borderId="0" xfId="56" applyNumberFormat="1" applyFont="1" applyFill="1" applyBorder="1" applyAlignment="1" applyProtection="1">
      <alignment horizontal="left" vertical="center"/>
      <protection/>
    </xf>
    <xf numFmtId="0" fontId="8" fillId="0" borderId="259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9" fillId="0" borderId="255" xfId="0" applyFont="1" applyFill="1" applyBorder="1" applyAlignment="1" applyProtection="1">
      <alignment horizontal="center" vertical="center" wrapText="1"/>
      <protection/>
    </xf>
    <xf numFmtId="0" fontId="9" fillId="0" borderId="212" xfId="0" applyFont="1" applyFill="1" applyBorder="1" applyAlignment="1" applyProtection="1">
      <alignment horizontal="center" vertical="center" wrapText="1"/>
      <protection/>
    </xf>
    <xf numFmtId="0" fontId="9" fillId="0" borderId="125" xfId="0" applyFont="1" applyFill="1" applyBorder="1" applyAlignment="1" applyProtection="1">
      <alignment horizontal="center" vertical="center"/>
      <protection/>
    </xf>
    <xf numFmtId="0" fontId="9" fillId="0" borderId="93" xfId="0" applyFont="1" applyFill="1" applyBorder="1" applyAlignment="1" applyProtection="1">
      <alignment horizontal="center" vertical="center"/>
      <protection/>
    </xf>
    <xf numFmtId="164" fontId="9" fillId="0" borderId="260" xfId="0" applyNumberFormat="1" applyFont="1" applyFill="1" applyBorder="1" applyAlignment="1" applyProtection="1">
      <alignment horizontal="center" vertical="center" wrapText="1"/>
      <protection/>
    </xf>
    <xf numFmtId="164" fontId="9" fillId="0" borderId="255" xfId="0" applyNumberFormat="1" applyFont="1" applyFill="1" applyBorder="1" applyAlignment="1" applyProtection="1">
      <alignment horizontal="center" vertical="center" wrapText="1"/>
      <protection/>
    </xf>
    <xf numFmtId="164" fontId="9" fillId="0" borderId="141" xfId="0" applyNumberFormat="1" applyFont="1" applyFill="1" applyBorder="1" applyAlignment="1" applyProtection="1">
      <alignment horizontal="center" vertical="center" wrapText="1"/>
      <protection/>
    </xf>
    <xf numFmtId="164" fontId="9" fillId="0" borderId="125" xfId="0" applyNumberFormat="1" applyFont="1" applyFill="1" applyBorder="1" applyAlignment="1" applyProtection="1">
      <alignment horizontal="center" vertical="center" wrapText="1"/>
      <protection/>
    </xf>
    <xf numFmtId="164" fontId="9" fillId="0" borderId="128" xfId="0" applyNumberFormat="1" applyFont="1" applyFill="1" applyBorder="1" applyAlignment="1" applyProtection="1">
      <alignment horizontal="center" vertical="center" wrapText="1"/>
      <protection/>
    </xf>
    <xf numFmtId="164" fontId="9" fillId="0" borderId="93" xfId="0" applyNumberFormat="1" applyFont="1" applyFill="1" applyBorder="1" applyAlignment="1" applyProtection="1">
      <alignment horizontal="center" vertical="center" wrapText="1"/>
      <protection/>
    </xf>
    <xf numFmtId="164" fontId="9" fillId="0" borderId="261" xfId="0" applyNumberFormat="1" applyFont="1" applyFill="1" applyBorder="1" applyAlignment="1" applyProtection="1">
      <alignment horizontal="center" vertical="center" wrapText="1"/>
      <protection/>
    </xf>
    <xf numFmtId="164" fontId="9" fillId="0" borderId="262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Border="1" applyAlignment="1" applyProtection="1">
      <alignment horizontal="center" vertical="center" wrapText="1"/>
      <protection/>
    </xf>
    <xf numFmtId="164" fontId="9" fillId="0" borderId="48" xfId="0" applyNumberFormat="1" applyFont="1" applyFill="1" applyBorder="1" applyAlignment="1" applyProtection="1">
      <alignment horizontal="center" vertical="center" wrapText="1"/>
      <protection/>
    </xf>
    <xf numFmtId="164" fontId="9" fillId="0" borderId="21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9" fillId="0" borderId="246" xfId="0" applyNumberFormat="1" applyFont="1" applyFill="1" applyBorder="1" applyAlignment="1" applyProtection="1">
      <alignment horizontal="center" vertical="center" wrapText="1"/>
      <protection/>
    </xf>
    <xf numFmtId="0" fontId="9" fillId="33" borderId="263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164" fontId="9" fillId="0" borderId="140" xfId="0" applyNumberFormat="1" applyFont="1" applyFill="1" applyBorder="1" applyAlignment="1" applyProtection="1">
      <alignment horizontal="center" vertical="center" wrapText="1"/>
      <protection/>
    </xf>
    <xf numFmtId="164" fontId="9" fillId="0" borderId="263" xfId="0" applyNumberFormat="1" applyFont="1" applyFill="1" applyBorder="1" applyAlignment="1" applyProtection="1">
      <alignment horizontal="center" vertical="center" wrapText="1"/>
      <protection/>
    </xf>
    <xf numFmtId="0" fontId="9" fillId="0" borderId="154" xfId="0" applyFont="1" applyFill="1" applyBorder="1" applyAlignment="1" applyProtection="1">
      <alignment horizontal="center" vertical="center" wrapText="1"/>
      <protection/>
    </xf>
    <xf numFmtId="0" fontId="9" fillId="0" borderId="163" xfId="0" applyFont="1" applyFill="1" applyBorder="1" applyAlignment="1" applyProtection="1">
      <alignment horizontal="center" vertical="center" wrapText="1"/>
      <protection/>
    </xf>
    <xf numFmtId="0" fontId="9" fillId="33" borderId="264" xfId="0" applyFont="1" applyFill="1" applyBorder="1" applyAlignment="1" applyProtection="1">
      <alignment horizontal="center" vertical="center" wrapText="1"/>
      <protection/>
    </xf>
    <xf numFmtId="164" fontId="9" fillId="0" borderId="264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left" vertical="center" wrapText="1"/>
    </xf>
    <xf numFmtId="0" fontId="9" fillId="0" borderId="125" xfId="0" applyFont="1" applyFill="1" applyBorder="1" applyAlignment="1" applyProtection="1">
      <alignment horizontal="center" vertical="center" wrapText="1"/>
      <protection/>
    </xf>
    <xf numFmtId="0" fontId="9" fillId="0" borderId="93" xfId="0" applyFont="1" applyFill="1" applyBorder="1" applyAlignment="1" applyProtection="1">
      <alignment horizontal="center" vertical="center" wrapText="1"/>
      <protection/>
    </xf>
    <xf numFmtId="0" fontId="9" fillId="33" borderId="126" xfId="0" applyFont="1" applyFill="1" applyBorder="1" applyAlignment="1" applyProtection="1">
      <alignment horizontal="center" vertical="center" wrapText="1"/>
      <protection/>
    </xf>
    <xf numFmtId="0" fontId="9" fillId="33" borderId="230" xfId="0" applyFont="1" applyFill="1" applyBorder="1" applyAlignment="1" applyProtection="1">
      <alignment horizontal="center" vertical="center" wrapText="1"/>
      <protection/>
    </xf>
    <xf numFmtId="164" fontId="9" fillId="0" borderId="119" xfId="0" applyNumberFormat="1" applyFont="1" applyFill="1" applyBorder="1" applyAlignment="1" applyProtection="1">
      <alignment horizontal="center" vertical="center" wrapText="1"/>
      <protection/>
    </xf>
    <xf numFmtId="164" fontId="9" fillId="0" borderId="154" xfId="0" applyNumberFormat="1" applyFont="1" applyFill="1" applyBorder="1" applyAlignment="1" applyProtection="1">
      <alignment horizontal="center" vertical="center" wrapText="1"/>
      <protection/>
    </xf>
    <xf numFmtId="164" fontId="9" fillId="0" borderId="163" xfId="0" applyNumberFormat="1" applyFont="1" applyFill="1" applyBorder="1" applyAlignment="1" applyProtection="1">
      <alignment horizontal="center" vertical="center" wrapText="1"/>
      <protection/>
    </xf>
    <xf numFmtId="164" fontId="9" fillId="0" borderId="178" xfId="0" applyNumberFormat="1" applyFont="1" applyFill="1" applyBorder="1" applyAlignment="1" applyProtection="1">
      <alignment horizontal="center" vertical="center" wrapText="1"/>
      <protection/>
    </xf>
    <xf numFmtId="164" fontId="9" fillId="0" borderId="133" xfId="0" applyNumberFormat="1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128" xfId="0" applyFont="1" applyFill="1" applyBorder="1" applyAlignment="1" applyProtection="1">
      <alignment horizontal="center" vertical="center" wrapText="1"/>
      <protection/>
    </xf>
    <xf numFmtId="0" fontId="9" fillId="33" borderId="141" xfId="0" applyFont="1" applyFill="1" applyBorder="1" applyAlignment="1" applyProtection="1">
      <alignment horizontal="center" vertical="center" wrapText="1"/>
      <protection/>
    </xf>
    <xf numFmtId="0" fontId="9" fillId="33" borderId="68" xfId="0" applyFont="1" applyFill="1" applyBorder="1" applyAlignment="1" applyProtection="1">
      <alignment horizontal="center" vertical="center" wrapText="1"/>
      <protection/>
    </xf>
    <xf numFmtId="164" fontId="9" fillId="0" borderId="157" xfId="0" applyNumberFormat="1" applyFont="1" applyFill="1" applyBorder="1" applyAlignment="1" applyProtection="1">
      <alignment horizontal="center" vertical="center" wrapText="1"/>
      <protection/>
    </xf>
    <xf numFmtId="0" fontId="9" fillId="0" borderId="261" xfId="0" applyFont="1" applyFill="1" applyBorder="1" applyAlignment="1" applyProtection="1">
      <alignment horizontal="center" vertical="center"/>
      <protection/>
    </xf>
    <xf numFmtId="0" fontId="9" fillId="0" borderId="259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9" fillId="0" borderId="128" xfId="0" applyFont="1" applyFill="1" applyBorder="1" applyAlignment="1" applyProtection="1">
      <alignment horizontal="center" vertical="center"/>
      <protection/>
    </xf>
    <xf numFmtId="0" fontId="9" fillId="0" borderId="118" xfId="0" applyFont="1" applyFill="1" applyBorder="1" applyAlignment="1" applyProtection="1">
      <alignment horizontal="center" vertical="center" wrapText="1"/>
      <protection/>
    </xf>
    <xf numFmtId="0" fontId="9" fillId="0" borderId="192" xfId="0" applyFont="1" applyFill="1" applyBorder="1" applyAlignment="1" applyProtection="1">
      <alignment horizontal="center" vertical="center" wrapText="1"/>
      <protection/>
    </xf>
    <xf numFmtId="0" fontId="9" fillId="0" borderId="265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66" xfId="0" applyFont="1" applyFill="1" applyBorder="1" applyAlignment="1" applyProtection="1">
      <alignment horizontal="center" vertical="center"/>
      <protection/>
    </xf>
    <xf numFmtId="0" fontId="9" fillId="0" borderId="192" xfId="0" applyFont="1" applyFill="1" applyBorder="1" applyAlignment="1" applyProtection="1">
      <alignment horizontal="center" vertical="center"/>
      <protection/>
    </xf>
    <xf numFmtId="0" fontId="9" fillId="0" borderId="265" xfId="0" applyFont="1" applyFill="1" applyBorder="1" applyAlignment="1" applyProtection="1">
      <alignment horizontal="center" vertical="center"/>
      <protection/>
    </xf>
    <xf numFmtId="0" fontId="9" fillId="0" borderId="253" xfId="0" applyFont="1" applyFill="1" applyBorder="1" applyAlignment="1" applyProtection="1">
      <alignment horizontal="center" vertical="center" wrapText="1"/>
      <protection/>
    </xf>
    <xf numFmtId="0" fontId="9" fillId="0" borderId="257" xfId="0" applyFont="1" applyFill="1" applyBorder="1" applyAlignment="1" applyProtection="1">
      <alignment horizontal="center" vertical="center" wrapText="1"/>
      <protection/>
    </xf>
    <xf numFmtId="0" fontId="9" fillId="0" borderId="65" xfId="0" applyFont="1" applyFill="1" applyBorder="1" applyAlignment="1" applyProtection="1">
      <alignment horizontal="center" vertical="center" wrapText="1"/>
      <protection/>
    </xf>
    <xf numFmtId="0" fontId="9" fillId="0" borderId="133" xfId="0" applyFont="1" applyFill="1" applyBorder="1" applyAlignment="1" applyProtection="1">
      <alignment horizontal="center" vertical="center" wrapText="1"/>
      <protection/>
    </xf>
    <xf numFmtId="0" fontId="9" fillId="0" borderId="73" xfId="0" applyFont="1" applyFill="1" applyBorder="1" applyAlignment="1" applyProtection="1">
      <alignment horizontal="center" vertical="center" wrapText="1"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164" fontId="7" fillId="0" borderId="0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174"/>
  <sheetViews>
    <sheetView view="pageBreakPreview" zoomScaleSheetLayoutView="100" workbookViewId="0" topLeftCell="A1">
      <selection activeCell="K99" sqref="K99:L99"/>
    </sheetView>
  </sheetViews>
  <sheetFormatPr defaultColWidth="9.00390625" defaultRowHeight="12.75"/>
  <cols>
    <col min="1" max="1" width="7.375" style="1" customWidth="1"/>
    <col min="2" max="2" width="78.125" style="63" customWidth="1"/>
    <col min="3" max="3" width="17.50390625" style="278" customWidth="1"/>
    <col min="4" max="4" width="18.125" style="2" customWidth="1"/>
    <col min="5" max="5" width="17.875" style="2" customWidth="1"/>
    <col min="6" max="6" width="14.125" style="2" customWidth="1"/>
    <col min="7" max="7" width="17.125" style="2" customWidth="1"/>
    <col min="8" max="8" width="16.375" style="3" customWidth="1"/>
    <col min="9" max="9" width="15.625" style="3" customWidth="1"/>
    <col min="10" max="10" width="17.375" style="3" customWidth="1"/>
    <col min="11" max="12" width="16.00390625" style="3" customWidth="1"/>
    <col min="13" max="13" width="14.625" style="3" customWidth="1"/>
    <col min="14" max="16384" width="9.375" style="3" customWidth="1"/>
  </cols>
  <sheetData>
    <row r="1" spans="1:13" ht="15.75" customHeight="1" thickBot="1">
      <c r="A1" s="1027"/>
      <c r="B1" s="1027"/>
      <c r="C1" s="266"/>
      <c r="D1" s="5"/>
      <c r="E1" s="5"/>
      <c r="M1" s="5" t="s">
        <v>0</v>
      </c>
    </row>
    <row r="2" spans="1:13" s="32" customFormat="1" ht="21.75" customHeight="1" thickBot="1">
      <c r="A2" s="1028" t="s">
        <v>1</v>
      </c>
      <c r="B2" s="1025" t="s">
        <v>2</v>
      </c>
      <c r="C2" s="1022" t="s">
        <v>532</v>
      </c>
      <c r="D2" s="1019" t="s">
        <v>533</v>
      </c>
      <c r="E2" s="1020"/>
      <c r="F2" s="1021"/>
      <c r="G2" s="1025" t="s">
        <v>542</v>
      </c>
      <c r="H2" s="1031" t="s">
        <v>543</v>
      </c>
      <c r="I2" s="1032"/>
      <c r="J2" s="1025" t="s">
        <v>544</v>
      </c>
      <c r="K2" s="1013" t="s">
        <v>525</v>
      </c>
      <c r="L2" s="1013"/>
      <c r="M2" s="1014"/>
    </row>
    <row r="3" spans="1:13" s="105" customFormat="1" ht="48" thickBot="1">
      <c r="A3" s="1029"/>
      <c r="B3" s="1030"/>
      <c r="C3" s="1023"/>
      <c r="D3" s="477" t="s">
        <v>3</v>
      </c>
      <c r="E3" s="478" t="s">
        <v>4</v>
      </c>
      <c r="F3" s="479" t="s">
        <v>453</v>
      </c>
      <c r="G3" s="1026"/>
      <c r="H3" s="471" t="s">
        <v>526</v>
      </c>
      <c r="I3" s="423" t="s">
        <v>334</v>
      </c>
      <c r="J3" s="1026"/>
      <c r="K3" s="472" t="s">
        <v>3</v>
      </c>
      <c r="L3" s="470" t="s">
        <v>4</v>
      </c>
      <c r="M3" s="473" t="s">
        <v>453</v>
      </c>
    </row>
    <row r="4" spans="1:13" s="7" customFormat="1" ht="15" customHeight="1" thickBot="1">
      <c r="A4" s="740" t="s">
        <v>5</v>
      </c>
      <c r="B4" s="366" t="s">
        <v>6</v>
      </c>
      <c r="C4" s="480" t="s">
        <v>7</v>
      </c>
      <c r="D4" s="481" t="s">
        <v>8</v>
      </c>
      <c r="E4" s="481" t="s">
        <v>9</v>
      </c>
      <c r="F4" s="958" t="s">
        <v>10</v>
      </c>
      <c r="G4" s="433" t="s">
        <v>370</v>
      </c>
      <c r="H4" s="474" t="s">
        <v>527</v>
      </c>
      <c r="I4" s="475" t="s">
        <v>528</v>
      </c>
      <c r="J4" s="476" t="s">
        <v>529</v>
      </c>
      <c r="K4" s="476" t="s">
        <v>546</v>
      </c>
      <c r="L4" s="475" t="s">
        <v>531</v>
      </c>
      <c r="M4" s="476" t="s">
        <v>545</v>
      </c>
    </row>
    <row r="5" spans="1:13" s="7" customFormat="1" ht="23.25" customHeight="1" thickBot="1">
      <c r="A5" s="1015" t="s">
        <v>11</v>
      </c>
      <c r="B5" s="1016"/>
      <c r="C5" s="1016"/>
      <c r="D5" s="1016"/>
      <c r="E5" s="1016"/>
      <c r="F5" s="1016"/>
      <c r="G5" s="1017"/>
      <c r="H5" s="1017"/>
      <c r="I5" s="1017"/>
      <c r="J5" s="1017"/>
      <c r="K5" s="1016"/>
      <c r="L5" s="1016"/>
      <c r="M5" s="1018"/>
    </row>
    <row r="6" spans="1:13" s="8" customFormat="1" ht="15" customHeight="1" thickBot="1">
      <c r="A6" s="150"/>
      <c r="B6" s="78" t="s">
        <v>12</v>
      </c>
      <c r="C6" s="267"/>
      <c r="D6" s="106"/>
      <c r="E6" s="106"/>
      <c r="F6" s="377"/>
      <c r="G6" s="503"/>
      <c r="H6" s="485"/>
      <c r="I6" s="486"/>
      <c r="J6" s="503"/>
      <c r="K6" s="267"/>
      <c r="L6" s="267"/>
      <c r="M6" s="844"/>
    </row>
    <row r="7" spans="1:13" s="8" customFormat="1" ht="16.5" customHeight="1">
      <c r="A7" s="149" t="s">
        <v>13</v>
      </c>
      <c r="B7" s="79" t="s">
        <v>14</v>
      </c>
      <c r="C7" s="268">
        <v>109616</v>
      </c>
      <c r="D7" s="268">
        <v>109616</v>
      </c>
      <c r="E7" s="163"/>
      <c r="F7" s="221">
        <v>32240</v>
      </c>
      <c r="G7" s="504">
        <v>110283</v>
      </c>
      <c r="H7" s="487"/>
      <c r="I7" s="488"/>
      <c r="J7" s="504">
        <v>110283</v>
      </c>
      <c r="K7" s="504">
        <v>110283</v>
      </c>
      <c r="L7" s="268"/>
      <c r="M7" s="488">
        <v>32240</v>
      </c>
    </row>
    <row r="8" spans="1:13" s="8" customFormat="1" ht="16.5" customHeight="1">
      <c r="A8" s="378" t="s">
        <v>15</v>
      </c>
      <c r="B8" s="80" t="s">
        <v>16</v>
      </c>
      <c r="C8" s="269">
        <v>137878</v>
      </c>
      <c r="D8" s="269">
        <v>137878</v>
      </c>
      <c r="E8" s="165"/>
      <c r="F8" s="217"/>
      <c r="G8" s="505">
        <v>148026</v>
      </c>
      <c r="H8" s="489"/>
      <c r="I8" s="490"/>
      <c r="J8" s="505">
        <v>148026</v>
      </c>
      <c r="K8" s="505">
        <v>148026</v>
      </c>
      <c r="L8" s="269"/>
      <c r="M8" s="490"/>
    </row>
    <row r="9" spans="1:13" s="8" customFormat="1" ht="16.5" customHeight="1">
      <c r="A9" s="378" t="s">
        <v>17</v>
      </c>
      <c r="B9" s="80" t="s">
        <v>18</v>
      </c>
      <c r="C9" s="269">
        <v>223306</v>
      </c>
      <c r="D9" s="269">
        <v>223306</v>
      </c>
      <c r="E9" s="165"/>
      <c r="F9" s="217"/>
      <c r="G9" s="505">
        <v>256771</v>
      </c>
      <c r="H9" s="489"/>
      <c r="I9" s="490"/>
      <c r="J9" s="505">
        <v>256771</v>
      </c>
      <c r="K9" s="505">
        <v>256771</v>
      </c>
      <c r="L9" s="269"/>
      <c r="M9" s="490"/>
    </row>
    <row r="10" spans="1:13" s="8" customFormat="1" ht="16.5" customHeight="1">
      <c r="A10" s="378" t="s">
        <v>19</v>
      </c>
      <c r="B10" s="80" t="s">
        <v>20</v>
      </c>
      <c r="C10" s="269">
        <v>32721</v>
      </c>
      <c r="D10" s="269">
        <v>32721</v>
      </c>
      <c r="E10" s="165"/>
      <c r="F10" s="217"/>
      <c r="G10" s="505">
        <v>38898</v>
      </c>
      <c r="H10" s="489">
        <v>591</v>
      </c>
      <c r="I10" s="490"/>
      <c r="J10" s="505">
        <v>39489</v>
      </c>
      <c r="K10" s="505">
        <v>39489</v>
      </c>
      <c r="L10" s="269"/>
      <c r="M10" s="490"/>
    </row>
    <row r="11" spans="1:13" s="8" customFormat="1" ht="15" customHeight="1" thickBot="1">
      <c r="A11" s="378" t="s">
        <v>21</v>
      </c>
      <c r="B11" s="81" t="s">
        <v>22</v>
      </c>
      <c r="C11" s="269"/>
      <c r="D11" s="165"/>
      <c r="E11" s="165"/>
      <c r="F11" s="217"/>
      <c r="G11" s="505">
        <v>15124</v>
      </c>
      <c r="H11" s="489"/>
      <c r="I11" s="490"/>
      <c r="J11" s="505">
        <v>15124</v>
      </c>
      <c r="K11" s="505">
        <v>15124</v>
      </c>
      <c r="L11" s="269"/>
      <c r="M11" s="490"/>
    </row>
    <row r="12" spans="1:13" s="8" customFormat="1" ht="19.5" customHeight="1" thickBot="1">
      <c r="A12" s="151" t="s">
        <v>23</v>
      </c>
      <c r="B12" s="82" t="s">
        <v>24</v>
      </c>
      <c r="C12" s="270">
        <f>SUM(C7:C11)</f>
        <v>503521</v>
      </c>
      <c r="D12" s="166">
        <f>SUM(D7:D11)</f>
        <v>503521</v>
      </c>
      <c r="E12" s="166"/>
      <c r="F12" s="379">
        <f>SUM(F7:F11)</f>
        <v>32240</v>
      </c>
      <c r="G12" s="506">
        <f>SUM(G7:G11)</f>
        <v>569102</v>
      </c>
      <c r="H12" s="491">
        <f>SUM(H7:H11)</f>
        <v>591</v>
      </c>
      <c r="I12" s="492"/>
      <c r="J12" s="506">
        <f>SUM(J7:J11)</f>
        <v>569693</v>
      </c>
      <c r="K12" s="270">
        <f>SUM(K7:K11)</f>
        <v>569693</v>
      </c>
      <c r="L12" s="270">
        <f>SUM(L7:L11)</f>
        <v>0</v>
      </c>
      <c r="M12" s="492">
        <f>SUM(M7:M11)</f>
        <v>32240</v>
      </c>
    </row>
    <row r="13" spans="1:13" ht="15" customHeight="1" thickBot="1">
      <c r="A13" s="151"/>
      <c r="B13" s="83" t="s">
        <v>25</v>
      </c>
      <c r="C13" s="271"/>
      <c r="D13" s="168"/>
      <c r="E13" s="168"/>
      <c r="F13" s="380"/>
      <c r="G13" s="507"/>
      <c r="H13" s="493"/>
      <c r="I13" s="494"/>
      <c r="J13" s="507"/>
      <c r="K13" s="271"/>
      <c r="L13" s="271"/>
      <c r="M13" s="494"/>
    </row>
    <row r="14" spans="1:13" s="8" customFormat="1" ht="15" customHeight="1">
      <c r="A14" s="149" t="s">
        <v>26</v>
      </c>
      <c r="B14" s="79" t="s">
        <v>27</v>
      </c>
      <c r="C14" s="268"/>
      <c r="D14" s="163"/>
      <c r="E14" s="163"/>
      <c r="F14" s="221"/>
      <c r="G14" s="504"/>
      <c r="H14" s="487"/>
      <c r="I14" s="488"/>
      <c r="J14" s="504"/>
      <c r="K14" s="268"/>
      <c r="L14" s="268"/>
      <c r="M14" s="488"/>
    </row>
    <row r="15" spans="1:13" s="8" customFormat="1" ht="15" customHeight="1">
      <c r="A15" s="378" t="s">
        <v>28</v>
      </c>
      <c r="B15" s="80" t="s">
        <v>29</v>
      </c>
      <c r="C15" s="268"/>
      <c r="D15" s="165"/>
      <c r="E15" s="165"/>
      <c r="F15" s="217"/>
      <c r="G15" s="504"/>
      <c r="H15" s="487"/>
      <c r="I15" s="488"/>
      <c r="J15" s="504"/>
      <c r="K15" s="268"/>
      <c r="L15" s="268"/>
      <c r="M15" s="488"/>
    </row>
    <row r="16" spans="1:13" s="8" customFormat="1" ht="15" customHeight="1">
      <c r="A16" s="378" t="s">
        <v>30</v>
      </c>
      <c r="B16" s="80" t="s">
        <v>31</v>
      </c>
      <c r="C16" s="269"/>
      <c r="D16" s="165"/>
      <c r="E16" s="165"/>
      <c r="F16" s="217"/>
      <c r="G16" s="505"/>
      <c r="H16" s="489"/>
      <c r="I16" s="490"/>
      <c r="J16" s="505"/>
      <c r="K16" s="269"/>
      <c r="L16" s="269"/>
      <c r="M16" s="490"/>
    </row>
    <row r="17" spans="1:13" s="8" customFormat="1" ht="15" customHeight="1">
      <c r="A17" s="378" t="s">
        <v>32</v>
      </c>
      <c r="B17" s="80" t="s">
        <v>33</v>
      </c>
      <c r="C17" s="269"/>
      <c r="D17" s="165"/>
      <c r="E17" s="165"/>
      <c r="F17" s="217"/>
      <c r="G17" s="505"/>
      <c r="H17" s="489"/>
      <c r="I17" s="490"/>
      <c r="J17" s="505"/>
      <c r="K17" s="269"/>
      <c r="L17" s="269"/>
      <c r="M17" s="490"/>
    </row>
    <row r="18" spans="1:13" s="8" customFormat="1" ht="16.5" customHeight="1">
      <c r="A18" s="378" t="s">
        <v>34</v>
      </c>
      <c r="B18" s="80" t="s">
        <v>35</v>
      </c>
      <c r="C18" s="269">
        <v>268780</v>
      </c>
      <c r="D18" s="165">
        <v>62318</v>
      </c>
      <c r="E18" s="165">
        <v>206462</v>
      </c>
      <c r="F18" s="217"/>
      <c r="G18" s="505">
        <v>268388</v>
      </c>
      <c r="H18" s="489">
        <v>64064</v>
      </c>
      <c r="I18" s="490"/>
      <c r="J18" s="505">
        <v>332452</v>
      </c>
      <c r="K18" s="269">
        <v>68618</v>
      </c>
      <c r="L18" s="269">
        <v>263834</v>
      </c>
      <c r="M18" s="490"/>
    </row>
    <row r="19" spans="1:13" s="8" customFormat="1" ht="15" customHeight="1" thickBot="1">
      <c r="A19" s="381" t="s">
        <v>36</v>
      </c>
      <c r="B19" s="84" t="s">
        <v>37</v>
      </c>
      <c r="C19" s="272"/>
      <c r="D19" s="169"/>
      <c r="E19" s="169"/>
      <c r="F19" s="218"/>
      <c r="G19" s="508"/>
      <c r="H19" s="495">
        <v>57764</v>
      </c>
      <c r="I19" s="496"/>
      <c r="J19" s="508">
        <v>57764</v>
      </c>
      <c r="K19" s="272"/>
      <c r="L19" s="272">
        <v>57764</v>
      </c>
      <c r="M19" s="496"/>
    </row>
    <row r="20" spans="1:13" s="8" customFormat="1" ht="31.5" customHeight="1" thickBot="1">
      <c r="A20" s="151" t="s">
        <v>38</v>
      </c>
      <c r="B20" s="83" t="s">
        <v>39</v>
      </c>
      <c r="C20" s="270">
        <f aca="true" t="shared" si="0" ref="C20:H20">+C14+C15+C16+C17+C18</f>
        <v>268780</v>
      </c>
      <c r="D20" s="170">
        <f t="shared" si="0"/>
        <v>62318</v>
      </c>
      <c r="E20" s="170">
        <f t="shared" si="0"/>
        <v>206462</v>
      </c>
      <c r="F20" s="219">
        <f t="shared" si="0"/>
        <v>0</v>
      </c>
      <c r="G20" s="506">
        <f t="shared" si="0"/>
        <v>268388</v>
      </c>
      <c r="H20" s="491">
        <f t="shared" si="0"/>
        <v>64064</v>
      </c>
      <c r="I20" s="492">
        <f>SUM(I14:I18)</f>
        <v>0</v>
      </c>
      <c r="J20" s="506">
        <f>+J14+J15+J16+J17+J18</f>
        <v>332452</v>
      </c>
      <c r="K20" s="270">
        <f>+K14+K15+K16+K17+K18</f>
        <v>68618</v>
      </c>
      <c r="L20" s="270">
        <f>+L14+L15+L16+L17+L18</f>
        <v>263834</v>
      </c>
      <c r="M20" s="492">
        <f>+M14+M15+M16+M17+M18</f>
        <v>0</v>
      </c>
    </row>
    <row r="21" spans="1:13" ht="15" customHeight="1" thickBot="1">
      <c r="A21" s="151"/>
      <c r="B21" s="82" t="s">
        <v>40</v>
      </c>
      <c r="C21" s="271"/>
      <c r="D21" s="168"/>
      <c r="E21" s="168"/>
      <c r="F21" s="380"/>
      <c r="G21" s="507"/>
      <c r="H21" s="493"/>
      <c r="I21" s="494"/>
      <c r="J21" s="507"/>
      <c r="K21" s="271"/>
      <c r="L21" s="271"/>
      <c r="M21" s="494"/>
    </row>
    <row r="22" spans="1:13" s="8" customFormat="1" ht="16.5" customHeight="1">
      <c r="A22" s="149" t="s">
        <v>41</v>
      </c>
      <c r="B22" s="79" t="s">
        <v>42</v>
      </c>
      <c r="C22" s="268"/>
      <c r="D22" s="163"/>
      <c r="E22" s="163"/>
      <c r="F22" s="221"/>
      <c r="G22" s="504"/>
      <c r="H22" s="487"/>
      <c r="I22" s="488"/>
      <c r="J22" s="504"/>
      <c r="K22" s="268"/>
      <c r="L22" s="268"/>
      <c r="M22" s="488"/>
    </row>
    <row r="23" spans="1:13" s="8" customFormat="1" ht="15" customHeight="1">
      <c r="A23" s="378" t="s">
        <v>43</v>
      </c>
      <c r="B23" s="80" t="s">
        <v>44</v>
      </c>
      <c r="C23" s="269"/>
      <c r="D23" s="165"/>
      <c r="E23" s="165"/>
      <c r="F23" s="217"/>
      <c r="G23" s="505"/>
      <c r="H23" s="489"/>
      <c r="I23" s="490"/>
      <c r="J23" s="505"/>
      <c r="K23" s="269"/>
      <c r="L23" s="269"/>
      <c r="M23" s="490"/>
    </row>
    <row r="24" spans="1:13" s="8" customFormat="1" ht="15" customHeight="1">
      <c r="A24" s="378" t="s">
        <v>45</v>
      </c>
      <c r="B24" s="80" t="s">
        <v>46</v>
      </c>
      <c r="C24" s="269"/>
      <c r="D24" s="165"/>
      <c r="E24" s="165"/>
      <c r="F24" s="217"/>
      <c r="G24" s="505"/>
      <c r="H24" s="489"/>
      <c r="I24" s="490"/>
      <c r="J24" s="505"/>
      <c r="K24" s="269"/>
      <c r="L24" s="269"/>
      <c r="M24" s="490"/>
    </row>
    <row r="25" spans="1:13" s="8" customFormat="1" ht="15" customHeight="1">
      <c r="A25" s="378" t="s">
        <v>47</v>
      </c>
      <c r="B25" s="80" t="s">
        <v>48</v>
      </c>
      <c r="C25" s="269"/>
      <c r="D25" s="165"/>
      <c r="E25" s="165"/>
      <c r="F25" s="217"/>
      <c r="G25" s="505"/>
      <c r="H25" s="489"/>
      <c r="I25" s="490"/>
      <c r="J25" s="505"/>
      <c r="K25" s="269"/>
      <c r="L25" s="269"/>
      <c r="M25" s="490"/>
    </row>
    <row r="26" spans="1:13" s="8" customFormat="1" ht="15" customHeight="1">
      <c r="A26" s="378" t="s">
        <v>49</v>
      </c>
      <c r="B26" s="80" t="s">
        <v>50</v>
      </c>
      <c r="C26" s="269"/>
      <c r="D26" s="165"/>
      <c r="E26" s="165"/>
      <c r="F26" s="217"/>
      <c r="G26" s="505">
        <v>5000</v>
      </c>
      <c r="H26" s="489">
        <v>946652</v>
      </c>
      <c r="I26" s="490"/>
      <c r="J26" s="505">
        <v>951652</v>
      </c>
      <c r="K26" s="269">
        <v>5000</v>
      </c>
      <c r="L26" s="269">
        <v>946652</v>
      </c>
      <c r="M26" s="490"/>
    </row>
    <row r="27" spans="1:13" s="8" customFormat="1" ht="15" customHeight="1" thickBot="1">
      <c r="A27" s="381" t="s">
        <v>51</v>
      </c>
      <c r="B27" s="85" t="s">
        <v>52</v>
      </c>
      <c r="C27" s="272"/>
      <c r="D27" s="169"/>
      <c r="E27" s="169"/>
      <c r="F27" s="218"/>
      <c r="G27" s="508">
        <v>5000</v>
      </c>
      <c r="H27" s="495">
        <v>946652</v>
      </c>
      <c r="I27" s="496"/>
      <c r="J27" s="508">
        <v>951652</v>
      </c>
      <c r="K27" s="272">
        <v>5000</v>
      </c>
      <c r="L27" s="272">
        <v>946652</v>
      </c>
      <c r="M27" s="496"/>
    </row>
    <row r="28" spans="1:13" s="8" customFormat="1" ht="30.75" customHeight="1" thickBot="1">
      <c r="A28" s="151" t="s">
        <v>53</v>
      </c>
      <c r="B28" s="82" t="s">
        <v>54</v>
      </c>
      <c r="C28" s="170">
        <f>+C22+C23+C24+C25+C26</f>
        <v>0</v>
      </c>
      <c r="D28" s="170">
        <f>+D22+D23+D24+D25+D26</f>
        <v>0</v>
      </c>
      <c r="E28" s="170">
        <f>+E22+E23+E24+E25+E26</f>
        <v>0</v>
      </c>
      <c r="F28" s="219">
        <f>+F22+F23+F24+F25+F26</f>
        <v>0</v>
      </c>
      <c r="G28" s="509">
        <f>+G22+G23+G24+G25+G26</f>
        <v>5000</v>
      </c>
      <c r="H28" s="497">
        <f>SUM(H22:H26)</f>
        <v>946652</v>
      </c>
      <c r="I28" s="219"/>
      <c r="J28" s="509">
        <f>+J22+J23+J24+J25+J26</f>
        <v>951652</v>
      </c>
      <c r="K28" s="170">
        <f>+K22+K23+K24+K25+K26</f>
        <v>5000</v>
      </c>
      <c r="L28" s="170">
        <f>+L22+L23+L24+L25+L26</f>
        <v>946652</v>
      </c>
      <c r="M28" s="219">
        <f>+M22+M23+M24+M25+M26</f>
        <v>0</v>
      </c>
    </row>
    <row r="29" spans="1:13" ht="15" customHeight="1" thickBot="1">
      <c r="A29" s="151"/>
      <c r="B29" s="82" t="s">
        <v>55</v>
      </c>
      <c r="C29" s="271"/>
      <c r="D29" s="168"/>
      <c r="E29" s="168"/>
      <c r="F29" s="380"/>
      <c r="G29" s="507"/>
      <c r="H29" s="493"/>
      <c r="I29" s="494"/>
      <c r="J29" s="507"/>
      <c r="K29" s="271"/>
      <c r="L29" s="271"/>
      <c r="M29" s="494"/>
    </row>
    <row r="30" spans="1:13" s="8" customFormat="1" ht="16.5" customHeight="1">
      <c r="A30" s="149" t="s">
        <v>56</v>
      </c>
      <c r="B30" s="79" t="s">
        <v>57</v>
      </c>
      <c r="C30" s="171">
        <f>C33+C32+C31</f>
        <v>542000</v>
      </c>
      <c r="D30" s="171">
        <f>D33+D32+D31</f>
        <v>404035</v>
      </c>
      <c r="E30" s="171">
        <f>E33+E32+E31</f>
        <v>137965</v>
      </c>
      <c r="F30" s="382"/>
      <c r="G30" s="510">
        <f>G33+G32+G31</f>
        <v>542000</v>
      </c>
      <c r="H30" s="498"/>
      <c r="I30" s="382"/>
      <c r="J30" s="510">
        <f>J33+J32+J31</f>
        <v>542000</v>
      </c>
      <c r="K30" s="171">
        <f>K33+K32+K31</f>
        <v>420635</v>
      </c>
      <c r="L30" s="171">
        <f>L33+L32+L31</f>
        <v>121365</v>
      </c>
      <c r="M30" s="382">
        <f>M33+M32+M31</f>
        <v>0</v>
      </c>
    </row>
    <row r="31" spans="1:13" s="8" customFormat="1" ht="18.75" customHeight="1">
      <c r="A31" s="378" t="s">
        <v>58</v>
      </c>
      <c r="B31" s="265" t="s">
        <v>459</v>
      </c>
      <c r="C31" s="269">
        <v>50000</v>
      </c>
      <c r="D31" s="164">
        <v>50000</v>
      </c>
      <c r="E31" s="165"/>
      <c r="F31" s="217"/>
      <c r="G31" s="505">
        <v>50000</v>
      </c>
      <c r="H31" s="489"/>
      <c r="I31" s="490"/>
      <c r="J31" s="505">
        <v>50000</v>
      </c>
      <c r="K31" s="269">
        <v>50000</v>
      </c>
      <c r="L31" s="269"/>
      <c r="M31" s="490"/>
    </row>
    <row r="32" spans="1:13" s="8" customFormat="1" ht="16.5" customHeight="1">
      <c r="A32" s="378" t="s">
        <v>60</v>
      </c>
      <c r="B32" s="265" t="s">
        <v>460</v>
      </c>
      <c r="C32" s="269">
        <v>2000</v>
      </c>
      <c r="D32" s="164">
        <v>2000</v>
      </c>
      <c r="E32" s="165"/>
      <c r="F32" s="217"/>
      <c r="G32" s="505">
        <v>2000</v>
      </c>
      <c r="H32" s="489"/>
      <c r="I32" s="490"/>
      <c r="J32" s="505">
        <v>2000</v>
      </c>
      <c r="K32" s="269">
        <v>2000</v>
      </c>
      <c r="L32" s="269"/>
      <c r="M32" s="490"/>
    </row>
    <row r="33" spans="1:13" s="8" customFormat="1" ht="16.5" customHeight="1">
      <c r="A33" s="378" t="s">
        <v>62</v>
      </c>
      <c r="B33" s="265" t="s">
        <v>461</v>
      </c>
      <c r="C33" s="269">
        <v>490000</v>
      </c>
      <c r="D33" s="164">
        <v>352035</v>
      </c>
      <c r="E33" s="165">
        <v>137965</v>
      </c>
      <c r="F33" s="217"/>
      <c r="G33" s="505">
        <v>490000</v>
      </c>
      <c r="H33" s="489"/>
      <c r="I33" s="490"/>
      <c r="J33" s="505">
        <v>490000</v>
      </c>
      <c r="K33" s="269">
        <v>368635</v>
      </c>
      <c r="L33" s="269">
        <v>121365</v>
      </c>
      <c r="M33" s="490"/>
    </row>
    <row r="34" spans="1:13" s="8" customFormat="1" ht="16.5" customHeight="1">
      <c r="A34" s="378" t="s">
        <v>64</v>
      </c>
      <c r="B34" s="265" t="s">
        <v>65</v>
      </c>
      <c r="C34" s="269">
        <v>30000</v>
      </c>
      <c r="D34" s="165">
        <v>30000</v>
      </c>
      <c r="E34" s="165"/>
      <c r="F34" s="217"/>
      <c r="G34" s="505">
        <v>0</v>
      </c>
      <c r="H34" s="489"/>
      <c r="I34" s="490"/>
      <c r="J34" s="505">
        <v>0</v>
      </c>
      <c r="K34" s="269">
        <v>0</v>
      </c>
      <c r="L34" s="269"/>
      <c r="M34" s="490"/>
    </row>
    <row r="35" spans="1:13" s="8" customFormat="1" ht="17.25" customHeight="1" thickBot="1">
      <c r="A35" s="381" t="s">
        <v>66</v>
      </c>
      <c r="B35" s="85" t="s">
        <v>69</v>
      </c>
      <c r="C35" s="272">
        <v>3100</v>
      </c>
      <c r="D35" s="169">
        <v>3100</v>
      </c>
      <c r="E35" s="169"/>
      <c r="F35" s="218"/>
      <c r="G35" s="508">
        <v>3100</v>
      </c>
      <c r="H35" s="495"/>
      <c r="I35" s="496"/>
      <c r="J35" s="508">
        <v>3100</v>
      </c>
      <c r="K35" s="272">
        <v>3100</v>
      </c>
      <c r="L35" s="272"/>
      <c r="M35" s="496"/>
    </row>
    <row r="36" spans="1:13" s="8" customFormat="1" ht="18" customHeight="1" thickBot="1">
      <c r="A36" s="395" t="s">
        <v>70</v>
      </c>
      <c r="B36" s="396" t="s">
        <v>71</v>
      </c>
      <c r="C36" s="864">
        <f>+C30+C34+C35</f>
        <v>575100</v>
      </c>
      <c r="D36" s="864">
        <f>+D30+D34+D35</f>
        <v>437135</v>
      </c>
      <c r="E36" s="864">
        <f>+E30+E34+E35</f>
        <v>137965</v>
      </c>
      <c r="F36" s="865"/>
      <c r="G36" s="867">
        <f>+G30+G34+G35</f>
        <v>545100</v>
      </c>
      <c r="H36" s="866"/>
      <c r="I36" s="865">
        <f>SUM(I31:I35)</f>
        <v>0</v>
      </c>
      <c r="J36" s="867">
        <f>+J30+J34+J35</f>
        <v>545100</v>
      </c>
      <c r="K36" s="868">
        <f>+K30+K34+K35</f>
        <v>423735</v>
      </c>
      <c r="L36" s="864">
        <f>+L30+L34+L35</f>
        <v>121365</v>
      </c>
      <c r="M36" s="865">
        <f>+M30+M34+M35</f>
        <v>0</v>
      </c>
    </row>
    <row r="37" spans="1:13" ht="15" customHeight="1" thickBot="1">
      <c r="A37" s="395"/>
      <c r="B37" s="396" t="s">
        <v>72</v>
      </c>
      <c r="C37" s="854"/>
      <c r="D37" s="855"/>
      <c r="E37" s="855"/>
      <c r="F37" s="856"/>
      <c r="G37" s="859"/>
      <c r="H37" s="857"/>
      <c r="I37" s="858"/>
      <c r="J37" s="859"/>
      <c r="K37" s="854"/>
      <c r="L37" s="854"/>
      <c r="M37" s="858"/>
    </row>
    <row r="38" spans="1:13" s="8" customFormat="1" ht="18" customHeight="1">
      <c r="A38" s="149" t="s">
        <v>73</v>
      </c>
      <c r="B38" s="79" t="s">
        <v>74</v>
      </c>
      <c r="C38" s="268">
        <v>5935</v>
      </c>
      <c r="D38" s="162">
        <v>5935</v>
      </c>
      <c r="E38" s="163"/>
      <c r="F38" s="221"/>
      <c r="G38" s="504">
        <v>5935</v>
      </c>
      <c r="H38" s="487"/>
      <c r="I38" s="488"/>
      <c r="J38" s="504">
        <v>5935</v>
      </c>
      <c r="K38" s="268">
        <v>5935</v>
      </c>
      <c r="L38" s="268"/>
      <c r="M38" s="488"/>
    </row>
    <row r="39" spans="1:13" s="8" customFormat="1" ht="16.5" customHeight="1">
      <c r="A39" s="378" t="s">
        <v>75</v>
      </c>
      <c r="B39" s="80" t="s">
        <v>76</v>
      </c>
      <c r="C39" s="269">
        <v>28883</v>
      </c>
      <c r="D39" s="164">
        <v>19115</v>
      </c>
      <c r="E39" s="165">
        <v>9768</v>
      </c>
      <c r="F39" s="217">
        <v>500</v>
      </c>
      <c r="G39" s="505">
        <v>28883</v>
      </c>
      <c r="H39" s="489"/>
      <c r="I39" s="490"/>
      <c r="J39" s="505">
        <v>28883</v>
      </c>
      <c r="K39" s="269">
        <v>19115</v>
      </c>
      <c r="L39" s="269">
        <v>9768</v>
      </c>
      <c r="M39" s="490">
        <v>500</v>
      </c>
    </row>
    <row r="40" spans="1:13" s="8" customFormat="1" ht="16.5" customHeight="1">
      <c r="A40" s="378" t="s">
        <v>77</v>
      </c>
      <c r="B40" s="80" t="s">
        <v>78</v>
      </c>
      <c r="C40" s="269">
        <v>3565</v>
      </c>
      <c r="D40" s="164">
        <v>3565</v>
      </c>
      <c r="E40" s="165"/>
      <c r="F40" s="217"/>
      <c r="G40" s="505">
        <v>3565</v>
      </c>
      <c r="H40" s="489"/>
      <c r="I40" s="490"/>
      <c r="J40" s="505">
        <v>3565</v>
      </c>
      <c r="K40" s="269">
        <v>3565</v>
      </c>
      <c r="L40" s="269"/>
      <c r="M40" s="490"/>
    </row>
    <row r="41" spans="1:13" s="8" customFormat="1" ht="16.5" customHeight="1">
      <c r="A41" s="378" t="s">
        <v>79</v>
      </c>
      <c r="B41" s="80" t="s">
        <v>450</v>
      </c>
      <c r="C41" s="269">
        <v>22000</v>
      </c>
      <c r="D41" s="164">
        <v>22000</v>
      </c>
      <c r="E41" s="165"/>
      <c r="F41" s="217"/>
      <c r="G41" s="505">
        <v>22000</v>
      </c>
      <c r="H41" s="489"/>
      <c r="I41" s="490"/>
      <c r="J41" s="505">
        <v>22000</v>
      </c>
      <c r="K41" s="269">
        <v>22000</v>
      </c>
      <c r="L41" s="269"/>
      <c r="M41" s="490"/>
    </row>
    <row r="42" spans="1:13" s="8" customFormat="1" ht="16.5" customHeight="1">
      <c r="A42" s="378" t="s">
        <v>81</v>
      </c>
      <c r="B42" s="80" t="s">
        <v>82</v>
      </c>
      <c r="C42" s="269">
        <v>85635</v>
      </c>
      <c r="D42" s="165">
        <v>31089</v>
      </c>
      <c r="E42" s="165">
        <v>54546</v>
      </c>
      <c r="F42" s="217"/>
      <c r="G42" s="505">
        <v>85635</v>
      </c>
      <c r="H42" s="489"/>
      <c r="I42" s="490"/>
      <c r="J42" s="505">
        <v>85635</v>
      </c>
      <c r="K42" s="269">
        <v>31089</v>
      </c>
      <c r="L42" s="269">
        <v>54546</v>
      </c>
      <c r="M42" s="490"/>
    </row>
    <row r="43" spans="1:13" s="8" customFormat="1" ht="17.25" customHeight="1">
      <c r="A43" s="378" t="s">
        <v>83</v>
      </c>
      <c r="B43" s="80" t="s">
        <v>84</v>
      </c>
      <c r="C43" s="269">
        <v>14981</v>
      </c>
      <c r="D43" s="165">
        <v>14981</v>
      </c>
      <c r="E43" s="165"/>
      <c r="F43" s="217"/>
      <c r="G43" s="505">
        <v>14981</v>
      </c>
      <c r="H43" s="489"/>
      <c r="I43" s="490"/>
      <c r="J43" s="505">
        <v>14981</v>
      </c>
      <c r="K43" s="269">
        <v>14981</v>
      </c>
      <c r="L43" s="269"/>
      <c r="M43" s="490"/>
    </row>
    <row r="44" spans="1:13" s="8" customFormat="1" ht="16.5" customHeight="1">
      <c r="A44" s="378" t="s">
        <v>85</v>
      </c>
      <c r="B44" s="80" t="s">
        <v>86</v>
      </c>
      <c r="C44" s="269">
        <v>5700</v>
      </c>
      <c r="D44" s="165">
        <v>5700</v>
      </c>
      <c r="E44" s="165"/>
      <c r="F44" s="217"/>
      <c r="G44" s="505">
        <v>5700</v>
      </c>
      <c r="H44" s="489"/>
      <c r="I44" s="490"/>
      <c r="J44" s="505">
        <v>5700</v>
      </c>
      <c r="K44" s="269">
        <v>5700</v>
      </c>
      <c r="L44" s="269"/>
      <c r="M44" s="490"/>
    </row>
    <row r="45" spans="1:13" s="8" customFormat="1" ht="15" customHeight="1">
      <c r="A45" s="378" t="s">
        <v>87</v>
      </c>
      <c r="B45" s="80" t="s">
        <v>88</v>
      </c>
      <c r="C45" s="269"/>
      <c r="D45" s="165"/>
      <c r="E45" s="165"/>
      <c r="F45" s="217"/>
      <c r="G45" s="505"/>
      <c r="H45" s="489"/>
      <c r="I45" s="490"/>
      <c r="J45" s="505"/>
      <c r="K45" s="269"/>
      <c r="L45" s="269"/>
      <c r="M45" s="490"/>
    </row>
    <row r="46" spans="1:13" s="8" customFormat="1" ht="15" customHeight="1">
      <c r="A46" s="378" t="s">
        <v>89</v>
      </c>
      <c r="B46" s="80" t="s">
        <v>90</v>
      </c>
      <c r="C46" s="269"/>
      <c r="D46" s="165"/>
      <c r="E46" s="165"/>
      <c r="F46" s="217"/>
      <c r="G46" s="505"/>
      <c r="H46" s="489"/>
      <c r="I46" s="490"/>
      <c r="J46" s="505"/>
      <c r="K46" s="269"/>
      <c r="L46" s="269"/>
      <c r="M46" s="490"/>
    </row>
    <row r="47" spans="1:13" s="8" customFormat="1" ht="15" customHeight="1">
      <c r="A47" s="381" t="s">
        <v>91</v>
      </c>
      <c r="B47" s="85" t="s">
        <v>92</v>
      </c>
      <c r="C47" s="272"/>
      <c r="D47" s="169"/>
      <c r="E47" s="169"/>
      <c r="F47" s="218"/>
      <c r="G47" s="508"/>
      <c r="H47" s="495"/>
      <c r="I47" s="496"/>
      <c r="J47" s="508"/>
      <c r="K47" s="272"/>
      <c r="L47" s="272"/>
      <c r="M47" s="496"/>
    </row>
    <row r="48" spans="1:13" s="8" customFormat="1" ht="17.25" customHeight="1" thickBot="1">
      <c r="A48" s="381" t="s">
        <v>93</v>
      </c>
      <c r="B48" s="84" t="s">
        <v>94</v>
      </c>
      <c r="C48" s="272">
        <v>40287</v>
      </c>
      <c r="D48" s="169">
        <v>40287</v>
      </c>
      <c r="E48" s="169"/>
      <c r="F48" s="218"/>
      <c r="G48" s="508">
        <v>35287</v>
      </c>
      <c r="H48" s="495"/>
      <c r="I48" s="496">
        <v>16604</v>
      </c>
      <c r="J48" s="508">
        <v>18683</v>
      </c>
      <c r="K48" s="272">
        <v>18683</v>
      </c>
      <c r="L48" s="272"/>
      <c r="M48" s="496"/>
    </row>
    <row r="49" spans="1:13" s="8" customFormat="1" ht="18" customHeight="1" thickBot="1">
      <c r="A49" s="151" t="s">
        <v>95</v>
      </c>
      <c r="B49" s="82" t="s">
        <v>96</v>
      </c>
      <c r="C49" s="270">
        <f>SUM(C38:C48)</f>
        <v>206986</v>
      </c>
      <c r="D49" s="170">
        <f>SUM(D38:D48)</f>
        <v>142672</v>
      </c>
      <c r="E49" s="170">
        <f>SUM(E38:E48)</f>
        <v>64314</v>
      </c>
      <c r="F49" s="219">
        <f>SUM(F38:F48)</f>
        <v>500</v>
      </c>
      <c r="G49" s="506">
        <f>SUM(G38:G48)</f>
        <v>201986</v>
      </c>
      <c r="H49" s="491"/>
      <c r="I49" s="492">
        <f>SUM(I38:I48)</f>
        <v>16604</v>
      </c>
      <c r="J49" s="506">
        <f>SUM(J38:J48)</f>
        <v>185382</v>
      </c>
      <c r="K49" s="270">
        <f>SUM(K38:K48)</f>
        <v>121068</v>
      </c>
      <c r="L49" s="270">
        <f>SUM(L38:L48)</f>
        <v>64314</v>
      </c>
      <c r="M49" s="492">
        <f>SUM(M38:M48)</f>
        <v>500</v>
      </c>
    </row>
    <row r="50" spans="1:13" ht="15" customHeight="1" thickBot="1">
      <c r="A50" s="151"/>
      <c r="B50" s="82" t="s">
        <v>97</v>
      </c>
      <c r="C50" s="271"/>
      <c r="D50" s="168"/>
      <c r="E50" s="168"/>
      <c r="F50" s="380"/>
      <c r="G50" s="507"/>
      <c r="H50" s="493"/>
      <c r="I50" s="494"/>
      <c r="J50" s="507"/>
      <c r="K50" s="271"/>
      <c r="L50" s="271"/>
      <c r="M50" s="494"/>
    </row>
    <row r="51" spans="1:13" s="8" customFormat="1" ht="15" customHeight="1">
      <c r="A51" s="149" t="s">
        <v>98</v>
      </c>
      <c r="B51" s="79" t="s">
        <v>99</v>
      </c>
      <c r="C51" s="268"/>
      <c r="D51" s="163"/>
      <c r="E51" s="163"/>
      <c r="F51" s="221"/>
      <c r="G51" s="504"/>
      <c r="H51" s="487"/>
      <c r="I51" s="488"/>
      <c r="J51" s="504"/>
      <c r="K51" s="268"/>
      <c r="L51" s="268"/>
      <c r="M51" s="488"/>
    </row>
    <row r="52" spans="1:13" s="8" customFormat="1" ht="17.25" customHeight="1">
      <c r="A52" s="378" t="s">
        <v>100</v>
      </c>
      <c r="B52" s="80" t="s">
        <v>101</v>
      </c>
      <c r="C52" s="269">
        <v>85000</v>
      </c>
      <c r="D52" s="165"/>
      <c r="E52" s="165">
        <v>85000</v>
      </c>
      <c r="F52" s="217"/>
      <c r="G52" s="505">
        <v>85000</v>
      </c>
      <c r="H52" s="489"/>
      <c r="I52" s="490"/>
      <c r="J52" s="505">
        <v>85000</v>
      </c>
      <c r="K52" s="269"/>
      <c r="L52" s="269">
        <v>85000</v>
      </c>
      <c r="M52" s="490"/>
    </row>
    <row r="53" spans="1:13" s="8" customFormat="1" ht="17.25" customHeight="1">
      <c r="A53" s="378" t="s">
        <v>102</v>
      </c>
      <c r="B53" s="80" t="s">
        <v>454</v>
      </c>
      <c r="C53" s="269"/>
      <c r="D53" s="165"/>
      <c r="E53" s="165"/>
      <c r="F53" s="217"/>
      <c r="G53" s="505"/>
      <c r="H53" s="489"/>
      <c r="I53" s="490"/>
      <c r="J53" s="505"/>
      <c r="K53" s="269"/>
      <c r="L53" s="269"/>
      <c r="M53" s="490"/>
    </row>
    <row r="54" spans="1:13" s="8" customFormat="1" ht="15" customHeight="1">
      <c r="A54" s="378" t="s">
        <v>104</v>
      </c>
      <c r="B54" s="80" t="s">
        <v>105</v>
      </c>
      <c r="C54" s="269"/>
      <c r="D54" s="165"/>
      <c r="E54" s="165"/>
      <c r="F54" s="217"/>
      <c r="G54" s="505"/>
      <c r="H54" s="489"/>
      <c r="I54" s="490"/>
      <c r="J54" s="505"/>
      <c r="K54" s="269"/>
      <c r="L54" s="269"/>
      <c r="M54" s="490"/>
    </row>
    <row r="55" spans="1:13" s="8" customFormat="1" ht="15" customHeight="1" thickBot="1">
      <c r="A55" s="381" t="s">
        <v>106</v>
      </c>
      <c r="B55" s="84" t="s">
        <v>107</v>
      </c>
      <c r="C55" s="272"/>
      <c r="D55" s="169"/>
      <c r="E55" s="169"/>
      <c r="F55" s="218"/>
      <c r="G55" s="508"/>
      <c r="H55" s="495"/>
      <c r="I55" s="496"/>
      <c r="J55" s="508"/>
      <c r="K55" s="272"/>
      <c r="L55" s="272"/>
      <c r="M55" s="496"/>
    </row>
    <row r="56" spans="1:13" s="8" customFormat="1" ht="19.5" customHeight="1" thickBot="1">
      <c r="A56" s="395" t="s">
        <v>108</v>
      </c>
      <c r="B56" s="396" t="s">
        <v>109</v>
      </c>
      <c r="C56" s="397">
        <f>SUM(C51:C55)</f>
        <v>85000</v>
      </c>
      <c r="D56" s="398">
        <f>SUM(D51:D55)</f>
        <v>0</v>
      </c>
      <c r="E56" s="398">
        <f>SUM(E51:E55)</f>
        <v>85000</v>
      </c>
      <c r="F56" s="399">
        <f>SUM(F51:F55)</f>
        <v>0</v>
      </c>
      <c r="G56" s="511">
        <f>SUM(G51:G55)</f>
        <v>85000</v>
      </c>
      <c r="H56" s="499"/>
      <c r="I56" s="500"/>
      <c r="J56" s="511">
        <f>SUM(J51:J55)</f>
        <v>85000</v>
      </c>
      <c r="K56" s="397">
        <f>SUM(K51:K55)</f>
        <v>0</v>
      </c>
      <c r="L56" s="397">
        <f>SUM(L51:L55)</f>
        <v>85000</v>
      </c>
      <c r="M56" s="500">
        <f>SUM(M51:M55)</f>
        <v>0</v>
      </c>
    </row>
    <row r="57" spans="1:13" ht="15" customHeight="1" thickBot="1">
      <c r="A57" s="150"/>
      <c r="B57" s="78" t="s">
        <v>110</v>
      </c>
      <c r="C57" s="271"/>
      <c r="D57" s="167"/>
      <c r="E57" s="167"/>
      <c r="F57" s="394"/>
      <c r="G57" s="507"/>
      <c r="H57" s="493"/>
      <c r="I57" s="494"/>
      <c r="J57" s="507"/>
      <c r="K57" s="271"/>
      <c r="L57" s="271"/>
      <c r="M57" s="494"/>
    </row>
    <row r="58" spans="1:13" s="8" customFormat="1" ht="31.5" customHeight="1">
      <c r="A58" s="149" t="s">
        <v>111</v>
      </c>
      <c r="B58" s="79" t="s">
        <v>112</v>
      </c>
      <c r="C58" s="268"/>
      <c r="D58" s="163"/>
      <c r="E58" s="163"/>
      <c r="F58" s="221"/>
      <c r="G58" s="504"/>
      <c r="H58" s="487"/>
      <c r="I58" s="488"/>
      <c r="J58" s="504"/>
      <c r="K58" s="268"/>
      <c r="L58" s="268"/>
      <c r="M58" s="488"/>
    </row>
    <row r="59" spans="1:13" s="8" customFormat="1" ht="32.25" customHeight="1">
      <c r="A59" s="378" t="s">
        <v>113</v>
      </c>
      <c r="B59" s="80" t="s">
        <v>114</v>
      </c>
      <c r="C59" s="269"/>
      <c r="D59" s="165"/>
      <c r="E59" s="165"/>
      <c r="F59" s="217"/>
      <c r="G59" s="505"/>
      <c r="H59" s="489"/>
      <c r="I59" s="490"/>
      <c r="J59" s="505"/>
      <c r="K59" s="269"/>
      <c r="L59" s="269"/>
      <c r="M59" s="490"/>
    </row>
    <row r="60" spans="1:13" s="8" customFormat="1" ht="17.25" customHeight="1">
      <c r="A60" s="378" t="s">
        <v>115</v>
      </c>
      <c r="B60" s="80" t="s">
        <v>116</v>
      </c>
      <c r="C60" s="269">
        <v>2000</v>
      </c>
      <c r="D60" s="165"/>
      <c r="E60" s="165">
        <v>2000</v>
      </c>
      <c r="F60" s="217"/>
      <c r="G60" s="505">
        <v>2250</v>
      </c>
      <c r="H60" s="489"/>
      <c r="I60" s="490"/>
      <c r="J60" s="505">
        <v>2250</v>
      </c>
      <c r="K60" s="269"/>
      <c r="L60" s="269">
        <v>2250</v>
      </c>
      <c r="M60" s="490"/>
    </row>
    <row r="61" spans="1:13" s="8" customFormat="1" ht="17.25" customHeight="1" thickBot="1">
      <c r="A61" s="381" t="s">
        <v>117</v>
      </c>
      <c r="B61" s="84" t="s">
        <v>118</v>
      </c>
      <c r="C61" s="272"/>
      <c r="D61" s="169"/>
      <c r="E61" s="169"/>
      <c r="F61" s="218"/>
      <c r="G61" s="508"/>
      <c r="H61" s="495"/>
      <c r="I61" s="496"/>
      <c r="J61" s="508"/>
      <c r="K61" s="272"/>
      <c r="L61" s="272"/>
      <c r="M61" s="496"/>
    </row>
    <row r="62" spans="1:13" s="8" customFormat="1" ht="18" customHeight="1" thickBot="1">
      <c r="A62" s="151" t="s">
        <v>119</v>
      </c>
      <c r="B62" s="82" t="s">
        <v>120</v>
      </c>
      <c r="C62" s="270">
        <f>SUM(C58:C60)</f>
        <v>2000</v>
      </c>
      <c r="D62" s="170">
        <f>SUM(D58:D60)</f>
        <v>0</v>
      </c>
      <c r="E62" s="170">
        <f>SUM(E58:E60)</f>
        <v>2000</v>
      </c>
      <c r="F62" s="219">
        <f>SUM(F58:F60)</f>
        <v>0</v>
      </c>
      <c r="G62" s="506">
        <f>SUM(G58:G60)</f>
        <v>2250</v>
      </c>
      <c r="H62" s="491"/>
      <c r="I62" s="492"/>
      <c r="J62" s="506">
        <f>SUM(J58:J60)</f>
        <v>2250</v>
      </c>
      <c r="K62" s="270">
        <f>SUM(K58:K60)</f>
        <v>0</v>
      </c>
      <c r="L62" s="270">
        <f>SUM(L58:L60)</f>
        <v>2250</v>
      </c>
      <c r="M62" s="492">
        <f>SUM(M58:M60)</f>
        <v>0</v>
      </c>
    </row>
    <row r="63" spans="1:13" ht="15" customHeight="1" thickBot="1">
      <c r="A63" s="150"/>
      <c r="B63" s="86" t="s">
        <v>121</v>
      </c>
      <c r="C63" s="271"/>
      <c r="D63" s="168"/>
      <c r="E63" s="168"/>
      <c r="F63" s="380"/>
      <c r="G63" s="507"/>
      <c r="H63" s="493"/>
      <c r="I63" s="494"/>
      <c r="J63" s="507"/>
      <c r="K63" s="271"/>
      <c r="L63" s="271"/>
      <c r="M63" s="494"/>
    </row>
    <row r="64" spans="1:13" s="8" customFormat="1" ht="15" customHeight="1">
      <c r="A64" s="149" t="s">
        <v>122</v>
      </c>
      <c r="B64" s="79" t="s">
        <v>123</v>
      </c>
      <c r="C64" s="268"/>
      <c r="D64" s="165"/>
      <c r="E64" s="165"/>
      <c r="F64" s="217"/>
      <c r="G64" s="504"/>
      <c r="H64" s="487"/>
      <c r="I64" s="488"/>
      <c r="J64" s="504"/>
      <c r="K64" s="268"/>
      <c r="L64" s="268"/>
      <c r="M64" s="488"/>
    </row>
    <row r="65" spans="1:13" s="8" customFormat="1" ht="30.75" customHeight="1">
      <c r="A65" s="378" t="s">
        <v>124</v>
      </c>
      <c r="B65" s="80" t="s">
        <v>125</v>
      </c>
      <c r="C65" s="269">
        <v>11000</v>
      </c>
      <c r="D65" s="165"/>
      <c r="E65" s="165">
        <v>11000</v>
      </c>
      <c r="F65" s="217"/>
      <c r="G65" s="505">
        <v>11000</v>
      </c>
      <c r="H65" s="489"/>
      <c r="I65" s="490"/>
      <c r="J65" s="505">
        <v>11000</v>
      </c>
      <c r="K65" s="269"/>
      <c r="L65" s="269">
        <v>11000</v>
      </c>
      <c r="M65" s="490"/>
    </row>
    <row r="66" spans="1:13" s="8" customFormat="1" ht="15" customHeight="1">
      <c r="A66" s="378" t="s">
        <v>126</v>
      </c>
      <c r="B66" s="80" t="s">
        <v>127</v>
      </c>
      <c r="C66" s="269"/>
      <c r="D66" s="165"/>
      <c r="E66" s="165"/>
      <c r="F66" s="217"/>
      <c r="G66" s="505"/>
      <c r="H66" s="489"/>
      <c r="I66" s="490"/>
      <c r="J66" s="505"/>
      <c r="K66" s="269"/>
      <c r="L66" s="269"/>
      <c r="M66" s="490"/>
    </row>
    <row r="67" spans="1:13" s="8" customFormat="1" ht="15" customHeight="1" thickBot="1">
      <c r="A67" s="381" t="s">
        <v>128</v>
      </c>
      <c r="B67" s="84" t="s">
        <v>129</v>
      </c>
      <c r="C67" s="272"/>
      <c r="D67" s="165"/>
      <c r="E67" s="165"/>
      <c r="F67" s="217"/>
      <c r="G67" s="508"/>
      <c r="H67" s="495"/>
      <c r="I67" s="496"/>
      <c r="J67" s="508"/>
      <c r="K67" s="272"/>
      <c r="L67" s="272"/>
      <c r="M67" s="496"/>
    </row>
    <row r="68" spans="1:13" s="8" customFormat="1" ht="17.25" customHeight="1" thickBot="1">
      <c r="A68" s="148" t="s">
        <v>130</v>
      </c>
      <c r="B68" s="649" t="s">
        <v>131</v>
      </c>
      <c r="C68" s="860">
        <f>SUM(C64:C66)</f>
        <v>11000</v>
      </c>
      <c r="D68" s="172">
        <f>SUM(D64:D66)</f>
        <v>0</v>
      </c>
      <c r="E68" s="172">
        <f>SUM(E64:E66)</f>
        <v>11000</v>
      </c>
      <c r="F68" s="223">
        <f>SUM(F64:F66)</f>
        <v>0</v>
      </c>
      <c r="G68" s="869">
        <f>SUM(G64:G66)</f>
        <v>11000</v>
      </c>
      <c r="H68" s="782"/>
      <c r="I68" s="781"/>
      <c r="J68" s="869">
        <f>SUM(J64:J66)</f>
        <v>11000</v>
      </c>
      <c r="K68" s="860">
        <f>SUM(K64:K66)</f>
        <v>0</v>
      </c>
      <c r="L68" s="860">
        <f>SUM(L64:L66)</f>
        <v>11000</v>
      </c>
      <c r="M68" s="781">
        <f>SUM(M64:M66)</f>
        <v>0</v>
      </c>
    </row>
    <row r="69" spans="1:13" s="8" customFormat="1" ht="18" customHeight="1" thickBot="1">
      <c r="A69" s="870" t="s">
        <v>132</v>
      </c>
      <c r="B69" s="396" t="s">
        <v>133</v>
      </c>
      <c r="C69" s="397">
        <f>C12+C20+C28+C36+C49+C56+C62+C68</f>
        <v>1652387</v>
      </c>
      <c r="D69" s="398">
        <f>+D12+D20+D28+D36+D49+D56+D62+D68</f>
        <v>1145646</v>
      </c>
      <c r="E69" s="398">
        <f>+E12+E20+E28+E36+E49+E56+E62+E68</f>
        <v>506741</v>
      </c>
      <c r="F69" s="399">
        <f>+F12+F20+F28+F36+F49+F56+F62+F68</f>
        <v>32740</v>
      </c>
      <c r="G69" s="500">
        <f>G12+G20+G28+G36+G49+G56+G62+G68</f>
        <v>1687826</v>
      </c>
      <c r="H69" s="783">
        <f>+H12+H20+H28+H36+H49+H56+H62+H68</f>
        <v>1011307</v>
      </c>
      <c r="I69" s="300">
        <f>+I12+I20+I28+I36+I49+I56+I62+I68</f>
        <v>16604</v>
      </c>
      <c r="J69" s="500">
        <f>J12+J20+J28+J36+J49+J56+J62+J68</f>
        <v>2682529</v>
      </c>
      <c r="K69" s="397">
        <f>K12+K20+K28+K36+K49+K56+K62+K68</f>
        <v>1188114</v>
      </c>
      <c r="L69" s="397">
        <f>L12+L20+L28+L36+L49+L56+L62+L68</f>
        <v>1494415</v>
      </c>
      <c r="M69" s="500">
        <f>M12+M20+M28+M36+M49+M56+M62+M68</f>
        <v>32740</v>
      </c>
    </row>
    <row r="70" spans="1:13" ht="20.25" thickBot="1">
      <c r="A70" s="861"/>
      <c r="B70" s="862" t="s">
        <v>134</v>
      </c>
      <c r="C70" s="854"/>
      <c r="D70" s="855"/>
      <c r="E70" s="855"/>
      <c r="F70" s="856"/>
      <c r="G70" s="859"/>
      <c r="H70" s="857"/>
      <c r="I70" s="858"/>
      <c r="J70" s="859"/>
      <c r="K70" s="854"/>
      <c r="L70" s="854"/>
      <c r="M70" s="858"/>
    </row>
    <row r="71" spans="1:13" s="8" customFormat="1" ht="15" customHeight="1">
      <c r="A71" s="149" t="s">
        <v>135</v>
      </c>
      <c r="B71" s="79" t="s">
        <v>136</v>
      </c>
      <c r="C71" s="268"/>
      <c r="D71" s="163"/>
      <c r="E71" s="163"/>
      <c r="F71" s="221"/>
      <c r="G71" s="504"/>
      <c r="H71" s="487"/>
      <c r="I71" s="488"/>
      <c r="J71" s="504"/>
      <c r="K71" s="268"/>
      <c r="L71" s="268"/>
      <c r="M71" s="488"/>
    </row>
    <row r="72" spans="1:13" s="8" customFormat="1" ht="16.5" customHeight="1">
      <c r="A72" s="378" t="s">
        <v>137</v>
      </c>
      <c r="B72" s="80" t="s">
        <v>138</v>
      </c>
      <c r="C72" s="272"/>
      <c r="D72" s="165"/>
      <c r="E72" s="165"/>
      <c r="F72" s="217"/>
      <c r="G72" s="508">
        <v>130000</v>
      </c>
      <c r="H72" s="495"/>
      <c r="I72" s="496"/>
      <c r="J72" s="508">
        <v>130000</v>
      </c>
      <c r="K72" s="272">
        <v>130000</v>
      </c>
      <c r="L72" s="272"/>
      <c r="M72" s="496"/>
    </row>
    <row r="73" spans="1:13" s="8" customFormat="1" ht="15" customHeight="1" thickBot="1">
      <c r="A73" s="381" t="s">
        <v>139</v>
      </c>
      <c r="B73" s="87" t="s">
        <v>140</v>
      </c>
      <c r="C73" s="272"/>
      <c r="D73" s="165"/>
      <c r="E73" s="165"/>
      <c r="F73" s="217"/>
      <c r="G73" s="508"/>
      <c r="H73" s="495"/>
      <c r="I73" s="496"/>
      <c r="J73" s="508"/>
      <c r="K73" s="272"/>
      <c r="L73" s="272"/>
      <c r="M73" s="496"/>
    </row>
    <row r="74" spans="1:13" s="8" customFormat="1" ht="29.25" customHeight="1" thickBot="1">
      <c r="A74" s="384" t="s">
        <v>141</v>
      </c>
      <c r="B74" s="83" t="s">
        <v>142</v>
      </c>
      <c r="C74" s="270">
        <f aca="true" t="shared" si="1" ref="C74:H74">SUM(C71:C73)</f>
        <v>0</v>
      </c>
      <c r="D74" s="170">
        <f t="shared" si="1"/>
        <v>0</v>
      </c>
      <c r="E74" s="170">
        <f t="shared" si="1"/>
        <v>0</v>
      </c>
      <c r="F74" s="219">
        <f t="shared" si="1"/>
        <v>0</v>
      </c>
      <c r="G74" s="506">
        <f t="shared" si="1"/>
        <v>130000</v>
      </c>
      <c r="H74" s="170">
        <f t="shared" si="1"/>
        <v>0</v>
      </c>
      <c r="I74" s="492"/>
      <c r="J74" s="506">
        <f>SUM(J71:J73)</f>
        <v>130000</v>
      </c>
      <c r="K74" s="270">
        <f>SUM(K71:K73)</f>
        <v>130000</v>
      </c>
      <c r="L74" s="270">
        <f>SUM(L71:L73)</f>
        <v>0</v>
      </c>
      <c r="M74" s="492">
        <f>SUM(M71:M73)</f>
        <v>0</v>
      </c>
    </row>
    <row r="75" spans="1:13" ht="15" customHeight="1" thickBot="1">
      <c r="A75" s="383"/>
      <c r="B75" s="83" t="s">
        <v>143</v>
      </c>
      <c r="C75" s="271"/>
      <c r="D75" s="168"/>
      <c r="E75" s="168"/>
      <c r="F75" s="380"/>
      <c r="G75" s="507"/>
      <c r="H75" s="493"/>
      <c r="I75" s="494"/>
      <c r="J75" s="507"/>
      <c r="K75" s="271"/>
      <c r="L75" s="271"/>
      <c r="M75" s="494"/>
    </row>
    <row r="76" spans="1:13" s="8" customFormat="1" ht="15" customHeight="1">
      <c r="A76" s="149" t="s">
        <v>144</v>
      </c>
      <c r="B76" s="79" t="s">
        <v>145</v>
      </c>
      <c r="C76" s="268"/>
      <c r="D76" s="165"/>
      <c r="E76" s="165"/>
      <c r="F76" s="217"/>
      <c r="G76" s="504"/>
      <c r="H76" s="487"/>
      <c r="I76" s="488"/>
      <c r="J76" s="504"/>
      <c r="K76" s="268"/>
      <c r="L76" s="268"/>
      <c r="M76" s="488"/>
    </row>
    <row r="77" spans="1:13" s="8" customFormat="1" ht="15" customHeight="1">
      <c r="A77" s="378" t="s">
        <v>146</v>
      </c>
      <c r="B77" s="80" t="s">
        <v>147</v>
      </c>
      <c r="C77" s="269"/>
      <c r="D77" s="165"/>
      <c r="E77" s="165"/>
      <c r="F77" s="217"/>
      <c r="G77" s="505"/>
      <c r="H77" s="489"/>
      <c r="I77" s="490"/>
      <c r="J77" s="505"/>
      <c r="K77" s="269"/>
      <c r="L77" s="269"/>
      <c r="M77" s="490"/>
    </row>
    <row r="78" spans="1:13" s="8" customFormat="1" ht="15" customHeight="1">
      <c r="A78" s="378" t="s">
        <v>148</v>
      </c>
      <c r="B78" s="80" t="s">
        <v>149</v>
      </c>
      <c r="C78" s="269"/>
      <c r="D78" s="165"/>
      <c r="E78" s="165"/>
      <c r="F78" s="217"/>
      <c r="G78" s="505"/>
      <c r="H78" s="489"/>
      <c r="I78" s="490"/>
      <c r="J78" s="505"/>
      <c r="K78" s="269"/>
      <c r="L78" s="269"/>
      <c r="M78" s="490"/>
    </row>
    <row r="79" spans="1:13" s="8" customFormat="1" ht="15" customHeight="1" thickBot="1">
      <c r="A79" s="381" t="s">
        <v>150</v>
      </c>
      <c r="B79" s="84" t="s">
        <v>151</v>
      </c>
      <c r="C79" s="272"/>
      <c r="D79" s="165"/>
      <c r="E79" s="165"/>
      <c r="F79" s="217"/>
      <c r="G79" s="508"/>
      <c r="H79" s="495"/>
      <c r="I79" s="496"/>
      <c r="J79" s="508"/>
      <c r="K79" s="272"/>
      <c r="L79" s="272"/>
      <c r="M79" s="496"/>
    </row>
    <row r="80" spans="1:13" s="8" customFormat="1" ht="15" customHeight="1" thickBot="1">
      <c r="A80" s="383" t="s">
        <v>152</v>
      </c>
      <c r="B80" s="83" t="s">
        <v>153</v>
      </c>
      <c r="C80" s="270"/>
      <c r="D80" s="172">
        <f>SUM(D76:D79)</f>
        <v>0</v>
      </c>
      <c r="E80" s="170">
        <f>SUM(E76:E79)</f>
        <v>0</v>
      </c>
      <c r="F80" s="219">
        <f>SUM(F76:F79)</f>
        <v>0</v>
      </c>
      <c r="G80" s="506"/>
      <c r="H80" s="491"/>
      <c r="I80" s="492"/>
      <c r="J80" s="506"/>
      <c r="K80" s="270"/>
      <c r="L80" s="270"/>
      <c r="M80" s="492"/>
    </row>
    <row r="81" spans="1:13" ht="20.25" thickBot="1">
      <c r="A81" s="383"/>
      <c r="B81" s="83" t="s">
        <v>154</v>
      </c>
      <c r="C81" s="271"/>
      <c r="D81" s="168"/>
      <c r="E81" s="168"/>
      <c r="F81" s="380"/>
      <c r="G81" s="507"/>
      <c r="H81" s="493"/>
      <c r="I81" s="494"/>
      <c r="J81" s="507"/>
      <c r="K81" s="271"/>
      <c r="L81" s="271"/>
      <c r="M81" s="494"/>
    </row>
    <row r="82" spans="1:13" s="8" customFormat="1" ht="17.25" customHeight="1">
      <c r="A82" s="149" t="s">
        <v>155</v>
      </c>
      <c r="B82" s="79" t="s">
        <v>156</v>
      </c>
      <c r="C82" s="268">
        <v>2258673</v>
      </c>
      <c r="D82" s="163">
        <v>127910</v>
      </c>
      <c r="E82" s="165">
        <v>2130763</v>
      </c>
      <c r="F82" s="217"/>
      <c r="G82" s="504">
        <v>2232453</v>
      </c>
      <c r="H82" s="487"/>
      <c r="I82" s="488"/>
      <c r="J82" s="504">
        <v>2232453</v>
      </c>
      <c r="K82" s="268">
        <v>101690</v>
      </c>
      <c r="L82" s="268">
        <v>2130763</v>
      </c>
      <c r="M82" s="488"/>
    </row>
    <row r="83" spans="1:13" s="8" customFormat="1" ht="15" customHeight="1" thickBot="1">
      <c r="A83" s="381" t="s">
        <v>157</v>
      </c>
      <c r="B83" s="84" t="s">
        <v>158</v>
      </c>
      <c r="C83" s="272"/>
      <c r="D83" s="165"/>
      <c r="E83" s="165"/>
      <c r="F83" s="217"/>
      <c r="G83" s="508"/>
      <c r="H83" s="495"/>
      <c r="I83" s="496"/>
      <c r="J83" s="508"/>
      <c r="K83" s="272"/>
      <c r="L83" s="272"/>
      <c r="M83" s="496"/>
    </row>
    <row r="84" spans="1:13" s="8" customFormat="1" ht="18" customHeight="1" thickBot="1">
      <c r="A84" s="383" t="s">
        <v>159</v>
      </c>
      <c r="B84" s="83" t="s">
        <v>160</v>
      </c>
      <c r="C84" s="270">
        <f aca="true" t="shared" si="2" ref="C84:M84">SUM(C82:C83)</f>
        <v>2258673</v>
      </c>
      <c r="D84" s="170">
        <f t="shared" si="2"/>
        <v>127910</v>
      </c>
      <c r="E84" s="170">
        <f t="shared" si="2"/>
        <v>2130763</v>
      </c>
      <c r="F84" s="219">
        <f t="shared" si="2"/>
        <v>0</v>
      </c>
      <c r="G84" s="506">
        <f>SUM(G82:G83)</f>
        <v>2232453</v>
      </c>
      <c r="H84" s="170">
        <f t="shared" si="2"/>
        <v>0</v>
      </c>
      <c r="I84" s="170">
        <f t="shared" si="2"/>
        <v>0</v>
      </c>
      <c r="J84" s="506">
        <f t="shared" si="2"/>
        <v>2232453</v>
      </c>
      <c r="K84" s="270">
        <f t="shared" si="2"/>
        <v>101690</v>
      </c>
      <c r="L84" s="270">
        <f t="shared" si="2"/>
        <v>2130763</v>
      </c>
      <c r="M84" s="492">
        <f t="shared" si="2"/>
        <v>0</v>
      </c>
    </row>
    <row r="85" spans="1:13" ht="20.25" thickBot="1">
      <c r="A85" s="383"/>
      <c r="B85" s="83" t="s">
        <v>161</v>
      </c>
      <c r="C85" s="271"/>
      <c r="D85" s="168"/>
      <c r="E85" s="168"/>
      <c r="F85" s="380"/>
      <c r="G85" s="507"/>
      <c r="H85" s="493"/>
      <c r="I85" s="494"/>
      <c r="J85" s="507"/>
      <c r="K85" s="271"/>
      <c r="L85" s="271"/>
      <c r="M85" s="494"/>
    </row>
    <row r="86" spans="1:13" s="8" customFormat="1" ht="15" customHeight="1">
      <c r="A86" s="149" t="s">
        <v>162</v>
      </c>
      <c r="B86" s="79" t="s">
        <v>163</v>
      </c>
      <c r="C86" s="268">
        <v>17342</v>
      </c>
      <c r="D86" s="165">
        <v>17342</v>
      </c>
      <c r="E86" s="165"/>
      <c r="F86" s="217"/>
      <c r="G86" s="504">
        <v>17342</v>
      </c>
      <c r="H86" s="487"/>
      <c r="I86" s="488"/>
      <c r="J86" s="504">
        <v>17342</v>
      </c>
      <c r="K86" s="268">
        <v>17342</v>
      </c>
      <c r="L86" s="268"/>
      <c r="M86" s="488"/>
    </row>
    <row r="87" spans="1:13" s="8" customFormat="1" ht="15" customHeight="1">
      <c r="A87" s="378" t="s">
        <v>164</v>
      </c>
      <c r="B87" s="80" t="s">
        <v>165</v>
      </c>
      <c r="C87" s="269"/>
      <c r="D87" s="165"/>
      <c r="E87" s="165"/>
      <c r="F87" s="217"/>
      <c r="G87" s="505"/>
      <c r="H87" s="489"/>
      <c r="I87" s="490"/>
      <c r="J87" s="505"/>
      <c r="K87" s="269"/>
      <c r="L87" s="269"/>
      <c r="M87" s="490"/>
    </row>
    <row r="88" spans="1:13" s="8" customFormat="1" ht="15" customHeight="1" thickBot="1">
      <c r="A88" s="381" t="s">
        <v>166</v>
      </c>
      <c r="B88" s="84" t="s">
        <v>167</v>
      </c>
      <c r="C88" s="272"/>
      <c r="D88" s="165"/>
      <c r="E88" s="165"/>
      <c r="F88" s="217"/>
      <c r="G88" s="508"/>
      <c r="H88" s="495"/>
      <c r="I88" s="496"/>
      <c r="J88" s="508"/>
      <c r="K88" s="272"/>
      <c r="L88" s="272"/>
      <c r="M88" s="496"/>
    </row>
    <row r="89" spans="1:13" s="8" customFormat="1" ht="15" customHeight="1" thickBot="1">
      <c r="A89" s="383" t="s">
        <v>168</v>
      </c>
      <c r="B89" s="83" t="s">
        <v>169</v>
      </c>
      <c r="C89" s="170">
        <f>SUM(C86:C88)</f>
        <v>17342</v>
      </c>
      <c r="D89" s="170">
        <f>SUM(D86:D88)</f>
        <v>17342</v>
      </c>
      <c r="E89" s="170">
        <f>SUM(E86:E88)</f>
        <v>0</v>
      </c>
      <c r="F89" s="219">
        <f>SUM(F86:F88)</f>
        <v>0</v>
      </c>
      <c r="G89" s="509">
        <f>SUM(G86:G88)</f>
        <v>17342</v>
      </c>
      <c r="H89" s="497"/>
      <c r="I89" s="219"/>
      <c r="J89" s="509">
        <f>SUM(J86:J88)</f>
        <v>17342</v>
      </c>
      <c r="K89" s="170">
        <f>SUM(K86:K88)</f>
        <v>17342</v>
      </c>
      <c r="L89" s="170">
        <f>SUM(L86:L88)</f>
        <v>0</v>
      </c>
      <c r="M89" s="219">
        <f>SUM(M86:M88)</f>
        <v>0</v>
      </c>
    </row>
    <row r="90" spans="1:13" ht="15" customHeight="1" thickBot="1">
      <c r="A90" s="383"/>
      <c r="B90" s="83" t="s">
        <v>170</v>
      </c>
      <c r="C90" s="271"/>
      <c r="D90" s="168"/>
      <c r="E90" s="168"/>
      <c r="F90" s="380"/>
      <c r="G90" s="507"/>
      <c r="H90" s="493"/>
      <c r="I90" s="494"/>
      <c r="J90" s="507"/>
      <c r="K90" s="271"/>
      <c r="L90" s="271"/>
      <c r="M90" s="494"/>
    </row>
    <row r="91" spans="1:13" s="8" customFormat="1" ht="15" customHeight="1">
      <c r="A91" s="385" t="s">
        <v>171</v>
      </c>
      <c r="B91" s="79" t="s">
        <v>172</v>
      </c>
      <c r="C91" s="268"/>
      <c r="D91" s="165"/>
      <c r="E91" s="165"/>
      <c r="F91" s="217"/>
      <c r="G91" s="504"/>
      <c r="H91" s="487"/>
      <c r="I91" s="488"/>
      <c r="J91" s="504"/>
      <c r="K91" s="268"/>
      <c r="L91" s="268"/>
      <c r="M91" s="488"/>
    </row>
    <row r="92" spans="1:13" s="8" customFormat="1" ht="15" customHeight="1">
      <c r="A92" s="386" t="s">
        <v>173</v>
      </c>
      <c r="B92" s="80" t="s">
        <v>174</v>
      </c>
      <c r="C92" s="269"/>
      <c r="D92" s="165"/>
      <c r="E92" s="165"/>
      <c r="F92" s="217"/>
      <c r="G92" s="505"/>
      <c r="H92" s="489"/>
      <c r="I92" s="490"/>
      <c r="J92" s="505"/>
      <c r="K92" s="269"/>
      <c r="L92" s="269"/>
      <c r="M92" s="490"/>
    </row>
    <row r="93" spans="1:13" s="8" customFormat="1" ht="15" customHeight="1">
      <c r="A93" s="386" t="s">
        <v>175</v>
      </c>
      <c r="B93" s="80" t="s">
        <v>176</v>
      </c>
      <c r="C93" s="269"/>
      <c r="D93" s="165"/>
      <c r="E93" s="165"/>
      <c r="F93" s="217"/>
      <c r="G93" s="505"/>
      <c r="H93" s="489"/>
      <c r="I93" s="490"/>
      <c r="J93" s="505"/>
      <c r="K93" s="269"/>
      <c r="L93" s="269"/>
      <c r="M93" s="490"/>
    </row>
    <row r="94" spans="1:13" s="8" customFormat="1" ht="15" customHeight="1" thickBot="1">
      <c r="A94" s="387" t="s">
        <v>177</v>
      </c>
      <c r="B94" s="84" t="s">
        <v>178</v>
      </c>
      <c r="C94" s="272"/>
      <c r="D94" s="165"/>
      <c r="E94" s="165"/>
      <c r="F94" s="217"/>
      <c r="G94" s="508"/>
      <c r="H94" s="495"/>
      <c r="I94" s="496"/>
      <c r="J94" s="508"/>
      <c r="K94" s="272"/>
      <c r="L94" s="272"/>
      <c r="M94" s="496"/>
    </row>
    <row r="95" spans="1:13" s="8" customFormat="1" ht="15" customHeight="1" thickBot="1">
      <c r="A95" s="383" t="s">
        <v>179</v>
      </c>
      <c r="B95" s="83" t="s">
        <v>180</v>
      </c>
      <c r="C95" s="270"/>
      <c r="D95" s="170">
        <f>SUM(D91:D94)</f>
        <v>0</v>
      </c>
      <c r="E95" s="170">
        <f>SUM(E91:E94)</f>
        <v>0</v>
      </c>
      <c r="F95" s="219">
        <f>SUM(F91:F94)</f>
        <v>0</v>
      </c>
      <c r="G95" s="506"/>
      <c r="H95" s="491"/>
      <c r="I95" s="492"/>
      <c r="J95" s="506"/>
      <c r="K95" s="270"/>
      <c r="L95" s="270"/>
      <c r="M95" s="492"/>
    </row>
    <row r="96" spans="1:13" s="8" customFormat="1" ht="15" customHeight="1" thickBot="1">
      <c r="A96" s="383" t="s">
        <v>181</v>
      </c>
      <c r="B96" s="83" t="s">
        <v>182</v>
      </c>
      <c r="C96" s="273"/>
      <c r="D96" s="173"/>
      <c r="E96" s="173"/>
      <c r="F96" s="388"/>
      <c r="G96" s="512"/>
      <c r="H96" s="501"/>
      <c r="I96" s="502"/>
      <c r="J96" s="512"/>
      <c r="K96" s="273"/>
      <c r="L96" s="273"/>
      <c r="M96" s="502"/>
    </row>
    <row r="97" spans="1:13" s="8" customFormat="1" ht="15" customHeight="1" thickBot="1">
      <c r="A97" s="383" t="s">
        <v>183</v>
      </c>
      <c r="B97" s="83" t="s">
        <v>184</v>
      </c>
      <c r="C97" s="273"/>
      <c r="D97" s="173"/>
      <c r="E97" s="173"/>
      <c r="F97" s="388"/>
      <c r="G97" s="512"/>
      <c r="H97" s="501"/>
      <c r="I97" s="502"/>
      <c r="J97" s="512"/>
      <c r="K97" s="273"/>
      <c r="L97" s="273"/>
      <c r="M97" s="502"/>
    </row>
    <row r="98" spans="1:13" s="8" customFormat="1" ht="18.75" customHeight="1" thickBot="1">
      <c r="A98" s="383" t="s">
        <v>185</v>
      </c>
      <c r="B98" s="88" t="s">
        <v>186</v>
      </c>
      <c r="C98" s="270">
        <f aca="true" t="shared" si="3" ref="C98:M98">+C74+C80+C84+C89+C95+C97+C96</f>
        <v>2276015</v>
      </c>
      <c r="D98" s="170">
        <f t="shared" si="3"/>
        <v>145252</v>
      </c>
      <c r="E98" s="170">
        <f t="shared" si="3"/>
        <v>2130763</v>
      </c>
      <c r="F98" s="219">
        <f t="shared" si="3"/>
        <v>0</v>
      </c>
      <c r="G98" s="506">
        <f>+G74+G80+G84+G89+G95+G97+G96</f>
        <v>2379795</v>
      </c>
      <c r="H98" s="170">
        <f t="shared" si="3"/>
        <v>0</v>
      </c>
      <c r="I98" s="170">
        <f t="shared" si="3"/>
        <v>0</v>
      </c>
      <c r="J98" s="506">
        <f t="shared" si="3"/>
        <v>2379795</v>
      </c>
      <c r="K98" s="270">
        <f t="shared" si="3"/>
        <v>249032</v>
      </c>
      <c r="L98" s="270">
        <f t="shared" si="3"/>
        <v>2130763</v>
      </c>
      <c r="M98" s="492">
        <f t="shared" si="3"/>
        <v>0</v>
      </c>
    </row>
    <row r="99" spans="1:13" s="8" customFormat="1" ht="31.5" customHeight="1" thickBot="1">
      <c r="A99" s="389" t="s">
        <v>187</v>
      </c>
      <c r="B99" s="390" t="s">
        <v>188</v>
      </c>
      <c r="C99" s="391">
        <f aca="true" t="shared" si="4" ref="C99:L99">+C69+C98</f>
        <v>3928402</v>
      </c>
      <c r="D99" s="392">
        <f t="shared" si="4"/>
        <v>1290898</v>
      </c>
      <c r="E99" s="392">
        <f t="shared" si="4"/>
        <v>2637504</v>
      </c>
      <c r="F99" s="393">
        <f t="shared" si="4"/>
        <v>32740</v>
      </c>
      <c r="G99" s="513">
        <f>+G69+G98</f>
        <v>4067621</v>
      </c>
      <c r="H99" s="392">
        <f t="shared" si="4"/>
        <v>1011307</v>
      </c>
      <c r="I99" s="392">
        <f t="shared" si="4"/>
        <v>16604</v>
      </c>
      <c r="J99" s="513">
        <f t="shared" si="4"/>
        <v>5062324</v>
      </c>
      <c r="K99" s="391">
        <f t="shared" si="4"/>
        <v>1437146</v>
      </c>
      <c r="L99" s="391">
        <f t="shared" si="4"/>
        <v>3625178</v>
      </c>
      <c r="M99" s="845">
        <f>+M69+M98</f>
        <v>32740</v>
      </c>
    </row>
    <row r="100" spans="1:7" s="8" customFormat="1" ht="27" customHeight="1" thickBot="1">
      <c r="A100" s="9"/>
      <c r="B100" s="89"/>
      <c r="C100" s="274"/>
      <c r="D100" s="11"/>
      <c r="E100" s="11"/>
      <c r="F100" s="11"/>
      <c r="G100" s="11"/>
    </row>
    <row r="101" spans="1:13" s="7" customFormat="1" ht="27" customHeight="1" thickBot="1">
      <c r="A101" s="1015" t="s">
        <v>189</v>
      </c>
      <c r="B101" s="1016"/>
      <c r="C101" s="1016"/>
      <c r="D101" s="1016"/>
      <c r="E101" s="1016"/>
      <c r="F101" s="1016"/>
      <c r="G101" s="1017"/>
      <c r="H101" s="1017"/>
      <c r="I101" s="1017"/>
      <c r="J101" s="1017"/>
      <c r="K101" s="1016"/>
      <c r="L101" s="1016"/>
      <c r="M101" s="1018"/>
    </row>
    <row r="102" spans="1:13" ht="15" customHeight="1" thickBot="1">
      <c r="A102" s="150"/>
      <c r="B102" s="90" t="s">
        <v>190</v>
      </c>
      <c r="C102" s="275"/>
      <c r="D102" s="168"/>
      <c r="E102" s="168"/>
      <c r="F102" s="394"/>
      <c r="G102" s="533"/>
      <c r="H102" s="514"/>
      <c r="I102" s="515"/>
      <c r="J102" s="533"/>
      <c r="K102" s="275"/>
      <c r="L102" s="275"/>
      <c r="M102" s="527"/>
    </row>
    <row r="103" spans="1:13" ht="16.5" customHeight="1">
      <c r="A103" s="149" t="s">
        <v>13</v>
      </c>
      <c r="B103" s="91" t="s">
        <v>191</v>
      </c>
      <c r="C103" s="268">
        <v>784872</v>
      </c>
      <c r="D103" s="174">
        <v>532715</v>
      </c>
      <c r="E103" s="174">
        <v>252157</v>
      </c>
      <c r="F103" s="400">
        <v>27013</v>
      </c>
      <c r="G103" s="504">
        <v>801112</v>
      </c>
      <c r="H103" s="487">
        <v>21204</v>
      </c>
      <c r="I103" s="488"/>
      <c r="J103" s="504">
        <v>822316</v>
      </c>
      <c r="K103" s="268">
        <v>541130</v>
      </c>
      <c r="L103" s="268">
        <v>281186</v>
      </c>
      <c r="M103" s="488">
        <v>27013</v>
      </c>
    </row>
    <row r="104" spans="1:13" ht="16.5" customHeight="1">
      <c r="A104" s="378" t="s">
        <v>15</v>
      </c>
      <c r="B104" s="92" t="s">
        <v>192</v>
      </c>
      <c r="C104" s="269">
        <v>135579</v>
      </c>
      <c r="D104" s="165">
        <v>101475</v>
      </c>
      <c r="E104" s="165">
        <v>34104</v>
      </c>
      <c r="F104" s="217">
        <v>4727</v>
      </c>
      <c r="G104" s="505">
        <v>132049</v>
      </c>
      <c r="H104" s="489">
        <v>3285</v>
      </c>
      <c r="I104" s="490"/>
      <c r="J104" s="505">
        <v>135334</v>
      </c>
      <c r="K104" s="269">
        <v>98117</v>
      </c>
      <c r="L104" s="269">
        <v>37217</v>
      </c>
      <c r="M104" s="490">
        <v>4527</v>
      </c>
    </row>
    <row r="105" spans="1:13" ht="17.25" customHeight="1">
      <c r="A105" s="378" t="s">
        <v>17</v>
      </c>
      <c r="B105" s="92" t="s">
        <v>193</v>
      </c>
      <c r="C105" s="269">
        <v>868952</v>
      </c>
      <c r="D105" s="169">
        <v>303105</v>
      </c>
      <c r="E105" s="169">
        <v>565847</v>
      </c>
      <c r="F105" s="218">
        <v>1000</v>
      </c>
      <c r="G105" s="505">
        <v>872084</v>
      </c>
      <c r="H105" s="489">
        <v>31803</v>
      </c>
      <c r="I105" s="490">
        <v>1110</v>
      </c>
      <c r="J105" s="505">
        <v>902777</v>
      </c>
      <c r="K105" s="269">
        <v>330827</v>
      </c>
      <c r="L105" s="269">
        <v>571950</v>
      </c>
      <c r="M105" s="490">
        <v>1200</v>
      </c>
    </row>
    <row r="106" spans="1:13" ht="17.25" customHeight="1">
      <c r="A106" s="378" t="s">
        <v>19</v>
      </c>
      <c r="B106" s="483" t="s">
        <v>194</v>
      </c>
      <c r="C106" s="269">
        <v>31975</v>
      </c>
      <c r="D106" s="169">
        <v>31975</v>
      </c>
      <c r="E106" s="169"/>
      <c r="F106" s="218"/>
      <c r="G106" s="505">
        <v>31975</v>
      </c>
      <c r="H106" s="489">
        <v>5000</v>
      </c>
      <c r="I106" s="490"/>
      <c r="J106" s="505">
        <v>36975</v>
      </c>
      <c r="K106" s="269">
        <v>36975</v>
      </c>
      <c r="L106" s="269"/>
      <c r="M106" s="490"/>
    </row>
    <row r="107" spans="1:13" ht="17.25" customHeight="1">
      <c r="A107" s="482" t="s">
        <v>195</v>
      </c>
      <c r="B107" s="484" t="s">
        <v>196</v>
      </c>
      <c r="C107" s="269">
        <v>70498</v>
      </c>
      <c r="D107" s="169">
        <v>2483</v>
      </c>
      <c r="E107" s="169">
        <v>68015</v>
      </c>
      <c r="F107" s="218"/>
      <c r="G107" s="505">
        <v>76629</v>
      </c>
      <c r="H107" s="489">
        <v>1110</v>
      </c>
      <c r="I107" s="490"/>
      <c r="J107" s="505">
        <v>77739</v>
      </c>
      <c r="K107" s="269">
        <v>5067</v>
      </c>
      <c r="L107" s="269">
        <v>72672</v>
      </c>
      <c r="M107" s="490"/>
    </row>
    <row r="108" spans="1:13" ht="15" customHeight="1">
      <c r="A108" s="378" t="s">
        <v>197</v>
      </c>
      <c r="B108" s="91" t="s">
        <v>198</v>
      </c>
      <c r="C108" s="206">
        <v>1178</v>
      </c>
      <c r="D108" s="169">
        <v>1178</v>
      </c>
      <c r="E108" s="169"/>
      <c r="F108" s="218"/>
      <c r="G108" s="534">
        <v>2652</v>
      </c>
      <c r="H108" s="516"/>
      <c r="I108" s="517"/>
      <c r="J108" s="534">
        <v>2652</v>
      </c>
      <c r="K108" s="206">
        <v>2652</v>
      </c>
      <c r="L108" s="206"/>
      <c r="M108" s="517"/>
    </row>
    <row r="109" spans="1:13" ht="15" customHeight="1">
      <c r="A109" s="378" t="s">
        <v>199</v>
      </c>
      <c r="B109" s="94" t="s">
        <v>200</v>
      </c>
      <c r="C109" s="206"/>
      <c r="D109" s="169"/>
      <c r="E109" s="169"/>
      <c r="F109" s="218"/>
      <c r="G109" s="534"/>
      <c r="H109" s="516"/>
      <c r="I109" s="517"/>
      <c r="J109" s="534"/>
      <c r="K109" s="206"/>
      <c r="L109" s="206"/>
      <c r="M109" s="517"/>
    </row>
    <row r="110" spans="1:13" ht="15" customHeight="1">
      <c r="A110" s="378" t="s">
        <v>201</v>
      </c>
      <c r="B110" s="94" t="s">
        <v>202</v>
      </c>
      <c r="C110" s="206"/>
      <c r="D110" s="169"/>
      <c r="E110" s="169"/>
      <c r="F110" s="218"/>
      <c r="G110" s="534"/>
      <c r="H110" s="516"/>
      <c r="I110" s="517"/>
      <c r="J110" s="534"/>
      <c r="K110" s="206"/>
      <c r="L110" s="206"/>
      <c r="M110" s="517"/>
    </row>
    <row r="111" spans="1:13" ht="15" customHeight="1">
      <c r="A111" s="378" t="s">
        <v>203</v>
      </c>
      <c r="B111" s="95" t="s">
        <v>204</v>
      </c>
      <c r="C111" s="206"/>
      <c r="D111" s="169"/>
      <c r="E111" s="169"/>
      <c r="F111" s="218"/>
      <c r="G111" s="534"/>
      <c r="H111" s="516"/>
      <c r="I111" s="517"/>
      <c r="J111" s="534"/>
      <c r="K111" s="206"/>
      <c r="L111" s="206"/>
      <c r="M111" s="517"/>
    </row>
    <row r="112" spans="1:13" ht="15" customHeight="1">
      <c r="A112" s="378" t="s">
        <v>205</v>
      </c>
      <c r="B112" s="96" t="s">
        <v>206</v>
      </c>
      <c r="C112" s="206"/>
      <c r="D112" s="169"/>
      <c r="E112" s="169"/>
      <c r="F112" s="218"/>
      <c r="G112" s="534"/>
      <c r="H112" s="516"/>
      <c r="I112" s="517"/>
      <c r="J112" s="534"/>
      <c r="K112" s="206"/>
      <c r="L112" s="206"/>
      <c r="M112" s="517"/>
    </row>
    <row r="113" spans="1:13" ht="15" customHeight="1">
      <c r="A113" s="378" t="s">
        <v>207</v>
      </c>
      <c r="B113" s="96" t="s">
        <v>208</v>
      </c>
      <c r="C113" s="206"/>
      <c r="D113" s="169"/>
      <c r="E113" s="169"/>
      <c r="F113" s="218"/>
      <c r="G113" s="534"/>
      <c r="H113" s="516"/>
      <c r="I113" s="517"/>
      <c r="J113" s="534"/>
      <c r="K113" s="206"/>
      <c r="L113" s="206"/>
      <c r="M113" s="517"/>
    </row>
    <row r="114" spans="1:13" ht="16.5" customHeight="1">
      <c r="A114" s="378" t="s">
        <v>209</v>
      </c>
      <c r="B114" s="95" t="s">
        <v>210</v>
      </c>
      <c r="C114" s="206">
        <v>1000</v>
      </c>
      <c r="D114" s="169"/>
      <c r="E114" s="169">
        <v>1000</v>
      </c>
      <c r="F114" s="218"/>
      <c r="G114" s="534">
        <v>1000</v>
      </c>
      <c r="H114" s="516">
        <v>1110</v>
      </c>
      <c r="I114" s="517"/>
      <c r="J114" s="534">
        <v>2110</v>
      </c>
      <c r="K114" s="206">
        <v>1110</v>
      </c>
      <c r="L114" s="206">
        <v>1000</v>
      </c>
      <c r="M114" s="517"/>
    </row>
    <row r="115" spans="1:13" ht="15" customHeight="1">
      <c r="A115" s="378" t="s">
        <v>211</v>
      </c>
      <c r="B115" s="95" t="s">
        <v>212</v>
      </c>
      <c r="C115" s="206"/>
      <c r="D115" s="169"/>
      <c r="E115" s="169"/>
      <c r="F115" s="218"/>
      <c r="G115" s="534"/>
      <c r="H115" s="516"/>
      <c r="I115" s="517"/>
      <c r="J115" s="534"/>
      <c r="K115" s="206"/>
      <c r="L115" s="206"/>
      <c r="M115" s="517"/>
    </row>
    <row r="116" spans="1:13" ht="15.75" customHeight="1">
      <c r="A116" s="378" t="s">
        <v>213</v>
      </c>
      <c r="B116" s="96" t="s">
        <v>214</v>
      </c>
      <c r="C116" s="206"/>
      <c r="D116" s="169"/>
      <c r="E116" s="169"/>
      <c r="F116" s="218"/>
      <c r="G116" s="534"/>
      <c r="H116" s="516"/>
      <c r="I116" s="517"/>
      <c r="J116" s="534"/>
      <c r="K116" s="206"/>
      <c r="L116" s="206"/>
      <c r="M116" s="517"/>
    </row>
    <row r="117" spans="1:13" ht="15" customHeight="1">
      <c r="A117" s="401" t="s">
        <v>215</v>
      </c>
      <c r="B117" s="94" t="s">
        <v>216</v>
      </c>
      <c r="C117" s="206"/>
      <c r="D117" s="169"/>
      <c r="E117" s="169"/>
      <c r="F117" s="218"/>
      <c r="G117" s="534"/>
      <c r="H117" s="516"/>
      <c r="I117" s="517"/>
      <c r="J117" s="534"/>
      <c r="K117" s="206"/>
      <c r="L117" s="206"/>
      <c r="M117" s="517"/>
    </row>
    <row r="118" spans="1:13" ht="15" customHeight="1">
      <c r="A118" s="378" t="s">
        <v>217</v>
      </c>
      <c r="B118" s="94" t="s">
        <v>218</v>
      </c>
      <c r="C118" s="206"/>
      <c r="D118" s="169"/>
      <c r="E118" s="169"/>
      <c r="F118" s="218"/>
      <c r="G118" s="534"/>
      <c r="H118" s="516"/>
      <c r="I118" s="517"/>
      <c r="J118" s="534"/>
      <c r="K118" s="206"/>
      <c r="L118" s="206"/>
      <c r="M118" s="517"/>
    </row>
    <row r="119" spans="1:13" ht="15.75" customHeight="1">
      <c r="A119" s="381" t="s">
        <v>219</v>
      </c>
      <c r="B119" s="94" t="s">
        <v>220</v>
      </c>
      <c r="C119" s="206">
        <v>68320</v>
      </c>
      <c r="D119" s="169">
        <v>1305</v>
      </c>
      <c r="E119" s="169">
        <v>67015</v>
      </c>
      <c r="F119" s="218"/>
      <c r="G119" s="534">
        <v>72977</v>
      </c>
      <c r="H119" s="516"/>
      <c r="I119" s="517"/>
      <c r="J119" s="534">
        <v>72977</v>
      </c>
      <c r="K119" s="206">
        <v>1305</v>
      </c>
      <c r="L119" s="206">
        <v>71672</v>
      </c>
      <c r="M119" s="517"/>
    </row>
    <row r="120" spans="1:13" ht="15.75" customHeight="1">
      <c r="A120" s="378" t="s">
        <v>221</v>
      </c>
      <c r="B120" s="93" t="s">
        <v>222</v>
      </c>
      <c r="C120" s="204">
        <v>5000</v>
      </c>
      <c r="D120" s="165">
        <v>5000</v>
      </c>
      <c r="E120" s="165"/>
      <c r="F120" s="217"/>
      <c r="G120" s="535">
        <v>5000</v>
      </c>
      <c r="H120" s="518"/>
      <c r="I120" s="519">
        <v>5000</v>
      </c>
      <c r="J120" s="535">
        <v>0</v>
      </c>
      <c r="K120" s="204"/>
      <c r="L120" s="204"/>
      <c r="M120" s="519"/>
    </row>
    <row r="121" spans="1:13" ht="15.75" customHeight="1">
      <c r="A121" s="378" t="s">
        <v>223</v>
      </c>
      <c r="B121" s="92" t="s">
        <v>224</v>
      </c>
      <c r="C121" s="204">
        <v>5000</v>
      </c>
      <c r="D121" s="165">
        <v>5000</v>
      </c>
      <c r="E121" s="165"/>
      <c r="F121" s="217"/>
      <c r="G121" s="535">
        <v>5000</v>
      </c>
      <c r="H121" s="518"/>
      <c r="I121" s="519">
        <v>5000</v>
      </c>
      <c r="J121" s="535">
        <v>0</v>
      </c>
      <c r="K121" s="204"/>
      <c r="L121" s="204"/>
      <c r="M121" s="519"/>
    </row>
    <row r="122" spans="1:13" ht="18" customHeight="1" thickBot="1">
      <c r="A122" s="381" t="s">
        <v>225</v>
      </c>
      <c r="B122" s="97" t="s">
        <v>226</v>
      </c>
      <c r="C122" s="206"/>
      <c r="D122" s="169"/>
      <c r="E122" s="169"/>
      <c r="F122" s="218"/>
      <c r="G122" s="534"/>
      <c r="H122" s="516"/>
      <c r="I122" s="517"/>
      <c r="J122" s="534"/>
      <c r="K122" s="206"/>
      <c r="L122" s="206"/>
      <c r="M122" s="517"/>
    </row>
    <row r="123" spans="1:13" ht="18" customHeight="1" thickBot="1">
      <c r="A123" s="151" t="s">
        <v>23</v>
      </c>
      <c r="B123" s="98" t="s">
        <v>227</v>
      </c>
      <c r="C123" s="205">
        <f>C103+C104+C105+C106+C107+C120</f>
        <v>1896876</v>
      </c>
      <c r="D123" s="170">
        <f>D103+D104+D105+D106+D107+D120</f>
        <v>976753</v>
      </c>
      <c r="E123" s="170">
        <f>E103+E104+E105+E106+E107+E120</f>
        <v>920123</v>
      </c>
      <c r="F123" s="219">
        <f>F103+F104+F105+F106+F107+F120</f>
        <v>32740</v>
      </c>
      <c r="G123" s="536">
        <f>G103+G104+G105+G106+G107+G120</f>
        <v>1918849</v>
      </c>
      <c r="H123" s="520">
        <f aca="true" t="shared" si="5" ref="H123:M123">H103+H104+H105+H106+H107+H120</f>
        <v>62402</v>
      </c>
      <c r="I123" s="306">
        <f t="shared" si="5"/>
        <v>6110</v>
      </c>
      <c r="J123" s="536">
        <f t="shared" si="5"/>
        <v>1975141</v>
      </c>
      <c r="K123" s="205">
        <f t="shared" si="5"/>
        <v>1012116</v>
      </c>
      <c r="L123" s="205">
        <f t="shared" si="5"/>
        <v>963025</v>
      </c>
      <c r="M123" s="306">
        <f t="shared" si="5"/>
        <v>32740</v>
      </c>
    </row>
    <row r="124" spans="1:13" ht="15" customHeight="1" thickBot="1">
      <c r="A124" s="150"/>
      <c r="B124" s="90" t="s">
        <v>228</v>
      </c>
      <c r="C124" s="276"/>
      <c r="D124" s="168"/>
      <c r="E124" s="168"/>
      <c r="F124" s="380"/>
      <c r="G124" s="537"/>
      <c r="H124" s="521"/>
      <c r="I124" s="522"/>
      <c r="J124" s="537"/>
      <c r="K124" s="276"/>
      <c r="L124" s="276"/>
      <c r="M124" s="522"/>
    </row>
    <row r="125" spans="1:13" ht="16.5" customHeight="1">
      <c r="A125" s="149" t="s">
        <v>26</v>
      </c>
      <c r="B125" s="91" t="s">
        <v>229</v>
      </c>
      <c r="C125" s="203">
        <v>1739534</v>
      </c>
      <c r="D125" s="163">
        <v>67131</v>
      </c>
      <c r="E125" s="163">
        <v>1672403</v>
      </c>
      <c r="F125" s="221"/>
      <c r="G125" s="538">
        <v>1741164</v>
      </c>
      <c r="H125" s="523">
        <v>592600</v>
      </c>
      <c r="I125" s="524"/>
      <c r="J125" s="538">
        <v>2333764</v>
      </c>
      <c r="K125" s="203">
        <v>69761</v>
      </c>
      <c r="L125" s="203">
        <v>2264003</v>
      </c>
      <c r="M125" s="524"/>
    </row>
    <row r="126" spans="1:13" ht="15.75" customHeight="1">
      <c r="A126" s="149" t="s">
        <v>28</v>
      </c>
      <c r="B126" s="99" t="s">
        <v>230</v>
      </c>
      <c r="C126" s="203">
        <v>1428043</v>
      </c>
      <c r="D126" s="163"/>
      <c r="E126" s="163">
        <v>1428043</v>
      </c>
      <c r="F126" s="221"/>
      <c r="G126" s="538">
        <v>1428043</v>
      </c>
      <c r="H126" s="523">
        <v>592600</v>
      </c>
      <c r="I126" s="524"/>
      <c r="J126" s="538">
        <v>2020643</v>
      </c>
      <c r="K126" s="203"/>
      <c r="L126" s="203">
        <v>2020643</v>
      </c>
      <c r="M126" s="524"/>
    </row>
    <row r="127" spans="1:13" ht="17.25" customHeight="1">
      <c r="A127" s="149" t="s">
        <v>30</v>
      </c>
      <c r="B127" s="99" t="s">
        <v>231</v>
      </c>
      <c r="C127" s="204">
        <v>258330</v>
      </c>
      <c r="D127" s="165">
        <v>229672</v>
      </c>
      <c r="E127" s="165">
        <v>28658</v>
      </c>
      <c r="F127" s="217"/>
      <c r="G127" s="535">
        <v>243946</v>
      </c>
      <c r="H127" s="518">
        <v>345811</v>
      </c>
      <c r="I127" s="519"/>
      <c r="J127" s="535">
        <v>589757</v>
      </c>
      <c r="K127" s="204">
        <v>207927</v>
      </c>
      <c r="L127" s="204">
        <v>381830</v>
      </c>
      <c r="M127" s="519"/>
    </row>
    <row r="128" spans="1:13" ht="15" customHeight="1">
      <c r="A128" s="149" t="s">
        <v>32</v>
      </c>
      <c r="B128" s="99" t="s">
        <v>232</v>
      </c>
      <c r="C128" s="204">
        <v>25966</v>
      </c>
      <c r="D128" s="165"/>
      <c r="E128" s="165">
        <v>25966</v>
      </c>
      <c r="F128" s="217"/>
      <c r="G128" s="535">
        <v>25966</v>
      </c>
      <c r="H128" s="518">
        <v>345811</v>
      </c>
      <c r="I128" s="519"/>
      <c r="J128" s="535">
        <v>371777</v>
      </c>
      <c r="K128" s="204"/>
      <c r="L128" s="204">
        <v>371777</v>
      </c>
      <c r="M128" s="519"/>
    </row>
    <row r="129" spans="1:13" ht="18" customHeight="1">
      <c r="A129" s="149" t="s">
        <v>34</v>
      </c>
      <c r="B129" s="84" t="s">
        <v>233</v>
      </c>
      <c r="C129" s="204"/>
      <c r="D129" s="165"/>
      <c r="E129" s="165"/>
      <c r="F129" s="217"/>
      <c r="G129" s="535"/>
      <c r="H129" s="518"/>
      <c r="I129" s="519"/>
      <c r="J129" s="535"/>
      <c r="K129" s="204"/>
      <c r="L129" s="204"/>
      <c r="M129" s="519"/>
    </row>
    <row r="130" spans="1:13" ht="15" customHeight="1">
      <c r="A130" s="149" t="s">
        <v>36</v>
      </c>
      <c r="B130" s="81" t="s">
        <v>234</v>
      </c>
      <c r="C130" s="204"/>
      <c r="D130" s="165"/>
      <c r="E130" s="165"/>
      <c r="F130" s="217"/>
      <c r="G130" s="535"/>
      <c r="H130" s="518"/>
      <c r="I130" s="519"/>
      <c r="J130" s="535"/>
      <c r="K130" s="204"/>
      <c r="L130" s="204"/>
      <c r="M130" s="519"/>
    </row>
    <row r="131" spans="1:13" ht="15" customHeight="1">
      <c r="A131" s="149" t="s">
        <v>235</v>
      </c>
      <c r="B131" s="100" t="s">
        <v>236</v>
      </c>
      <c r="C131" s="204"/>
      <c r="D131" s="165"/>
      <c r="E131" s="165"/>
      <c r="F131" s="217"/>
      <c r="G131" s="535"/>
      <c r="H131" s="518"/>
      <c r="I131" s="519"/>
      <c r="J131" s="535"/>
      <c r="K131" s="204"/>
      <c r="L131" s="204"/>
      <c r="M131" s="519"/>
    </row>
    <row r="132" spans="1:13" ht="32.25" customHeight="1">
      <c r="A132" s="149" t="s">
        <v>237</v>
      </c>
      <c r="B132" s="96" t="s">
        <v>208</v>
      </c>
      <c r="C132" s="204"/>
      <c r="D132" s="165"/>
      <c r="E132" s="165"/>
      <c r="F132" s="217"/>
      <c r="G132" s="535"/>
      <c r="H132" s="518"/>
      <c r="I132" s="519"/>
      <c r="J132" s="535"/>
      <c r="K132" s="204"/>
      <c r="L132" s="204"/>
      <c r="M132" s="519"/>
    </row>
    <row r="133" spans="1:13" ht="15" customHeight="1">
      <c r="A133" s="149" t="s">
        <v>238</v>
      </c>
      <c r="B133" s="96" t="s">
        <v>239</v>
      </c>
      <c r="C133" s="204"/>
      <c r="D133" s="165"/>
      <c r="E133" s="165"/>
      <c r="F133" s="217"/>
      <c r="G133" s="535"/>
      <c r="H133" s="518"/>
      <c r="I133" s="519"/>
      <c r="J133" s="535"/>
      <c r="K133" s="204"/>
      <c r="L133" s="204"/>
      <c r="M133" s="519"/>
    </row>
    <row r="134" spans="1:13" ht="15" customHeight="1">
      <c r="A134" s="149" t="s">
        <v>240</v>
      </c>
      <c r="B134" s="96" t="s">
        <v>241</v>
      </c>
      <c r="C134" s="204"/>
      <c r="D134" s="165"/>
      <c r="E134" s="165"/>
      <c r="F134" s="217"/>
      <c r="G134" s="535"/>
      <c r="H134" s="518"/>
      <c r="I134" s="519"/>
      <c r="J134" s="535"/>
      <c r="K134" s="204"/>
      <c r="L134" s="204"/>
      <c r="M134" s="519"/>
    </row>
    <row r="135" spans="1:13" ht="15" customHeight="1">
      <c r="A135" s="149" t="s">
        <v>242</v>
      </c>
      <c r="B135" s="96" t="s">
        <v>214</v>
      </c>
      <c r="C135" s="204"/>
      <c r="D135" s="165"/>
      <c r="E135" s="165"/>
      <c r="F135" s="217"/>
      <c r="G135" s="535"/>
      <c r="H135" s="518"/>
      <c r="I135" s="519"/>
      <c r="J135" s="535"/>
      <c r="K135" s="204"/>
      <c r="L135" s="204"/>
      <c r="M135" s="519"/>
    </row>
    <row r="136" spans="1:13" ht="15" customHeight="1">
      <c r="A136" s="149" t="s">
        <v>243</v>
      </c>
      <c r="B136" s="96" t="s">
        <v>244</v>
      </c>
      <c r="C136" s="204"/>
      <c r="D136" s="165"/>
      <c r="E136" s="165"/>
      <c r="F136" s="217"/>
      <c r="G136" s="535"/>
      <c r="H136" s="518"/>
      <c r="I136" s="519"/>
      <c r="J136" s="535"/>
      <c r="K136" s="204"/>
      <c r="L136" s="204"/>
      <c r="M136" s="519"/>
    </row>
    <row r="137" spans="1:13" ht="17.25" customHeight="1" thickBot="1">
      <c r="A137" s="401" t="s">
        <v>245</v>
      </c>
      <c r="B137" s="94" t="s">
        <v>246</v>
      </c>
      <c r="C137" s="206"/>
      <c r="D137" s="169"/>
      <c r="E137" s="169"/>
      <c r="F137" s="218"/>
      <c r="G137" s="534"/>
      <c r="H137" s="516"/>
      <c r="I137" s="517"/>
      <c r="J137" s="534"/>
      <c r="K137" s="206"/>
      <c r="L137" s="206"/>
      <c r="M137" s="517"/>
    </row>
    <row r="138" spans="1:13" ht="17.25" customHeight="1" thickBot="1">
      <c r="A138" s="148" t="s">
        <v>38</v>
      </c>
      <c r="B138" s="131" t="s">
        <v>247</v>
      </c>
      <c r="C138" s="222">
        <f>+C125+C127+C129</f>
        <v>1997864</v>
      </c>
      <c r="D138" s="172">
        <f>+D125+D127+D129</f>
        <v>296803</v>
      </c>
      <c r="E138" s="172">
        <f>+E125+E127+E129</f>
        <v>1701061</v>
      </c>
      <c r="F138" s="223">
        <f>+F125+F127+F129</f>
        <v>0</v>
      </c>
      <c r="G138" s="539">
        <f>+G125+G127+G129</f>
        <v>1985110</v>
      </c>
      <c r="H138" s="525">
        <f aca="true" t="shared" si="6" ref="H138:M138">+H125+H127+H129</f>
        <v>938411</v>
      </c>
      <c r="I138" s="307">
        <f t="shared" si="6"/>
        <v>0</v>
      </c>
      <c r="J138" s="539">
        <f t="shared" si="6"/>
        <v>2923521</v>
      </c>
      <c r="K138" s="222">
        <f t="shared" si="6"/>
        <v>277688</v>
      </c>
      <c r="L138" s="222">
        <f t="shared" si="6"/>
        <v>2645833</v>
      </c>
      <c r="M138" s="307">
        <f t="shared" si="6"/>
        <v>0</v>
      </c>
    </row>
    <row r="139" spans="1:13" ht="17.25" customHeight="1" thickBot="1">
      <c r="A139" s="395" t="s">
        <v>53</v>
      </c>
      <c r="B139" s="396" t="s">
        <v>248</v>
      </c>
      <c r="C139" s="301">
        <f>+C123+C138</f>
        <v>3894740</v>
      </c>
      <c r="D139" s="398">
        <f>+D123+D138</f>
        <v>1273556</v>
      </c>
      <c r="E139" s="398">
        <f>+E123+E138</f>
        <v>2621184</v>
      </c>
      <c r="F139" s="399">
        <f>+F123+F138</f>
        <v>32740</v>
      </c>
      <c r="G139" s="653">
        <f>+G123+G138</f>
        <v>3903959</v>
      </c>
      <c r="H139" s="297">
        <f aca="true" t="shared" si="7" ref="H139:M139">+H123+H138</f>
        <v>1000813</v>
      </c>
      <c r="I139" s="302">
        <f t="shared" si="7"/>
        <v>6110</v>
      </c>
      <c r="J139" s="653">
        <f t="shared" si="7"/>
        <v>4898662</v>
      </c>
      <c r="K139" s="301">
        <f t="shared" si="7"/>
        <v>1289804</v>
      </c>
      <c r="L139" s="301">
        <f t="shared" si="7"/>
        <v>3608858</v>
      </c>
      <c r="M139" s="302">
        <f t="shared" si="7"/>
        <v>32740</v>
      </c>
    </row>
    <row r="140" spans="1:13" ht="15" customHeight="1" thickBot="1">
      <c r="A140" s="863"/>
      <c r="B140" s="396" t="s">
        <v>249</v>
      </c>
      <c r="C140" s="854"/>
      <c r="D140" s="855"/>
      <c r="E140" s="855"/>
      <c r="F140" s="856"/>
      <c r="G140" s="859"/>
      <c r="H140" s="857"/>
      <c r="I140" s="858"/>
      <c r="J140" s="859"/>
      <c r="K140" s="854"/>
      <c r="L140" s="854"/>
      <c r="M140" s="858"/>
    </row>
    <row r="141" spans="1:13" ht="16.5" customHeight="1">
      <c r="A141" s="149" t="s">
        <v>56</v>
      </c>
      <c r="B141" s="101" t="s">
        <v>250</v>
      </c>
      <c r="C141" s="203">
        <v>16320</v>
      </c>
      <c r="D141" s="163"/>
      <c r="E141" s="163">
        <v>16320</v>
      </c>
      <c r="F141" s="221"/>
      <c r="G141" s="538">
        <v>16320</v>
      </c>
      <c r="H141" s="523"/>
      <c r="I141" s="524"/>
      <c r="J141" s="538">
        <v>16320</v>
      </c>
      <c r="K141" s="203"/>
      <c r="L141" s="203">
        <v>16320</v>
      </c>
      <c r="M141" s="524"/>
    </row>
    <row r="142" spans="1:13" ht="17.25" customHeight="1">
      <c r="A142" s="149" t="s">
        <v>64</v>
      </c>
      <c r="B142" s="99" t="s">
        <v>251</v>
      </c>
      <c r="C142" s="206"/>
      <c r="D142" s="165"/>
      <c r="E142" s="165"/>
      <c r="F142" s="217"/>
      <c r="G142" s="534">
        <v>130000</v>
      </c>
      <c r="H142" s="516"/>
      <c r="I142" s="517"/>
      <c r="J142" s="534">
        <v>130000</v>
      </c>
      <c r="K142" s="206">
        <v>130000</v>
      </c>
      <c r="L142" s="206"/>
      <c r="M142" s="517"/>
    </row>
    <row r="143" spans="1:13" ht="15" customHeight="1" thickBot="1">
      <c r="A143" s="401" t="s">
        <v>66</v>
      </c>
      <c r="B143" s="99" t="s">
        <v>252</v>
      </c>
      <c r="C143" s="206"/>
      <c r="D143" s="165"/>
      <c r="E143" s="165"/>
      <c r="F143" s="217"/>
      <c r="G143" s="534"/>
      <c r="H143" s="516"/>
      <c r="I143" s="517"/>
      <c r="J143" s="534"/>
      <c r="K143" s="206"/>
      <c r="L143" s="206"/>
      <c r="M143" s="517"/>
    </row>
    <row r="144" spans="1:13" ht="17.25" customHeight="1" thickBot="1">
      <c r="A144" s="151" t="s">
        <v>70</v>
      </c>
      <c r="B144" s="82" t="s">
        <v>253</v>
      </c>
      <c r="C144" s="205">
        <f>+C141+C142+C143</f>
        <v>16320</v>
      </c>
      <c r="D144" s="172">
        <f>+D141+D142+D143</f>
        <v>0</v>
      </c>
      <c r="E144" s="172">
        <f>+E141+E142+E143</f>
        <v>16320</v>
      </c>
      <c r="F144" s="223">
        <f>+F141+F142+F143</f>
        <v>0</v>
      </c>
      <c r="G144" s="536">
        <f>+G141+G142+G143</f>
        <v>146320</v>
      </c>
      <c r="H144" s="520">
        <f aca="true" t="shared" si="8" ref="H144:M144">+H141+H142+H143</f>
        <v>0</v>
      </c>
      <c r="I144" s="306">
        <f t="shared" si="8"/>
        <v>0</v>
      </c>
      <c r="J144" s="536">
        <f t="shared" si="8"/>
        <v>146320</v>
      </c>
      <c r="K144" s="205">
        <f t="shared" si="8"/>
        <v>130000</v>
      </c>
      <c r="L144" s="205">
        <f t="shared" si="8"/>
        <v>16320</v>
      </c>
      <c r="M144" s="306">
        <f t="shared" si="8"/>
        <v>0</v>
      </c>
    </row>
    <row r="145" spans="1:13" ht="15" customHeight="1" thickBot="1">
      <c r="A145" s="402"/>
      <c r="B145" s="82" t="s">
        <v>254</v>
      </c>
      <c r="C145" s="271"/>
      <c r="D145" s="168"/>
      <c r="E145" s="168"/>
      <c r="F145" s="380"/>
      <c r="G145" s="507"/>
      <c r="H145" s="493"/>
      <c r="I145" s="494"/>
      <c r="J145" s="507"/>
      <c r="K145" s="271"/>
      <c r="L145" s="271"/>
      <c r="M145" s="494"/>
    </row>
    <row r="146" spans="1:13" ht="15" customHeight="1">
      <c r="A146" s="149" t="s">
        <v>73</v>
      </c>
      <c r="B146" s="91" t="s">
        <v>255</v>
      </c>
      <c r="C146" s="203"/>
      <c r="D146" s="163"/>
      <c r="E146" s="163"/>
      <c r="F146" s="221"/>
      <c r="G146" s="538"/>
      <c r="H146" s="523"/>
      <c r="I146" s="524"/>
      <c r="J146" s="538"/>
      <c r="K146" s="203"/>
      <c r="L146" s="203"/>
      <c r="M146" s="524"/>
    </row>
    <row r="147" spans="1:13" ht="15" customHeight="1">
      <c r="A147" s="149" t="s">
        <v>75</v>
      </c>
      <c r="B147" s="91" t="s">
        <v>256</v>
      </c>
      <c r="C147" s="204"/>
      <c r="D147" s="165"/>
      <c r="E147" s="165"/>
      <c r="F147" s="217"/>
      <c r="G147" s="535"/>
      <c r="H147" s="518"/>
      <c r="I147" s="519"/>
      <c r="J147" s="535"/>
      <c r="K147" s="204"/>
      <c r="L147" s="204"/>
      <c r="M147" s="519"/>
    </row>
    <row r="148" spans="1:13" ht="15" customHeight="1">
      <c r="A148" s="149" t="s">
        <v>77</v>
      </c>
      <c r="B148" s="91" t="s">
        <v>257</v>
      </c>
      <c r="C148" s="204"/>
      <c r="D148" s="165"/>
      <c r="E148" s="165"/>
      <c r="F148" s="217"/>
      <c r="G148" s="535"/>
      <c r="H148" s="518"/>
      <c r="I148" s="519"/>
      <c r="J148" s="535"/>
      <c r="K148" s="204"/>
      <c r="L148" s="204"/>
      <c r="M148" s="519"/>
    </row>
    <row r="149" spans="1:13" ht="15" customHeight="1">
      <c r="A149" s="149" t="s">
        <v>79</v>
      </c>
      <c r="B149" s="91" t="s">
        <v>258</v>
      </c>
      <c r="C149" s="204"/>
      <c r="D149" s="165"/>
      <c r="E149" s="165"/>
      <c r="F149" s="217"/>
      <c r="G149" s="535"/>
      <c r="H149" s="518"/>
      <c r="I149" s="519"/>
      <c r="J149" s="535"/>
      <c r="K149" s="204"/>
      <c r="L149" s="204"/>
      <c r="M149" s="519"/>
    </row>
    <row r="150" spans="1:13" ht="15" customHeight="1">
      <c r="A150" s="149" t="s">
        <v>81</v>
      </c>
      <c r="B150" s="91" t="s">
        <v>259</v>
      </c>
      <c r="C150" s="204"/>
      <c r="D150" s="165"/>
      <c r="E150" s="165"/>
      <c r="F150" s="217"/>
      <c r="G150" s="535"/>
      <c r="H150" s="518"/>
      <c r="I150" s="519"/>
      <c r="J150" s="535"/>
      <c r="K150" s="204"/>
      <c r="L150" s="204"/>
      <c r="M150" s="519"/>
    </row>
    <row r="151" spans="1:13" ht="15" customHeight="1" thickBot="1">
      <c r="A151" s="401" t="s">
        <v>83</v>
      </c>
      <c r="B151" s="101" t="s">
        <v>260</v>
      </c>
      <c r="C151" s="206"/>
      <c r="D151" s="169"/>
      <c r="E151" s="169"/>
      <c r="F151" s="218"/>
      <c r="G151" s="534"/>
      <c r="H151" s="516"/>
      <c r="I151" s="517"/>
      <c r="J151" s="534"/>
      <c r="K151" s="206"/>
      <c r="L151" s="206"/>
      <c r="M151" s="517"/>
    </row>
    <row r="152" spans="1:13" ht="15" customHeight="1" thickBot="1">
      <c r="A152" s="403" t="s">
        <v>95</v>
      </c>
      <c r="B152" s="102" t="s">
        <v>261</v>
      </c>
      <c r="C152" s="205">
        <f>SUM(C146:C151)</f>
        <v>0</v>
      </c>
      <c r="D152" s="170">
        <f>SUM(D146:D151)</f>
        <v>0</v>
      </c>
      <c r="E152" s="170">
        <f>SUM(E146:E151)</f>
        <v>0</v>
      </c>
      <c r="F152" s="219">
        <f>SUM(F146:F151)</f>
        <v>0</v>
      </c>
      <c r="G152" s="536">
        <f>SUM(G146:G151)</f>
        <v>0</v>
      </c>
      <c r="H152" s="520">
        <f aca="true" t="shared" si="9" ref="H152:M152">SUM(H146:H151)</f>
        <v>0</v>
      </c>
      <c r="I152" s="306">
        <f t="shared" si="9"/>
        <v>0</v>
      </c>
      <c r="J152" s="536">
        <f t="shared" si="9"/>
        <v>0</v>
      </c>
      <c r="K152" s="205">
        <f t="shared" si="9"/>
        <v>0</v>
      </c>
      <c r="L152" s="205">
        <f t="shared" si="9"/>
        <v>0</v>
      </c>
      <c r="M152" s="306">
        <f t="shared" si="9"/>
        <v>0</v>
      </c>
    </row>
    <row r="153" spans="1:13" ht="15" customHeight="1" thickBot="1">
      <c r="A153" s="402"/>
      <c r="B153" s="78" t="s">
        <v>262</v>
      </c>
      <c r="C153" s="271"/>
      <c r="D153" s="167"/>
      <c r="E153" s="167"/>
      <c r="F153" s="394"/>
      <c r="G153" s="507"/>
      <c r="H153" s="493"/>
      <c r="I153" s="494"/>
      <c r="J153" s="507"/>
      <c r="K153" s="271"/>
      <c r="L153" s="271"/>
      <c r="M153" s="494"/>
    </row>
    <row r="154" spans="1:13" ht="15" customHeight="1">
      <c r="A154" s="149" t="s">
        <v>98</v>
      </c>
      <c r="B154" s="91" t="s">
        <v>263</v>
      </c>
      <c r="C154" s="203"/>
      <c r="D154" s="163"/>
      <c r="E154" s="163"/>
      <c r="F154" s="221"/>
      <c r="G154" s="538"/>
      <c r="H154" s="523"/>
      <c r="I154" s="524"/>
      <c r="J154" s="538"/>
      <c r="K154" s="203"/>
      <c r="L154" s="203"/>
      <c r="M154" s="524"/>
    </row>
    <row r="155" spans="1:13" ht="18" customHeight="1">
      <c r="A155" s="149" t="s">
        <v>100</v>
      </c>
      <c r="B155" s="91" t="s">
        <v>264</v>
      </c>
      <c r="C155" s="204">
        <v>17342</v>
      </c>
      <c r="D155" s="165">
        <v>17342</v>
      </c>
      <c r="E155" s="165"/>
      <c r="F155" s="217"/>
      <c r="G155" s="535">
        <v>17342</v>
      </c>
      <c r="H155" s="518"/>
      <c r="I155" s="519"/>
      <c r="J155" s="535">
        <v>17342</v>
      </c>
      <c r="K155" s="204">
        <v>17342</v>
      </c>
      <c r="L155" s="204"/>
      <c r="M155" s="519"/>
    </row>
    <row r="156" spans="1:13" ht="15" customHeight="1">
      <c r="A156" s="149" t="s">
        <v>102</v>
      </c>
      <c r="B156" s="91" t="s">
        <v>265</v>
      </c>
      <c r="C156" s="204"/>
      <c r="D156" s="165"/>
      <c r="E156" s="165"/>
      <c r="F156" s="217"/>
      <c r="G156" s="535"/>
      <c r="H156" s="518"/>
      <c r="I156" s="519"/>
      <c r="J156" s="535"/>
      <c r="K156" s="204"/>
      <c r="L156" s="204"/>
      <c r="M156" s="519"/>
    </row>
    <row r="157" spans="1:13" ht="15" customHeight="1" thickBot="1">
      <c r="A157" s="401" t="s">
        <v>104</v>
      </c>
      <c r="B157" s="101" t="s">
        <v>266</v>
      </c>
      <c r="C157" s="206"/>
      <c r="D157" s="165"/>
      <c r="E157" s="165"/>
      <c r="F157" s="217"/>
      <c r="G157" s="534"/>
      <c r="H157" s="516"/>
      <c r="I157" s="517"/>
      <c r="J157" s="534"/>
      <c r="K157" s="206"/>
      <c r="L157" s="206"/>
      <c r="M157" s="517"/>
    </row>
    <row r="158" spans="1:13" ht="17.25" customHeight="1" thickBot="1">
      <c r="A158" s="148" t="s">
        <v>108</v>
      </c>
      <c r="B158" s="103" t="s">
        <v>267</v>
      </c>
      <c r="C158" s="222">
        <f>+C154+C155+C156+C157</f>
        <v>17342</v>
      </c>
      <c r="D158" s="172">
        <f>+D154+D155+D156+D157</f>
        <v>17342</v>
      </c>
      <c r="E158" s="172">
        <f>+E154+E155+E156+E157</f>
        <v>0</v>
      </c>
      <c r="F158" s="223">
        <f>+F154+F155+F156+F157</f>
        <v>0</v>
      </c>
      <c r="G158" s="539">
        <f>+G154+G155+G156+G157</f>
        <v>17342</v>
      </c>
      <c r="H158" s="525">
        <f aca="true" t="shared" si="10" ref="H158:M158">+H154+H155+H156+H157</f>
        <v>0</v>
      </c>
      <c r="I158" s="307">
        <f t="shared" si="10"/>
        <v>0</v>
      </c>
      <c r="J158" s="539">
        <f t="shared" si="10"/>
        <v>17342</v>
      </c>
      <c r="K158" s="222">
        <f t="shared" si="10"/>
        <v>17342</v>
      </c>
      <c r="L158" s="222">
        <f t="shared" si="10"/>
        <v>0</v>
      </c>
      <c r="M158" s="307">
        <f t="shared" si="10"/>
        <v>0</v>
      </c>
    </row>
    <row r="159" spans="1:13" ht="15" customHeight="1" thickBot="1">
      <c r="A159" s="404"/>
      <c r="B159" s="82" t="s">
        <v>268</v>
      </c>
      <c r="C159" s="275"/>
      <c r="D159" s="168"/>
      <c r="E159" s="168"/>
      <c r="F159" s="380"/>
      <c r="G159" s="540"/>
      <c r="H159" s="526"/>
      <c r="I159" s="527"/>
      <c r="J159" s="540"/>
      <c r="K159" s="275"/>
      <c r="L159" s="275"/>
      <c r="M159" s="527"/>
    </row>
    <row r="160" spans="1:13" ht="15" customHeight="1">
      <c r="A160" s="149" t="s">
        <v>111</v>
      </c>
      <c r="B160" s="91" t="s">
        <v>269</v>
      </c>
      <c r="C160" s="203"/>
      <c r="D160" s="163"/>
      <c r="E160" s="163"/>
      <c r="F160" s="221"/>
      <c r="G160" s="538"/>
      <c r="H160" s="523"/>
      <c r="I160" s="524"/>
      <c r="J160" s="538"/>
      <c r="K160" s="203"/>
      <c r="L160" s="203"/>
      <c r="M160" s="524"/>
    </row>
    <row r="161" spans="1:13" ht="15" customHeight="1">
      <c r="A161" s="149" t="s">
        <v>113</v>
      </c>
      <c r="B161" s="91" t="s">
        <v>270</v>
      </c>
      <c r="C161" s="204"/>
      <c r="D161" s="165"/>
      <c r="E161" s="165"/>
      <c r="F161" s="217"/>
      <c r="G161" s="535"/>
      <c r="H161" s="518"/>
      <c r="I161" s="519"/>
      <c r="J161" s="535"/>
      <c r="K161" s="204"/>
      <c r="L161" s="204"/>
      <c r="M161" s="519"/>
    </row>
    <row r="162" spans="1:13" ht="15" customHeight="1">
      <c r="A162" s="149" t="s">
        <v>115</v>
      </c>
      <c r="B162" s="91" t="s">
        <v>271</v>
      </c>
      <c r="C162" s="204"/>
      <c r="D162" s="165"/>
      <c r="E162" s="165"/>
      <c r="F162" s="217"/>
      <c r="G162" s="535"/>
      <c r="H162" s="518"/>
      <c r="I162" s="519"/>
      <c r="J162" s="535"/>
      <c r="K162" s="204"/>
      <c r="L162" s="204"/>
      <c r="M162" s="519"/>
    </row>
    <row r="163" spans="1:13" ht="15" customHeight="1">
      <c r="A163" s="149" t="s">
        <v>117</v>
      </c>
      <c r="B163" s="91" t="s">
        <v>272</v>
      </c>
      <c r="C163" s="204"/>
      <c r="D163" s="165"/>
      <c r="E163" s="165"/>
      <c r="F163" s="217"/>
      <c r="G163" s="535"/>
      <c r="H163" s="518"/>
      <c r="I163" s="519"/>
      <c r="J163" s="535"/>
      <c r="K163" s="204"/>
      <c r="L163" s="204"/>
      <c r="M163" s="519"/>
    </row>
    <row r="164" spans="1:13" ht="15" customHeight="1" thickBot="1">
      <c r="A164" s="401" t="s">
        <v>273</v>
      </c>
      <c r="B164" s="101" t="s">
        <v>274</v>
      </c>
      <c r="C164" s="206"/>
      <c r="D164" s="165"/>
      <c r="E164" s="165"/>
      <c r="F164" s="217"/>
      <c r="G164" s="534"/>
      <c r="H164" s="516"/>
      <c r="I164" s="517"/>
      <c r="J164" s="534"/>
      <c r="K164" s="206"/>
      <c r="L164" s="206"/>
      <c r="M164" s="517"/>
    </row>
    <row r="165" spans="1:13" ht="15" customHeight="1" thickBot="1">
      <c r="A165" s="151" t="s">
        <v>119</v>
      </c>
      <c r="B165" s="82" t="s">
        <v>275</v>
      </c>
      <c r="C165" s="225">
        <f>SUM(C160:C164)</f>
        <v>0</v>
      </c>
      <c r="D165" s="180">
        <f>SUM(D160:D164)</f>
        <v>0</v>
      </c>
      <c r="E165" s="180">
        <f>SUM(E160:E164)</f>
        <v>0</v>
      </c>
      <c r="F165" s="226">
        <f>SUM(F160:F164)</f>
        <v>0</v>
      </c>
      <c r="G165" s="541">
        <f>SUM(G160:G164)</f>
        <v>0</v>
      </c>
      <c r="H165" s="528">
        <f aca="true" t="shared" si="11" ref="H165:M165">SUM(H160:H164)</f>
        <v>0</v>
      </c>
      <c r="I165" s="308">
        <f t="shared" si="11"/>
        <v>0</v>
      </c>
      <c r="J165" s="541">
        <f t="shared" si="11"/>
        <v>0</v>
      </c>
      <c r="K165" s="225">
        <f t="shared" si="11"/>
        <v>0</v>
      </c>
      <c r="L165" s="225">
        <f t="shared" si="11"/>
        <v>0</v>
      </c>
      <c r="M165" s="308">
        <f t="shared" si="11"/>
        <v>0</v>
      </c>
    </row>
    <row r="166" spans="1:13" ht="15" customHeight="1" thickBot="1">
      <c r="A166" s="151" t="s">
        <v>130</v>
      </c>
      <c r="B166" s="82" t="s">
        <v>276</v>
      </c>
      <c r="C166" s="277"/>
      <c r="D166" s="181"/>
      <c r="E166" s="181"/>
      <c r="F166" s="263"/>
      <c r="G166" s="542"/>
      <c r="H166" s="529"/>
      <c r="I166" s="530"/>
      <c r="J166" s="542"/>
      <c r="K166" s="277"/>
      <c r="L166" s="277"/>
      <c r="M166" s="530"/>
    </row>
    <row r="167" spans="1:13" ht="15" customHeight="1" thickBot="1">
      <c r="A167" s="151" t="s">
        <v>277</v>
      </c>
      <c r="B167" s="82" t="s">
        <v>278</v>
      </c>
      <c r="C167" s="277"/>
      <c r="D167" s="181"/>
      <c r="E167" s="181"/>
      <c r="F167" s="263"/>
      <c r="G167" s="542"/>
      <c r="H167" s="529"/>
      <c r="I167" s="530"/>
      <c r="J167" s="542"/>
      <c r="K167" s="277"/>
      <c r="L167" s="277"/>
      <c r="M167" s="530"/>
    </row>
    <row r="168" spans="1:13" ht="17.25" customHeight="1" thickBot="1">
      <c r="A168" s="151" t="s">
        <v>141</v>
      </c>
      <c r="B168" s="82" t="s">
        <v>279</v>
      </c>
      <c r="C168" s="225">
        <f>+C144+C152+C158+C165+C166+C167</f>
        <v>33662</v>
      </c>
      <c r="D168" s="180">
        <f>+D144+D152+D158+D165+D166+D167</f>
        <v>17342</v>
      </c>
      <c r="E168" s="180">
        <f>+E144+E152+E158+E165+E166+E167</f>
        <v>16320</v>
      </c>
      <c r="F168" s="226">
        <f>+F144+F152+F158+F165+F166+F167</f>
        <v>0</v>
      </c>
      <c r="G168" s="541">
        <f>+G144+G152+G158+G165+G166+G167</f>
        <v>163662</v>
      </c>
      <c r="H168" s="528">
        <f aca="true" t="shared" si="12" ref="H168:M168">+H144+H152+H158+H165+H166+H167</f>
        <v>0</v>
      </c>
      <c r="I168" s="308">
        <f t="shared" si="12"/>
        <v>0</v>
      </c>
      <c r="J168" s="541">
        <f t="shared" si="12"/>
        <v>163662</v>
      </c>
      <c r="K168" s="225">
        <f t="shared" si="12"/>
        <v>147342</v>
      </c>
      <c r="L168" s="225">
        <f t="shared" si="12"/>
        <v>16320</v>
      </c>
      <c r="M168" s="308">
        <f t="shared" si="12"/>
        <v>0</v>
      </c>
    </row>
    <row r="169" spans="1:13" s="8" customFormat="1" ht="18" customHeight="1" thickBot="1">
      <c r="A169" s="152" t="s">
        <v>280</v>
      </c>
      <c r="B169" s="133" t="s">
        <v>281</v>
      </c>
      <c r="C169" s="227">
        <f>+C139+C168</f>
        <v>3928402</v>
      </c>
      <c r="D169" s="228">
        <f>+D139+D168</f>
        <v>1290898</v>
      </c>
      <c r="E169" s="228">
        <f>+E139+E168</f>
        <v>2637504</v>
      </c>
      <c r="F169" s="229">
        <f>+F139+F168</f>
        <v>32740</v>
      </c>
      <c r="G169" s="543">
        <f>+G139+G168</f>
        <v>4067621</v>
      </c>
      <c r="H169" s="531">
        <f aca="true" t="shared" si="13" ref="H169:M169">+H139+H168</f>
        <v>1000813</v>
      </c>
      <c r="I169" s="532">
        <f t="shared" si="13"/>
        <v>6110</v>
      </c>
      <c r="J169" s="543">
        <f t="shared" si="13"/>
        <v>5062324</v>
      </c>
      <c r="K169" s="227">
        <f t="shared" si="13"/>
        <v>1437146</v>
      </c>
      <c r="L169" s="227">
        <f t="shared" si="13"/>
        <v>3625178</v>
      </c>
      <c r="M169" s="532">
        <f t="shared" si="13"/>
        <v>32740</v>
      </c>
    </row>
    <row r="170" ht="7.5" customHeight="1"/>
    <row r="171" spans="1:7" ht="12.75" customHeight="1">
      <c r="A171" s="1024" t="s">
        <v>282</v>
      </c>
      <c r="B171" s="1024"/>
      <c r="C171" s="1024"/>
      <c r="D171" s="1"/>
      <c r="E171" s="1"/>
      <c r="F171" s="1"/>
      <c r="G171" s="1"/>
    </row>
    <row r="172" spans="1:7" ht="15" customHeight="1" thickBot="1">
      <c r="A172" s="1027" t="s">
        <v>283</v>
      </c>
      <c r="B172" s="1027"/>
      <c r="C172" s="266"/>
      <c r="D172" s="5"/>
      <c r="E172" s="5"/>
      <c r="F172" s="5"/>
      <c r="G172" s="5"/>
    </row>
    <row r="173" spans="1:13" ht="28.5" customHeight="1" thickBot="1">
      <c r="A173" s="846">
        <v>1</v>
      </c>
      <c r="B173" s="847" t="s">
        <v>284</v>
      </c>
      <c r="C173" s="848">
        <f>C69-C139</f>
        <v>-2242353</v>
      </c>
      <c r="D173" s="848">
        <f>D69-D139</f>
        <v>-127910</v>
      </c>
      <c r="E173" s="848">
        <f>E69-E139</f>
        <v>-2114443</v>
      </c>
      <c r="F173" s="848">
        <f>F69-F139</f>
        <v>0</v>
      </c>
      <c r="G173" s="848">
        <f>G69-G139</f>
        <v>-2216133</v>
      </c>
      <c r="H173" s="848"/>
      <c r="I173" s="848"/>
      <c r="J173" s="848">
        <f>J69-J139</f>
        <v>-2216133</v>
      </c>
      <c r="K173" s="848"/>
      <c r="L173" s="848"/>
      <c r="M173" s="849">
        <f>M69-M139</f>
        <v>0</v>
      </c>
    </row>
    <row r="174" spans="1:13" ht="28.5" customHeight="1" thickBot="1">
      <c r="A174" s="850" t="s">
        <v>38</v>
      </c>
      <c r="B174" s="851" t="s">
        <v>285</v>
      </c>
      <c r="C174" s="852">
        <f>C98-C168</f>
        <v>2242353</v>
      </c>
      <c r="D174" s="852">
        <f>D98-D168</f>
        <v>127910</v>
      </c>
      <c r="E174" s="852">
        <f>E98-E168</f>
        <v>2114443</v>
      </c>
      <c r="F174" s="852">
        <f>F98-F168</f>
        <v>0</v>
      </c>
      <c r="G174" s="852">
        <f>G98-G168</f>
        <v>2216133</v>
      </c>
      <c r="H174" s="852"/>
      <c r="I174" s="852"/>
      <c r="J174" s="852">
        <f>J98-J168</f>
        <v>2216133</v>
      </c>
      <c r="K174" s="852"/>
      <c r="L174" s="852"/>
      <c r="M174" s="853">
        <f>M98-M168</f>
        <v>0</v>
      </c>
    </row>
  </sheetData>
  <sheetProtection selectLockedCells="1" selectUnlockedCells="1"/>
  <mergeCells count="13">
    <mergeCell ref="A1:B1"/>
    <mergeCell ref="A2:A3"/>
    <mergeCell ref="B2:B3"/>
    <mergeCell ref="A172:B172"/>
    <mergeCell ref="H2:I2"/>
    <mergeCell ref="J2:J3"/>
    <mergeCell ref="K2:M2"/>
    <mergeCell ref="A101:M101"/>
    <mergeCell ref="A5:M5"/>
    <mergeCell ref="D2:F2"/>
    <mergeCell ref="C2:C3"/>
    <mergeCell ref="A171:C171"/>
    <mergeCell ref="G2:G3"/>
  </mergeCells>
  <printOptions horizontalCentered="1"/>
  <pageMargins left="0.1968503937007874" right="0.1968503937007874" top="0.8267716535433072" bottom="0.5118110236220472" header="0.07874015748031496" footer="0.5118110236220472"/>
  <pageSetup horizontalDpi="600" verticalDpi="600" orientation="landscape" paperSize="9" scale="60" r:id="rId1"/>
  <headerFooter alignWithMargins="0">
    <oddHeader>&amp;C&amp;"Times New Roman CE,Félkövér"&amp;12Pásztó Városi Önkormányzat
2020. ÉVI KÖLTSÉGVETÉSÉNEK ÖSSZEVONT MÉRLEGE&amp;R&amp;"Times New Roman CE,Félkövér dőlt"&amp;11
1. melléklet a 13/2020. (X.9.) önkormányzati rendelethez</oddHeader>
  </headerFooter>
  <rowBreaks count="4" manualBreakCount="4">
    <brk id="36" max="11" man="1"/>
    <brk id="69" max="11" man="1"/>
    <brk id="100" max="11" man="1"/>
    <brk id="1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74"/>
  <sheetViews>
    <sheetView view="pageBreakPreview" zoomScaleSheetLayoutView="100" zoomScalePageLayoutView="0" workbookViewId="0" topLeftCell="A1">
      <selection activeCell="B2" sqref="B2:M2"/>
    </sheetView>
  </sheetViews>
  <sheetFormatPr defaultColWidth="9.00390625" defaultRowHeight="12.75"/>
  <cols>
    <col min="1" max="1" width="10.625" style="25" customWidth="1"/>
    <col min="2" max="2" width="78.375" style="105" customWidth="1"/>
    <col min="3" max="3" width="16.625" style="155" customWidth="1"/>
    <col min="4" max="4" width="15.00390625" style="26" customWidth="1"/>
    <col min="5" max="5" width="13.00390625" style="26" customWidth="1"/>
    <col min="6" max="7" width="13.875" style="26" customWidth="1"/>
    <col min="8" max="13" width="13.875" style="6" customWidth="1"/>
    <col min="14" max="16384" width="9.375" style="6" customWidth="1"/>
  </cols>
  <sheetData>
    <row r="1" spans="1:13" s="52" customFormat="1" ht="21" customHeight="1" thickBot="1">
      <c r="A1" s="29"/>
      <c r="C1" s="290" t="str">
        <f>+CONCATENATE("9.1.18. melléklet a 13/",2020,". (X.9.) önkormányzati rendelethez")</f>
        <v>9.1.18. melléklet a 13/2020. (X.9.) önkormányzati rendelethez</v>
      </c>
      <c r="D1" s="51"/>
      <c r="E1" s="13"/>
      <c r="M1" s="5" t="s">
        <v>0</v>
      </c>
    </row>
    <row r="2" spans="1:13" s="32" customFormat="1" ht="40.5" customHeight="1" thickBot="1">
      <c r="A2" s="738" t="s">
        <v>378</v>
      </c>
      <c r="B2" s="1033" t="s">
        <v>550</v>
      </c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34"/>
    </row>
    <row r="3" spans="1:13" s="32" customFormat="1" ht="54" customHeight="1" thickBot="1">
      <c r="A3" s="739" t="s">
        <v>379</v>
      </c>
      <c r="B3" s="1083" t="s">
        <v>380</v>
      </c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5"/>
    </row>
    <row r="4" spans="1:13" s="32" customFormat="1" ht="18.75" customHeight="1" thickBot="1">
      <c r="A4" s="1076" t="s">
        <v>1</v>
      </c>
      <c r="B4" s="1086" t="s">
        <v>2</v>
      </c>
      <c r="C4" s="1022" t="s">
        <v>532</v>
      </c>
      <c r="D4" s="1019" t="s">
        <v>533</v>
      </c>
      <c r="E4" s="1020"/>
      <c r="F4" s="1021"/>
      <c r="G4" s="1025" t="s">
        <v>542</v>
      </c>
      <c r="H4" s="1031" t="s">
        <v>543</v>
      </c>
      <c r="I4" s="1032"/>
      <c r="J4" s="1025" t="s">
        <v>544</v>
      </c>
      <c r="K4" s="1013" t="s">
        <v>525</v>
      </c>
      <c r="L4" s="1013"/>
      <c r="M4" s="1014"/>
    </row>
    <row r="5" spans="1:13" s="105" customFormat="1" ht="48" thickBot="1">
      <c r="A5" s="1076"/>
      <c r="B5" s="1087"/>
      <c r="C5" s="1023"/>
      <c r="D5" s="544" t="s">
        <v>3</v>
      </c>
      <c r="E5" s="470" t="s">
        <v>4</v>
      </c>
      <c r="F5" s="473" t="s">
        <v>453</v>
      </c>
      <c r="G5" s="1026"/>
      <c r="H5" s="471" t="s">
        <v>526</v>
      </c>
      <c r="I5" s="423" t="s">
        <v>334</v>
      </c>
      <c r="J5" s="1026"/>
      <c r="K5" s="472" t="s">
        <v>3</v>
      </c>
      <c r="L5" s="470" t="s">
        <v>4</v>
      </c>
      <c r="M5" s="473" t="s">
        <v>453</v>
      </c>
    </row>
    <row r="6" spans="1:13" s="7" customFormat="1" ht="13.5" customHeight="1" thickBot="1">
      <c r="A6" s="740" t="s">
        <v>5</v>
      </c>
      <c r="B6" s="734" t="s">
        <v>6</v>
      </c>
      <c r="C6" s="735" t="s">
        <v>7</v>
      </c>
      <c r="D6" s="736" t="s">
        <v>8</v>
      </c>
      <c r="E6" s="736" t="s">
        <v>9</v>
      </c>
      <c r="F6" s="737" t="s">
        <v>10</v>
      </c>
      <c r="G6" s="474" t="s">
        <v>370</v>
      </c>
      <c r="H6" s="475" t="s">
        <v>527</v>
      </c>
      <c r="I6" s="476" t="s">
        <v>528</v>
      </c>
      <c r="J6" s="476" t="s">
        <v>529</v>
      </c>
      <c r="K6" s="475" t="s">
        <v>530</v>
      </c>
      <c r="L6" s="476" t="s">
        <v>531</v>
      </c>
      <c r="M6" s="476" t="s">
        <v>545</v>
      </c>
    </row>
    <row r="7" spans="1:13" s="7" customFormat="1" ht="15.75" customHeight="1" thickBot="1">
      <c r="A7" s="1059" t="s">
        <v>288</v>
      </c>
      <c r="B7" s="1070"/>
      <c r="C7" s="1070"/>
      <c r="D7" s="1070"/>
      <c r="E7" s="1070"/>
      <c r="F7" s="1070"/>
      <c r="G7" s="1070"/>
      <c r="H7" s="1070"/>
      <c r="I7" s="1070"/>
      <c r="J7" s="1070"/>
      <c r="K7" s="1070"/>
      <c r="L7" s="1070"/>
      <c r="M7" s="1060"/>
    </row>
    <row r="8" spans="1:13" ht="15" customHeight="1" thickBot="1">
      <c r="A8" s="71"/>
      <c r="B8" s="136" t="s">
        <v>295</v>
      </c>
      <c r="C8" s="232"/>
      <c r="D8" s="233"/>
      <c r="E8" s="233"/>
      <c r="F8" s="553"/>
      <c r="G8" s="1004"/>
      <c r="H8" s="232"/>
      <c r="I8" s="594"/>
      <c r="J8" s="558"/>
      <c r="K8" s="232"/>
      <c r="L8" s="232"/>
      <c r="M8" s="576"/>
    </row>
    <row r="9" spans="1:13" s="53" customFormat="1" ht="16.5" customHeight="1">
      <c r="A9" s="361" t="s">
        <v>13</v>
      </c>
      <c r="B9" s="91" t="s">
        <v>74</v>
      </c>
      <c r="C9" s="200"/>
      <c r="D9" s="185"/>
      <c r="E9" s="185"/>
      <c r="F9" s="549"/>
      <c r="G9" s="807"/>
      <c r="H9" s="200"/>
      <c r="I9" s="595"/>
      <c r="J9" s="559"/>
      <c r="K9" s="200"/>
      <c r="L9" s="200"/>
      <c r="M9" s="577"/>
    </row>
    <row r="10" spans="1:13" s="53" customFormat="1" ht="17.25" customHeight="1">
      <c r="A10" s="157" t="s">
        <v>15</v>
      </c>
      <c r="B10" s="92" t="s">
        <v>76</v>
      </c>
      <c r="C10" s="197"/>
      <c r="D10" s="183"/>
      <c r="E10" s="183"/>
      <c r="F10" s="550"/>
      <c r="G10" s="806"/>
      <c r="H10" s="197"/>
      <c r="I10" s="596"/>
      <c r="J10" s="560"/>
      <c r="K10" s="197"/>
      <c r="L10" s="197"/>
      <c r="M10" s="575"/>
    </row>
    <row r="11" spans="1:13" s="53" customFormat="1" ht="15" customHeight="1">
      <c r="A11" s="157" t="s">
        <v>17</v>
      </c>
      <c r="B11" s="92" t="s">
        <v>78</v>
      </c>
      <c r="C11" s="197"/>
      <c r="D11" s="183"/>
      <c r="E11" s="183"/>
      <c r="F11" s="550"/>
      <c r="G11" s="806"/>
      <c r="H11" s="197"/>
      <c r="I11" s="596"/>
      <c r="J11" s="560"/>
      <c r="K11" s="197"/>
      <c r="L11" s="197"/>
      <c r="M11" s="575"/>
    </row>
    <row r="12" spans="1:13" s="53" customFormat="1" ht="15" customHeight="1">
      <c r="A12" s="157" t="s">
        <v>19</v>
      </c>
      <c r="B12" s="92" t="s">
        <v>450</v>
      </c>
      <c r="C12" s="197"/>
      <c r="D12" s="183"/>
      <c r="E12" s="183"/>
      <c r="F12" s="550"/>
      <c r="G12" s="806"/>
      <c r="H12" s="197"/>
      <c r="I12" s="596"/>
      <c r="J12" s="560"/>
      <c r="K12" s="197"/>
      <c r="L12" s="197"/>
      <c r="M12" s="575"/>
    </row>
    <row r="13" spans="1:13" s="53" customFormat="1" ht="17.25" customHeight="1">
      <c r="A13" s="157" t="s">
        <v>21</v>
      </c>
      <c r="B13" s="92" t="s">
        <v>82</v>
      </c>
      <c r="C13" s="197"/>
      <c r="D13" s="183"/>
      <c r="E13" s="183"/>
      <c r="F13" s="550"/>
      <c r="G13" s="806"/>
      <c r="H13" s="197"/>
      <c r="I13" s="596"/>
      <c r="J13" s="560"/>
      <c r="K13" s="197"/>
      <c r="L13" s="197"/>
      <c r="M13" s="575"/>
    </row>
    <row r="14" spans="1:13" s="53" customFormat="1" ht="17.25" customHeight="1">
      <c r="A14" s="157" t="s">
        <v>197</v>
      </c>
      <c r="B14" s="92" t="s">
        <v>414</v>
      </c>
      <c r="C14" s="197"/>
      <c r="D14" s="183"/>
      <c r="E14" s="183"/>
      <c r="F14" s="550"/>
      <c r="G14" s="806"/>
      <c r="H14" s="197"/>
      <c r="I14" s="596"/>
      <c r="J14" s="560"/>
      <c r="K14" s="197"/>
      <c r="L14" s="197"/>
      <c r="M14" s="575"/>
    </row>
    <row r="15" spans="1:13" s="53" customFormat="1" ht="17.25" customHeight="1">
      <c r="A15" s="157" t="s">
        <v>199</v>
      </c>
      <c r="B15" s="101" t="s">
        <v>415</v>
      </c>
      <c r="C15" s="197"/>
      <c r="D15" s="183"/>
      <c r="E15" s="183"/>
      <c r="F15" s="550"/>
      <c r="G15" s="806"/>
      <c r="H15" s="197"/>
      <c r="I15" s="596"/>
      <c r="J15" s="560"/>
      <c r="K15" s="197"/>
      <c r="L15" s="197"/>
      <c r="M15" s="575"/>
    </row>
    <row r="16" spans="1:13" s="53" customFormat="1" ht="15" customHeight="1">
      <c r="A16" s="157" t="s">
        <v>201</v>
      </c>
      <c r="B16" s="92" t="s">
        <v>88</v>
      </c>
      <c r="C16" s="198"/>
      <c r="D16" s="189"/>
      <c r="E16" s="189"/>
      <c r="F16" s="551"/>
      <c r="G16" s="808"/>
      <c r="H16" s="198"/>
      <c r="I16" s="597"/>
      <c r="J16" s="561"/>
      <c r="K16" s="198"/>
      <c r="L16" s="198"/>
      <c r="M16" s="578"/>
    </row>
    <row r="17" spans="1:13" s="26" customFormat="1" ht="15" customHeight="1">
      <c r="A17" s="157" t="s">
        <v>203</v>
      </c>
      <c r="B17" s="92" t="s">
        <v>90</v>
      </c>
      <c r="C17" s="197"/>
      <c r="D17" s="183"/>
      <c r="E17" s="183"/>
      <c r="F17" s="550"/>
      <c r="G17" s="806"/>
      <c r="H17" s="197"/>
      <c r="I17" s="596"/>
      <c r="J17" s="560"/>
      <c r="K17" s="197"/>
      <c r="L17" s="197"/>
      <c r="M17" s="575"/>
    </row>
    <row r="18" spans="1:13" s="26" customFormat="1" ht="15" customHeight="1">
      <c r="A18" s="157" t="s">
        <v>205</v>
      </c>
      <c r="B18" s="92" t="s">
        <v>92</v>
      </c>
      <c r="C18" s="234"/>
      <c r="D18" s="184"/>
      <c r="E18" s="184"/>
      <c r="F18" s="552"/>
      <c r="G18" s="813"/>
      <c r="H18" s="234"/>
      <c r="I18" s="598"/>
      <c r="J18" s="562"/>
      <c r="K18" s="234"/>
      <c r="L18" s="234"/>
      <c r="M18" s="592"/>
    </row>
    <row r="19" spans="1:13" s="26" customFormat="1" ht="15" customHeight="1" thickBot="1">
      <c r="A19" s="157" t="s">
        <v>207</v>
      </c>
      <c r="B19" s="101" t="s">
        <v>94</v>
      </c>
      <c r="C19" s="234"/>
      <c r="D19" s="184"/>
      <c r="E19" s="184"/>
      <c r="F19" s="552"/>
      <c r="G19" s="813"/>
      <c r="H19" s="234"/>
      <c r="I19" s="598"/>
      <c r="J19" s="562"/>
      <c r="K19" s="234"/>
      <c r="L19" s="234"/>
      <c r="M19" s="592"/>
    </row>
    <row r="20" spans="1:13" s="53" customFormat="1" ht="17.25" customHeight="1" thickBot="1">
      <c r="A20" s="158" t="s">
        <v>23</v>
      </c>
      <c r="B20" s="136" t="s">
        <v>416</v>
      </c>
      <c r="C20" s="199">
        <f>SUM(C9:C19)</f>
        <v>0</v>
      </c>
      <c r="D20" s="187">
        <f>SUM(D9:D19)</f>
        <v>0</v>
      </c>
      <c r="E20" s="187">
        <f>SUM(E9:E19)</f>
        <v>0</v>
      </c>
      <c r="F20" s="192">
        <f>SUM(F9:F19)</f>
        <v>0</v>
      </c>
      <c r="G20" s="789"/>
      <c r="H20" s="199">
        <f aca="true" t="shared" si="0" ref="H20:M20">SUM(H9:H19)</f>
        <v>0</v>
      </c>
      <c r="I20" s="570">
        <f t="shared" si="0"/>
        <v>0</v>
      </c>
      <c r="J20" s="563">
        <f t="shared" si="0"/>
        <v>0</v>
      </c>
      <c r="K20" s="199">
        <f t="shared" si="0"/>
        <v>0</v>
      </c>
      <c r="L20" s="199">
        <f t="shared" si="0"/>
        <v>0</v>
      </c>
      <c r="M20" s="248">
        <f t="shared" si="0"/>
        <v>0</v>
      </c>
    </row>
    <row r="21" spans="1:13" ht="15" customHeight="1" thickBot="1">
      <c r="A21" s="71"/>
      <c r="B21" s="136" t="s">
        <v>25</v>
      </c>
      <c r="C21" s="232"/>
      <c r="D21" s="233"/>
      <c r="E21" s="233"/>
      <c r="F21" s="553"/>
      <c r="G21" s="814"/>
      <c r="H21" s="232"/>
      <c r="I21" s="594"/>
      <c r="J21" s="564"/>
      <c r="K21" s="232"/>
      <c r="L21" s="232"/>
      <c r="M21" s="576"/>
    </row>
    <row r="22" spans="1:13" s="26" customFormat="1" ht="15" customHeight="1">
      <c r="A22" s="361" t="s">
        <v>26</v>
      </c>
      <c r="B22" s="91" t="s">
        <v>27</v>
      </c>
      <c r="C22" s="200"/>
      <c r="D22" s="185"/>
      <c r="E22" s="185"/>
      <c r="F22" s="549"/>
      <c r="G22" s="807"/>
      <c r="H22" s="200"/>
      <c r="I22" s="595"/>
      <c r="J22" s="559"/>
      <c r="K22" s="200"/>
      <c r="L22" s="200"/>
      <c r="M22" s="577"/>
    </row>
    <row r="23" spans="1:13" s="26" customFormat="1" ht="15" customHeight="1">
      <c r="A23" s="157" t="s">
        <v>28</v>
      </c>
      <c r="B23" s="92" t="s">
        <v>417</v>
      </c>
      <c r="C23" s="197"/>
      <c r="D23" s="183"/>
      <c r="E23" s="183"/>
      <c r="F23" s="550"/>
      <c r="G23" s="806"/>
      <c r="H23" s="197"/>
      <c r="I23" s="596"/>
      <c r="J23" s="560"/>
      <c r="K23" s="197"/>
      <c r="L23" s="197"/>
      <c r="M23" s="575"/>
    </row>
    <row r="24" spans="1:13" s="26" customFormat="1" ht="15" customHeight="1">
      <c r="A24" s="157" t="s">
        <v>30</v>
      </c>
      <c r="B24" s="92" t="s">
        <v>418</v>
      </c>
      <c r="C24" s="197"/>
      <c r="D24" s="183"/>
      <c r="E24" s="183"/>
      <c r="F24" s="550"/>
      <c r="G24" s="806"/>
      <c r="H24" s="197">
        <v>7870</v>
      </c>
      <c r="I24" s="596"/>
      <c r="J24" s="560">
        <v>7870</v>
      </c>
      <c r="K24" s="197"/>
      <c r="L24" s="197">
        <v>7870</v>
      </c>
      <c r="M24" s="575"/>
    </row>
    <row r="25" spans="1:13" s="26" customFormat="1" ht="15" customHeight="1" thickBot="1">
      <c r="A25" s="157" t="s">
        <v>32</v>
      </c>
      <c r="B25" s="92" t="s">
        <v>434</v>
      </c>
      <c r="C25" s="197"/>
      <c r="D25" s="183"/>
      <c r="E25" s="183"/>
      <c r="F25" s="550"/>
      <c r="G25" s="806"/>
      <c r="H25" s="197">
        <v>7870</v>
      </c>
      <c r="I25" s="596"/>
      <c r="J25" s="560">
        <v>7870</v>
      </c>
      <c r="K25" s="197"/>
      <c r="L25" s="197">
        <v>7870</v>
      </c>
      <c r="M25" s="575"/>
    </row>
    <row r="26" spans="1:13" s="53" customFormat="1" ht="30" customHeight="1" thickBot="1">
      <c r="A26" s="158" t="s">
        <v>38</v>
      </c>
      <c r="B26" s="136" t="s">
        <v>419</v>
      </c>
      <c r="C26" s="199">
        <f>SUM(C22:C24)</f>
        <v>0</v>
      </c>
      <c r="D26" s="187">
        <f>SUM(D22:D24)</f>
        <v>0</v>
      </c>
      <c r="E26" s="187">
        <f>SUM(E22:E24)</f>
        <v>0</v>
      </c>
      <c r="F26" s="192">
        <f>SUM(F22:F24)</f>
        <v>0</v>
      </c>
      <c r="G26" s="789"/>
      <c r="H26" s="199">
        <f aca="true" t="shared" si="1" ref="H26:M26">SUM(H22:H24)</f>
        <v>7870</v>
      </c>
      <c r="I26" s="570">
        <f t="shared" si="1"/>
        <v>0</v>
      </c>
      <c r="J26" s="563">
        <f t="shared" si="1"/>
        <v>7870</v>
      </c>
      <c r="K26" s="199">
        <f t="shared" si="1"/>
        <v>0</v>
      </c>
      <c r="L26" s="199">
        <f t="shared" si="1"/>
        <v>7870</v>
      </c>
      <c r="M26" s="248">
        <f t="shared" si="1"/>
        <v>0</v>
      </c>
    </row>
    <row r="27" spans="1:13" s="26" customFormat="1" ht="15" customHeight="1" thickBot="1">
      <c r="A27" s="158" t="s">
        <v>53</v>
      </c>
      <c r="B27" s="82" t="s">
        <v>294</v>
      </c>
      <c r="C27" s="235"/>
      <c r="D27" s="236"/>
      <c r="E27" s="236"/>
      <c r="F27" s="554"/>
      <c r="G27" s="1005"/>
      <c r="H27" s="235"/>
      <c r="I27" s="571"/>
      <c r="J27" s="565"/>
      <c r="K27" s="235"/>
      <c r="L27" s="235"/>
      <c r="M27" s="370"/>
    </row>
    <row r="28" spans="1:13" ht="15" customHeight="1" thickBot="1">
      <c r="A28" s="71"/>
      <c r="B28" s="82" t="s">
        <v>40</v>
      </c>
      <c r="C28" s="232"/>
      <c r="D28" s="233"/>
      <c r="E28" s="233"/>
      <c r="F28" s="553"/>
      <c r="G28" s="814"/>
      <c r="H28" s="232"/>
      <c r="I28" s="594"/>
      <c r="J28" s="564"/>
      <c r="K28" s="232"/>
      <c r="L28" s="232"/>
      <c r="M28" s="576"/>
    </row>
    <row r="29" spans="1:13" s="26" customFormat="1" ht="15" customHeight="1">
      <c r="A29" s="361" t="s">
        <v>56</v>
      </c>
      <c r="B29" s="91" t="s">
        <v>417</v>
      </c>
      <c r="C29" s="200"/>
      <c r="D29" s="185"/>
      <c r="E29" s="185"/>
      <c r="F29" s="549"/>
      <c r="G29" s="807"/>
      <c r="H29" s="200"/>
      <c r="I29" s="595"/>
      <c r="J29" s="559"/>
      <c r="K29" s="200"/>
      <c r="L29" s="200"/>
      <c r="M29" s="577"/>
    </row>
    <row r="30" spans="1:13" s="26" customFormat="1" ht="15" customHeight="1">
      <c r="A30" s="361" t="s">
        <v>64</v>
      </c>
      <c r="B30" s="92" t="s">
        <v>420</v>
      </c>
      <c r="C30" s="198"/>
      <c r="D30" s="189"/>
      <c r="E30" s="189"/>
      <c r="F30" s="551"/>
      <c r="G30" s="808"/>
      <c r="H30" s="198">
        <v>142130</v>
      </c>
      <c r="I30" s="597"/>
      <c r="J30" s="561">
        <v>142130</v>
      </c>
      <c r="K30" s="198"/>
      <c r="L30" s="198">
        <v>142130</v>
      </c>
      <c r="M30" s="578"/>
    </row>
    <row r="31" spans="1:13" s="26" customFormat="1" ht="15" customHeight="1" thickBot="1">
      <c r="A31" s="157" t="s">
        <v>66</v>
      </c>
      <c r="B31" s="137" t="s">
        <v>435</v>
      </c>
      <c r="C31" s="237"/>
      <c r="D31" s="238"/>
      <c r="E31" s="238"/>
      <c r="F31" s="555"/>
      <c r="G31" s="809"/>
      <c r="H31" s="237">
        <v>142130</v>
      </c>
      <c r="I31" s="599"/>
      <c r="J31" s="566">
        <v>142130</v>
      </c>
      <c r="K31" s="237"/>
      <c r="L31" s="237">
        <v>142130</v>
      </c>
      <c r="M31" s="593"/>
    </row>
    <row r="32" spans="1:13" s="26" customFormat="1" ht="33" customHeight="1" thickBot="1">
      <c r="A32" s="158" t="s">
        <v>70</v>
      </c>
      <c r="B32" s="82" t="s">
        <v>436</v>
      </c>
      <c r="C32" s="199">
        <f>+C29+C30</f>
        <v>0</v>
      </c>
      <c r="D32" s="187">
        <f>+D29+D30</f>
        <v>0</v>
      </c>
      <c r="E32" s="187">
        <f>+E29+E30</f>
        <v>0</v>
      </c>
      <c r="F32" s="192">
        <f>+F29+F30</f>
        <v>0</v>
      </c>
      <c r="G32" s="789"/>
      <c r="H32" s="199">
        <f aca="true" t="shared" si="2" ref="H32:M32">+H29+H30</f>
        <v>142130</v>
      </c>
      <c r="I32" s="570">
        <f t="shared" si="2"/>
        <v>0</v>
      </c>
      <c r="J32" s="563">
        <f t="shared" si="2"/>
        <v>142130</v>
      </c>
      <c r="K32" s="199">
        <f t="shared" si="2"/>
        <v>0</v>
      </c>
      <c r="L32" s="199">
        <f t="shared" si="2"/>
        <v>142130</v>
      </c>
      <c r="M32" s="248">
        <f t="shared" si="2"/>
        <v>0</v>
      </c>
    </row>
    <row r="33" spans="1:13" ht="15" customHeight="1" thickBot="1">
      <c r="A33" s="71"/>
      <c r="B33" s="82" t="s">
        <v>97</v>
      </c>
      <c r="C33" s="232"/>
      <c r="D33" s="233"/>
      <c r="E33" s="233"/>
      <c r="F33" s="553"/>
      <c r="G33" s="814"/>
      <c r="H33" s="232"/>
      <c r="I33" s="594"/>
      <c r="J33" s="564"/>
      <c r="K33" s="232"/>
      <c r="L33" s="232"/>
      <c r="M33" s="576"/>
    </row>
    <row r="34" spans="1:13" s="26" customFormat="1" ht="15" customHeight="1">
      <c r="A34" s="361" t="s">
        <v>73</v>
      </c>
      <c r="B34" s="91" t="s">
        <v>99</v>
      </c>
      <c r="C34" s="200"/>
      <c r="D34" s="185"/>
      <c r="E34" s="185"/>
      <c r="F34" s="549"/>
      <c r="G34" s="807"/>
      <c r="H34" s="200"/>
      <c r="I34" s="595"/>
      <c r="J34" s="559"/>
      <c r="K34" s="200"/>
      <c r="L34" s="200"/>
      <c r="M34" s="577"/>
    </row>
    <row r="35" spans="1:13" s="26" customFormat="1" ht="15" customHeight="1">
      <c r="A35" s="361" t="s">
        <v>75</v>
      </c>
      <c r="B35" s="92" t="s">
        <v>101</v>
      </c>
      <c r="C35" s="198"/>
      <c r="D35" s="189"/>
      <c r="E35" s="189"/>
      <c r="F35" s="551"/>
      <c r="G35" s="808"/>
      <c r="H35" s="198"/>
      <c r="I35" s="597"/>
      <c r="J35" s="561"/>
      <c r="K35" s="198"/>
      <c r="L35" s="198"/>
      <c r="M35" s="578"/>
    </row>
    <row r="36" spans="1:13" s="26" customFormat="1" ht="15" customHeight="1" thickBot="1">
      <c r="A36" s="157" t="s">
        <v>77</v>
      </c>
      <c r="B36" s="137" t="s">
        <v>103</v>
      </c>
      <c r="C36" s="237"/>
      <c r="D36" s="238"/>
      <c r="E36" s="238"/>
      <c r="F36" s="555"/>
      <c r="G36" s="809"/>
      <c r="H36" s="237"/>
      <c r="I36" s="599"/>
      <c r="J36" s="566"/>
      <c r="K36" s="237"/>
      <c r="L36" s="237"/>
      <c r="M36" s="593"/>
    </row>
    <row r="37" spans="1:13" s="26" customFormat="1" ht="15" customHeight="1" thickBot="1">
      <c r="A37" s="158" t="s">
        <v>95</v>
      </c>
      <c r="B37" s="82" t="s">
        <v>439</v>
      </c>
      <c r="C37" s="199">
        <f>+C34+C35+C36</f>
        <v>0</v>
      </c>
      <c r="D37" s="187">
        <f>+D34+D35+D36</f>
        <v>0</v>
      </c>
      <c r="E37" s="187">
        <f>+E34+E35+E36</f>
        <v>0</v>
      </c>
      <c r="F37" s="192">
        <f>+F34+F35+F36</f>
        <v>0</v>
      </c>
      <c r="G37" s="789"/>
      <c r="H37" s="199">
        <f aca="true" t="shared" si="3" ref="H37:M37">+H34+H35+H36</f>
        <v>0</v>
      </c>
      <c r="I37" s="570">
        <f t="shared" si="3"/>
        <v>0</v>
      </c>
      <c r="J37" s="563">
        <f t="shared" si="3"/>
        <v>0</v>
      </c>
      <c r="K37" s="199">
        <f t="shared" si="3"/>
        <v>0</v>
      </c>
      <c r="L37" s="199">
        <f t="shared" si="3"/>
        <v>0</v>
      </c>
      <c r="M37" s="248">
        <f t="shared" si="3"/>
        <v>0</v>
      </c>
    </row>
    <row r="38" spans="1:13" s="53" customFormat="1" ht="15" customHeight="1" thickBot="1">
      <c r="A38" s="158" t="s">
        <v>108</v>
      </c>
      <c r="B38" s="82" t="s">
        <v>296</v>
      </c>
      <c r="C38" s="235"/>
      <c r="D38" s="236"/>
      <c r="E38" s="236"/>
      <c r="F38" s="554"/>
      <c r="G38" s="1005"/>
      <c r="H38" s="235"/>
      <c r="I38" s="571"/>
      <c r="J38" s="565"/>
      <c r="K38" s="235"/>
      <c r="L38" s="235"/>
      <c r="M38" s="370"/>
    </row>
    <row r="39" spans="1:13" s="53" customFormat="1" ht="15" customHeight="1" thickBot="1">
      <c r="A39" s="158" t="s">
        <v>119</v>
      </c>
      <c r="B39" s="82" t="s">
        <v>421</v>
      </c>
      <c r="C39" s="235"/>
      <c r="D39" s="236"/>
      <c r="E39" s="236"/>
      <c r="F39" s="554"/>
      <c r="G39" s="1005"/>
      <c r="H39" s="235"/>
      <c r="I39" s="571"/>
      <c r="J39" s="565"/>
      <c r="K39" s="235"/>
      <c r="L39" s="235"/>
      <c r="M39" s="370"/>
    </row>
    <row r="40" spans="1:13" s="53" customFormat="1" ht="18.75" customHeight="1" thickBot="1">
      <c r="A40" s="158" t="s">
        <v>130</v>
      </c>
      <c r="B40" s="82" t="s">
        <v>437</v>
      </c>
      <c r="C40" s="199">
        <f>+C20+C26+C27+C32+C37+C38+C39</f>
        <v>0</v>
      </c>
      <c r="D40" s="187">
        <f>+D20+D26+D27+D32+D37+D38+D39</f>
        <v>0</v>
      </c>
      <c r="E40" s="187">
        <f>+E20+E26+E27+E32+E37+E38+E39</f>
        <v>0</v>
      </c>
      <c r="F40" s="192">
        <f>+F20+F26+F27+F32+F37+F38+F39</f>
        <v>0</v>
      </c>
      <c r="G40" s="789"/>
      <c r="H40" s="199">
        <f aca="true" t="shared" si="4" ref="H40:M40">+H20+H26+H27+H32+H37+H38+H39</f>
        <v>150000</v>
      </c>
      <c r="I40" s="570">
        <f t="shared" si="4"/>
        <v>0</v>
      </c>
      <c r="J40" s="563">
        <f t="shared" si="4"/>
        <v>150000</v>
      </c>
      <c r="K40" s="199">
        <f t="shared" si="4"/>
        <v>0</v>
      </c>
      <c r="L40" s="199">
        <f t="shared" si="4"/>
        <v>150000</v>
      </c>
      <c r="M40" s="248">
        <f t="shared" si="4"/>
        <v>0</v>
      </c>
    </row>
    <row r="41" spans="1:13" ht="15" customHeight="1" thickBot="1">
      <c r="A41" s="71"/>
      <c r="B41" s="82" t="s">
        <v>422</v>
      </c>
      <c r="C41" s="232"/>
      <c r="D41" s="233"/>
      <c r="E41" s="233"/>
      <c r="F41" s="553"/>
      <c r="G41" s="814"/>
      <c r="H41" s="232"/>
      <c r="I41" s="594"/>
      <c r="J41" s="564"/>
      <c r="K41" s="232"/>
      <c r="L41" s="232"/>
      <c r="M41" s="576"/>
    </row>
    <row r="42" spans="1:13" s="53" customFormat="1" ht="17.25" customHeight="1">
      <c r="A42" s="361" t="s">
        <v>423</v>
      </c>
      <c r="B42" s="91" t="s">
        <v>350</v>
      </c>
      <c r="C42" s="200"/>
      <c r="D42" s="185"/>
      <c r="E42" s="185"/>
      <c r="F42" s="549"/>
      <c r="G42" s="807"/>
      <c r="H42" s="200"/>
      <c r="I42" s="595"/>
      <c r="J42" s="807"/>
      <c r="K42" s="200"/>
      <c r="L42" s="185"/>
      <c r="M42" s="577"/>
    </row>
    <row r="43" spans="1:13" s="53" customFormat="1" ht="15" customHeight="1">
      <c r="A43" s="361" t="s">
        <v>424</v>
      </c>
      <c r="B43" s="92" t="s">
        <v>425</v>
      </c>
      <c r="C43" s="198"/>
      <c r="D43" s="189"/>
      <c r="E43" s="189"/>
      <c r="F43" s="551"/>
      <c r="G43" s="808"/>
      <c r="H43" s="198"/>
      <c r="I43" s="597"/>
      <c r="J43" s="808"/>
      <c r="K43" s="198"/>
      <c r="L43" s="189"/>
      <c r="M43" s="578"/>
    </row>
    <row r="44" spans="1:13" s="26" customFormat="1" ht="17.25" customHeight="1" thickBot="1">
      <c r="A44" s="157" t="s">
        <v>426</v>
      </c>
      <c r="B44" s="137" t="s">
        <v>427</v>
      </c>
      <c r="C44" s="237"/>
      <c r="D44" s="238"/>
      <c r="E44" s="238"/>
      <c r="F44" s="555"/>
      <c r="G44" s="809"/>
      <c r="H44" s="237"/>
      <c r="I44" s="599"/>
      <c r="J44" s="809"/>
      <c r="K44" s="237"/>
      <c r="L44" s="238"/>
      <c r="M44" s="593"/>
    </row>
    <row r="45" spans="1:13" s="53" customFormat="1" ht="18.75" customHeight="1" thickBot="1">
      <c r="A45" s="741" t="s">
        <v>277</v>
      </c>
      <c r="B45" s="82" t="s">
        <v>428</v>
      </c>
      <c r="C45" s="199">
        <f>+C42+C43+C44</f>
        <v>0</v>
      </c>
      <c r="D45" s="187">
        <f>+D42+D43+D44</f>
        <v>0</v>
      </c>
      <c r="E45" s="187">
        <f>+E42+E43+E44</f>
        <v>0</v>
      </c>
      <c r="F45" s="192">
        <f>+F42+F43+F44</f>
        <v>0</v>
      </c>
      <c r="G45" s="789"/>
      <c r="H45" s="199">
        <f aca="true" t="shared" si="5" ref="H45:M45">+H42+H43+H44</f>
        <v>0</v>
      </c>
      <c r="I45" s="570">
        <f t="shared" si="5"/>
        <v>0</v>
      </c>
      <c r="J45" s="789">
        <f>+J42+J43+J44</f>
        <v>0</v>
      </c>
      <c r="K45" s="199">
        <f t="shared" si="5"/>
        <v>0</v>
      </c>
      <c r="L45" s="187">
        <f>+L42+L43+L44</f>
        <v>0</v>
      </c>
      <c r="M45" s="248">
        <f t="shared" si="5"/>
        <v>0</v>
      </c>
    </row>
    <row r="46" spans="1:13" s="26" customFormat="1" ht="17.25" customHeight="1" thickBot="1">
      <c r="A46" s="742" t="s">
        <v>141</v>
      </c>
      <c r="B46" s="743" t="s">
        <v>429</v>
      </c>
      <c r="C46" s="249">
        <f>+C40+C45</f>
        <v>0</v>
      </c>
      <c r="D46" s="372">
        <f>+D40+D45</f>
        <v>0</v>
      </c>
      <c r="E46" s="372">
        <f>+E40+E45</f>
        <v>0</v>
      </c>
      <c r="F46" s="601">
        <f>+F40+F45</f>
        <v>0</v>
      </c>
      <c r="G46" s="810"/>
      <c r="H46" s="249">
        <f aca="true" t="shared" si="6" ref="H46:M46">+H40+H45</f>
        <v>150000</v>
      </c>
      <c r="I46" s="572">
        <f t="shared" si="6"/>
        <v>0</v>
      </c>
      <c r="J46" s="810">
        <f>+J40+J45</f>
        <v>150000</v>
      </c>
      <c r="K46" s="249">
        <f t="shared" si="6"/>
        <v>0</v>
      </c>
      <c r="L46" s="372">
        <f>+L40+L45</f>
        <v>150000</v>
      </c>
      <c r="M46" s="365">
        <f t="shared" si="6"/>
        <v>0</v>
      </c>
    </row>
    <row r="47" spans="1:7" s="26" customFormat="1" ht="15" customHeight="1">
      <c r="A47" s="54"/>
      <c r="B47" s="138"/>
      <c r="C47" s="291"/>
      <c r="D47" s="55"/>
      <c r="E47" s="55"/>
      <c r="F47" s="55"/>
      <c r="G47" s="55"/>
    </row>
    <row r="48" spans="1:7" s="26" customFormat="1" ht="15" customHeight="1" thickBot="1">
      <c r="A48" s="54"/>
      <c r="B48" s="138"/>
      <c r="C48" s="291"/>
      <c r="D48" s="55"/>
      <c r="E48" s="55"/>
      <c r="F48" s="55"/>
      <c r="G48" s="55"/>
    </row>
    <row r="49" spans="1:13" s="32" customFormat="1" ht="40.5" customHeight="1" thickBot="1">
      <c r="A49" s="738" t="s">
        <v>378</v>
      </c>
      <c r="B49" s="1033" t="s">
        <v>550</v>
      </c>
      <c r="C49" s="1077"/>
      <c r="D49" s="1077"/>
      <c r="E49" s="1077"/>
      <c r="F49" s="1077"/>
      <c r="G49" s="1077"/>
      <c r="H49" s="1077"/>
      <c r="I49" s="1077"/>
      <c r="J49" s="1077"/>
      <c r="K49" s="1077"/>
      <c r="L49" s="1077"/>
      <c r="M49" s="1034"/>
    </row>
    <row r="50" spans="1:13" s="32" customFormat="1" ht="54" customHeight="1" thickBot="1">
      <c r="A50" s="739" t="s">
        <v>379</v>
      </c>
      <c r="B50" s="1083" t="s">
        <v>380</v>
      </c>
      <c r="C50" s="1084"/>
      <c r="D50" s="1084"/>
      <c r="E50" s="1084"/>
      <c r="F50" s="1084"/>
      <c r="G50" s="1084"/>
      <c r="H50" s="1084"/>
      <c r="I50" s="1084"/>
      <c r="J50" s="1084"/>
      <c r="K50" s="1084"/>
      <c r="L50" s="1084"/>
      <c r="M50" s="1085"/>
    </row>
    <row r="51" spans="1:13" s="32" customFormat="1" ht="18" customHeight="1" thickBot="1">
      <c r="A51" s="1076" t="s">
        <v>1</v>
      </c>
      <c r="B51" s="1086" t="s">
        <v>2</v>
      </c>
      <c r="C51" s="1022" t="s">
        <v>532</v>
      </c>
      <c r="D51" s="1019" t="s">
        <v>533</v>
      </c>
      <c r="E51" s="1020"/>
      <c r="F51" s="1021"/>
      <c r="G51" s="1025" t="s">
        <v>542</v>
      </c>
      <c r="H51" s="1031" t="s">
        <v>543</v>
      </c>
      <c r="I51" s="1032"/>
      <c r="J51" s="1025" t="s">
        <v>544</v>
      </c>
      <c r="K51" s="1013" t="s">
        <v>525</v>
      </c>
      <c r="L51" s="1013"/>
      <c r="M51" s="1014"/>
    </row>
    <row r="52" spans="1:13" s="105" customFormat="1" ht="32.25" customHeight="1" thickBot="1">
      <c r="A52" s="1076"/>
      <c r="B52" s="1087"/>
      <c r="C52" s="1023"/>
      <c r="D52" s="544" t="s">
        <v>3</v>
      </c>
      <c r="E52" s="470" t="s">
        <v>4</v>
      </c>
      <c r="F52" s="473" t="s">
        <v>453</v>
      </c>
      <c r="G52" s="1026"/>
      <c r="H52" s="471" t="s">
        <v>526</v>
      </c>
      <c r="I52" s="423" t="s">
        <v>334</v>
      </c>
      <c r="J52" s="1026"/>
      <c r="K52" s="472" t="s">
        <v>3</v>
      </c>
      <c r="L52" s="470" t="s">
        <v>4</v>
      </c>
      <c r="M52" s="473" t="s">
        <v>453</v>
      </c>
    </row>
    <row r="53" spans="1:13" s="7" customFormat="1" ht="16.5" customHeight="1" thickBot="1">
      <c r="A53" s="740" t="s">
        <v>5</v>
      </c>
      <c r="B53" s="734" t="s">
        <v>6</v>
      </c>
      <c r="C53" s="735" t="s">
        <v>7</v>
      </c>
      <c r="D53" s="736" t="s">
        <v>8</v>
      </c>
      <c r="E53" s="736" t="s">
        <v>9</v>
      </c>
      <c r="F53" s="737" t="s">
        <v>10</v>
      </c>
      <c r="G53" s="474" t="s">
        <v>370</v>
      </c>
      <c r="H53" s="475" t="s">
        <v>527</v>
      </c>
      <c r="I53" s="476" t="s">
        <v>528</v>
      </c>
      <c r="J53" s="476" t="s">
        <v>529</v>
      </c>
      <c r="K53" s="475" t="s">
        <v>530</v>
      </c>
      <c r="L53" s="476" t="s">
        <v>531</v>
      </c>
      <c r="M53" s="476" t="s">
        <v>545</v>
      </c>
    </row>
    <row r="54" spans="1:13" s="7" customFormat="1" ht="16.5" customHeight="1" thickBot="1">
      <c r="A54" s="1082" t="s">
        <v>289</v>
      </c>
      <c r="B54" s="1088"/>
      <c r="C54" s="1088"/>
      <c r="D54" s="1088"/>
      <c r="E54" s="1088"/>
      <c r="F54" s="1088"/>
      <c r="G54" s="1089"/>
      <c r="H54" s="1088"/>
      <c r="I54" s="1088"/>
      <c r="J54" s="1089"/>
      <c r="K54" s="1088"/>
      <c r="L54" s="1088"/>
      <c r="M54" s="1090"/>
    </row>
    <row r="55" spans="1:13" ht="15" customHeight="1" thickBot="1">
      <c r="A55" s="71"/>
      <c r="B55" s="82" t="s">
        <v>438</v>
      </c>
      <c r="C55" s="232"/>
      <c r="D55" s="233"/>
      <c r="E55" s="233"/>
      <c r="F55" s="241"/>
      <c r="G55" s="1004"/>
      <c r="H55" s="232"/>
      <c r="I55" s="594"/>
      <c r="J55" s="558"/>
      <c r="K55" s="232"/>
      <c r="L55" s="232"/>
      <c r="M55" s="576"/>
    </row>
    <row r="56" spans="1:13" ht="17.25" customHeight="1">
      <c r="A56" s="361" t="s">
        <v>13</v>
      </c>
      <c r="B56" s="91" t="s">
        <v>191</v>
      </c>
      <c r="C56" s="200"/>
      <c r="D56" s="200"/>
      <c r="E56" s="185"/>
      <c r="F56" s="242"/>
      <c r="G56" s="807"/>
      <c r="H56" s="200">
        <v>3247</v>
      </c>
      <c r="I56" s="595"/>
      <c r="J56" s="807">
        <v>3247</v>
      </c>
      <c r="K56" s="200"/>
      <c r="L56" s="185">
        <v>3247</v>
      </c>
      <c r="M56" s="577"/>
    </row>
    <row r="57" spans="1:13" ht="17.25" customHeight="1">
      <c r="A57" s="157" t="s">
        <v>15</v>
      </c>
      <c r="B57" s="92" t="s">
        <v>192</v>
      </c>
      <c r="C57" s="197"/>
      <c r="D57" s="197"/>
      <c r="E57" s="183"/>
      <c r="F57" s="243"/>
      <c r="G57" s="806"/>
      <c r="H57" s="197">
        <v>503</v>
      </c>
      <c r="I57" s="596"/>
      <c r="J57" s="806">
        <v>503</v>
      </c>
      <c r="K57" s="197"/>
      <c r="L57" s="183">
        <v>503</v>
      </c>
      <c r="M57" s="575"/>
    </row>
    <row r="58" spans="1:13" ht="18" customHeight="1">
      <c r="A58" s="157" t="s">
        <v>17</v>
      </c>
      <c r="B58" s="92" t="s">
        <v>193</v>
      </c>
      <c r="C58" s="197"/>
      <c r="D58" s="197"/>
      <c r="E58" s="183"/>
      <c r="F58" s="243"/>
      <c r="G58" s="806"/>
      <c r="H58" s="197">
        <v>1620</v>
      </c>
      <c r="I58" s="596"/>
      <c r="J58" s="806">
        <v>1620</v>
      </c>
      <c r="K58" s="197"/>
      <c r="L58" s="183">
        <v>1620</v>
      </c>
      <c r="M58" s="575"/>
    </row>
    <row r="59" spans="1:13" ht="15" customHeight="1">
      <c r="A59" s="157" t="s">
        <v>19</v>
      </c>
      <c r="B59" s="92" t="s">
        <v>194</v>
      </c>
      <c r="C59" s="197"/>
      <c r="D59" s="197"/>
      <c r="E59" s="183"/>
      <c r="F59" s="243"/>
      <c r="G59" s="806"/>
      <c r="H59" s="197"/>
      <c r="I59" s="596"/>
      <c r="J59" s="806"/>
      <c r="K59" s="197"/>
      <c r="L59" s="183"/>
      <c r="M59" s="575"/>
    </row>
    <row r="60" spans="1:13" ht="15" customHeight="1" thickBot="1">
      <c r="A60" s="157" t="s">
        <v>21</v>
      </c>
      <c r="B60" s="92" t="s">
        <v>196</v>
      </c>
      <c r="C60" s="197"/>
      <c r="D60" s="197"/>
      <c r="E60" s="183"/>
      <c r="F60" s="243"/>
      <c r="G60" s="806"/>
      <c r="H60" s="197"/>
      <c r="I60" s="596"/>
      <c r="J60" s="806"/>
      <c r="K60" s="197"/>
      <c r="L60" s="183"/>
      <c r="M60" s="575"/>
    </row>
    <row r="61" spans="1:13" s="56" customFormat="1" ht="18.75" customHeight="1" thickBot="1">
      <c r="A61" s="362" t="s">
        <v>23</v>
      </c>
      <c r="B61" s="103" t="s">
        <v>430</v>
      </c>
      <c r="C61" s="239">
        <f>SUM(C56:C60)</f>
        <v>0</v>
      </c>
      <c r="D61" s="239">
        <f>SUM(D56:D60)</f>
        <v>0</v>
      </c>
      <c r="E61" s="240">
        <f>SUM(E56:E60)</f>
        <v>0</v>
      </c>
      <c r="F61" s="244">
        <f>SUM(F56:F60)</f>
        <v>0</v>
      </c>
      <c r="G61" s="812"/>
      <c r="H61" s="239">
        <f aca="true" t="shared" si="7" ref="H61:M61">SUM(H56:H60)</f>
        <v>5370</v>
      </c>
      <c r="I61" s="583">
        <f t="shared" si="7"/>
        <v>0</v>
      </c>
      <c r="J61" s="812">
        <f>SUM(J56:J60)</f>
        <v>5370</v>
      </c>
      <c r="K61" s="239">
        <f t="shared" si="7"/>
        <v>0</v>
      </c>
      <c r="L61" s="240">
        <f>SUM(L56:L60)</f>
        <v>5370</v>
      </c>
      <c r="M61" s="584">
        <f t="shared" si="7"/>
        <v>0</v>
      </c>
    </row>
    <row r="62" spans="1:13" ht="15" customHeight="1" thickBot="1">
      <c r="A62" s="71"/>
      <c r="B62" s="956" t="s">
        <v>431</v>
      </c>
      <c r="C62" s="232"/>
      <c r="D62" s="232"/>
      <c r="E62" s="233"/>
      <c r="F62" s="241"/>
      <c r="G62" s="814"/>
      <c r="H62" s="232"/>
      <c r="I62" s="594"/>
      <c r="J62" s="814"/>
      <c r="K62" s="232"/>
      <c r="L62" s="233"/>
      <c r="M62" s="576"/>
    </row>
    <row r="63" spans="1:13" s="56" customFormat="1" ht="18.75" customHeight="1">
      <c r="A63" s="157" t="s">
        <v>26</v>
      </c>
      <c r="B63" s="140" t="s">
        <v>229</v>
      </c>
      <c r="C63" s="200"/>
      <c r="D63" s="200"/>
      <c r="E63" s="185"/>
      <c r="F63" s="242"/>
      <c r="G63" s="807"/>
      <c r="H63" s="200">
        <v>7087</v>
      </c>
      <c r="I63" s="595"/>
      <c r="J63" s="807">
        <v>7087</v>
      </c>
      <c r="K63" s="200"/>
      <c r="L63" s="185">
        <v>7087</v>
      </c>
      <c r="M63" s="577"/>
    </row>
    <row r="64" spans="1:13" ht="15" customHeight="1">
      <c r="A64" s="157" t="s">
        <v>28</v>
      </c>
      <c r="B64" s="141" t="s">
        <v>451</v>
      </c>
      <c r="C64" s="197"/>
      <c r="D64" s="197"/>
      <c r="E64" s="183"/>
      <c r="F64" s="243"/>
      <c r="G64" s="806"/>
      <c r="H64" s="197"/>
      <c r="I64" s="596"/>
      <c r="J64" s="806"/>
      <c r="K64" s="197"/>
      <c r="L64" s="183"/>
      <c r="M64" s="575"/>
    </row>
    <row r="65" spans="1:13" ht="15" customHeight="1">
      <c r="A65" s="157" t="s">
        <v>30</v>
      </c>
      <c r="B65" s="141" t="s">
        <v>432</v>
      </c>
      <c r="C65" s="197"/>
      <c r="D65" s="197"/>
      <c r="E65" s="183"/>
      <c r="F65" s="243"/>
      <c r="G65" s="806"/>
      <c r="H65" s="197"/>
      <c r="I65" s="596"/>
      <c r="J65" s="806"/>
      <c r="K65" s="197"/>
      <c r="L65" s="183"/>
      <c r="M65" s="575"/>
    </row>
    <row r="66" spans="1:13" ht="15" customHeight="1">
      <c r="A66" s="375" t="s">
        <v>32</v>
      </c>
      <c r="B66" s="373" t="s">
        <v>231</v>
      </c>
      <c r="C66" s="197"/>
      <c r="D66" s="197"/>
      <c r="E66" s="183"/>
      <c r="F66" s="243"/>
      <c r="G66" s="806"/>
      <c r="H66" s="197">
        <v>100892</v>
      </c>
      <c r="I66" s="596"/>
      <c r="J66" s="806">
        <v>100892</v>
      </c>
      <c r="K66" s="197"/>
      <c r="L66" s="183">
        <v>100892</v>
      </c>
      <c r="M66" s="575"/>
    </row>
    <row r="67" spans="1:13" ht="15" customHeight="1">
      <c r="A67" s="159" t="s">
        <v>34</v>
      </c>
      <c r="B67" s="156" t="s">
        <v>433</v>
      </c>
      <c r="C67" s="197"/>
      <c r="D67" s="197"/>
      <c r="E67" s="183"/>
      <c r="F67" s="243"/>
      <c r="G67" s="806"/>
      <c r="H67" s="197">
        <v>1913</v>
      </c>
      <c r="I67" s="596"/>
      <c r="J67" s="806">
        <v>1913</v>
      </c>
      <c r="K67" s="197"/>
      <c r="L67" s="183">
        <v>1913</v>
      </c>
      <c r="M67" s="575"/>
    </row>
    <row r="68" spans="1:13" ht="16.5" customHeight="1" thickBot="1">
      <c r="A68" s="160" t="s">
        <v>36</v>
      </c>
      <c r="B68" s="142" t="s">
        <v>457</v>
      </c>
      <c r="C68" s="198"/>
      <c r="D68" s="198"/>
      <c r="E68" s="189"/>
      <c r="F68" s="247"/>
      <c r="G68" s="808"/>
      <c r="H68" s="198">
        <v>27241</v>
      </c>
      <c r="I68" s="597"/>
      <c r="J68" s="808">
        <v>27241</v>
      </c>
      <c r="K68" s="198"/>
      <c r="L68" s="189">
        <v>27241</v>
      </c>
      <c r="M68" s="578"/>
    </row>
    <row r="69" spans="1:13" ht="17.25" customHeight="1" thickBot="1">
      <c r="A69" s="158" t="s">
        <v>38</v>
      </c>
      <c r="B69" s="139" t="s">
        <v>452</v>
      </c>
      <c r="C69" s="199">
        <f>C63+C65+C66+C67+C68</f>
        <v>0</v>
      </c>
      <c r="D69" s="199">
        <f>D63+D65+D67+D68</f>
        <v>0</v>
      </c>
      <c r="E69" s="199">
        <f>E63+E65+E66+E67+E68</f>
        <v>0</v>
      </c>
      <c r="F69" s="363">
        <f>F63+F65+F67+F68</f>
        <v>0</v>
      </c>
      <c r="G69" s="789"/>
      <c r="H69" s="199">
        <f aca="true" t="shared" si="8" ref="H69:M69">H63+H65+H66+H67+H68</f>
        <v>137133</v>
      </c>
      <c r="I69" s="570">
        <f t="shared" si="8"/>
        <v>0</v>
      </c>
      <c r="J69" s="563">
        <f>J63+J65+J66+J67+J68</f>
        <v>137133</v>
      </c>
      <c r="K69" s="199">
        <f t="shared" si="8"/>
        <v>0</v>
      </c>
      <c r="L69" s="199">
        <f>L63+L65+L66+L67+L68</f>
        <v>137133</v>
      </c>
      <c r="M69" s="248">
        <f t="shared" si="8"/>
        <v>0</v>
      </c>
    </row>
    <row r="70" spans="1:13" ht="17.25" customHeight="1" thickBot="1">
      <c r="A70" s="158" t="s">
        <v>53</v>
      </c>
      <c r="B70" s="328" t="s">
        <v>248</v>
      </c>
      <c r="C70" s="235">
        <f>C61+C69</f>
        <v>0</v>
      </c>
      <c r="D70" s="235">
        <f>D61+D69</f>
        <v>0</v>
      </c>
      <c r="E70" s="235">
        <f>E61+E69</f>
        <v>0</v>
      </c>
      <c r="F70" s="370">
        <f>F61+F69</f>
        <v>0</v>
      </c>
      <c r="G70" s="565"/>
      <c r="H70" s="235">
        <f aca="true" t="shared" si="9" ref="H70:M70">H61+H69</f>
        <v>142503</v>
      </c>
      <c r="I70" s="571">
        <f t="shared" si="9"/>
        <v>0</v>
      </c>
      <c r="J70" s="565">
        <f>J61+J69</f>
        <v>142503</v>
      </c>
      <c r="K70" s="235">
        <f t="shared" si="9"/>
        <v>0</v>
      </c>
      <c r="L70" s="235">
        <f>L61+L69</f>
        <v>142503</v>
      </c>
      <c r="M70" s="370">
        <f t="shared" si="9"/>
        <v>0</v>
      </c>
    </row>
    <row r="71" spans="1:13" ht="17.25" customHeight="1" thickBot="1">
      <c r="A71" s="161" t="s">
        <v>70</v>
      </c>
      <c r="B71" s="364" t="s">
        <v>487</v>
      </c>
      <c r="C71" s="249">
        <f>+C61+C69</f>
        <v>0</v>
      </c>
      <c r="D71" s="249">
        <f>+D61+D69</f>
        <v>0</v>
      </c>
      <c r="E71" s="249">
        <f>+E61+E69</f>
        <v>0</v>
      </c>
      <c r="F71" s="365">
        <f>+F61+F69</f>
        <v>0</v>
      </c>
      <c r="G71" s="567"/>
      <c r="H71" s="249">
        <f aca="true" t="shared" si="10" ref="H71:M71">+H61+H69</f>
        <v>142503</v>
      </c>
      <c r="I71" s="572">
        <f t="shared" si="10"/>
        <v>0</v>
      </c>
      <c r="J71" s="567">
        <f>+J61+J69</f>
        <v>142503</v>
      </c>
      <c r="K71" s="249">
        <f t="shared" si="10"/>
        <v>0</v>
      </c>
      <c r="L71" s="249">
        <f>+L61+L69</f>
        <v>142503</v>
      </c>
      <c r="M71" s="365">
        <f t="shared" si="10"/>
        <v>0</v>
      </c>
    </row>
    <row r="72" spans="3:13" ht="15" customHeight="1" thickBot="1">
      <c r="C72" s="154"/>
      <c r="D72" s="146"/>
      <c r="E72" s="146"/>
      <c r="F72" s="146"/>
      <c r="G72" s="146"/>
      <c r="H72" s="154"/>
      <c r="I72" s="154"/>
      <c r="J72" s="154"/>
      <c r="K72" s="154"/>
      <c r="L72" s="154"/>
      <c r="M72" s="154"/>
    </row>
    <row r="73" spans="1:13" ht="16.5" customHeight="1" thickBot="1">
      <c r="A73" s="333" t="s">
        <v>412</v>
      </c>
      <c r="B73" s="334"/>
      <c r="C73" s="335"/>
      <c r="D73" s="744"/>
      <c r="E73" s="336"/>
      <c r="F73" s="585"/>
      <c r="G73" s="1006"/>
      <c r="H73" s="589"/>
      <c r="I73" s="335"/>
      <c r="J73" s="335"/>
      <c r="K73" s="335"/>
      <c r="L73" s="335"/>
      <c r="M73" s="587"/>
    </row>
    <row r="74" spans="1:13" ht="15" customHeight="1" thickBot="1">
      <c r="A74" s="338" t="s">
        <v>413</v>
      </c>
      <c r="B74" s="339"/>
      <c r="C74" s="340"/>
      <c r="D74" s="341"/>
      <c r="E74" s="341"/>
      <c r="F74" s="590"/>
      <c r="G74" s="1007"/>
      <c r="H74" s="591"/>
      <c r="I74" s="340"/>
      <c r="J74" s="340"/>
      <c r="K74" s="340"/>
      <c r="L74" s="340"/>
      <c r="M74" s="580"/>
    </row>
  </sheetData>
  <sheetProtection selectLockedCells="1" selectUnlockedCells="1"/>
  <mergeCells count="22">
    <mergeCell ref="K4:M4"/>
    <mergeCell ref="A7:M7"/>
    <mergeCell ref="B49:M49"/>
    <mergeCell ref="B50:M50"/>
    <mergeCell ref="A51:A52"/>
    <mergeCell ref="B51:B52"/>
    <mergeCell ref="C51:C52"/>
    <mergeCell ref="D51:F51"/>
    <mergeCell ref="A4:A5"/>
    <mergeCell ref="B4:B5"/>
    <mergeCell ref="C4:C5"/>
    <mergeCell ref="D4:F4"/>
    <mergeCell ref="G51:G52"/>
    <mergeCell ref="H51:I51"/>
    <mergeCell ref="J51:J52"/>
    <mergeCell ref="K51:M51"/>
    <mergeCell ref="A54:M54"/>
    <mergeCell ref="B2:M2"/>
    <mergeCell ref="B3:M3"/>
    <mergeCell ref="G4:G5"/>
    <mergeCell ref="H4:I4"/>
    <mergeCell ref="J4:J5"/>
  </mergeCells>
  <printOptions horizontalCentered="1"/>
  <pageMargins left="0.37430555555555556" right="0.27152777777777776" top="0.42916666666666664" bottom="0.49236111111111114" header="0.5118055555555555" footer="0.5118055555555555"/>
  <pageSetup horizontalDpi="300" verticalDpi="300" orientation="landscape" paperSize="9" scale="57" r:id="rId1"/>
  <rowBreaks count="1" manualBreakCount="1">
    <brk id="4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M74"/>
  <sheetViews>
    <sheetView view="pageBreakPreview" zoomScaleSheetLayoutView="100" zoomScalePageLayoutView="0" workbookViewId="0" topLeftCell="A1">
      <selection activeCell="B2" sqref="B2:M2"/>
    </sheetView>
  </sheetViews>
  <sheetFormatPr defaultColWidth="9.00390625" defaultRowHeight="12.75"/>
  <cols>
    <col min="1" max="1" width="10.625" style="25" customWidth="1"/>
    <col min="2" max="2" width="78.375" style="105" customWidth="1"/>
    <col min="3" max="3" width="16.625" style="155" customWidth="1"/>
    <col min="4" max="4" width="15.00390625" style="26" customWidth="1"/>
    <col min="5" max="5" width="13.00390625" style="26" customWidth="1"/>
    <col min="6" max="7" width="13.875" style="26" customWidth="1"/>
    <col min="8" max="13" width="13.875" style="6" customWidth="1"/>
    <col min="14" max="16384" width="9.375" style="6" customWidth="1"/>
  </cols>
  <sheetData>
    <row r="1" spans="1:13" s="52" customFormat="1" ht="21" customHeight="1" thickBot="1">
      <c r="A1" s="29"/>
      <c r="C1" s="290" t="str">
        <f>+CONCATENATE("9.1.19. melléklet a 13/",2020,". (X.9.) önkormányzati rendelethez")</f>
        <v>9.1.19. melléklet a 13/2020. (X.9.) önkormányzati rendelethez</v>
      </c>
      <c r="D1" s="51"/>
      <c r="E1" s="13"/>
      <c r="M1" s="5" t="s">
        <v>0</v>
      </c>
    </row>
    <row r="2" spans="1:13" s="32" customFormat="1" ht="40.5" customHeight="1" thickBot="1">
      <c r="A2" s="738" t="s">
        <v>378</v>
      </c>
      <c r="B2" s="1033" t="s">
        <v>547</v>
      </c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34"/>
    </row>
    <row r="3" spans="1:13" s="32" customFormat="1" ht="54" customHeight="1" thickBot="1">
      <c r="A3" s="739" t="s">
        <v>379</v>
      </c>
      <c r="B3" s="1083" t="s">
        <v>380</v>
      </c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5"/>
    </row>
    <row r="4" spans="1:13" s="32" customFormat="1" ht="18.75" customHeight="1" thickBot="1">
      <c r="A4" s="1076" t="s">
        <v>1</v>
      </c>
      <c r="B4" s="1086" t="s">
        <v>2</v>
      </c>
      <c r="C4" s="1022" t="s">
        <v>532</v>
      </c>
      <c r="D4" s="1019" t="s">
        <v>533</v>
      </c>
      <c r="E4" s="1020"/>
      <c r="F4" s="1021"/>
      <c r="G4" s="1025" t="s">
        <v>542</v>
      </c>
      <c r="H4" s="1031" t="s">
        <v>543</v>
      </c>
      <c r="I4" s="1032"/>
      <c r="J4" s="1025" t="s">
        <v>544</v>
      </c>
      <c r="K4" s="1013" t="s">
        <v>525</v>
      </c>
      <c r="L4" s="1013"/>
      <c r="M4" s="1014"/>
    </row>
    <row r="5" spans="1:13" s="105" customFormat="1" ht="48" thickBot="1">
      <c r="A5" s="1076"/>
      <c r="B5" s="1087"/>
      <c r="C5" s="1023"/>
      <c r="D5" s="544" t="s">
        <v>3</v>
      </c>
      <c r="E5" s="470" t="s">
        <v>4</v>
      </c>
      <c r="F5" s="473" t="s">
        <v>453</v>
      </c>
      <c r="G5" s="1026"/>
      <c r="H5" s="471" t="s">
        <v>526</v>
      </c>
      <c r="I5" s="423" t="s">
        <v>334</v>
      </c>
      <c r="J5" s="1026"/>
      <c r="K5" s="472" t="s">
        <v>3</v>
      </c>
      <c r="L5" s="470" t="s">
        <v>4</v>
      </c>
      <c r="M5" s="473" t="s">
        <v>453</v>
      </c>
    </row>
    <row r="6" spans="1:13" s="7" customFormat="1" ht="13.5" customHeight="1" thickBot="1">
      <c r="A6" s="740" t="s">
        <v>5</v>
      </c>
      <c r="B6" s="734" t="s">
        <v>6</v>
      </c>
      <c r="C6" s="735" t="s">
        <v>7</v>
      </c>
      <c r="D6" s="736" t="s">
        <v>8</v>
      </c>
      <c r="E6" s="736" t="s">
        <v>9</v>
      </c>
      <c r="F6" s="737" t="s">
        <v>10</v>
      </c>
      <c r="G6" s="474" t="s">
        <v>370</v>
      </c>
      <c r="H6" s="475" t="s">
        <v>527</v>
      </c>
      <c r="I6" s="476" t="s">
        <v>528</v>
      </c>
      <c r="J6" s="476" t="s">
        <v>529</v>
      </c>
      <c r="K6" s="475" t="s">
        <v>530</v>
      </c>
      <c r="L6" s="476" t="s">
        <v>531</v>
      </c>
      <c r="M6" s="476" t="s">
        <v>545</v>
      </c>
    </row>
    <row r="7" spans="1:13" s="7" customFormat="1" ht="15.75" customHeight="1" thickBot="1">
      <c r="A7" s="1059" t="s">
        <v>288</v>
      </c>
      <c r="B7" s="1070"/>
      <c r="C7" s="1070"/>
      <c r="D7" s="1070"/>
      <c r="E7" s="1070"/>
      <c r="F7" s="1070"/>
      <c r="G7" s="1070"/>
      <c r="H7" s="1070"/>
      <c r="I7" s="1070"/>
      <c r="J7" s="1070"/>
      <c r="K7" s="1070"/>
      <c r="L7" s="1070"/>
      <c r="M7" s="1060"/>
    </row>
    <row r="8" spans="1:13" ht="15" customHeight="1" thickBot="1">
      <c r="A8" s="71"/>
      <c r="B8" s="136" t="s">
        <v>295</v>
      </c>
      <c r="C8" s="232"/>
      <c r="D8" s="233"/>
      <c r="E8" s="233"/>
      <c r="F8" s="553"/>
      <c r="G8" s="1004"/>
      <c r="H8" s="232"/>
      <c r="I8" s="594"/>
      <c r="J8" s="558"/>
      <c r="K8" s="232"/>
      <c r="L8" s="232"/>
      <c r="M8" s="576"/>
    </row>
    <row r="9" spans="1:13" s="53" customFormat="1" ht="16.5" customHeight="1">
      <c r="A9" s="361" t="s">
        <v>13</v>
      </c>
      <c r="B9" s="91" t="s">
        <v>74</v>
      </c>
      <c r="C9" s="200"/>
      <c r="D9" s="185"/>
      <c r="E9" s="185"/>
      <c r="F9" s="549"/>
      <c r="G9" s="807"/>
      <c r="H9" s="200"/>
      <c r="I9" s="595"/>
      <c r="J9" s="559"/>
      <c r="K9" s="200"/>
      <c r="L9" s="200"/>
      <c r="M9" s="577"/>
    </row>
    <row r="10" spans="1:13" s="53" customFormat="1" ht="17.25" customHeight="1">
      <c r="A10" s="157" t="s">
        <v>15</v>
      </c>
      <c r="B10" s="92" t="s">
        <v>76</v>
      </c>
      <c r="C10" s="197"/>
      <c r="D10" s="183"/>
      <c r="E10" s="183"/>
      <c r="F10" s="550"/>
      <c r="G10" s="806"/>
      <c r="H10" s="197"/>
      <c r="I10" s="596"/>
      <c r="J10" s="560"/>
      <c r="K10" s="197"/>
      <c r="L10" s="197"/>
      <c r="M10" s="575"/>
    </row>
    <row r="11" spans="1:13" s="53" customFormat="1" ht="15" customHeight="1">
      <c r="A11" s="157" t="s">
        <v>17</v>
      </c>
      <c r="B11" s="92" t="s">
        <v>78</v>
      </c>
      <c r="C11" s="197"/>
      <c r="D11" s="183"/>
      <c r="E11" s="183"/>
      <c r="F11" s="550"/>
      <c r="G11" s="806"/>
      <c r="H11" s="197"/>
      <c r="I11" s="596"/>
      <c r="J11" s="560"/>
      <c r="K11" s="197"/>
      <c r="L11" s="197"/>
      <c r="M11" s="575"/>
    </row>
    <row r="12" spans="1:13" s="53" customFormat="1" ht="15" customHeight="1">
      <c r="A12" s="157" t="s">
        <v>19</v>
      </c>
      <c r="B12" s="92" t="s">
        <v>450</v>
      </c>
      <c r="C12" s="197"/>
      <c r="D12" s="183"/>
      <c r="E12" s="183"/>
      <c r="F12" s="550"/>
      <c r="G12" s="806"/>
      <c r="H12" s="197"/>
      <c r="I12" s="596"/>
      <c r="J12" s="560"/>
      <c r="K12" s="197"/>
      <c r="L12" s="197"/>
      <c r="M12" s="575"/>
    </row>
    <row r="13" spans="1:13" s="53" customFormat="1" ht="17.25" customHeight="1">
      <c r="A13" s="157" t="s">
        <v>21</v>
      </c>
      <c r="B13" s="92" t="s">
        <v>82</v>
      </c>
      <c r="C13" s="197"/>
      <c r="D13" s="183"/>
      <c r="E13" s="183"/>
      <c r="F13" s="550"/>
      <c r="G13" s="806"/>
      <c r="H13" s="197"/>
      <c r="I13" s="596"/>
      <c r="J13" s="560"/>
      <c r="K13" s="197"/>
      <c r="L13" s="197"/>
      <c r="M13" s="575"/>
    </row>
    <row r="14" spans="1:13" s="53" customFormat="1" ht="17.25" customHeight="1">
      <c r="A14" s="157" t="s">
        <v>197</v>
      </c>
      <c r="B14" s="92" t="s">
        <v>414</v>
      </c>
      <c r="C14" s="197"/>
      <c r="D14" s="183"/>
      <c r="E14" s="183"/>
      <c r="F14" s="550"/>
      <c r="G14" s="806"/>
      <c r="H14" s="197"/>
      <c r="I14" s="596"/>
      <c r="J14" s="560"/>
      <c r="K14" s="197"/>
      <c r="L14" s="197"/>
      <c r="M14" s="575"/>
    </row>
    <row r="15" spans="1:13" s="53" customFormat="1" ht="17.25" customHeight="1">
      <c r="A15" s="157" t="s">
        <v>199</v>
      </c>
      <c r="B15" s="101" t="s">
        <v>415</v>
      </c>
      <c r="C15" s="197"/>
      <c r="D15" s="183"/>
      <c r="E15" s="183"/>
      <c r="F15" s="550"/>
      <c r="G15" s="806"/>
      <c r="H15" s="197"/>
      <c r="I15" s="596"/>
      <c r="J15" s="560"/>
      <c r="K15" s="197"/>
      <c r="L15" s="197"/>
      <c r="M15" s="575"/>
    </row>
    <row r="16" spans="1:13" s="53" customFormat="1" ht="15" customHeight="1">
      <c r="A16" s="157" t="s">
        <v>201</v>
      </c>
      <c r="B16" s="92" t="s">
        <v>88</v>
      </c>
      <c r="C16" s="198"/>
      <c r="D16" s="189"/>
      <c r="E16" s="189"/>
      <c r="F16" s="551"/>
      <c r="G16" s="808"/>
      <c r="H16" s="198"/>
      <c r="I16" s="597"/>
      <c r="J16" s="561"/>
      <c r="K16" s="198"/>
      <c r="L16" s="198"/>
      <c r="M16" s="578"/>
    </row>
    <row r="17" spans="1:13" s="26" customFormat="1" ht="15" customHeight="1">
      <c r="A17" s="157" t="s">
        <v>203</v>
      </c>
      <c r="B17" s="92" t="s">
        <v>90</v>
      </c>
      <c r="C17" s="197"/>
      <c r="D17" s="183"/>
      <c r="E17" s="183"/>
      <c r="F17" s="550"/>
      <c r="G17" s="806"/>
      <c r="H17" s="197"/>
      <c r="I17" s="596"/>
      <c r="J17" s="560"/>
      <c r="K17" s="197"/>
      <c r="L17" s="197"/>
      <c r="M17" s="575"/>
    </row>
    <row r="18" spans="1:13" s="26" customFormat="1" ht="15" customHeight="1">
      <c r="A18" s="157" t="s">
        <v>205</v>
      </c>
      <c r="B18" s="92" t="s">
        <v>92</v>
      </c>
      <c r="C18" s="234"/>
      <c r="D18" s="184"/>
      <c r="E18" s="184"/>
      <c r="F18" s="552"/>
      <c r="G18" s="813"/>
      <c r="H18" s="234"/>
      <c r="I18" s="598"/>
      <c r="J18" s="562"/>
      <c r="K18" s="234"/>
      <c r="L18" s="234"/>
      <c r="M18" s="592"/>
    </row>
    <row r="19" spans="1:13" s="26" customFormat="1" ht="15" customHeight="1" thickBot="1">
      <c r="A19" s="157" t="s">
        <v>207</v>
      </c>
      <c r="B19" s="101" t="s">
        <v>94</v>
      </c>
      <c r="C19" s="234"/>
      <c r="D19" s="184"/>
      <c r="E19" s="184"/>
      <c r="F19" s="552"/>
      <c r="G19" s="813"/>
      <c r="H19" s="234"/>
      <c r="I19" s="598"/>
      <c r="J19" s="562"/>
      <c r="K19" s="234"/>
      <c r="L19" s="234"/>
      <c r="M19" s="592"/>
    </row>
    <row r="20" spans="1:13" s="53" customFormat="1" ht="17.25" customHeight="1" thickBot="1">
      <c r="A20" s="158" t="s">
        <v>23</v>
      </c>
      <c r="B20" s="136" t="s">
        <v>416</v>
      </c>
      <c r="C20" s="199">
        <f>SUM(C9:C19)</f>
        <v>0</v>
      </c>
      <c r="D20" s="187">
        <f>SUM(D9:D19)</f>
        <v>0</v>
      </c>
      <c r="E20" s="187">
        <f>SUM(E9:E19)</f>
        <v>0</v>
      </c>
      <c r="F20" s="192">
        <f>SUM(F9:F19)</f>
        <v>0</v>
      </c>
      <c r="G20" s="789"/>
      <c r="H20" s="199">
        <f aca="true" t="shared" si="0" ref="H20:M20">SUM(H9:H19)</f>
        <v>0</v>
      </c>
      <c r="I20" s="570">
        <f t="shared" si="0"/>
        <v>0</v>
      </c>
      <c r="J20" s="563">
        <f t="shared" si="0"/>
        <v>0</v>
      </c>
      <c r="K20" s="199">
        <f t="shared" si="0"/>
        <v>0</v>
      </c>
      <c r="L20" s="199">
        <f t="shared" si="0"/>
        <v>0</v>
      </c>
      <c r="M20" s="248">
        <f t="shared" si="0"/>
        <v>0</v>
      </c>
    </row>
    <row r="21" spans="1:13" ht="15" customHeight="1" thickBot="1">
      <c r="A21" s="71"/>
      <c r="B21" s="136" t="s">
        <v>25</v>
      </c>
      <c r="C21" s="232"/>
      <c r="D21" s="233"/>
      <c r="E21" s="233"/>
      <c r="F21" s="553"/>
      <c r="G21" s="814"/>
      <c r="H21" s="232"/>
      <c r="I21" s="594"/>
      <c r="J21" s="564"/>
      <c r="K21" s="232"/>
      <c r="L21" s="232"/>
      <c r="M21" s="576"/>
    </row>
    <row r="22" spans="1:13" s="26" customFormat="1" ht="15" customHeight="1">
      <c r="A22" s="361" t="s">
        <v>26</v>
      </c>
      <c r="B22" s="91" t="s">
        <v>27</v>
      </c>
      <c r="C22" s="200"/>
      <c r="D22" s="185"/>
      <c r="E22" s="185"/>
      <c r="F22" s="549"/>
      <c r="G22" s="807"/>
      <c r="H22" s="200"/>
      <c r="I22" s="595"/>
      <c r="J22" s="559"/>
      <c r="K22" s="200"/>
      <c r="L22" s="200"/>
      <c r="M22" s="577"/>
    </row>
    <row r="23" spans="1:13" s="26" customFormat="1" ht="15" customHeight="1">
      <c r="A23" s="157" t="s">
        <v>28</v>
      </c>
      <c r="B23" s="92" t="s">
        <v>417</v>
      </c>
      <c r="C23" s="197"/>
      <c r="D23" s="183"/>
      <c r="E23" s="183"/>
      <c r="F23" s="550"/>
      <c r="G23" s="806"/>
      <c r="H23" s="197"/>
      <c r="I23" s="596"/>
      <c r="J23" s="560"/>
      <c r="K23" s="197"/>
      <c r="L23" s="197"/>
      <c r="M23" s="575"/>
    </row>
    <row r="24" spans="1:13" s="26" customFormat="1" ht="15" customHeight="1">
      <c r="A24" s="157" t="s">
        <v>30</v>
      </c>
      <c r="B24" s="92" t="s">
        <v>418</v>
      </c>
      <c r="C24" s="197"/>
      <c r="D24" s="183"/>
      <c r="E24" s="183"/>
      <c r="F24" s="550"/>
      <c r="G24" s="806"/>
      <c r="H24" s="197">
        <v>17359</v>
      </c>
      <c r="I24" s="596"/>
      <c r="J24" s="560">
        <v>17359</v>
      </c>
      <c r="K24" s="197"/>
      <c r="L24" s="197">
        <v>17359</v>
      </c>
      <c r="M24" s="575"/>
    </row>
    <row r="25" spans="1:13" s="26" customFormat="1" ht="15" customHeight="1" thickBot="1">
      <c r="A25" s="157" t="s">
        <v>32</v>
      </c>
      <c r="B25" s="92" t="s">
        <v>434</v>
      </c>
      <c r="C25" s="197"/>
      <c r="D25" s="183"/>
      <c r="E25" s="183"/>
      <c r="F25" s="550"/>
      <c r="G25" s="806"/>
      <c r="H25" s="197">
        <v>17359</v>
      </c>
      <c r="I25" s="596"/>
      <c r="J25" s="560">
        <v>17359</v>
      </c>
      <c r="K25" s="197"/>
      <c r="L25" s="197">
        <v>17359</v>
      </c>
      <c r="M25" s="575"/>
    </row>
    <row r="26" spans="1:13" s="53" customFormat="1" ht="30" customHeight="1" thickBot="1">
      <c r="A26" s="158" t="s">
        <v>38</v>
      </c>
      <c r="B26" s="136" t="s">
        <v>419</v>
      </c>
      <c r="C26" s="199">
        <f>SUM(C22:C24)</f>
        <v>0</v>
      </c>
      <c r="D26" s="187">
        <f>SUM(D22:D24)</f>
        <v>0</v>
      </c>
      <c r="E26" s="187">
        <f>SUM(E22:E24)</f>
        <v>0</v>
      </c>
      <c r="F26" s="192">
        <f>SUM(F22:F24)</f>
        <v>0</v>
      </c>
      <c r="G26" s="789"/>
      <c r="H26" s="199">
        <f aca="true" t="shared" si="1" ref="H26:M26">SUM(H22:H24)</f>
        <v>17359</v>
      </c>
      <c r="I26" s="570">
        <f t="shared" si="1"/>
        <v>0</v>
      </c>
      <c r="J26" s="563">
        <f t="shared" si="1"/>
        <v>17359</v>
      </c>
      <c r="K26" s="199">
        <f t="shared" si="1"/>
        <v>0</v>
      </c>
      <c r="L26" s="199">
        <f t="shared" si="1"/>
        <v>17359</v>
      </c>
      <c r="M26" s="248">
        <f t="shared" si="1"/>
        <v>0</v>
      </c>
    </row>
    <row r="27" spans="1:13" s="26" customFormat="1" ht="15" customHeight="1" thickBot="1">
      <c r="A27" s="158" t="s">
        <v>53</v>
      </c>
      <c r="B27" s="82" t="s">
        <v>294</v>
      </c>
      <c r="C27" s="235"/>
      <c r="D27" s="236"/>
      <c r="E27" s="236"/>
      <c r="F27" s="554"/>
      <c r="G27" s="1005"/>
      <c r="H27" s="235"/>
      <c r="I27" s="571"/>
      <c r="J27" s="565"/>
      <c r="K27" s="235"/>
      <c r="L27" s="235"/>
      <c r="M27" s="370"/>
    </row>
    <row r="28" spans="1:13" ht="15" customHeight="1" thickBot="1">
      <c r="A28" s="71"/>
      <c r="B28" s="82" t="s">
        <v>40</v>
      </c>
      <c r="C28" s="232"/>
      <c r="D28" s="233"/>
      <c r="E28" s="233"/>
      <c r="F28" s="553"/>
      <c r="G28" s="814"/>
      <c r="H28" s="232"/>
      <c r="I28" s="594"/>
      <c r="J28" s="564"/>
      <c r="K28" s="232"/>
      <c r="L28" s="232"/>
      <c r="M28" s="576"/>
    </row>
    <row r="29" spans="1:13" s="26" customFormat="1" ht="15" customHeight="1">
      <c r="A29" s="361" t="s">
        <v>56</v>
      </c>
      <c r="B29" s="91" t="s">
        <v>417</v>
      </c>
      <c r="C29" s="200"/>
      <c r="D29" s="185"/>
      <c r="E29" s="185"/>
      <c r="F29" s="549"/>
      <c r="G29" s="807"/>
      <c r="H29" s="200"/>
      <c r="I29" s="595"/>
      <c r="J29" s="559"/>
      <c r="K29" s="200"/>
      <c r="L29" s="200"/>
      <c r="M29" s="577"/>
    </row>
    <row r="30" spans="1:13" s="26" customFormat="1" ht="15" customHeight="1">
      <c r="A30" s="361" t="s">
        <v>64</v>
      </c>
      <c r="B30" s="92" t="s">
        <v>420</v>
      </c>
      <c r="C30" s="198"/>
      <c r="D30" s="189"/>
      <c r="E30" s="189"/>
      <c r="F30" s="551"/>
      <c r="G30" s="808"/>
      <c r="H30" s="198">
        <v>331963</v>
      </c>
      <c r="I30" s="597"/>
      <c r="J30" s="561">
        <v>331963</v>
      </c>
      <c r="K30" s="198"/>
      <c r="L30" s="198">
        <v>331963</v>
      </c>
      <c r="M30" s="578"/>
    </row>
    <row r="31" spans="1:13" s="26" customFormat="1" ht="15" customHeight="1" thickBot="1">
      <c r="A31" s="157" t="s">
        <v>66</v>
      </c>
      <c r="B31" s="137" t="s">
        <v>435</v>
      </c>
      <c r="C31" s="237"/>
      <c r="D31" s="238"/>
      <c r="E31" s="238"/>
      <c r="F31" s="555"/>
      <c r="G31" s="809"/>
      <c r="H31" s="237">
        <v>331963</v>
      </c>
      <c r="I31" s="599"/>
      <c r="J31" s="566">
        <v>331963</v>
      </c>
      <c r="K31" s="237"/>
      <c r="L31" s="237">
        <v>331963</v>
      </c>
      <c r="M31" s="593"/>
    </row>
    <row r="32" spans="1:13" s="26" customFormat="1" ht="33" customHeight="1" thickBot="1">
      <c r="A32" s="158" t="s">
        <v>70</v>
      </c>
      <c r="B32" s="82" t="s">
        <v>436</v>
      </c>
      <c r="C32" s="199">
        <f>+C29+C30</f>
        <v>0</v>
      </c>
      <c r="D32" s="187">
        <f>+D29+D30</f>
        <v>0</v>
      </c>
      <c r="E32" s="187">
        <f>+E29+E30</f>
        <v>0</v>
      </c>
      <c r="F32" s="192">
        <f>+F29+F30</f>
        <v>0</v>
      </c>
      <c r="G32" s="789"/>
      <c r="H32" s="199">
        <f aca="true" t="shared" si="2" ref="H32:M32">+H29+H30</f>
        <v>331963</v>
      </c>
      <c r="I32" s="570">
        <f t="shared" si="2"/>
        <v>0</v>
      </c>
      <c r="J32" s="563">
        <f t="shared" si="2"/>
        <v>331963</v>
      </c>
      <c r="K32" s="199">
        <f t="shared" si="2"/>
        <v>0</v>
      </c>
      <c r="L32" s="199">
        <f t="shared" si="2"/>
        <v>331963</v>
      </c>
      <c r="M32" s="248">
        <f t="shared" si="2"/>
        <v>0</v>
      </c>
    </row>
    <row r="33" spans="1:13" ht="15" customHeight="1" thickBot="1">
      <c r="A33" s="71"/>
      <c r="B33" s="82" t="s">
        <v>97</v>
      </c>
      <c r="C33" s="232"/>
      <c r="D33" s="233"/>
      <c r="E33" s="233"/>
      <c r="F33" s="553"/>
      <c r="G33" s="814"/>
      <c r="H33" s="232"/>
      <c r="I33" s="594"/>
      <c r="J33" s="564"/>
      <c r="K33" s="232"/>
      <c r="L33" s="232"/>
      <c r="M33" s="576"/>
    </row>
    <row r="34" spans="1:13" s="26" customFormat="1" ht="15" customHeight="1">
      <c r="A34" s="361" t="s">
        <v>73</v>
      </c>
      <c r="B34" s="91" t="s">
        <v>99</v>
      </c>
      <c r="C34" s="200"/>
      <c r="D34" s="185"/>
      <c r="E34" s="185"/>
      <c r="F34" s="549"/>
      <c r="G34" s="807"/>
      <c r="H34" s="200"/>
      <c r="I34" s="595"/>
      <c r="J34" s="559"/>
      <c r="K34" s="200"/>
      <c r="L34" s="200"/>
      <c r="M34" s="577"/>
    </row>
    <row r="35" spans="1:13" s="26" customFormat="1" ht="15" customHeight="1">
      <c r="A35" s="361" t="s">
        <v>75</v>
      </c>
      <c r="B35" s="92" t="s">
        <v>101</v>
      </c>
      <c r="C35" s="198"/>
      <c r="D35" s="189"/>
      <c r="E35" s="189"/>
      <c r="F35" s="551"/>
      <c r="G35" s="808"/>
      <c r="H35" s="198"/>
      <c r="I35" s="597"/>
      <c r="J35" s="561"/>
      <c r="K35" s="198"/>
      <c r="L35" s="198"/>
      <c r="M35" s="578"/>
    </row>
    <row r="36" spans="1:13" s="26" customFormat="1" ht="15" customHeight="1" thickBot="1">
      <c r="A36" s="157" t="s">
        <v>77</v>
      </c>
      <c r="B36" s="137" t="s">
        <v>103</v>
      </c>
      <c r="C36" s="237"/>
      <c r="D36" s="238"/>
      <c r="E36" s="238"/>
      <c r="F36" s="555"/>
      <c r="G36" s="809"/>
      <c r="H36" s="237"/>
      <c r="I36" s="599"/>
      <c r="J36" s="566"/>
      <c r="K36" s="237"/>
      <c r="L36" s="237"/>
      <c r="M36" s="593"/>
    </row>
    <row r="37" spans="1:13" s="26" customFormat="1" ht="15" customHeight="1" thickBot="1">
      <c r="A37" s="158" t="s">
        <v>95</v>
      </c>
      <c r="B37" s="82" t="s">
        <v>439</v>
      </c>
      <c r="C37" s="199">
        <f>+C34+C35+C36</f>
        <v>0</v>
      </c>
      <c r="D37" s="187">
        <f>+D34+D35+D36</f>
        <v>0</v>
      </c>
      <c r="E37" s="187">
        <f>+E34+E35+E36</f>
        <v>0</v>
      </c>
      <c r="F37" s="192">
        <f>+F34+F35+F36</f>
        <v>0</v>
      </c>
      <c r="G37" s="789"/>
      <c r="H37" s="199">
        <f aca="true" t="shared" si="3" ref="H37:M37">+H34+H35+H36</f>
        <v>0</v>
      </c>
      <c r="I37" s="570">
        <f t="shared" si="3"/>
        <v>0</v>
      </c>
      <c r="J37" s="563">
        <f t="shared" si="3"/>
        <v>0</v>
      </c>
      <c r="K37" s="199">
        <f t="shared" si="3"/>
        <v>0</v>
      </c>
      <c r="L37" s="199">
        <f t="shared" si="3"/>
        <v>0</v>
      </c>
      <c r="M37" s="248">
        <f t="shared" si="3"/>
        <v>0</v>
      </c>
    </row>
    <row r="38" spans="1:13" s="53" customFormat="1" ht="15" customHeight="1" thickBot="1">
      <c r="A38" s="158" t="s">
        <v>108</v>
      </c>
      <c r="B38" s="82" t="s">
        <v>296</v>
      </c>
      <c r="C38" s="235"/>
      <c r="D38" s="236"/>
      <c r="E38" s="236"/>
      <c r="F38" s="554"/>
      <c r="G38" s="1005"/>
      <c r="H38" s="235"/>
      <c r="I38" s="571"/>
      <c r="J38" s="565"/>
      <c r="K38" s="235"/>
      <c r="L38" s="235"/>
      <c r="M38" s="370"/>
    </row>
    <row r="39" spans="1:13" s="53" customFormat="1" ht="15" customHeight="1" thickBot="1">
      <c r="A39" s="158" t="s">
        <v>119</v>
      </c>
      <c r="B39" s="82" t="s">
        <v>421</v>
      </c>
      <c r="C39" s="235"/>
      <c r="D39" s="236"/>
      <c r="E39" s="236"/>
      <c r="F39" s="554"/>
      <c r="G39" s="1005"/>
      <c r="H39" s="235"/>
      <c r="I39" s="571"/>
      <c r="J39" s="565"/>
      <c r="K39" s="235"/>
      <c r="L39" s="235"/>
      <c r="M39" s="370"/>
    </row>
    <row r="40" spans="1:13" s="53" customFormat="1" ht="18.75" customHeight="1" thickBot="1">
      <c r="A40" s="158" t="s">
        <v>130</v>
      </c>
      <c r="B40" s="82" t="s">
        <v>437</v>
      </c>
      <c r="C40" s="199">
        <f>+C20+C26+C27+C32+C37+C38+C39</f>
        <v>0</v>
      </c>
      <c r="D40" s="187">
        <f>+D20+D26+D27+D32+D37+D38+D39</f>
        <v>0</v>
      </c>
      <c r="E40" s="187">
        <f>+E20+E26+E27+E32+E37+E38+E39</f>
        <v>0</v>
      </c>
      <c r="F40" s="192">
        <f>+F20+F26+F27+F32+F37+F38+F39</f>
        <v>0</v>
      </c>
      <c r="G40" s="789"/>
      <c r="H40" s="199">
        <f aca="true" t="shared" si="4" ref="H40:M40">+H20+H26+H27+H32+H37+H38+H39</f>
        <v>349322</v>
      </c>
      <c r="I40" s="570">
        <f t="shared" si="4"/>
        <v>0</v>
      </c>
      <c r="J40" s="563">
        <f t="shared" si="4"/>
        <v>349322</v>
      </c>
      <c r="K40" s="199">
        <f t="shared" si="4"/>
        <v>0</v>
      </c>
      <c r="L40" s="199">
        <f t="shared" si="4"/>
        <v>349322</v>
      </c>
      <c r="M40" s="248">
        <f t="shared" si="4"/>
        <v>0</v>
      </c>
    </row>
    <row r="41" spans="1:13" ht="15" customHeight="1" thickBot="1">
      <c r="A41" s="71"/>
      <c r="B41" s="82" t="s">
        <v>422</v>
      </c>
      <c r="C41" s="232"/>
      <c r="D41" s="233"/>
      <c r="E41" s="233"/>
      <c r="F41" s="553"/>
      <c r="G41" s="814"/>
      <c r="H41" s="232"/>
      <c r="I41" s="594"/>
      <c r="J41" s="564"/>
      <c r="K41" s="232"/>
      <c r="L41" s="232"/>
      <c r="M41" s="576"/>
    </row>
    <row r="42" spans="1:13" s="53" customFormat="1" ht="17.25" customHeight="1">
      <c r="A42" s="361" t="s">
        <v>423</v>
      </c>
      <c r="B42" s="91" t="s">
        <v>350</v>
      </c>
      <c r="C42" s="200"/>
      <c r="D42" s="185"/>
      <c r="E42" s="185"/>
      <c r="F42" s="549"/>
      <c r="G42" s="807"/>
      <c r="H42" s="200"/>
      <c r="I42" s="595"/>
      <c r="J42" s="807"/>
      <c r="K42" s="200"/>
      <c r="L42" s="185"/>
      <c r="M42" s="577"/>
    </row>
    <row r="43" spans="1:13" s="53" customFormat="1" ht="15" customHeight="1">
      <c r="A43" s="361" t="s">
        <v>424</v>
      </c>
      <c r="B43" s="92" t="s">
        <v>425</v>
      </c>
      <c r="C43" s="198"/>
      <c r="D43" s="189"/>
      <c r="E43" s="189"/>
      <c r="F43" s="551"/>
      <c r="G43" s="808"/>
      <c r="H43" s="198"/>
      <c r="I43" s="597"/>
      <c r="J43" s="808"/>
      <c r="K43" s="198"/>
      <c r="L43" s="189"/>
      <c r="M43" s="578"/>
    </row>
    <row r="44" spans="1:13" s="26" customFormat="1" ht="17.25" customHeight="1" thickBot="1">
      <c r="A44" s="157" t="s">
        <v>426</v>
      </c>
      <c r="B44" s="137" t="s">
        <v>427</v>
      </c>
      <c r="C44" s="237"/>
      <c r="D44" s="238"/>
      <c r="E44" s="238"/>
      <c r="F44" s="555"/>
      <c r="G44" s="809"/>
      <c r="H44" s="237"/>
      <c r="I44" s="599"/>
      <c r="J44" s="809"/>
      <c r="K44" s="237"/>
      <c r="L44" s="238"/>
      <c r="M44" s="593"/>
    </row>
    <row r="45" spans="1:13" s="53" customFormat="1" ht="18.75" customHeight="1" thickBot="1">
      <c r="A45" s="741" t="s">
        <v>277</v>
      </c>
      <c r="B45" s="82" t="s">
        <v>428</v>
      </c>
      <c r="C45" s="199">
        <f>+C42+C43+C44</f>
        <v>0</v>
      </c>
      <c r="D45" s="187">
        <f>+D42+D43+D44</f>
        <v>0</v>
      </c>
      <c r="E45" s="187">
        <f>+E42+E43+E44</f>
        <v>0</v>
      </c>
      <c r="F45" s="192">
        <f>+F42+F43+F44</f>
        <v>0</v>
      </c>
      <c r="G45" s="789"/>
      <c r="H45" s="199">
        <f aca="true" t="shared" si="5" ref="H45:M45">+H42+H43+H44</f>
        <v>0</v>
      </c>
      <c r="I45" s="570">
        <f t="shared" si="5"/>
        <v>0</v>
      </c>
      <c r="J45" s="789">
        <f>+J42+J43+J44</f>
        <v>0</v>
      </c>
      <c r="K45" s="199">
        <f t="shared" si="5"/>
        <v>0</v>
      </c>
      <c r="L45" s="187">
        <f>+L42+L43+L44</f>
        <v>0</v>
      </c>
      <c r="M45" s="248">
        <f t="shared" si="5"/>
        <v>0</v>
      </c>
    </row>
    <row r="46" spans="1:13" s="26" customFormat="1" ht="17.25" customHeight="1" thickBot="1">
      <c r="A46" s="742" t="s">
        <v>141</v>
      </c>
      <c r="B46" s="743" t="s">
        <v>429</v>
      </c>
      <c r="C46" s="249">
        <f>+C40+C45</f>
        <v>0</v>
      </c>
      <c r="D46" s="372">
        <f>+D40+D45</f>
        <v>0</v>
      </c>
      <c r="E46" s="372">
        <f>+E40+E45</f>
        <v>0</v>
      </c>
      <c r="F46" s="601">
        <f>+F40+F45</f>
        <v>0</v>
      </c>
      <c r="G46" s="810"/>
      <c r="H46" s="249">
        <f aca="true" t="shared" si="6" ref="H46:M46">+H40+H45</f>
        <v>349322</v>
      </c>
      <c r="I46" s="572">
        <f t="shared" si="6"/>
        <v>0</v>
      </c>
      <c r="J46" s="810">
        <f>+J40+J45</f>
        <v>349322</v>
      </c>
      <c r="K46" s="249">
        <f t="shared" si="6"/>
        <v>0</v>
      </c>
      <c r="L46" s="372">
        <f>+L40+L45</f>
        <v>349322</v>
      </c>
      <c r="M46" s="365">
        <f t="shared" si="6"/>
        <v>0</v>
      </c>
    </row>
    <row r="47" spans="1:7" s="26" customFormat="1" ht="15" customHeight="1">
      <c r="A47" s="54"/>
      <c r="B47" s="138"/>
      <c r="C47" s="291"/>
      <c r="D47" s="55"/>
      <c r="E47" s="55"/>
      <c r="F47" s="55"/>
      <c r="G47" s="55"/>
    </row>
    <row r="48" spans="1:7" s="26" customFormat="1" ht="15" customHeight="1" thickBot="1">
      <c r="A48" s="54"/>
      <c r="B48" s="138"/>
      <c r="C48" s="291"/>
      <c r="D48" s="55"/>
      <c r="E48" s="55"/>
      <c r="F48" s="55"/>
      <c r="G48" s="55"/>
    </row>
    <row r="49" spans="1:13" s="32" customFormat="1" ht="40.5" customHeight="1" thickBot="1">
      <c r="A49" s="738" t="s">
        <v>378</v>
      </c>
      <c r="B49" s="1033" t="s">
        <v>547</v>
      </c>
      <c r="C49" s="1077"/>
      <c r="D49" s="1077"/>
      <c r="E49" s="1077"/>
      <c r="F49" s="1077"/>
      <c r="G49" s="1077"/>
      <c r="H49" s="1077"/>
      <c r="I49" s="1077"/>
      <c r="J49" s="1077"/>
      <c r="K49" s="1077"/>
      <c r="L49" s="1077"/>
      <c r="M49" s="1034"/>
    </row>
    <row r="50" spans="1:13" s="32" customFormat="1" ht="54" customHeight="1" thickBot="1">
      <c r="A50" s="739" t="s">
        <v>379</v>
      </c>
      <c r="B50" s="1083" t="s">
        <v>380</v>
      </c>
      <c r="C50" s="1084"/>
      <c r="D50" s="1084"/>
      <c r="E50" s="1084"/>
      <c r="F50" s="1084"/>
      <c r="G50" s="1084"/>
      <c r="H50" s="1084"/>
      <c r="I50" s="1084"/>
      <c r="J50" s="1084"/>
      <c r="K50" s="1084"/>
      <c r="L50" s="1084"/>
      <c r="M50" s="1085"/>
    </row>
    <row r="51" spans="1:13" s="32" customFormat="1" ht="18" customHeight="1" thickBot="1">
      <c r="A51" s="1076" t="s">
        <v>1</v>
      </c>
      <c r="B51" s="1086" t="s">
        <v>2</v>
      </c>
      <c r="C51" s="1022" t="s">
        <v>532</v>
      </c>
      <c r="D51" s="1019" t="s">
        <v>533</v>
      </c>
      <c r="E51" s="1020"/>
      <c r="F51" s="1021"/>
      <c r="G51" s="1025" t="s">
        <v>542</v>
      </c>
      <c r="H51" s="1031" t="s">
        <v>543</v>
      </c>
      <c r="I51" s="1032"/>
      <c r="J51" s="1025" t="s">
        <v>544</v>
      </c>
      <c r="K51" s="1013" t="s">
        <v>525</v>
      </c>
      <c r="L51" s="1013"/>
      <c r="M51" s="1014"/>
    </row>
    <row r="52" spans="1:13" s="105" customFormat="1" ht="32.25" customHeight="1" thickBot="1">
      <c r="A52" s="1076"/>
      <c r="B52" s="1087"/>
      <c r="C52" s="1023"/>
      <c r="D52" s="544" t="s">
        <v>3</v>
      </c>
      <c r="E52" s="470" t="s">
        <v>4</v>
      </c>
      <c r="F52" s="473" t="s">
        <v>453</v>
      </c>
      <c r="G52" s="1026"/>
      <c r="H52" s="471" t="s">
        <v>526</v>
      </c>
      <c r="I52" s="423" t="s">
        <v>334</v>
      </c>
      <c r="J52" s="1026"/>
      <c r="K52" s="472" t="s">
        <v>3</v>
      </c>
      <c r="L52" s="470" t="s">
        <v>4</v>
      </c>
      <c r="M52" s="473" t="s">
        <v>453</v>
      </c>
    </row>
    <row r="53" spans="1:13" s="7" customFormat="1" ht="16.5" customHeight="1" thickBot="1">
      <c r="A53" s="740" t="s">
        <v>5</v>
      </c>
      <c r="B53" s="734" t="s">
        <v>6</v>
      </c>
      <c r="C53" s="735" t="s">
        <v>7</v>
      </c>
      <c r="D53" s="736" t="s">
        <v>8</v>
      </c>
      <c r="E53" s="736" t="s">
        <v>9</v>
      </c>
      <c r="F53" s="737" t="s">
        <v>10</v>
      </c>
      <c r="G53" s="474" t="s">
        <v>370</v>
      </c>
      <c r="H53" s="475" t="s">
        <v>527</v>
      </c>
      <c r="I53" s="476" t="s">
        <v>528</v>
      </c>
      <c r="J53" s="476" t="s">
        <v>529</v>
      </c>
      <c r="K53" s="475" t="s">
        <v>530</v>
      </c>
      <c r="L53" s="476" t="s">
        <v>531</v>
      </c>
      <c r="M53" s="476" t="s">
        <v>545</v>
      </c>
    </row>
    <row r="54" spans="1:13" s="7" customFormat="1" ht="16.5" customHeight="1" thickBot="1">
      <c r="A54" s="1082" t="s">
        <v>289</v>
      </c>
      <c r="B54" s="1088"/>
      <c r="C54" s="1088"/>
      <c r="D54" s="1088"/>
      <c r="E54" s="1088"/>
      <c r="F54" s="1088"/>
      <c r="G54" s="1089"/>
      <c r="H54" s="1088"/>
      <c r="I54" s="1088"/>
      <c r="J54" s="1089"/>
      <c r="K54" s="1088"/>
      <c r="L54" s="1088"/>
      <c r="M54" s="1090"/>
    </row>
    <row r="55" spans="1:13" ht="15" customHeight="1" thickBot="1">
      <c r="A55" s="71"/>
      <c r="B55" s="82" t="s">
        <v>438</v>
      </c>
      <c r="C55" s="232"/>
      <c r="D55" s="233"/>
      <c r="E55" s="233"/>
      <c r="F55" s="241"/>
      <c r="G55" s="1004"/>
      <c r="H55" s="232"/>
      <c r="I55" s="594"/>
      <c r="J55" s="558"/>
      <c r="K55" s="232"/>
      <c r="L55" s="232"/>
      <c r="M55" s="576"/>
    </row>
    <row r="56" spans="1:13" ht="17.25" customHeight="1">
      <c r="A56" s="361" t="s">
        <v>13</v>
      </c>
      <c r="B56" s="91" t="s">
        <v>191</v>
      </c>
      <c r="C56" s="200"/>
      <c r="D56" s="200"/>
      <c r="E56" s="185"/>
      <c r="F56" s="242"/>
      <c r="G56" s="807"/>
      <c r="H56" s="200">
        <v>6956</v>
      </c>
      <c r="I56" s="595"/>
      <c r="J56" s="807">
        <v>6956</v>
      </c>
      <c r="K56" s="200"/>
      <c r="L56" s="185">
        <v>6956</v>
      </c>
      <c r="M56" s="577"/>
    </row>
    <row r="57" spans="1:13" ht="17.25" customHeight="1">
      <c r="A57" s="157" t="s">
        <v>15</v>
      </c>
      <c r="B57" s="92" t="s">
        <v>192</v>
      </c>
      <c r="C57" s="197"/>
      <c r="D57" s="197"/>
      <c r="E57" s="183"/>
      <c r="F57" s="243"/>
      <c r="G57" s="806"/>
      <c r="H57" s="197">
        <v>1078</v>
      </c>
      <c r="I57" s="596"/>
      <c r="J57" s="806">
        <v>1078</v>
      </c>
      <c r="K57" s="197"/>
      <c r="L57" s="183">
        <v>1078</v>
      </c>
      <c r="M57" s="575"/>
    </row>
    <row r="58" spans="1:13" ht="18" customHeight="1">
      <c r="A58" s="157" t="s">
        <v>17</v>
      </c>
      <c r="B58" s="92" t="s">
        <v>193</v>
      </c>
      <c r="C58" s="197"/>
      <c r="D58" s="197"/>
      <c r="E58" s="183"/>
      <c r="F58" s="243"/>
      <c r="G58" s="806"/>
      <c r="H58" s="197">
        <v>3673</v>
      </c>
      <c r="I58" s="596"/>
      <c r="J58" s="806">
        <v>3673</v>
      </c>
      <c r="K58" s="197"/>
      <c r="L58" s="183">
        <v>3673</v>
      </c>
      <c r="M58" s="575"/>
    </row>
    <row r="59" spans="1:13" ht="15" customHeight="1">
      <c r="A59" s="157" t="s">
        <v>19</v>
      </c>
      <c r="B59" s="92" t="s">
        <v>194</v>
      </c>
      <c r="C59" s="197"/>
      <c r="D59" s="197"/>
      <c r="E59" s="183"/>
      <c r="F59" s="243"/>
      <c r="G59" s="806"/>
      <c r="H59" s="197"/>
      <c r="I59" s="596"/>
      <c r="J59" s="806"/>
      <c r="K59" s="197"/>
      <c r="L59" s="183"/>
      <c r="M59" s="575"/>
    </row>
    <row r="60" spans="1:13" ht="15" customHeight="1" thickBot="1">
      <c r="A60" s="157" t="s">
        <v>21</v>
      </c>
      <c r="B60" s="92" t="s">
        <v>196</v>
      </c>
      <c r="C60" s="197"/>
      <c r="D60" s="197"/>
      <c r="E60" s="183"/>
      <c r="F60" s="243"/>
      <c r="G60" s="806"/>
      <c r="H60" s="197"/>
      <c r="I60" s="596"/>
      <c r="J60" s="806"/>
      <c r="K60" s="197"/>
      <c r="L60" s="183"/>
      <c r="M60" s="575"/>
    </row>
    <row r="61" spans="1:13" s="56" customFormat="1" ht="18.75" customHeight="1" thickBot="1">
      <c r="A61" s="362" t="s">
        <v>23</v>
      </c>
      <c r="B61" s="103" t="s">
        <v>430</v>
      </c>
      <c r="C61" s="239">
        <f>SUM(C56:C60)</f>
        <v>0</v>
      </c>
      <c r="D61" s="239">
        <f>SUM(D56:D60)</f>
        <v>0</v>
      </c>
      <c r="E61" s="240">
        <f>SUM(E56:E60)</f>
        <v>0</v>
      </c>
      <c r="F61" s="244">
        <f>SUM(F56:F60)</f>
        <v>0</v>
      </c>
      <c r="G61" s="812"/>
      <c r="H61" s="239">
        <f aca="true" t="shared" si="7" ref="H61:M61">SUM(H56:H60)</f>
        <v>11707</v>
      </c>
      <c r="I61" s="583">
        <f t="shared" si="7"/>
        <v>0</v>
      </c>
      <c r="J61" s="812">
        <f>SUM(J56:J60)</f>
        <v>11707</v>
      </c>
      <c r="K61" s="239">
        <f t="shared" si="7"/>
        <v>0</v>
      </c>
      <c r="L61" s="240">
        <f>SUM(L56:L60)</f>
        <v>11707</v>
      </c>
      <c r="M61" s="584">
        <f t="shared" si="7"/>
        <v>0</v>
      </c>
    </row>
    <row r="62" spans="1:13" ht="15" customHeight="1" thickBot="1">
      <c r="A62" s="71"/>
      <c r="B62" s="956" t="s">
        <v>431</v>
      </c>
      <c r="C62" s="232"/>
      <c r="D62" s="232"/>
      <c r="E62" s="233"/>
      <c r="F62" s="241"/>
      <c r="G62" s="814"/>
      <c r="H62" s="232"/>
      <c r="I62" s="594"/>
      <c r="J62" s="814"/>
      <c r="K62" s="232"/>
      <c r="L62" s="233"/>
      <c r="M62" s="576"/>
    </row>
    <row r="63" spans="1:13" s="56" customFormat="1" ht="18.75" customHeight="1">
      <c r="A63" s="157" t="s">
        <v>26</v>
      </c>
      <c r="B63" s="140" t="s">
        <v>229</v>
      </c>
      <c r="C63" s="200"/>
      <c r="D63" s="200"/>
      <c r="E63" s="185"/>
      <c r="F63" s="242"/>
      <c r="G63" s="807"/>
      <c r="H63" s="200">
        <v>261389</v>
      </c>
      <c r="I63" s="595"/>
      <c r="J63" s="807">
        <v>261389</v>
      </c>
      <c r="K63" s="200"/>
      <c r="L63" s="185">
        <v>261389</v>
      </c>
      <c r="M63" s="577"/>
    </row>
    <row r="64" spans="1:13" ht="15" customHeight="1">
      <c r="A64" s="157" t="s">
        <v>28</v>
      </c>
      <c r="B64" s="141" t="s">
        <v>451</v>
      </c>
      <c r="C64" s="197"/>
      <c r="D64" s="197"/>
      <c r="E64" s="183"/>
      <c r="F64" s="243"/>
      <c r="G64" s="806"/>
      <c r="H64" s="197"/>
      <c r="I64" s="596"/>
      <c r="J64" s="806"/>
      <c r="K64" s="197"/>
      <c r="L64" s="183"/>
      <c r="M64" s="575"/>
    </row>
    <row r="65" spans="1:13" ht="15" customHeight="1">
      <c r="A65" s="157" t="s">
        <v>30</v>
      </c>
      <c r="B65" s="141" t="s">
        <v>432</v>
      </c>
      <c r="C65" s="197"/>
      <c r="D65" s="197"/>
      <c r="E65" s="183"/>
      <c r="F65" s="243"/>
      <c r="G65" s="806"/>
      <c r="H65" s="197"/>
      <c r="I65" s="596"/>
      <c r="J65" s="806"/>
      <c r="K65" s="197"/>
      <c r="L65" s="183"/>
      <c r="M65" s="575"/>
    </row>
    <row r="66" spans="1:13" ht="15" customHeight="1">
      <c r="A66" s="375" t="s">
        <v>32</v>
      </c>
      <c r="B66" s="373" t="s">
        <v>231</v>
      </c>
      <c r="C66" s="197"/>
      <c r="D66" s="197"/>
      <c r="E66" s="183"/>
      <c r="F66" s="243"/>
      <c r="G66" s="806"/>
      <c r="H66" s="197"/>
      <c r="I66" s="596"/>
      <c r="J66" s="806"/>
      <c r="K66" s="197"/>
      <c r="L66" s="183"/>
      <c r="M66" s="575"/>
    </row>
    <row r="67" spans="1:13" ht="15" customHeight="1">
      <c r="A67" s="159" t="s">
        <v>34</v>
      </c>
      <c r="B67" s="156" t="s">
        <v>433</v>
      </c>
      <c r="C67" s="197"/>
      <c r="D67" s="197"/>
      <c r="E67" s="183"/>
      <c r="F67" s="243"/>
      <c r="G67" s="806"/>
      <c r="H67" s="197">
        <v>70575</v>
      </c>
      <c r="I67" s="596"/>
      <c r="J67" s="806">
        <v>70575</v>
      </c>
      <c r="K67" s="197"/>
      <c r="L67" s="183">
        <v>70575</v>
      </c>
      <c r="M67" s="575"/>
    </row>
    <row r="68" spans="1:13" ht="16.5" customHeight="1" thickBot="1">
      <c r="A68" s="160" t="s">
        <v>36</v>
      </c>
      <c r="B68" s="142" t="s">
        <v>457</v>
      </c>
      <c r="C68" s="198"/>
      <c r="D68" s="198"/>
      <c r="E68" s="189"/>
      <c r="F68" s="247"/>
      <c r="G68" s="808"/>
      <c r="H68" s="198"/>
      <c r="I68" s="597"/>
      <c r="J68" s="808"/>
      <c r="K68" s="198"/>
      <c r="L68" s="189"/>
      <c r="M68" s="578"/>
    </row>
    <row r="69" spans="1:13" ht="17.25" customHeight="1" thickBot="1">
      <c r="A69" s="158" t="s">
        <v>38</v>
      </c>
      <c r="B69" s="139" t="s">
        <v>452</v>
      </c>
      <c r="C69" s="199">
        <f>C63+C65+C66+C67+C68</f>
        <v>0</v>
      </c>
      <c r="D69" s="199">
        <f>D63+D65+D67+D68</f>
        <v>0</v>
      </c>
      <c r="E69" s="199">
        <f>E63+E65+E66+E67+E68</f>
        <v>0</v>
      </c>
      <c r="F69" s="363">
        <f>F63+F65+F67+F68</f>
        <v>0</v>
      </c>
      <c r="G69" s="789"/>
      <c r="H69" s="199">
        <f aca="true" t="shared" si="8" ref="H69:M69">H63+H65+H66+H67+H68</f>
        <v>331964</v>
      </c>
      <c r="I69" s="570">
        <f t="shared" si="8"/>
        <v>0</v>
      </c>
      <c r="J69" s="563">
        <f>J63+J65+J66+J67+J68</f>
        <v>331964</v>
      </c>
      <c r="K69" s="199">
        <f t="shared" si="8"/>
        <v>0</v>
      </c>
      <c r="L69" s="199">
        <f>L63+L65+L66+L67+L68</f>
        <v>331964</v>
      </c>
      <c r="M69" s="248">
        <f t="shared" si="8"/>
        <v>0</v>
      </c>
    </row>
    <row r="70" spans="1:13" ht="17.25" customHeight="1" thickBot="1">
      <c r="A70" s="158" t="s">
        <v>53</v>
      </c>
      <c r="B70" s="328" t="s">
        <v>248</v>
      </c>
      <c r="C70" s="235">
        <f>C61+C69</f>
        <v>0</v>
      </c>
      <c r="D70" s="235">
        <f>D61+D69</f>
        <v>0</v>
      </c>
      <c r="E70" s="235">
        <f>E61+E69</f>
        <v>0</v>
      </c>
      <c r="F70" s="370">
        <f>F61+F69</f>
        <v>0</v>
      </c>
      <c r="G70" s="565"/>
      <c r="H70" s="235">
        <f aca="true" t="shared" si="9" ref="H70:M70">H61+H69</f>
        <v>343671</v>
      </c>
      <c r="I70" s="571">
        <f t="shared" si="9"/>
        <v>0</v>
      </c>
      <c r="J70" s="565">
        <f>J61+J69</f>
        <v>343671</v>
      </c>
      <c r="K70" s="235">
        <f t="shared" si="9"/>
        <v>0</v>
      </c>
      <c r="L70" s="235">
        <f>L61+L69</f>
        <v>343671</v>
      </c>
      <c r="M70" s="370">
        <f t="shared" si="9"/>
        <v>0</v>
      </c>
    </row>
    <row r="71" spans="1:13" ht="17.25" customHeight="1" thickBot="1">
      <c r="A71" s="161" t="s">
        <v>70</v>
      </c>
      <c r="B71" s="364" t="s">
        <v>487</v>
      </c>
      <c r="C71" s="249">
        <f>+C61+C69</f>
        <v>0</v>
      </c>
      <c r="D71" s="249">
        <f>+D61+D69</f>
        <v>0</v>
      </c>
      <c r="E71" s="249">
        <f>+E61+E69</f>
        <v>0</v>
      </c>
      <c r="F71" s="365">
        <f>+F61+F69</f>
        <v>0</v>
      </c>
      <c r="G71" s="567"/>
      <c r="H71" s="249">
        <f aca="true" t="shared" si="10" ref="H71:M71">+H61+H69</f>
        <v>343671</v>
      </c>
      <c r="I71" s="572">
        <f t="shared" si="10"/>
        <v>0</v>
      </c>
      <c r="J71" s="567">
        <f>+J61+J69</f>
        <v>343671</v>
      </c>
      <c r="K71" s="249">
        <f t="shared" si="10"/>
        <v>0</v>
      </c>
      <c r="L71" s="249">
        <f>+L61+L69</f>
        <v>343671</v>
      </c>
      <c r="M71" s="365">
        <f t="shared" si="10"/>
        <v>0</v>
      </c>
    </row>
    <row r="72" spans="3:13" ht="15" customHeight="1" thickBot="1">
      <c r="C72" s="154"/>
      <c r="D72" s="146"/>
      <c r="E72" s="146"/>
      <c r="F72" s="146"/>
      <c r="G72" s="146"/>
      <c r="H72" s="154"/>
      <c r="I72" s="154"/>
      <c r="J72" s="154"/>
      <c r="K72" s="154"/>
      <c r="L72" s="154"/>
      <c r="M72" s="154"/>
    </row>
    <row r="73" spans="1:13" ht="16.5" customHeight="1" thickBot="1">
      <c r="A73" s="333" t="s">
        <v>412</v>
      </c>
      <c r="B73" s="334"/>
      <c r="C73" s="335"/>
      <c r="D73" s="744"/>
      <c r="E73" s="336"/>
      <c r="F73" s="585"/>
      <c r="G73" s="1006"/>
      <c r="H73" s="589"/>
      <c r="I73" s="335"/>
      <c r="J73" s="335"/>
      <c r="K73" s="335"/>
      <c r="L73" s="335"/>
      <c r="M73" s="587"/>
    </row>
    <row r="74" spans="1:13" ht="15" customHeight="1" thickBot="1">
      <c r="A74" s="338" t="s">
        <v>413</v>
      </c>
      <c r="B74" s="339"/>
      <c r="C74" s="340"/>
      <c r="D74" s="341"/>
      <c r="E74" s="341"/>
      <c r="F74" s="590"/>
      <c r="G74" s="1007"/>
      <c r="H74" s="591"/>
      <c r="I74" s="340"/>
      <c r="J74" s="340"/>
      <c r="K74" s="340"/>
      <c r="L74" s="340"/>
      <c r="M74" s="580"/>
    </row>
  </sheetData>
  <sheetProtection selectLockedCells="1" selectUnlockedCells="1"/>
  <mergeCells count="22">
    <mergeCell ref="K51:M51"/>
    <mergeCell ref="B2:M2"/>
    <mergeCell ref="B3:M3"/>
    <mergeCell ref="B50:M50"/>
    <mergeCell ref="H4:I4"/>
    <mergeCell ref="A54:M54"/>
    <mergeCell ref="G4:G5"/>
    <mergeCell ref="G51:G52"/>
    <mergeCell ref="A7:M7"/>
    <mergeCell ref="B49:M49"/>
    <mergeCell ref="J4:J5"/>
    <mergeCell ref="K4:M4"/>
    <mergeCell ref="H51:I51"/>
    <mergeCell ref="J51:J52"/>
    <mergeCell ref="A51:A52"/>
    <mergeCell ref="B51:B52"/>
    <mergeCell ref="C51:C52"/>
    <mergeCell ref="D51:F51"/>
    <mergeCell ref="A4:A5"/>
    <mergeCell ref="B4:B5"/>
    <mergeCell ref="C4:C5"/>
    <mergeCell ref="D4:F4"/>
  </mergeCells>
  <printOptions horizontalCentered="1"/>
  <pageMargins left="0.37430555555555556" right="0.27152777777777776" top="0.42916666666666664" bottom="0.49236111111111114" header="0.5118055555555555" footer="0.5118055555555555"/>
  <pageSetup horizontalDpi="300" verticalDpi="300" orientation="landscape" paperSize="9" scale="57" r:id="rId1"/>
  <rowBreaks count="1" manualBreakCount="1">
    <brk id="4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H50"/>
  <sheetViews>
    <sheetView workbookViewId="0" topLeftCell="A1">
      <selection activeCell="C38" sqref="C38"/>
    </sheetView>
  </sheetViews>
  <sheetFormatPr defaultColWidth="9.00390625" defaultRowHeight="12.75"/>
  <cols>
    <col min="1" max="1" width="9.00390625" style="1" customWidth="1"/>
    <col min="2" max="2" width="66.375" style="1" customWidth="1"/>
    <col min="3" max="3" width="17.875" style="1" customWidth="1"/>
    <col min="4" max="4" width="17.00390625" style="2" customWidth="1"/>
    <col min="5" max="5" width="17.00390625" style="1" customWidth="1"/>
    <col min="6" max="6" width="16.875" style="1" customWidth="1"/>
    <col min="7" max="7" width="9.00390625" style="3" customWidth="1"/>
    <col min="8" max="16384" width="9.375" style="3" customWidth="1"/>
  </cols>
  <sheetData>
    <row r="1" spans="1:6" ht="15.75" customHeight="1">
      <c r="A1" s="1091" t="s">
        <v>11</v>
      </c>
      <c r="B1" s="1091"/>
      <c r="C1" s="1091"/>
      <c r="D1" s="1091"/>
      <c r="E1" s="1091"/>
      <c r="F1" s="1091"/>
    </row>
    <row r="2" spans="1:6" ht="15.75" customHeight="1" thickBot="1">
      <c r="A2" s="1027" t="s">
        <v>441</v>
      </c>
      <c r="B2" s="1027"/>
      <c r="C2" s="4"/>
      <c r="E2" s="4"/>
      <c r="F2" s="5" t="s">
        <v>0</v>
      </c>
    </row>
    <row r="3" spans="1:6" ht="37.5" customHeight="1" thickBot="1">
      <c r="A3" s="418" t="s">
        <v>287</v>
      </c>
      <c r="B3" s="416" t="s">
        <v>440</v>
      </c>
      <c r="C3" s="418" t="s">
        <v>449</v>
      </c>
      <c r="D3" s="418" t="s">
        <v>464</v>
      </c>
      <c r="E3" s="418" t="s">
        <v>488</v>
      </c>
      <c r="F3" s="416" t="s">
        <v>492</v>
      </c>
    </row>
    <row r="4" spans="1:6" s="57" customFormat="1" ht="16.5" customHeight="1" thickBot="1">
      <c r="A4" s="840" t="s">
        <v>5</v>
      </c>
      <c r="B4" s="834" t="s">
        <v>6</v>
      </c>
      <c r="C4" s="412" t="s">
        <v>7</v>
      </c>
      <c r="D4" s="413" t="s">
        <v>8</v>
      </c>
      <c r="E4" s="413" t="s">
        <v>9</v>
      </c>
      <c r="F4" s="414" t="s">
        <v>10</v>
      </c>
    </row>
    <row r="5" spans="1:6" s="8" customFormat="1" ht="18" customHeight="1" thickBot="1">
      <c r="A5" s="832" t="s">
        <v>23</v>
      </c>
      <c r="B5" s="826" t="s">
        <v>12</v>
      </c>
      <c r="C5" s="405">
        <v>569693</v>
      </c>
      <c r="D5" s="251">
        <v>503500</v>
      </c>
      <c r="E5" s="388">
        <v>503500</v>
      </c>
      <c r="F5" s="388">
        <v>503500</v>
      </c>
    </row>
    <row r="6" spans="1:6" s="8" customFormat="1" ht="18" customHeight="1">
      <c r="A6" s="832" t="s">
        <v>38</v>
      </c>
      <c r="B6" s="835" t="s">
        <v>25</v>
      </c>
      <c r="C6" s="405">
        <v>332452</v>
      </c>
      <c r="D6" s="251">
        <v>200000</v>
      </c>
      <c r="E6" s="388">
        <v>100000</v>
      </c>
      <c r="F6" s="388">
        <v>100000</v>
      </c>
    </row>
    <row r="7" spans="1:6" s="8" customFormat="1" ht="18" customHeight="1" thickBot="1">
      <c r="A7" s="829" t="s">
        <v>53</v>
      </c>
      <c r="B7" s="836" t="s">
        <v>339</v>
      </c>
      <c r="C7" s="406">
        <v>951652</v>
      </c>
      <c r="D7" s="252"/>
      <c r="E7" s="252"/>
      <c r="F7" s="407"/>
    </row>
    <row r="8" spans="1:6" ht="18" customHeight="1" thickBot="1">
      <c r="A8" s="832" t="s">
        <v>70</v>
      </c>
      <c r="B8" s="826" t="s">
        <v>55</v>
      </c>
      <c r="C8" s="440"/>
      <c r="D8" s="441"/>
      <c r="E8" s="442"/>
      <c r="F8" s="443"/>
    </row>
    <row r="9" spans="1:6" s="8" customFormat="1" ht="18" customHeight="1">
      <c r="A9" s="830" t="s">
        <v>56</v>
      </c>
      <c r="B9" s="837" t="s">
        <v>57</v>
      </c>
      <c r="C9" s="445">
        <f>C10+C11+C12</f>
        <v>542000</v>
      </c>
      <c r="D9" s="446">
        <f>D10+D11+D12</f>
        <v>537600</v>
      </c>
      <c r="E9" s="446">
        <f>E10+E11+E12</f>
        <v>537600</v>
      </c>
      <c r="F9" s="447">
        <f>F10+F11+F12</f>
        <v>537600</v>
      </c>
    </row>
    <row r="10" spans="1:6" s="8" customFormat="1" ht="18" customHeight="1">
      <c r="A10" s="841" t="s">
        <v>58</v>
      </c>
      <c r="B10" s="838" t="s">
        <v>59</v>
      </c>
      <c r="C10" s="408">
        <v>50000</v>
      </c>
      <c r="D10" s="255">
        <v>50000</v>
      </c>
      <c r="E10" s="438">
        <v>50000</v>
      </c>
      <c r="F10" s="439">
        <v>50000</v>
      </c>
    </row>
    <row r="11" spans="1:6" s="8" customFormat="1" ht="18" customHeight="1">
      <c r="A11" s="841" t="s">
        <v>60</v>
      </c>
      <c r="B11" s="838" t="s">
        <v>61</v>
      </c>
      <c r="C11" s="408">
        <v>2000</v>
      </c>
      <c r="D11" s="255">
        <v>2000</v>
      </c>
      <c r="E11" s="438">
        <v>2000</v>
      </c>
      <c r="F11" s="439">
        <v>2000</v>
      </c>
    </row>
    <row r="12" spans="1:6" s="8" customFormat="1" ht="18" customHeight="1">
      <c r="A12" s="841" t="s">
        <v>62</v>
      </c>
      <c r="B12" s="838" t="s">
        <v>63</v>
      </c>
      <c r="C12" s="408">
        <v>490000</v>
      </c>
      <c r="D12" s="255">
        <v>485600</v>
      </c>
      <c r="E12" s="438">
        <v>485600</v>
      </c>
      <c r="F12" s="439">
        <v>485600</v>
      </c>
    </row>
    <row r="13" spans="1:6" s="8" customFormat="1" ht="18" customHeight="1">
      <c r="A13" s="841" t="s">
        <v>64</v>
      </c>
      <c r="B13" s="838" t="s">
        <v>65</v>
      </c>
      <c r="C13" s="408"/>
      <c r="D13" s="255">
        <v>30000</v>
      </c>
      <c r="E13" s="438">
        <v>30000</v>
      </c>
      <c r="F13" s="439">
        <v>30000</v>
      </c>
    </row>
    <row r="14" spans="1:6" s="8" customFormat="1" ht="18" customHeight="1">
      <c r="A14" s="841" t="s">
        <v>66</v>
      </c>
      <c r="B14" s="838" t="s">
        <v>67</v>
      </c>
      <c r="C14" s="408"/>
      <c r="D14" s="255"/>
      <c r="E14" s="255"/>
      <c r="F14" s="313"/>
    </row>
    <row r="15" spans="1:6" s="8" customFormat="1" ht="18" customHeight="1" thickBot="1">
      <c r="A15" s="842" t="s">
        <v>68</v>
      </c>
      <c r="B15" s="839" t="s">
        <v>69</v>
      </c>
      <c r="C15" s="448">
        <v>3100</v>
      </c>
      <c r="D15" s="449">
        <v>3100</v>
      </c>
      <c r="E15" s="449">
        <v>3100</v>
      </c>
      <c r="F15" s="358">
        <v>3100</v>
      </c>
    </row>
    <row r="16" spans="1:6" s="8" customFormat="1" ht="18" customHeight="1" thickBot="1">
      <c r="A16" s="832"/>
      <c r="B16" s="826" t="s">
        <v>71</v>
      </c>
      <c r="C16" s="444">
        <f>C9+C13+C14+C15</f>
        <v>545100</v>
      </c>
      <c r="D16" s="260">
        <f>D9+D13+D14+D15</f>
        <v>570700</v>
      </c>
      <c r="E16" s="260">
        <f>E9+E13+E14+E15</f>
        <v>570700</v>
      </c>
      <c r="F16" s="417">
        <f>F9+F13+F14+F15</f>
        <v>570700</v>
      </c>
    </row>
    <row r="17" spans="1:6" s="8" customFormat="1" ht="18" customHeight="1" thickBot="1">
      <c r="A17" s="832" t="s">
        <v>95</v>
      </c>
      <c r="B17" s="826" t="s">
        <v>72</v>
      </c>
      <c r="C17" s="405">
        <v>185382</v>
      </c>
      <c r="D17" s="251">
        <v>180000</v>
      </c>
      <c r="E17" s="251">
        <v>180000</v>
      </c>
      <c r="F17" s="388">
        <v>180000</v>
      </c>
    </row>
    <row r="18" spans="1:6" s="8" customFormat="1" ht="18" customHeight="1">
      <c r="A18" s="832" t="s">
        <v>108</v>
      </c>
      <c r="B18" s="826" t="s">
        <v>342</v>
      </c>
      <c r="C18" s="405">
        <v>85000</v>
      </c>
      <c r="D18" s="251">
        <v>20000</v>
      </c>
      <c r="E18" s="251">
        <v>20000</v>
      </c>
      <c r="F18" s="388">
        <v>20000</v>
      </c>
    </row>
    <row r="19" spans="1:6" s="8" customFormat="1" ht="18" customHeight="1">
      <c r="A19" s="832" t="s">
        <v>385</v>
      </c>
      <c r="B19" s="826" t="s">
        <v>110</v>
      </c>
      <c r="C19" s="405">
        <v>2250</v>
      </c>
      <c r="D19" s="251">
        <v>2000</v>
      </c>
      <c r="E19" s="251">
        <v>2000</v>
      </c>
      <c r="F19" s="388">
        <v>2000</v>
      </c>
    </row>
    <row r="20" spans="1:6" s="8" customFormat="1" ht="18" customHeight="1">
      <c r="A20" s="832" t="s">
        <v>130</v>
      </c>
      <c r="B20" s="835" t="s">
        <v>121</v>
      </c>
      <c r="C20" s="405">
        <v>11000</v>
      </c>
      <c r="D20" s="251">
        <v>2000</v>
      </c>
      <c r="E20" s="251">
        <v>2000</v>
      </c>
      <c r="F20" s="388">
        <v>2000</v>
      </c>
    </row>
    <row r="21" spans="1:6" s="8" customFormat="1" ht="18" customHeight="1">
      <c r="A21" s="832" t="s">
        <v>277</v>
      </c>
      <c r="B21" s="826" t="s">
        <v>133</v>
      </c>
      <c r="C21" s="409">
        <f>+C5+C6+C7+C16+C17+C18+C19+C20</f>
        <v>2682529</v>
      </c>
      <c r="D21" s="256">
        <f>+D5+D6+D7+D16+D17+D18+D19+D20</f>
        <v>1478200</v>
      </c>
      <c r="E21" s="256">
        <f>+E5+E6+E7+E16+E17+E18+E19+E20</f>
        <v>1378200</v>
      </c>
      <c r="F21" s="261">
        <f>+F5+F6+F7+F16+F17+F18+F19+F20</f>
        <v>1378200</v>
      </c>
    </row>
    <row r="22" spans="1:6" s="8" customFormat="1" ht="18" customHeight="1">
      <c r="A22" s="832" t="s">
        <v>141</v>
      </c>
      <c r="B22" s="826" t="s">
        <v>442</v>
      </c>
      <c r="C22" s="405">
        <v>2379795</v>
      </c>
      <c r="D22" s="251">
        <v>900000</v>
      </c>
      <c r="E22" s="251">
        <v>140000</v>
      </c>
      <c r="F22" s="388">
        <v>140000</v>
      </c>
    </row>
    <row r="23" spans="1:6" s="8" customFormat="1" ht="18" customHeight="1">
      <c r="A23" s="843" t="s">
        <v>280</v>
      </c>
      <c r="B23" s="826" t="s">
        <v>443</v>
      </c>
      <c r="C23" s="410">
        <f>+C21+C22</f>
        <v>5062324</v>
      </c>
      <c r="D23" s="411">
        <f>+D21+D22</f>
        <v>2378200</v>
      </c>
      <c r="E23" s="411">
        <f>+E21+E22</f>
        <v>1518200</v>
      </c>
      <c r="F23" s="393">
        <f>+F21+F22</f>
        <v>1518200</v>
      </c>
    </row>
    <row r="24" spans="1:6" s="8" customFormat="1" ht="12" customHeight="1">
      <c r="A24" s="9"/>
      <c r="B24" s="10"/>
      <c r="C24" s="10"/>
      <c r="D24" s="11"/>
      <c r="E24" s="58"/>
      <c r="F24" s="59"/>
    </row>
    <row r="25" spans="1:6" s="8" customFormat="1" ht="12" customHeight="1">
      <c r="A25" s="1091" t="s">
        <v>189</v>
      </c>
      <c r="B25" s="1091"/>
      <c r="C25" s="1091"/>
      <c r="D25" s="1091"/>
      <c r="E25" s="1091"/>
      <c r="F25" s="1091"/>
    </row>
    <row r="26" spans="1:6" s="8" customFormat="1" ht="12" customHeight="1" thickBot="1">
      <c r="A26" s="1092" t="s">
        <v>444</v>
      </c>
      <c r="B26" s="1092"/>
      <c r="C26" s="60"/>
      <c r="D26" s="2"/>
      <c r="E26" s="4"/>
      <c r="F26" s="5" t="s">
        <v>0</v>
      </c>
    </row>
    <row r="27" spans="1:6" s="8" customFormat="1" ht="31.5" customHeight="1" thickBot="1">
      <c r="A27" s="418" t="s">
        <v>369</v>
      </c>
      <c r="B27" s="820" t="s">
        <v>445</v>
      </c>
      <c r="C27" s="418" t="s">
        <v>449</v>
      </c>
      <c r="D27" s="418" t="s">
        <v>464</v>
      </c>
      <c r="E27" s="418" t="s">
        <v>488</v>
      </c>
      <c r="F27" s="416" t="s">
        <v>492</v>
      </c>
    </row>
    <row r="28" spans="1:6" s="8" customFormat="1" ht="17.25" customHeight="1" thickBot="1">
      <c r="A28" s="828" t="s">
        <v>5</v>
      </c>
      <c r="B28" s="9" t="s">
        <v>6</v>
      </c>
      <c r="C28" s="412" t="s">
        <v>7</v>
      </c>
      <c r="D28" s="413" t="s">
        <v>8</v>
      </c>
      <c r="E28" s="413" t="s">
        <v>9</v>
      </c>
      <c r="F28" s="414" t="s">
        <v>10</v>
      </c>
    </row>
    <row r="29" spans="1:7" s="8" customFormat="1" ht="18" customHeight="1" thickBot="1">
      <c r="A29" s="829" t="s">
        <v>23</v>
      </c>
      <c r="B29" s="821" t="s">
        <v>190</v>
      </c>
      <c r="C29" s="406">
        <v>1975141</v>
      </c>
      <c r="D29" s="252">
        <v>1900000</v>
      </c>
      <c r="E29" s="252">
        <v>1296000</v>
      </c>
      <c r="F29" s="257">
        <v>1296000</v>
      </c>
      <c r="G29" s="61"/>
    </row>
    <row r="30" spans="1:6" ht="18" customHeight="1" thickBot="1">
      <c r="A30" s="147" t="s">
        <v>38</v>
      </c>
      <c r="B30" s="815" t="s">
        <v>399</v>
      </c>
      <c r="C30" s="816"/>
      <c r="D30" s="254"/>
      <c r="E30" s="253"/>
      <c r="F30" s="258"/>
    </row>
    <row r="31" spans="1:6" ht="18" customHeight="1">
      <c r="A31" s="830" t="s">
        <v>26</v>
      </c>
      <c r="B31" s="822" t="s">
        <v>229</v>
      </c>
      <c r="C31" s="817">
        <v>2333764</v>
      </c>
      <c r="D31" s="259">
        <v>400000</v>
      </c>
      <c r="E31" s="259">
        <v>160000</v>
      </c>
      <c r="F31" s="221">
        <v>160000</v>
      </c>
    </row>
    <row r="32" spans="1:6" ht="18" customHeight="1">
      <c r="A32" s="830" t="s">
        <v>28</v>
      </c>
      <c r="B32" s="823" t="s">
        <v>231</v>
      </c>
      <c r="C32" s="408">
        <v>589757</v>
      </c>
      <c r="D32" s="255">
        <v>48200</v>
      </c>
      <c r="E32" s="255">
        <v>32200</v>
      </c>
      <c r="F32" s="217">
        <v>32200</v>
      </c>
    </row>
    <row r="33" spans="1:6" ht="18" customHeight="1">
      <c r="A33" s="830" t="s">
        <v>30</v>
      </c>
      <c r="B33" s="824" t="s">
        <v>233</v>
      </c>
      <c r="C33" s="408"/>
      <c r="D33" s="255"/>
      <c r="E33" s="255"/>
      <c r="F33" s="217"/>
    </row>
    <row r="34" spans="1:6" ht="18" customHeight="1">
      <c r="A34" s="831"/>
      <c r="B34" s="825" t="s">
        <v>446</v>
      </c>
      <c r="C34" s="444">
        <f>C31+C32+C33</f>
        <v>2923521</v>
      </c>
      <c r="D34" s="260">
        <f>D31+D32+D33</f>
        <v>448200</v>
      </c>
      <c r="E34" s="260">
        <f>E31+E32+E33</f>
        <v>192200</v>
      </c>
      <c r="F34" s="417">
        <f>F31+F32+F33</f>
        <v>192200</v>
      </c>
    </row>
    <row r="35" spans="1:6" ht="18" customHeight="1">
      <c r="A35" s="832" t="s">
        <v>53</v>
      </c>
      <c r="B35" s="826" t="s">
        <v>248</v>
      </c>
      <c r="C35" s="409">
        <f>+C29+C34</f>
        <v>4898662</v>
      </c>
      <c r="D35" s="256">
        <f>+D29+D34</f>
        <v>2348200</v>
      </c>
      <c r="E35" s="256">
        <f>+E29+E34</f>
        <v>1488200</v>
      </c>
      <c r="F35" s="261">
        <f>+F29+F34</f>
        <v>1488200</v>
      </c>
    </row>
    <row r="36" spans="1:7" ht="18" customHeight="1">
      <c r="A36" s="832" t="s">
        <v>70</v>
      </c>
      <c r="B36" s="826" t="s">
        <v>447</v>
      </c>
      <c r="C36" s="818">
        <v>163662</v>
      </c>
      <c r="D36" s="262">
        <v>30000</v>
      </c>
      <c r="E36" s="262">
        <v>30000</v>
      </c>
      <c r="F36" s="263">
        <v>30000</v>
      </c>
      <c r="G36" s="12"/>
    </row>
    <row r="37" spans="1:6" s="8" customFormat="1" ht="18" customHeight="1">
      <c r="A37" s="833" t="s">
        <v>95</v>
      </c>
      <c r="B37" s="827" t="s">
        <v>448</v>
      </c>
      <c r="C37" s="819">
        <f>+C35+C36</f>
        <v>5062324</v>
      </c>
      <c r="D37" s="264">
        <f>+D35+D36</f>
        <v>2378200</v>
      </c>
      <c r="E37" s="264">
        <f>+E35+E36</f>
        <v>1518200</v>
      </c>
      <c r="F37" s="229">
        <f>+F35+F36</f>
        <v>1518200</v>
      </c>
    </row>
    <row r="38" ht="15.75">
      <c r="D38" s="1"/>
    </row>
    <row r="39" spans="1:6" ht="15.75">
      <c r="A39" s="62"/>
      <c r="B39" s="62"/>
      <c r="C39" s="62"/>
      <c r="D39" s="62"/>
      <c r="E39" s="62"/>
      <c r="F39" s="62"/>
    </row>
    <row r="40" ht="15.75">
      <c r="D40" s="1"/>
    </row>
    <row r="41" ht="16.5" customHeight="1">
      <c r="D41" s="1"/>
    </row>
    <row r="42" ht="15.75">
      <c r="D42" s="1"/>
    </row>
    <row r="43" ht="15.75">
      <c r="D43" s="1"/>
    </row>
    <row r="44" spans="1:8" s="63" customFormat="1" ht="15.75">
      <c r="A44" s="1"/>
      <c r="B44" s="1"/>
      <c r="C44" s="1"/>
      <c r="D44" s="1"/>
      <c r="E44" s="1"/>
      <c r="F44" s="1"/>
      <c r="G44" s="3"/>
      <c r="H44" s="3"/>
    </row>
    <row r="45" spans="1:8" s="63" customFormat="1" ht="15.75">
      <c r="A45" s="1"/>
      <c r="B45" s="1"/>
      <c r="C45" s="1"/>
      <c r="D45" s="1"/>
      <c r="E45" s="1"/>
      <c r="F45" s="1"/>
      <c r="G45" s="3"/>
      <c r="H45" s="3"/>
    </row>
    <row r="46" spans="1:8" s="63" customFormat="1" ht="15.75">
      <c r="A46" s="1"/>
      <c r="B46" s="1"/>
      <c r="C46" s="1"/>
      <c r="D46" s="1"/>
      <c r="E46" s="1"/>
      <c r="F46" s="1"/>
      <c r="G46" s="3"/>
      <c r="H46" s="3"/>
    </row>
    <row r="47" spans="1:8" s="63" customFormat="1" ht="15.75">
      <c r="A47" s="1"/>
      <c r="B47" s="1"/>
      <c r="C47" s="1"/>
      <c r="D47" s="1"/>
      <c r="E47" s="1"/>
      <c r="F47" s="1"/>
      <c r="G47" s="3"/>
      <c r="H47" s="3"/>
    </row>
    <row r="48" spans="1:8" s="63" customFormat="1" ht="15.75">
      <c r="A48" s="1"/>
      <c r="B48" s="1"/>
      <c r="C48" s="1"/>
      <c r="D48" s="1"/>
      <c r="E48" s="1"/>
      <c r="F48" s="1"/>
      <c r="G48" s="3"/>
      <c r="H48" s="3"/>
    </row>
    <row r="49" spans="1:8" s="63" customFormat="1" ht="15.75">
      <c r="A49" s="1"/>
      <c r="B49" s="1"/>
      <c r="C49" s="1"/>
      <c r="D49" s="1"/>
      <c r="E49" s="1"/>
      <c r="F49" s="1"/>
      <c r="G49" s="3"/>
      <c r="H49" s="3"/>
    </row>
    <row r="50" spans="1:8" s="63" customFormat="1" ht="15.75">
      <c r="A50" s="1"/>
      <c r="B50" s="1"/>
      <c r="C50" s="1"/>
      <c r="D50" s="1"/>
      <c r="E50" s="1"/>
      <c r="F50" s="1"/>
      <c r="G50" s="3"/>
      <c r="H50" s="3"/>
    </row>
  </sheetData>
  <sheetProtection selectLockedCells="1" selectUnlockedCells="1"/>
  <mergeCells count="4">
    <mergeCell ref="A1:F1"/>
    <mergeCell ref="A2:B2"/>
    <mergeCell ref="A25:F25"/>
    <mergeCell ref="A26:B26"/>
  </mergeCells>
  <printOptions horizontalCentered="1"/>
  <pageMargins left="0.7874015748031497" right="0.7874015748031497" top="1.220472440944882" bottom="0.31496062992125984" header="0.3937007874015748" footer="0.5118110236220472"/>
  <pageSetup horizontalDpi="300" verticalDpi="300" orientation="landscape" paperSize="9" scale="70" r:id="rId1"/>
  <headerFooter alignWithMargins="0">
    <oddHeader>&amp;C&amp;"Times New Roman CE,Félkövér"&amp;12Pásztó Városi  Önkormányzat
2020. ÉVI KÖLTSÉGVETÉSI ÉVET KÖVETŐ 3 ÉV TERVEZETT BEVÉTELEI, KIADÁSAI&amp;R&amp;"Times New Roman CE,Félkövér dőlt"&amp;11 14. melléklet a 13/2020. (X.9.) 
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67"/>
  <sheetViews>
    <sheetView view="pageBreakPreview" zoomScaleSheetLayoutView="100" zoomScalePageLayoutView="0" workbookViewId="0" topLeftCell="A1">
      <selection activeCell="A2" sqref="A2:K2"/>
    </sheetView>
  </sheetViews>
  <sheetFormatPr defaultColWidth="9.00390625" defaultRowHeight="12.75"/>
  <cols>
    <col min="1" max="1" width="6.875" style="13" customWidth="1"/>
    <col min="2" max="2" width="45.375" style="108" customWidth="1"/>
    <col min="3" max="3" width="18.875" style="153" customWidth="1"/>
    <col min="4" max="6" width="18.875" style="13" customWidth="1"/>
    <col min="7" max="7" width="18.875" style="52" customWidth="1"/>
    <col min="8" max="8" width="18.875" style="13" customWidth="1"/>
    <col min="9" max="9" width="18.875" style="153" customWidth="1"/>
    <col min="10" max="11" width="18.875" style="13" customWidth="1"/>
    <col min="12" max="16384" width="9.375" style="14" customWidth="1"/>
  </cols>
  <sheetData>
    <row r="1" spans="7:11" ht="25.5" customHeight="1">
      <c r="G1" s="1046" t="str">
        <f>+CONCATENATE("2.1. melléklet a 13/",2020,". (X.9.) önkormányzati rendelethez")</f>
        <v>2.1. melléklet a 13/2020. (X.9.) önkormányzati rendelethez</v>
      </c>
      <c r="H1" s="1046"/>
      <c r="I1" s="1046"/>
      <c r="J1" s="1046"/>
      <c r="K1" s="1046"/>
    </row>
    <row r="2" spans="1:11" ht="39.75" customHeight="1">
      <c r="A2" s="1047" t="s">
        <v>286</v>
      </c>
      <c r="B2" s="1047"/>
      <c r="C2" s="1047"/>
      <c r="D2" s="1047"/>
      <c r="E2" s="1047"/>
      <c r="F2" s="1047"/>
      <c r="G2" s="1047"/>
      <c r="H2" s="1047"/>
      <c r="I2" s="1047"/>
      <c r="J2" s="1047"/>
      <c r="K2" s="1047"/>
    </row>
    <row r="3" spans="10:11" ht="16.5" thickBot="1">
      <c r="J3" s="16"/>
      <c r="K3" s="16" t="s">
        <v>456</v>
      </c>
    </row>
    <row r="4" spans="1:11" s="52" customFormat="1" ht="18" customHeight="1" thickBot="1">
      <c r="A4" s="1041" t="s">
        <v>287</v>
      </c>
      <c r="B4" s="1035" t="s">
        <v>288</v>
      </c>
      <c r="C4" s="1036"/>
      <c r="D4" s="1036"/>
      <c r="E4" s="1036"/>
      <c r="F4" s="1036"/>
      <c r="G4" s="1036"/>
      <c r="H4" s="1036"/>
      <c r="I4" s="1036"/>
      <c r="J4" s="1036"/>
      <c r="K4" s="1037"/>
    </row>
    <row r="5" spans="1:11" s="107" customFormat="1" ht="24.75" customHeight="1" thickBot="1">
      <c r="A5" s="1048"/>
      <c r="B5" s="1052" t="s">
        <v>2</v>
      </c>
      <c r="C5" s="1022" t="s">
        <v>532</v>
      </c>
      <c r="D5" s="1050" t="s">
        <v>533</v>
      </c>
      <c r="E5" s="1051"/>
      <c r="F5" s="1025" t="s">
        <v>542</v>
      </c>
      <c r="G5" s="1031" t="s">
        <v>543</v>
      </c>
      <c r="H5" s="1032"/>
      <c r="I5" s="1025" t="s">
        <v>544</v>
      </c>
      <c r="J5" s="1033" t="s">
        <v>525</v>
      </c>
      <c r="K5" s="1034"/>
    </row>
    <row r="6" spans="1:11" s="107" customFormat="1" ht="50.25" customHeight="1" thickBot="1">
      <c r="A6" s="792"/>
      <c r="B6" s="1053"/>
      <c r="C6" s="1049"/>
      <c r="D6" s="544" t="s">
        <v>3</v>
      </c>
      <c r="E6" s="104" t="s">
        <v>4</v>
      </c>
      <c r="F6" s="1026"/>
      <c r="G6" s="471" t="s">
        <v>526</v>
      </c>
      <c r="H6" s="423" t="s">
        <v>334</v>
      </c>
      <c r="I6" s="1026"/>
      <c r="J6" s="733" t="s">
        <v>3</v>
      </c>
      <c r="K6" s="776" t="s">
        <v>4</v>
      </c>
    </row>
    <row r="7" spans="1:11" s="17" customFormat="1" ht="16.5" customHeight="1" thickBot="1">
      <c r="A7" s="433" t="s">
        <v>5</v>
      </c>
      <c r="B7" s="476" t="s">
        <v>6</v>
      </c>
      <c r="C7" s="745" t="s">
        <v>7</v>
      </c>
      <c r="D7" s="433" t="s">
        <v>8</v>
      </c>
      <c r="E7" s="784" t="s">
        <v>9</v>
      </c>
      <c r="F7" s="476" t="s">
        <v>10</v>
      </c>
      <c r="G7" s="475" t="s">
        <v>370</v>
      </c>
      <c r="H7" s="476" t="s">
        <v>527</v>
      </c>
      <c r="I7" s="476" t="s">
        <v>528</v>
      </c>
      <c r="J7" s="429" t="s">
        <v>529</v>
      </c>
      <c r="K7" s="669" t="s">
        <v>530</v>
      </c>
    </row>
    <row r="8" spans="1:11" ht="15.75" customHeight="1">
      <c r="A8" s="756" t="s">
        <v>23</v>
      </c>
      <c r="B8" s="109" t="s">
        <v>290</v>
      </c>
      <c r="C8" s="200">
        <v>503521</v>
      </c>
      <c r="D8" s="185">
        <v>503521</v>
      </c>
      <c r="E8" s="549"/>
      <c r="F8" s="788">
        <v>569102</v>
      </c>
      <c r="G8" s="581">
        <v>591</v>
      </c>
      <c r="H8" s="577"/>
      <c r="I8" s="788">
        <v>569693</v>
      </c>
      <c r="J8" s="975">
        <v>569693</v>
      </c>
      <c r="K8" s="242"/>
    </row>
    <row r="9" spans="1:11" ht="16.5" customHeight="1">
      <c r="A9" s="750" t="s">
        <v>38</v>
      </c>
      <c r="B9" s="110" t="s">
        <v>25</v>
      </c>
      <c r="C9" s="197">
        <v>268780</v>
      </c>
      <c r="D9" s="183">
        <v>62318</v>
      </c>
      <c r="E9" s="550">
        <v>206462</v>
      </c>
      <c r="F9" s="560">
        <v>268388</v>
      </c>
      <c r="G9" s="559">
        <v>64064</v>
      </c>
      <c r="H9" s="577"/>
      <c r="I9" s="560">
        <v>332452</v>
      </c>
      <c r="J9" s="806">
        <v>68618</v>
      </c>
      <c r="K9" s="243">
        <v>263834</v>
      </c>
    </row>
    <row r="10" spans="1:11" ht="17.25" customHeight="1">
      <c r="A10" s="750" t="s">
        <v>53</v>
      </c>
      <c r="B10" s="110" t="s">
        <v>292</v>
      </c>
      <c r="C10" s="234"/>
      <c r="D10" s="183"/>
      <c r="E10" s="550"/>
      <c r="F10" s="560"/>
      <c r="G10" s="559">
        <v>57764</v>
      </c>
      <c r="H10" s="577"/>
      <c r="I10" s="560">
        <v>57764</v>
      </c>
      <c r="J10" s="806"/>
      <c r="K10" s="243">
        <v>57764</v>
      </c>
    </row>
    <row r="11" spans="1:11" ht="16.5" customHeight="1">
      <c r="A11" s="750" t="s">
        <v>70</v>
      </c>
      <c r="B11" s="112" t="s">
        <v>294</v>
      </c>
      <c r="C11" s="374">
        <v>575100</v>
      </c>
      <c r="D11" s="183">
        <v>437135</v>
      </c>
      <c r="E11" s="550">
        <v>137965</v>
      </c>
      <c r="F11" s="560">
        <v>545100</v>
      </c>
      <c r="G11" s="559"/>
      <c r="H11" s="577"/>
      <c r="I11" s="560">
        <v>545100</v>
      </c>
      <c r="J11" s="806">
        <v>423735</v>
      </c>
      <c r="K11" s="243">
        <v>121365</v>
      </c>
    </row>
    <row r="12" spans="1:11" ht="17.25" customHeight="1">
      <c r="A12" s="750" t="s">
        <v>95</v>
      </c>
      <c r="B12" s="111" t="s">
        <v>295</v>
      </c>
      <c r="C12" s="374">
        <v>206986</v>
      </c>
      <c r="D12" s="184">
        <v>142672</v>
      </c>
      <c r="E12" s="552">
        <v>64314</v>
      </c>
      <c r="F12" s="560">
        <v>201986</v>
      </c>
      <c r="G12" s="559"/>
      <c r="H12" s="577">
        <v>16604</v>
      </c>
      <c r="I12" s="560">
        <v>185382</v>
      </c>
      <c r="J12" s="813">
        <v>121068</v>
      </c>
      <c r="K12" s="376">
        <v>64314</v>
      </c>
    </row>
    <row r="13" spans="1:11" ht="16.5" customHeight="1">
      <c r="A13" s="750" t="s">
        <v>108</v>
      </c>
      <c r="B13" s="112" t="s">
        <v>296</v>
      </c>
      <c r="C13" s="374">
        <v>2000</v>
      </c>
      <c r="D13" s="183"/>
      <c r="E13" s="550">
        <v>2000</v>
      </c>
      <c r="F13" s="560">
        <v>2250</v>
      </c>
      <c r="G13" s="559"/>
      <c r="H13" s="577"/>
      <c r="I13" s="560">
        <v>2250</v>
      </c>
      <c r="J13" s="806"/>
      <c r="K13" s="243">
        <v>2250</v>
      </c>
    </row>
    <row r="14" spans="1:11" ht="16.5" customHeight="1">
      <c r="A14" s="750" t="s">
        <v>119</v>
      </c>
      <c r="B14" s="112" t="s">
        <v>297</v>
      </c>
      <c r="C14" s="374"/>
      <c r="D14" s="183"/>
      <c r="E14" s="550"/>
      <c r="F14" s="560"/>
      <c r="G14" s="559"/>
      <c r="H14" s="577"/>
      <c r="I14" s="560"/>
      <c r="J14" s="806"/>
      <c r="K14" s="243"/>
    </row>
    <row r="15" spans="1:11" ht="15" customHeight="1">
      <c r="A15" s="750" t="s">
        <v>130</v>
      </c>
      <c r="B15" s="113"/>
      <c r="C15" s="374"/>
      <c r="D15" s="183"/>
      <c r="E15" s="550"/>
      <c r="F15" s="560"/>
      <c r="G15" s="559"/>
      <c r="H15" s="577"/>
      <c r="I15" s="560"/>
      <c r="J15" s="806"/>
      <c r="K15" s="243"/>
    </row>
    <row r="16" spans="1:11" ht="15" customHeight="1">
      <c r="A16" s="750" t="s">
        <v>277</v>
      </c>
      <c r="B16" s="114"/>
      <c r="C16" s="374"/>
      <c r="D16" s="183"/>
      <c r="E16" s="550"/>
      <c r="F16" s="560"/>
      <c r="G16" s="559"/>
      <c r="H16" s="577"/>
      <c r="I16" s="560"/>
      <c r="J16" s="806"/>
      <c r="K16" s="243"/>
    </row>
    <row r="17" spans="1:11" ht="15" customHeight="1">
      <c r="A17" s="750" t="s">
        <v>141</v>
      </c>
      <c r="B17" s="115"/>
      <c r="C17" s="200"/>
      <c r="D17" s="185"/>
      <c r="E17" s="549"/>
      <c r="F17" s="560"/>
      <c r="G17" s="559"/>
      <c r="H17" s="577"/>
      <c r="I17" s="560"/>
      <c r="J17" s="806"/>
      <c r="K17" s="243"/>
    </row>
    <row r="18" spans="1:11" ht="15" customHeight="1">
      <c r="A18" s="750" t="s">
        <v>280</v>
      </c>
      <c r="B18" s="115"/>
      <c r="C18" s="197"/>
      <c r="D18" s="183"/>
      <c r="E18" s="550"/>
      <c r="F18" s="560"/>
      <c r="G18" s="970"/>
      <c r="H18" s="243"/>
      <c r="I18" s="560"/>
      <c r="J18" s="807"/>
      <c r="K18" s="242"/>
    </row>
    <row r="19" spans="1:11" ht="15" customHeight="1" thickBot="1">
      <c r="A19" s="750" t="s">
        <v>298</v>
      </c>
      <c r="B19" s="116"/>
      <c r="C19" s="234"/>
      <c r="D19" s="184"/>
      <c r="E19" s="552"/>
      <c r="F19" s="562"/>
      <c r="G19" s="970"/>
      <c r="H19" s="376"/>
      <c r="I19" s="562"/>
      <c r="J19" s="813"/>
      <c r="K19" s="376"/>
    </row>
    <row r="20" spans="1:11" ht="30.75" customHeight="1" thickBot="1">
      <c r="A20" s="752" t="s">
        <v>299</v>
      </c>
      <c r="B20" s="117" t="s">
        <v>300</v>
      </c>
      <c r="C20" s="186">
        <f aca="true" t="shared" si="0" ref="C20:H20">SUM(C8:C13)</f>
        <v>1556387</v>
      </c>
      <c r="D20" s="186">
        <f t="shared" si="0"/>
        <v>1145646</v>
      </c>
      <c r="E20" s="785">
        <f t="shared" si="0"/>
        <v>410741</v>
      </c>
      <c r="F20" s="789">
        <f>SUM(F8:F13)</f>
        <v>1586826</v>
      </c>
      <c r="G20" s="789">
        <f>G8+G9+G11+G12+G13</f>
        <v>64655</v>
      </c>
      <c r="H20" s="363">
        <f t="shared" si="0"/>
        <v>16604</v>
      </c>
      <c r="I20" s="789">
        <f>I8+I9+I11+I12+I13</f>
        <v>1634877</v>
      </c>
      <c r="J20" s="789">
        <f>J8+J9+J11+J12+J13</f>
        <v>1183114</v>
      </c>
      <c r="K20" s="363">
        <f>K8+K9+K11+K12+K13</f>
        <v>451763</v>
      </c>
    </row>
    <row r="21" spans="1:11" s="64" customFormat="1" ht="30.75" customHeight="1">
      <c r="A21" s="793" t="s">
        <v>302</v>
      </c>
      <c r="B21" s="455" t="s">
        <v>303</v>
      </c>
      <c r="C21" s="457">
        <f>C22+C23+C24+C25</f>
        <v>357831</v>
      </c>
      <c r="D21" s="456">
        <f>D22+D23+D24+D25</f>
        <v>145252</v>
      </c>
      <c r="E21" s="786">
        <f>E22+E23+E24+E25</f>
        <v>212579</v>
      </c>
      <c r="F21" s="790">
        <v>349365</v>
      </c>
      <c r="G21" s="559">
        <v>8241</v>
      </c>
      <c r="H21" s="961"/>
      <c r="I21" s="790">
        <v>357606</v>
      </c>
      <c r="J21" s="976">
        <v>119032</v>
      </c>
      <c r="K21" s="794">
        <v>238574</v>
      </c>
    </row>
    <row r="22" spans="1:11" ht="17.25" customHeight="1">
      <c r="A22" s="750" t="s">
        <v>305</v>
      </c>
      <c r="B22" s="110" t="s">
        <v>306</v>
      </c>
      <c r="C22" s="197">
        <v>340489</v>
      </c>
      <c r="D22" s="183">
        <v>127910</v>
      </c>
      <c r="E22" s="550">
        <v>212579</v>
      </c>
      <c r="F22" s="560">
        <v>332023</v>
      </c>
      <c r="G22" s="559">
        <v>8241</v>
      </c>
      <c r="H22" s="243"/>
      <c r="I22" s="560">
        <v>340264</v>
      </c>
      <c r="J22" s="806">
        <v>101690</v>
      </c>
      <c r="K22" s="243">
        <v>238574</v>
      </c>
    </row>
    <row r="23" spans="1:11" ht="15" customHeight="1">
      <c r="A23" s="750" t="s">
        <v>308</v>
      </c>
      <c r="B23" s="110" t="s">
        <v>309</v>
      </c>
      <c r="C23" s="197"/>
      <c r="D23" s="183"/>
      <c r="E23" s="550"/>
      <c r="F23" s="560"/>
      <c r="G23" s="965"/>
      <c r="H23" s="243"/>
      <c r="I23" s="560"/>
      <c r="J23" s="806"/>
      <c r="K23" s="243"/>
    </row>
    <row r="24" spans="1:11" ht="15" customHeight="1">
      <c r="A24" s="750" t="s">
        <v>311</v>
      </c>
      <c r="B24" s="110" t="s">
        <v>524</v>
      </c>
      <c r="C24" s="197">
        <v>17342</v>
      </c>
      <c r="D24" s="183">
        <v>17342</v>
      </c>
      <c r="E24" s="550"/>
      <c r="F24" s="560">
        <v>17342</v>
      </c>
      <c r="G24" s="965"/>
      <c r="H24" s="243"/>
      <c r="I24" s="560">
        <v>17342</v>
      </c>
      <c r="J24" s="806">
        <v>17342</v>
      </c>
      <c r="K24" s="243"/>
    </row>
    <row r="25" spans="1:11" ht="15" customHeight="1">
      <c r="A25" s="750" t="s">
        <v>313</v>
      </c>
      <c r="B25" s="110" t="s">
        <v>314</v>
      </c>
      <c r="C25" s="197"/>
      <c r="D25" s="189"/>
      <c r="E25" s="551"/>
      <c r="F25" s="560"/>
      <c r="G25" s="971"/>
      <c r="H25" s="243"/>
      <c r="I25" s="560"/>
      <c r="J25" s="808"/>
      <c r="K25" s="247"/>
    </row>
    <row r="26" spans="1:11" s="64" customFormat="1" ht="18" customHeight="1">
      <c r="A26" s="795" t="s">
        <v>316</v>
      </c>
      <c r="B26" s="458" t="s">
        <v>317</v>
      </c>
      <c r="C26" s="465"/>
      <c r="D26" s="465"/>
      <c r="E26" s="763">
        <f>+E27+E28</f>
        <v>0</v>
      </c>
      <c r="F26" s="791">
        <v>130000</v>
      </c>
      <c r="G26" s="559"/>
      <c r="H26" s="962"/>
      <c r="I26" s="791">
        <v>130000</v>
      </c>
      <c r="J26" s="977">
        <v>130000</v>
      </c>
      <c r="K26" s="757"/>
    </row>
    <row r="27" spans="1:11" ht="17.25" customHeight="1">
      <c r="A27" s="751" t="s">
        <v>319</v>
      </c>
      <c r="B27" s="118" t="s">
        <v>320</v>
      </c>
      <c r="C27" s="198"/>
      <c r="D27" s="189"/>
      <c r="E27" s="551"/>
      <c r="F27" s="561">
        <v>130000</v>
      </c>
      <c r="G27" s="559"/>
      <c r="H27" s="247"/>
      <c r="I27" s="561">
        <v>130000</v>
      </c>
      <c r="J27" s="808">
        <v>130000</v>
      </c>
      <c r="K27" s="247"/>
    </row>
    <row r="28" spans="1:11" ht="15" customHeight="1">
      <c r="A28" s="750" t="s">
        <v>321</v>
      </c>
      <c r="B28" s="110" t="s">
        <v>322</v>
      </c>
      <c r="C28" s="197"/>
      <c r="D28" s="183"/>
      <c r="E28" s="550"/>
      <c r="F28" s="560"/>
      <c r="G28" s="965"/>
      <c r="H28" s="243"/>
      <c r="I28" s="560"/>
      <c r="J28" s="806"/>
      <c r="K28" s="243"/>
    </row>
    <row r="29" spans="1:11" ht="33.75" customHeight="1">
      <c r="A29" s="750" t="s">
        <v>323</v>
      </c>
      <c r="B29" s="110" t="s">
        <v>182</v>
      </c>
      <c r="C29" s="197"/>
      <c r="D29" s="183"/>
      <c r="E29" s="550"/>
      <c r="F29" s="560"/>
      <c r="G29" s="965"/>
      <c r="H29" s="243"/>
      <c r="I29" s="560"/>
      <c r="J29" s="806"/>
      <c r="K29" s="243"/>
    </row>
    <row r="30" spans="1:11" ht="33.75" customHeight="1" thickBot="1">
      <c r="A30" s="751" t="s">
        <v>324</v>
      </c>
      <c r="B30" s="118" t="s">
        <v>184</v>
      </c>
      <c r="C30" s="198"/>
      <c r="D30" s="189"/>
      <c r="E30" s="551"/>
      <c r="F30" s="561"/>
      <c r="G30" s="972"/>
      <c r="H30" s="247"/>
      <c r="I30" s="561"/>
      <c r="J30" s="808"/>
      <c r="K30" s="247"/>
    </row>
    <row r="31" spans="1:11" ht="31.5" customHeight="1" thickBot="1">
      <c r="A31" s="752" t="s">
        <v>325</v>
      </c>
      <c r="B31" s="117" t="s">
        <v>326</v>
      </c>
      <c r="C31" s="199">
        <f aca="true" t="shared" si="1" ref="C31:K31">+C21+C26+C29+C30</f>
        <v>357831</v>
      </c>
      <c r="D31" s="199">
        <f t="shared" si="1"/>
        <v>145252</v>
      </c>
      <c r="E31" s="192">
        <f t="shared" si="1"/>
        <v>212579</v>
      </c>
      <c r="F31" s="789">
        <f>+F21+F26+F29+F30</f>
        <v>479365</v>
      </c>
      <c r="G31" s="789">
        <f t="shared" si="1"/>
        <v>8241</v>
      </c>
      <c r="H31" s="363">
        <f t="shared" si="1"/>
        <v>0</v>
      </c>
      <c r="I31" s="789">
        <f t="shared" si="1"/>
        <v>487606</v>
      </c>
      <c r="J31" s="789">
        <f t="shared" si="1"/>
        <v>249032</v>
      </c>
      <c r="K31" s="363">
        <f t="shared" si="1"/>
        <v>238574</v>
      </c>
    </row>
    <row r="32" spans="1:11" ht="20.25" thickBot="1">
      <c r="A32" s="752" t="s">
        <v>328</v>
      </c>
      <c r="B32" s="117" t="s">
        <v>329</v>
      </c>
      <c r="C32" s="199">
        <f aca="true" t="shared" si="2" ref="C32:K32">+C20+C31</f>
        <v>1914218</v>
      </c>
      <c r="D32" s="187">
        <f t="shared" si="2"/>
        <v>1290898</v>
      </c>
      <c r="E32" s="192">
        <f t="shared" si="2"/>
        <v>623320</v>
      </c>
      <c r="F32" s="789">
        <f>+F20+F31</f>
        <v>2066191</v>
      </c>
      <c r="G32" s="810">
        <f t="shared" si="2"/>
        <v>72896</v>
      </c>
      <c r="H32" s="363">
        <f t="shared" si="2"/>
        <v>16604</v>
      </c>
      <c r="I32" s="789">
        <f t="shared" si="2"/>
        <v>2122483</v>
      </c>
      <c r="J32" s="789">
        <f t="shared" si="2"/>
        <v>1432146</v>
      </c>
      <c r="K32" s="363">
        <f t="shared" si="2"/>
        <v>690337</v>
      </c>
    </row>
    <row r="33" spans="1:11" ht="20.25" thickBot="1">
      <c r="A33" s="752" t="s">
        <v>331</v>
      </c>
      <c r="B33" s="117" t="s">
        <v>332</v>
      </c>
      <c r="C33" s="199"/>
      <c r="D33" s="187"/>
      <c r="E33" s="192"/>
      <c r="F33" s="563"/>
      <c r="G33" s="973"/>
      <c r="H33" s="771"/>
      <c r="I33" s="563"/>
      <c r="J33" s="789"/>
      <c r="K33" s="363"/>
    </row>
    <row r="34" spans="1:11" ht="20.25" thickBot="1">
      <c r="A34" s="759" t="s">
        <v>335</v>
      </c>
      <c r="B34" s="760" t="s">
        <v>336</v>
      </c>
      <c r="C34" s="249">
        <f>IF(C20+C31-I32&lt;0,I32-(C20+C31),"-")</f>
        <v>208265</v>
      </c>
      <c r="D34" s="372"/>
      <c r="E34" s="601"/>
      <c r="F34" s="567"/>
      <c r="G34" s="974"/>
      <c r="H34" s="772"/>
      <c r="I34" s="567"/>
      <c r="J34" s="810"/>
      <c r="K34" s="250"/>
    </row>
    <row r="35" spans="2:8" ht="12.75" customHeight="1">
      <c r="B35" s="1043"/>
      <c r="C35" s="1043"/>
      <c r="D35" s="1043"/>
      <c r="E35" s="1043"/>
      <c r="F35" s="1043"/>
      <c r="G35" s="1043"/>
      <c r="H35" s="65"/>
    </row>
    <row r="36" ht="16.5" thickBot="1"/>
    <row r="37" spans="1:11" ht="21.75" customHeight="1" thickBot="1">
      <c r="A37" s="1044" t="s">
        <v>287</v>
      </c>
      <c r="B37" s="1038" t="s">
        <v>289</v>
      </c>
      <c r="C37" s="1039"/>
      <c r="D37" s="1039"/>
      <c r="E37" s="1039"/>
      <c r="F37" s="1039"/>
      <c r="G37" s="1039"/>
      <c r="H37" s="1039"/>
      <c r="I37" s="1039"/>
      <c r="J37" s="1039"/>
      <c r="K37" s="1040"/>
    </row>
    <row r="38" spans="1:11" ht="21.75" customHeight="1" thickBot="1">
      <c r="A38" s="1045"/>
      <c r="B38" s="1041" t="s">
        <v>2</v>
      </c>
      <c r="C38" s="1022" t="s">
        <v>532</v>
      </c>
      <c r="D38" s="1019" t="s">
        <v>533</v>
      </c>
      <c r="E38" s="1020"/>
      <c r="F38" s="1025" t="s">
        <v>542</v>
      </c>
      <c r="G38" s="1031" t="s">
        <v>543</v>
      </c>
      <c r="H38" s="1032"/>
      <c r="I38" s="1025" t="s">
        <v>544</v>
      </c>
      <c r="J38" s="1033" t="s">
        <v>525</v>
      </c>
      <c r="K38" s="1034"/>
    </row>
    <row r="39" spans="1:11" ht="48" customHeight="1" thickBot="1">
      <c r="A39" s="796"/>
      <c r="B39" s="1042"/>
      <c r="C39" s="1023"/>
      <c r="D39" s="477" t="s">
        <v>3</v>
      </c>
      <c r="E39" s="477" t="s">
        <v>4</v>
      </c>
      <c r="F39" s="1026"/>
      <c r="G39" s="471" t="s">
        <v>526</v>
      </c>
      <c r="H39" s="423" t="s">
        <v>334</v>
      </c>
      <c r="I39" s="1026"/>
      <c r="J39" s="733" t="s">
        <v>3</v>
      </c>
      <c r="K39" s="776" t="s">
        <v>4</v>
      </c>
    </row>
    <row r="40" spans="1:11" ht="16.5" thickBot="1">
      <c r="A40" s="433" t="s">
        <v>5</v>
      </c>
      <c r="B40" s="476" t="s">
        <v>6</v>
      </c>
      <c r="C40" s="745" t="s">
        <v>7</v>
      </c>
      <c r="D40" s="433" t="s">
        <v>8</v>
      </c>
      <c r="E40" s="784" t="s">
        <v>9</v>
      </c>
      <c r="F40" s="476" t="s">
        <v>10</v>
      </c>
      <c r="G40" s="475" t="s">
        <v>370</v>
      </c>
      <c r="H40" s="476" t="s">
        <v>527</v>
      </c>
      <c r="I40" s="476" t="s">
        <v>528</v>
      </c>
      <c r="J40" s="429" t="s">
        <v>529</v>
      </c>
      <c r="K40" s="669" t="s">
        <v>530</v>
      </c>
    </row>
    <row r="41" spans="1:11" ht="19.5">
      <c r="A41" s="756" t="s">
        <v>23</v>
      </c>
      <c r="B41" s="109" t="s">
        <v>291</v>
      </c>
      <c r="C41" s="196">
        <v>784872</v>
      </c>
      <c r="D41" s="182">
        <v>532715</v>
      </c>
      <c r="E41" s="549">
        <v>252157</v>
      </c>
      <c r="F41" s="560">
        <v>801112</v>
      </c>
      <c r="G41" s="581">
        <v>21204</v>
      </c>
      <c r="H41" s="577"/>
      <c r="I41" s="560">
        <v>822316</v>
      </c>
      <c r="J41" s="806">
        <v>541130</v>
      </c>
      <c r="K41" s="243">
        <v>281186</v>
      </c>
    </row>
    <row r="42" spans="1:11" ht="31.5">
      <c r="A42" s="750" t="s">
        <v>38</v>
      </c>
      <c r="B42" s="110" t="s">
        <v>192</v>
      </c>
      <c r="C42" s="197">
        <v>135579</v>
      </c>
      <c r="D42" s="183">
        <v>101475</v>
      </c>
      <c r="E42" s="550">
        <v>34104</v>
      </c>
      <c r="F42" s="560">
        <v>132049</v>
      </c>
      <c r="G42" s="559">
        <v>3285</v>
      </c>
      <c r="H42" s="577"/>
      <c r="I42" s="560">
        <v>135334</v>
      </c>
      <c r="J42" s="806">
        <v>98117</v>
      </c>
      <c r="K42" s="243">
        <v>37217</v>
      </c>
    </row>
    <row r="43" spans="1:11" ht="19.5">
      <c r="A43" s="750" t="s">
        <v>53</v>
      </c>
      <c r="B43" s="110" t="s">
        <v>293</v>
      </c>
      <c r="C43" s="197">
        <v>868952</v>
      </c>
      <c r="D43" s="183">
        <v>303105</v>
      </c>
      <c r="E43" s="550">
        <v>565847</v>
      </c>
      <c r="F43" s="560">
        <v>872084</v>
      </c>
      <c r="G43" s="559">
        <v>31803</v>
      </c>
      <c r="H43" s="577">
        <v>1110</v>
      </c>
      <c r="I43" s="560">
        <v>902777</v>
      </c>
      <c r="J43" s="806">
        <v>330827</v>
      </c>
      <c r="K43" s="243">
        <v>571950</v>
      </c>
    </row>
    <row r="44" spans="1:11" ht="19.5">
      <c r="A44" s="750" t="s">
        <v>70</v>
      </c>
      <c r="B44" s="110" t="s">
        <v>194</v>
      </c>
      <c r="C44" s="197">
        <v>31975</v>
      </c>
      <c r="D44" s="183">
        <v>31975</v>
      </c>
      <c r="E44" s="550"/>
      <c r="F44" s="560">
        <v>31975</v>
      </c>
      <c r="G44" s="559">
        <v>5000</v>
      </c>
      <c r="H44" s="577"/>
      <c r="I44" s="560">
        <v>36975</v>
      </c>
      <c r="J44" s="813">
        <v>36975</v>
      </c>
      <c r="K44" s="376"/>
    </row>
    <row r="45" spans="1:11" ht="19.5">
      <c r="A45" s="750" t="s">
        <v>95</v>
      </c>
      <c r="B45" s="110" t="s">
        <v>196</v>
      </c>
      <c r="C45" s="197">
        <v>70498</v>
      </c>
      <c r="D45" s="184">
        <v>2483</v>
      </c>
      <c r="E45" s="552">
        <v>68015</v>
      </c>
      <c r="F45" s="560">
        <v>76629</v>
      </c>
      <c r="G45" s="559">
        <v>1110</v>
      </c>
      <c r="H45" s="577"/>
      <c r="I45" s="560">
        <v>77739</v>
      </c>
      <c r="J45" s="806">
        <v>5067</v>
      </c>
      <c r="K45" s="243">
        <v>72672</v>
      </c>
    </row>
    <row r="46" spans="1:11" ht="19.5">
      <c r="A46" s="750" t="s">
        <v>108</v>
      </c>
      <c r="B46" s="110" t="s">
        <v>222</v>
      </c>
      <c r="C46" s="197">
        <v>5000</v>
      </c>
      <c r="D46" s="183">
        <v>5000</v>
      </c>
      <c r="E46" s="550"/>
      <c r="F46" s="560">
        <v>5000</v>
      </c>
      <c r="G46" s="559"/>
      <c r="H46" s="577">
        <v>5000</v>
      </c>
      <c r="I46" s="560">
        <v>0</v>
      </c>
      <c r="J46" s="806"/>
      <c r="K46" s="243"/>
    </row>
    <row r="47" spans="1:11" ht="19.5">
      <c r="A47" s="750" t="s">
        <v>119</v>
      </c>
      <c r="B47" s="115"/>
      <c r="C47" s="197"/>
      <c r="D47" s="183"/>
      <c r="E47" s="550"/>
      <c r="F47" s="560"/>
      <c r="G47" s="559"/>
      <c r="H47" s="577"/>
      <c r="I47" s="560"/>
      <c r="J47" s="806"/>
      <c r="K47" s="243"/>
    </row>
    <row r="48" spans="1:11" ht="19.5">
      <c r="A48" s="750" t="s">
        <v>130</v>
      </c>
      <c r="B48" s="115"/>
      <c r="C48" s="197"/>
      <c r="D48" s="183"/>
      <c r="E48" s="550"/>
      <c r="F48" s="560"/>
      <c r="G48" s="559"/>
      <c r="H48" s="577"/>
      <c r="I48" s="560"/>
      <c r="J48" s="806"/>
      <c r="K48" s="243"/>
    </row>
    <row r="49" spans="1:11" ht="19.5">
      <c r="A49" s="750" t="s">
        <v>277</v>
      </c>
      <c r="B49" s="115"/>
      <c r="C49" s="197"/>
      <c r="D49" s="183"/>
      <c r="E49" s="550"/>
      <c r="F49" s="560"/>
      <c r="G49" s="559"/>
      <c r="H49" s="577"/>
      <c r="I49" s="560"/>
      <c r="J49" s="806"/>
      <c r="K49" s="243"/>
    </row>
    <row r="50" spans="1:11" ht="19.5">
      <c r="A50" s="750" t="s">
        <v>141</v>
      </c>
      <c r="B50" s="115"/>
      <c r="C50" s="197"/>
      <c r="D50" s="183"/>
      <c r="E50" s="550"/>
      <c r="F50" s="560"/>
      <c r="G50" s="559"/>
      <c r="H50" s="577"/>
      <c r="I50" s="560"/>
      <c r="J50" s="806"/>
      <c r="K50" s="243"/>
    </row>
    <row r="51" spans="1:11" ht="19.5">
      <c r="A51" s="750" t="s">
        <v>280</v>
      </c>
      <c r="B51" s="115"/>
      <c r="C51" s="197"/>
      <c r="D51" s="185"/>
      <c r="E51" s="549"/>
      <c r="F51" s="560"/>
      <c r="G51" s="559"/>
      <c r="H51" s="577"/>
      <c r="I51" s="560"/>
      <c r="J51" s="807"/>
      <c r="K51" s="242"/>
    </row>
    <row r="52" spans="1:11" ht="20.25" thickBot="1">
      <c r="A52" s="750" t="s">
        <v>298</v>
      </c>
      <c r="B52" s="115"/>
      <c r="C52" s="234"/>
      <c r="D52" s="184"/>
      <c r="E52" s="552"/>
      <c r="F52" s="562"/>
      <c r="G52" s="960"/>
      <c r="H52" s="376"/>
      <c r="I52" s="562"/>
      <c r="J52" s="813"/>
      <c r="K52" s="376"/>
    </row>
    <row r="53" spans="1:11" ht="32.25" thickBot="1">
      <c r="A53" s="752" t="s">
        <v>299</v>
      </c>
      <c r="B53" s="117" t="s">
        <v>301</v>
      </c>
      <c r="C53" s="199">
        <f aca="true" t="shared" si="3" ref="C53:K53">SUM(C41:C52)</f>
        <v>1896876</v>
      </c>
      <c r="D53" s="187">
        <f t="shared" si="3"/>
        <v>976753</v>
      </c>
      <c r="E53" s="192">
        <f t="shared" si="3"/>
        <v>920123</v>
      </c>
      <c r="F53" s="789">
        <f>SUM(F41:F52)</f>
        <v>1918849</v>
      </c>
      <c r="G53" s="963">
        <f t="shared" si="3"/>
        <v>62402</v>
      </c>
      <c r="H53" s="363">
        <f t="shared" si="3"/>
        <v>6110</v>
      </c>
      <c r="I53" s="789">
        <f t="shared" si="3"/>
        <v>1975141</v>
      </c>
      <c r="J53" s="789">
        <f t="shared" si="3"/>
        <v>1012116</v>
      </c>
      <c r="K53" s="363">
        <f t="shared" si="3"/>
        <v>963025</v>
      </c>
    </row>
    <row r="54" spans="1:11" ht="19.5">
      <c r="A54" s="793" t="s">
        <v>302</v>
      </c>
      <c r="B54" s="458" t="s">
        <v>304</v>
      </c>
      <c r="C54" s="459"/>
      <c r="D54" s="460"/>
      <c r="E54" s="787"/>
      <c r="F54" s="790"/>
      <c r="G54" s="964"/>
      <c r="H54" s="961"/>
      <c r="I54" s="790"/>
      <c r="J54" s="976"/>
      <c r="K54" s="794"/>
    </row>
    <row r="55" spans="1:11" ht="19.5">
      <c r="A55" s="750" t="s">
        <v>305</v>
      </c>
      <c r="B55" s="110" t="s">
        <v>307</v>
      </c>
      <c r="C55" s="197"/>
      <c r="D55" s="183"/>
      <c r="E55" s="550"/>
      <c r="F55" s="560">
        <v>130000</v>
      </c>
      <c r="G55" s="559"/>
      <c r="H55" s="243"/>
      <c r="I55" s="560">
        <v>130000</v>
      </c>
      <c r="J55" s="806">
        <v>130000</v>
      </c>
      <c r="K55" s="243"/>
    </row>
    <row r="56" spans="1:11" ht="19.5">
      <c r="A56" s="750" t="s">
        <v>308</v>
      </c>
      <c r="B56" s="110" t="s">
        <v>310</v>
      </c>
      <c r="C56" s="197"/>
      <c r="D56" s="183"/>
      <c r="E56" s="550"/>
      <c r="F56" s="560"/>
      <c r="G56" s="965"/>
      <c r="H56" s="243"/>
      <c r="I56" s="560"/>
      <c r="J56" s="806"/>
      <c r="K56" s="243"/>
    </row>
    <row r="57" spans="1:11" ht="19.5">
      <c r="A57" s="750" t="s">
        <v>311</v>
      </c>
      <c r="B57" s="110" t="s">
        <v>312</v>
      </c>
      <c r="C57" s="197"/>
      <c r="D57" s="183"/>
      <c r="E57" s="550"/>
      <c r="F57" s="560"/>
      <c r="G57" s="965"/>
      <c r="H57" s="243"/>
      <c r="I57" s="560"/>
      <c r="J57" s="806"/>
      <c r="K57" s="243"/>
    </row>
    <row r="58" spans="1:11" ht="19.5">
      <c r="A58" s="750" t="s">
        <v>313</v>
      </c>
      <c r="B58" s="118" t="s">
        <v>315</v>
      </c>
      <c r="C58" s="197"/>
      <c r="D58" s="189"/>
      <c r="E58" s="551"/>
      <c r="F58" s="560"/>
      <c r="G58" s="966"/>
      <c r="H58" s="243"/>
      <c r="I58" s="560"/>
      <c r="J58" s="808"/>
      <c r="K58" s="247"/>
    </row>
    <row r="59" spans="1:11" ht="31.5">
      <c r="A59" s="795" t="s">
        <v>316</v>
      </c>
      <c r="B59" s="458" t="s">
        <v>318</v>
      </c>
      <c r="C59" s="466"/>
      <c r="D59" s="467"/>
      <c r="E59" s="763"/>
      <c r="F59" s="791"/>
      <c r="G59" s="967"/>
      <c r="H59" s="962"/>
      <c r="I59" s="791"/>
      <c r="J59" s="977"/>
      <c r="K59" s="757"/>
    </row>
    <row r="60" spans="1:11" ht="31.5">
      <c r="A60" s="751" t="s">
        <v>319</v>
      </c>
      <c r="B60" s="109" t="s">
        <v>265</v>
      </c>
      <c r="C60" s="198"/>
      <c r="D60" s="189"/>
      <c r="E60" s="551"/>
      <c r="F60" s="561"/>
      <c r="G60" s="968"/>
      <c r="H60" s="247"/>
      <c r="I60" s="561"/>
      <c r="J60" s="808"/>
      <c r="K60" s="247"/>
    </row>
    <row r="61" spans="1:11" ht="31.5">
      <c r="A61" s="750" t="s">
        <v>321</v>
      </c>
      <c r="B61" s="110" t="s">
        <v>276</v>
      </c>
      <c r="C61" s="197"/>
      <c r="D61" s="183"/>
      <c r="E61" s="550"/>
      <c r="F61" s="560"/>
      <c r="G61" s="965"/>
      <c r="H61" s="243"/>
      <c r="I61" s="560"/>
      <c r="J61" s="806"/>
      <c r="K61" s="243"/>
    </row>
    <row r="62" spans="1:11" ht="31.5">
      <c r="A62" s="750" t="s">
        <v>323</v>
      </c>
      <c r="B62" s="110" t="s">
        <v>455</v>
      </c>
      <c r="C62" s="197">
        <v>17342</v>
      </c>
      <c r="D62" s="183">
        <v>17342</v>
      </c>
      <c r="E62" s="550"/>
      <c r="F62" s="560">
        <v>17342</v>
      </c>
      <c r="G62" s="965"/>
      <c r="H62" s="243"/>
      <c r="I62" s="560">
        <v>17342</v>
      </c>
      <c r="J62" s="806">
        <v>17342</v>
      </c>
      <c r="K62" s="243"/>
    </row>
    <row r="63" spans="1:11" ht="20.25" thickBot="1">
      <c r="A63" s="751" t="s">
        <v>324</v>
      </c>
      <c r="B63" s="119"/>
      <c r="C63" s="198"/>
      <c r="D63" s="189"/>
      <c r="E63" s="551"/>
      <c r="F63" s="561"/>
      <c r="G63" s="969"/>
      <c r="H63" s="247"/>
      <c r="I63" s="561"/>
      <c r="J63" s="808"/>
      <c r="K63" s="247"/>
    </row>
    <row r="64" spans="1:11" ht="32.25" thickBot="1">
      <c r="A64" s="752" t="s">
        <v>325</v>
      </c>
      <c r="B64" s="117" t="s">
        <v>327</v>
      </c>
      <c r="C64" s="186">
        <f aca="true" t="shared" si="4" ref="C64:K64">SUM(C54:C63)</f>
        <v>17342</v>
      </c>
      <c r="D64" s="187">
        <f t="shared" si="4"/>
        <v>17342</v>
      </c>
      <c r="E64" s="192">
        <f t="shared" si="4"/>
        <v>0</v>
      </c>
      <c r="F64" s="789">
        <f>SUM(F54:F63)</f>
        <v>147342</v>
      </c>
      <c r="G64" s="959">
        <f t="shared" si="4"/>
        <v>0</v>
      </c>
      <c r="H64" s="363">
        <f t="shared" si="4"/>
        <v>0</v>
      </c>
      <c r="I64" s="789">
        <f t="shared" si="4"/>
        <v>147342</v>
      </c>
      <c r="J64" s="789">
        <f t="shared" si="4"/>
        <v>147342</v>
      </c>
      <c r="K64" s="363">
        <f t="shared" si="4"/>
        <v>0</v>
      </c>
    </row>
    <row r="65" spans="1:11" ht="20.25" thickBot="1">
      <c r="A65" s="752" t="s">
        <v>328</v>
      </c>
      <c r="B65" s="117" t="s">
        <v>330</v>
      </c>
      <c r="C65" s="199">
        <f aca="true" t="shared" si="5" ref="C65:K65">+C53+C64</f>
        <v>1914218</v>
      </c>
      <c r="D65" s="187">
        <f t="shared" si="5"/>
        <v>994095</v>
      </c>
      <c r="E65" s="192">
        <f t="shared" si="5"/>
        <v>920123</v>
      </c>
      <c r="F65" s="789">
        <f>+F53+F64</f>
        <v>2066191</v>
      </c>
      <c r="G65" s="978">
        <f t="shared" si="5"/>
        <v>62402</v>
      </c>
      <c r="H65" s="363">
        <f t="shared" si="5"/>
        <v>6110</v>
      </c>
      <c r="I65" s="789">
        <f t="shared" si="5"/>
        <v>2122483</v>
      </c>
      <c r="J65" s="789">
        <f>+J53+J64</f>
        <v>1159458</v>
      </c>
      <c r="K65" s="363">
        <f t="shared" si="5"/>
        <v>963025</v>
      </c>
    </row>
    <row r="66" spans="1:11" ht="20.25" thickBot="1">
      <c r="A66" s="752" t="s">
        <v>331</v>
      </c>
      <c r="B66" s="117" t="s">
        <v>333</v>
      </c>
      <c r="C66" s="199" t="s">
        <v>334</v>
      </c>
      <c r="D66" s="187"/>
      <c r="E66" s="192"/>
      <c r="F66" s="563"/>
      <c r="G66" s="973"/>
      <c r="H66" s="771"/>
      <c r="I66" s="563"/>
      <c r="J66" s="789"/>
      <c r="K66" s="363"/>
    </row>
    <row r="67" spans="1:11" ht="20.25" thickBot="1">
      <c r="A67" s="759" t="s">
        <v>335</v>
      </c>
      <c r="B67" s="760" t="s">
        <v>337</v>
      </c>
      <c r="C67" s="249" t="s">
        <v>334</v>
      </c>
      <c r="D67" s="372"/>
      <c r="E67" s="601"/>
      <c r="F67" s="567"/>
      <c r="G67" s="974"/>
      <c r="H67" s="772"/>
      <c r="I67" s="567"/>
      <c r="J67" s="810"/>
      <c r="K67" s="250"/>
    </row>
  </sheetData>
  <sheetProtection selectLockedCells="1" selectUnlockedCells="1"/>
  <mergeCells count="21">
    <mergeCell ref="B5:B6"/>
    <mergeCell ref="C38:C39"/>
    <mergeCell ref="B35:G35"/>
    <mergeCell ref="F5:F6"/>
    <mergeCell ref="A37:A38"/>
    <mergeCell ref="G1:K1"/>
    <mergeCell ref="A2:K2"/>
    <mergeCell ref="A4:A5"/>
    <mergeCell ref="C5:C6"/>
    <mergeCell ref="D5:E5"/>
    <mergeCell ref="I5:I6"/>
    <mergeCell ref="D38:E38"/>
    <mergeCell ref="J5:K5"/>
    <mergeCell ref="F38:F39"/>
    <mergeCell ref="G5:H5"/>
    <mergeCell ref="B4:K4"/>
    <mergeCell ref="G38:H38"/>
    <mergeCell ref="I38:I39"/>
    <mergeCell ref="J38:K38"/>
    <mergeCell ref="B37:K37"/>
    <mergeCell ref="B38:B39"/>
  </mergeCells>
  <printOptions horizontalCentered="1"/>
  <pageMargins left="0.2361111111111111" right="0.19652777777777777" top="0.6298611111111111" bottom="0.2361111111111111" header="0.39375" footer="0.5118055555555555"/>
  <pageSetup horizontalDpi="300" verticalDpi="300" orientation="landscape" paperSize="9" scale="68" r:id="rId1"/>
  <headerFooter alignWithMargins="0">
    <oddHeader xml:space="preserve">&amp;R&amp;"Times New Roman CE,Félkövér dőlt"&amp;11 </oddHead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69"/>
  <sheetViews>
    <sheetView view="pageBreakPreview" zoomScaleSheetLayoutView="100" zoomScalePageLayoutView="0" workbookViewId="0" topLeftCell="A1">
      <selection activeCell="A2" sqref="A2:K2"/>
    </sheetView>
  </sheetViews>
  <sheetFormatPr defaultColWidth="9.00390625" defaultRowHeight="12.75"/>
  <cols>
    <col min="1" max="1" width="6.875" style="13" customWidth="1"/>
    <col min="2" max="2" width="54.625" style="108" customWidth="1"/>
    <col min="3" max="3" width="17.625" style="153" customWidth="1"/>
    <col min="4" max="6" width="19.625" style="13" customWidth="1"/>
    <col min="7" max="7" width="18.375" style="52" customWidth="1"/>
    <col min="8" max="8" width="18.375" style="13" customWidth="1"/>
    <col min="9" max="9" width="19.625" style="153" customWidth="1"/>
    <col min="10" max="11" width="19.625" style="13" customWidth="1"/>
    <col min="12" max="16384" width="9.375" style="14" customWidth="1"/>
  </cols>
  <sheetData>
    <row r="1" spans="7:11" ht="21" customHeight="1">
      <c r="G1" s="1046" t="str">
        <f>+CONCATENATE("2.2. melléklet a 13/",2020,". (X.9.) önkormányzati rendelethez")</f>
        <v>2.2. melléklet a 13/2020. (X.9.) önkormányzati rendelethez</v>
      </c>
      <c r="H1" s="1046"/>
      <c r="I1" s="1046"/>
      <c r="J1" s="1046"/>
      <c r="K1" s="1046"/>
    </row>
    <row r="2" spans="1:11" ht="39.75" customHeight="1">
      <c r="A2" s="1047" t="s">
        <v>338</v>
      </c>
      <c r="B2" s="1047"/>
      <c r="C2" s="1047"/>
      <c r="D2" s="1047"/>
      <c r="E2" s="1047"/>
      <c r="F2" s="1047"/>
      <c r="G2" s="1047"/>
      <c r="H2" s="1047"/>
      <c r="I2" s="1047"/>
      <c r="J2" s="1047"/>
      <c r="K2" s="1047"/>
    </row>
    <row r="3" spans="2:11" ht="16.5" customHeight="1" thickBot="1">
      <c r="B3" s="14"/>
      <c r="C3" s="14"/>
      <c r="D3" s="14"/>
      <c r="E3" s="14"/>
      <c r="F3" s="14"/>
      <c r="G3" s="14"/>
      <c r="H3" s="14"/>
      <c r="I3" s="14"/>
      <c r="J3" s="15"/>
      <c r="K3" s="18" t="s">
        <v>0</v>
      </c>
    </row>
    <row r="4" spans="1:11" s="52" customFormat="1" ht="18" customHeight="1" thickBot="1">
      <c r="A4" s="1041" t="s">
        <v>287</v>
      </c>
      <c r="B4" s="1035" t="s">
        <v>288</v>
      </c>
      <c r="C4" s="1036"/>
      <c r="D4" s="1036"/>
      <c r="E4" s="1036"/>
      <c r="F4" s="1036"/>
      <c r="G4" s="1036"/>
      <c r="H4" s="1036"/>
      <c r="I4" s="1036"/>
      <c r="J4" s="1036"/>
      <c r="K4" s="1037"/>
    </row>
    <row r="5" spans="1:11" s="107" customFormat="1" ht="24.75" customHeight="1" thickBot="1">
      <c r="A5" s="1048"/>
      <c r="B5" s="1052" t="s">
        <v>2</v>
      </c>
      <c r="C5" s="1022" t="s">
        <v>532</v>
      </c>
      <c r="D5" s="1050" t="s">
        <v>533</v>
      </c>
      <c r="E5" s="1051"/>
      <c r="F5" s="1054" t="s">
        <v>542</v>
      </c>
      <c r="G5" s="1031" t="s">
        <v>543</v>
      </c>
      <c r="H5" s="1032"/>
      <c r="I5" s="1025" t="s">
        <v>544</v>
      </c>
      <c r="J5" s="1033" t="s">
        <v>525</v>
      </c>
      <c r="K5" s="1034"/>
    </row>
    <row r="6" spans="1:11" s="107" customFormat="1" ht="49.5" customHeight="1" thickBot="1">
      <c r="A6" s="803"/>
      <c r="B6" s="1057"/>
      <c r="C6" s="1056"/>
      <c r="D6" s="104" t="s">
        <v>3</v>
      </c>
      <c r="E6" s="104" t="s">
        <v>4</v>
      </c>
      <c r="F6" s="1055"/>
      <c r="G6" s="471" t="s">
        <v>526</v>
      </c>
      <c r="H6" s="423" t="s">
        <v>334</v>
      </c>
      <c r="I6" s="1026"/>
      <c r="J6" s="733" t="s">
        <v>3</v>
      </c>
      <c r="K6" s="776" t="s">
        <v>4</v>
      </c>
    </row>
    <row r="7" spans="1:11" s="17" customFormat="1" ht="15.75" customHeight="1" thickBot="1">
      <c r="A7" s="746" t="s">
        <v>5</v>
      </c>
      <c r="B7" s="423" t="s">
        <v>6</v>
      </c>
      <c r="C7" s="747" t="s">
        <v>7</v>
      </c>
      <c r="D7" s="746" t="s">
        <v>8</v>
      </c>
      <c r="E7" s="761" t="s">
        <v>9</v>
      </c>
      <c r="F7" s="476" t="s">
        <v>10</v>
      </c>
      <c r="G7" s="475" t="s">
        <v>370</v>
      </c>
      <c r="H7" s="476" t="s">
        <v>527</v>
      </c>
      <c r="I7" s="476" t="s">
        <v>528</v>
      </c>
      <c r="J7" s="429" t="s">
        <v>529</v>
      </c>
      <c r="K7" s="669" t="s">
        <v>530</v>
      </c>
    </row>
    <row r="8" spans="1:11" ht="18.75" customHeight="1">
      <c r="A8" s="748" t="s">
        <v>23</v>
      </c>
      <c r="B8" s="749" t="s">
        <v>339</v>
      </c>
      <c r="C8" s="367"/>
      <c r="D8" s="368"/>
      <c r="E8" s="568"/>
      <c r="F8" s="581">
        <v>5000</v>
      </c>
      <c r="G8" s="198">
        <v>946652</v>
      </c>
      <c r="H8" s="578"/>
      <c r="I8" s="773">
        <v>951652</v>
      </c>
      <c r="J8" s="574">
        <v>5000</v>
      </c>
      <c r="K8" s="369">
        <v>946652</v>
      </c>
    </row>
    <row r="9" spans="1:11" ht="18.75" customHeight="1">
      <c r="A9" s="750" t="s">
        <v>38</v>
      </c>
      <c r="B9" s="110" t="s">
        <v>340</v>
      </c>
      <c r="C9" s="197"/>
      <c r="D9" s="183"/>
      <c r="E9" s="550"/>
      <c r="F9" s="560">
        <v>5000</v>
      </c>
      <c r="G9" s="234">
        <v>946652</v>
      </c>
      <c r="H9" s="592"/>
      <c r="I9" s="596">
        <v>951652</v>
      </c>
      <c r="J9" s="556">
        <v>5000</v>
      </c>
      <c r="K9" s="243">
        <v>946652</v>
      </c>
    </row>
    <row r="10" spans="1:11" ht="18.75" customHeight="1">
      <c r="A10" s="750" t="s">
        <v>53</v>
      </c>
      <c r="B10" s="110" t="s">
        <v>342</v>
      </c>
      <c r="C10" s="234">
        <v>85000</v>
      </c>
      <c r="D10" s="183"/>
      <c r="E10" s="550">
        <v>85000</v>
      </c>
      <c r="F10" s="560">
        <v>85000</v>
      </c>
      <c r="G10" s="234"/>
      <c r="H10" s="592"/>
      <c r="I10" s="596">
        <v>85000</v>
      </c>
      <c r="J10" s="556"/>
      <c r="K10" s="243">
        <v>85000</v>
      </c>
    </row>
    <row r="11" spans="1:11" ht="18.75" customHeight="1">
      <c r="A11" s="750" t="s">
        <v>70</v>
      </c>
      <c r="B11" s="112" t="s">
        <v>343</v>
      </c>
      <c r="C11" s="374">
        <v>11000</v>
      </c>
      <c r="D11" s="184"/>
      <c r="E11" s="552">
        <v>11000</v>
      </c>
      <c r="F11" s="560">
        <v>11000</v>
      </c>
      <c r="G11" s="234"/>
      <c r="H11" s="592"/>
      <c r="I11" s="596">
        <v>11000</v>
      </c>
      <c r="J11" s="556"/>
      <c r="K11" s="243">
        <v>11000</v>
      </c>
    </row>
    <row r="12" spans="1:11" ht="18.75" customHeight="1">
      <c r="A12" s="750" t="s">
        <v>95</v>
      </c>
      <c r="B12" s="112" t="s">
        <v>345</v>
      </c>
      <c r="C12" s="374"/>
      <c r="D12" s="183"/>
      <c r="E12" s="550"/>
      <c r="F12" s="560"/>
      <c r="G12" s="234"/>
      <c r="H12" s="592"/>
      <c r="I12" s="596"/>
      <c r="J12" s="556"/>
      <c r="K12" s="376"/>
    </row>
    <row r="13" spans="1:11" ht="13.5" customHeight="1">
      <c r="A13" s="750" t="s">
        <v>108</v>
      </c>
      <c r="B13" s="112" t="s">
        <v>346</v>
      </c>
      <c r="C13" s="374"/>
      <c r="D13" s="183"/>
      <c r="E13" s="550"/>
      <c r="F13" s="560"/>
      <c r="G13" s="234"/>
      <c r="H13" s="592"/>
      <c r="I13" s="596"/>
      <c r="J13" s="556"/>
      <c r="K13" s="243"/>
    </row>
    <row r="14" spans="1:11" ht="13.5" customHeight="1">
      <c r="A14" s="750" t="s">
        <v>119</v>
      </c>
      <c r="B14" s="113"/>
      <c r="C14" s="374"/>
      <c r="D14" s="183"/>
      <c r="E14" s="550"/>
      <c r="F14" s="560"/>
      <c r="G14" s="234"/>
      <c r="H14" s="592"/>
      <c r="I14" s="596"/>
      <c r="J14" s="556"/>
      <c r="K14" s="243"/>
    </row>
    <row r="15" spans="1:11" ht="13.5" customHeight="1">
      <c r="A15" s="750" t="s">
        <v>130</v>
      </c>
      <c r="B15" s="113"/>
      <c r="C15" s="374"/>
      <c r="D15" s="183"/>
      <c r="E15" s="550"/>
      <c r="F15" s="560"/>
      <c r="G15" s="234"/>
      <c r="H15" s="592"/>
      <c r="I15" s="596"/>
      <c r="J15" s="556"/>
      <c r="K15" s="243"/>
    </row>
    <row r="16" spans="1:11" ht="13.5" customHeight="1">
      <c r="A16" s="750" t="s">
        <v>277</v>
      </c>
      <c r="B16" s="120"/>
      <c r="C16" s="374"/>
      <c r="D16" s="183"/>
      <c r="E16" s="550"/>
      <c r="F16" s="560"/>
      <c r="G16" s="234"/>
      <c r="H16" s="592"/>
      <c r="I16" s="596"/>
      <c r="J16" s="556"/>
      <c r="K16" s="243"/>
    </row>
    <row r="17" spans="1:11" ht="13.5" customHeight="1">
      <c r="A17" s="750" t="s">
        <v>141</v>
      </c>
      <c r="B17" s="113"/>
      <c r="C17" s="374"/>
      <c r="D17" s="183"/>
      <c r="E17" s="550"/>
      <c r="F17" s="560"/>
      <c r="G17" s="245"/>
      <c r="H17" s="797"/>
      <c r="I17" s="596"/>
      <c r="J17" s="556"/>
      <c r="K17" s="243"/>
    </row>
    <row r="18" spans="1:11" ht="13.5" customHeight="1" thickBot="1">
      <c r="A18" s="751" t="s">
        <v>280</v>
      </c>
      <c r="B18" s="119"/>
      <c r="C18" s="198"/>
      <c r="D18" s="184"/>
      <c r="E18" s="551"/>
      <c r="F18" s="561"/>
      <c r="G18" s="981"/>
      <c r="H18" s="767"/>
      <c r="I18" s="597"/>
      <c r="J18" s="557"/>
      <c r="K18" s="247"/>
    </row>
    <row r="19" spans="1:11" ht="30" customHeight="1" thickBot="1">
      <c r="A19" s="752" t="s">
        <v>298</v>
      </c>
      <c r="B19" s="117" t="s">
        <v>347</v>
      </c>
      <c r="C19" s="199">
        <f aca="true" t="shared" si="0" ref="C19:K19">+C8+C10+C11+C13+C14+C15+C16+C17+C18</f>
        <v>96000</v>
      </c>
      <c r="D19" s="187">
        <f t="shared" si="0"/>
        <v>0</v>
      </c>
      <c r="E19" s="192">
        <f t="shared" si="0"/>
        <v>96000</v>
      </c>
      <c r="F19" s="789">
        <f>+F8+F10+F11+F13+F14+F15+F16+F17+F18</f>
        <v>101000</v>
      </c>
      <c r="G19" s="982">
        <f t="shared" si="0"/>
        <v>946652</v>
      </c>
      <c r="H19" s="244">
        <f t="shared" si="0"/>
        <v>0</v>
      </c>
      <c r="I19" s="192">
        <f t="shared" si="0"/>
        <v>1047652</v>
      </c>
      <c r="J19" s="768">
        <f t="shared" si="0"/>
        <v>5000</v>
      </c>
      <c r="K19" s="363">
        <f t="shared" si="0"/>
        <v>1042652</v>
      </c>
    </row>
    <row r="20" spans="1:11" s="64" customFormat="1" ht="17.25" customHeight="1">
      <c r="A20" s="753" t="s">
        <v>299</v>
      </c>
      <c r="B20" s="455" t="s">
        <v>349</v>
      </c>
      <c r="C20" s="461">
        <f>C21+C22+C23+C24+C25</f>
        <v>1918184</v>
      </c>
      <c r="D20" s="461">
        <f>D21+D22+D23+D24+D25</f>
        <v>0</v>
      </c>
      <c r="E20" s="762">
        <f>E21+E22+E23+E24+E25</f>
        <v>1918184</v>
      </c>
      <c r="F20" s="988">
        <v>1900430</v>
      </c>
      <c r="G20" s="983"/>
      <c r="H20" s="798">
        <v>8241</v>
      </c>
      <c r="I20" s="774">
        <v>1892189</v>
      </c>
      <c r="J20" s="777"/>
      <c r="K20" s="794">
        <v>1892189</v>
      </c>
    </row>
    <row r="21" spans="1:11" ht="17.25" customHeight="1">
      <c r="A21" s="750" t="s">
        <v>302</v>
      </c>
      <c r="B21" s="121" t="s">
        <v>350</v>
      </c>
      <c r="C21" s="197">
        <v>1918184</v>
      </c>
      <c r="D21" s="190"/>
      <c r="E21" s="763">
        <v>1918184</v>
      </c>
      <c r="F21" s="560">
        <v>1900430</v>
      </c>
      <c r="G21" s="811"/>
      <c r="H21" s="799">
        <v>8241</v>
      </c>
      <c r="I21" s="596">
        <v>1892189</v>
      </c>
      <c r="J21" s="556"/>
      <c r="K21" s="757">
        <v>1892189</v>
      </c>
    </row>
    <row r="22" spans="1:11" ht="13.5" customHeight="1">
      <c r="A22" s="756" t="s">
        <v>305</v>
      </c>
      <c r="B22" s="121" t="s">
        <v>352</v>
      </c>
      <c r="C22" s="197"/>
      <c r="D22" s="183"/>
      <c r="E22" s="550"/>
      <c r="F22" s="560"/>
      <c r="G22" s="811"/>
      <c r="H22" s="799"/>
      <c r="I22" s="596"/>
      <c r="J22" s="556"/>
      <c r="K22" s="243"/>
    </row>
    <row r="23" spans="1:11" ht="16.5" customHeight="1">
      <c r="A23" s="750" t="s">
        <v>308</v>
      </c>
      <c r="B23" s="121" t="s">
        <v>353</v>
      </c>
      <c r="C23" s="197"/>
      <c r="D23" s="183"/>
      <c r="E23" s="550"/>
      <c r="F23" s="560"/>
      <c r="G23" s="811"/>
      <c r="H23" s="799"/>
      <c r="I23" s="596"/>
      <c r="J23" s="556"/>
      <c r="K23" s="243"/>
    </row>
    <row r="24" spans="1:11" ht="13.5" customHeight="1">
      <c r="A24" s="756" t="s">
        <v>311</v>
      </c>
      <c r="B24" s="121" t="s">
        <v>354</v>
      </c>
      <c r="C24" s="197"/>
      <c r="D24" s="183"/>
      <c r="E24" s="550"/>
      <c r="F24" s="560"/>
      <c r="G24" s="811"/>
      <c r="H24" s="799"/>
      <c r="I24" s="596"/>
      <c r="J24" s="556"/>
      <c r="K24" s="243"/>
    </row>
    <row r="25" spans="1:11" ht="13.5" customHeight="1">
      <c r="A25" s="750" t="s">
        <v>313</v>
      </c>
      <c r="B25" s="122" t="s">
        <v>355</v>
      </c>
      <c r="C25" s="197"/>
      <c r="D25" s="189"/>
      <c r="E25" s="551"/>
      <c r="F25" s="560"/>
      <c r="G25" s="811"/>
      <c r="H25" s="799"/>
      <c r="I25" s="596"/>
      <c r="J25" s="556"/>
      <c r="K25" s="247"/>
    </row>
    <row r="26" spans="1:11" s="64" customFormat="1" ht="33" customHeight="1">
      <c r="A26" s="753" t="s">
        <v>316</v>
      </c>
      <c r="B26" s="468" t="s">
        <v>357</v>
      </c>
      <c r="C26" s="465">
        <f>C27+C28+C29+C30+C31</f>
        <v>0</v>
      </c>
      <c r="D26" s="465">
        <f>D27+D28+D29+D30+D31</f>
        <v>0</v>
      </c>
      <c r="E26" s="764">
        <f>E27+E28+E29+E30+E31</f>
        <v>0</v>
      </c>
      <c r="F26" s="791"/>
      <c r="G26" s="811"/>
      <c r="H26" s="799"/>
      <c r="I26" s="775"/>
      <c r="J26" s="778"/>
      <c r="K26" s="757"/>
    </row>
    <row r="27" spans="1:11" ht="13.5" customHeight="1">
      <c r="A27" s="750" t="s">
        <v>319</v>
      </c>
      <c r="B27" s="122" t="s">
        <v>359</v>
      </c>
      <c r="C27" s="197"/>
      <c r="D27" s="189"/>
      <c r="E27" s="551"/>
      <c r="F27" s="560"/>
      <c r="G27" s="811"/>
      <c r="H27" s="799"/>
      <c r="I27" s="596"/>
      <c r="J27" s="556"/>
      <c r="K27" s="247"/>
    </row>
    <row r="28" spans="1:11" ht="18" customHeight="1">
      <c r="A28" s="756" t="s">
        <v>321</v>
      </c>
      <c r="B28" s="122" t="s">
        <v>360</v>
      </c>
      <c r="C28" s="197"/>
      <c r="D28" s="183"/>
      <c r="E28" s="550"/>
      <c r="F28" s="560"/>
      <c r="G28" s="811"/>
      <c r="H28" s="799"/>
      <c r="I28" s="596"/>
      <c r="J28" s="556"/>
      <c r="K28" s="243"/>
    </row>
    <row r="29" spans="1:11" ht="13.5" customHeight="1">
      <c r="A29" s="750" t="s">
        <v>323</v>
      </c>
      <c r="B29" s="121" t="s">
        <v>361</v>
      </c>
      <c r="C29" s="197"/>
      <c r="D29" s="193"/>
      <c r="E29" s="550"/>
      <c r="F29" s="560"/>
      <c r="G29" s="811"/>
      <c r="H29" s="799"/>
      <c r="I29" s="596"/>
      <c r="J29" s="556"/>
      <c r="K29" s="243"/>
    </row>
    <row r="30" spans="1:11" ht="13.5" customHeight="1">
      <c r="A30" s="756" t="s">
        <v>324</v>
      </c>
      <c r="B30" s="123" t="s">
        <v>362</v>
      </c>
      <c r="C30" s="197"/>
      <c r="D30" s="194"/>
      <c r="E30" s="765"/>
      <c r="F30" s="560"/>
      <c r="G30" s="811"/>
      <c r="H30" s="799"/>
      <c r="I30" s="596"/>
      <c r="J30" s="556"/>
      <c r="K30" s="246"/>
    </row>
    <row r="31" spans="1:11" ht="19.5" customHeight="1" thickBot="1">
      <c r="A31" s="750" t="s">
        <v>325</v>
      </c>
      <c r="B31" s="124" t="s">
        <v>363</v>
      </c>
      <c r="C31" s="197"/>
      <c r="D31" s="195"/>
      <c r="E31" s="602"/>
      <c r="F31" s="560"/>
      <c r="G31" s="984"/>
      <c r="H31" s="800"/>
      <c r="I31" s="596"/>
      <c r="J31" s="556"/>
      <c r="K31" s="758"/>
    </row>
    <row r="32" spans="1:11" ht="30.75" customHeight="1" thickBot="1">
      <c r="A32" s="752" t="s">
        <v>328</v>
      </c>
      <c r="B32" s="117" t="s">
        <v>364</v>
      </c>
      <c r="C32" s="199">
        <f aca="true" t="shared" si="1" ref="C32:K32">+C20+C26</f>
        <v>1918184</v>
      </c>
      <c r="D32" s="187">
        <f t="shared" si="1"/>
        <v>0</v>
      </c>
      <c r="E32" s="192">
        <f t="shared" si="1"/>
        <v>1918184</v>
      </c>
      <c r="F32" s="789">
        <f>+F20+F26</f>
        <v>1900430</v>
      </c>
      <c r="G32" s="985">
        <f t="shared" si="1"/>
        <v>0</v>
      </c>
      <c r="H32" s="758">
        <f t="shared" si="1"/>
        <v>8241</v>
      </c>
      <c r="I32" s="192">
        <f t="shared" si="1"/>
        <v>1892189</v>
      </c>
      <c r="J32" s="768">
        <f t="shared" si="1"/>
        <v>0</v>
      </c>
      <c r="K32" s="363">
        <f t="shared" si="1"/>
        <v>1892189</v>
      </c>
    </row>
    <row r="33" spans="1:11" ht="20.25" thickBot="1">
      <c r="A33" s="752" t="s">
        <v>331</v>
      </c>
      <c r="B33" s="117" t="s">
        <v>366</v>
      </c>
      <c r="C33" s="199">
        <f aca="true" t="shared" si="2" ref="C33:K33">+C19+C32</f>
        <v>2014184</v>
      </c>
      <c r="D33" s="187">
        <f t="shared" si="2"/>
        <v>0</v>
      </c>
      <c r="E33" s="192">
        <f t="shared" si="2"/>
        <v>2014184</v>
      </c>
      <c r="F33" s="789">
        <f>+F19+F32</f>
        <v>2001430</v>
      </c>
      <c r="G33" s="192">
        <f t="shared" si="2"/>
        <v>946652</v>
      </c>
      <c r="H33" s="995">
        <f t="shared" si="2"/>
        <v>8241</v>
      </c>
      <c r="I33" s="192">
        <f t="shared" si="2"/>
        <v>2939841</v>
      </c>
      <c r="J33" s="996">
        <f t="shared" si="2"/>
        <v>5000</v>
      </c>
      <c r="K33" s="995">
        <f t="shared" si="2"/>
        <v>2934841</v>
      </c>
    </row>
    <row r="34" spans="1:11" ht="20.25" thickBot="1">
      <c r="A34" s="752" t="s">
        <v>335</v>
      </c>
      <c r="B34" s="117" t="s">
        <v>332</v>
      </c>
      <c r="C34" s="199"/>
      <c r="D34" s="187"/>
      <c r="E34" s="192"/>
      <c r="F34" s="563"/>
      <c r="G34" s="986"/>
      <c r="H34" s="771"/>
      <c r="I34" s="570"/>
      <c r="J34" s="779"/>
      <c r="K34" s="363"/>
    </row>
    <row r="35" spans="1:11" ht="20.25" thickBot="1">
      <c r="A35" s="759" t="s">
        <v>368</v>
      </c>
      <c r="B35" s="760" t="s">
        <v>336</v>
      </c>
      <c r="C35" s="249"/>
      <c r="D35" s="372"/>
      <c r="E35" s="601"/>
      <c r="F35" s="567"/>
      <c r="G35" s="987"/>
      <c r="H35" s="772"/>
      <c r="I35" s="572"/>
      <c r="J35" s="780"/>
      <c r="K35" s="250"/>
    </row>
    <row r="37" ht="16.5" thickBot="1"/>
    <row r="38" spans="1:11" ht="16.5" customHeight="1" thickBot="1">
      <c r="A38" s="1044" t="s">
        <v>287</v>
      </c>
      <c r="B38" s="1038" t="s">
        <v>289</v>
      </c>
      <c r="C38" s="1039"/>
      <c r="D38" s="1039"/>
      <c r="E38" s="1039"/>
      <c r="F38" s="1039"/>
      <c r="G38" s="1039"/>
      <c r="H38" s="1039"/>
      <c r="I38" s="1039"/>
      <c r="J38" s="1039"/>
      <c r="K38" s="1040"/>
    </row>
    <row r="39" spans="1:11" ht="16.5" customHeight="1" thickBot="1">
      <c r="A39" s="1045"/>
      <c r="B39" s="1041" t="s">
        <v>2</v>
      </c>
      <c r="C39" s="1022" t="s">
        <v>532</v>
      </c>
      <c r="D39" s="1019" t="s">
        <v>533</v>
      </c>
      <c r="E39" s="1020"/>
      <c r="F39" s="1054" t="s">
        <v>542</v>
      </c>
      <c r="G39" s="1031" t="s">
        <v>543</v>
      </c>
      <c r="H39" s="1032"/>
      <c r="I39" s="1025" t="s">
        <v>544</v>
      </c>
      <c r="J39" s="1033" t="s">
        <v>525</v>
      </c>
      <c r="K39" s="1034"/>
    </row>
    <row r="40" spans="1:11" ht="48" customHeight="1" thickBot="1">
      <c r="A40" s="796"/>
      <c r="B40" s="1042"/>
      <c r="C40" s="1023"/>
      <c r="D40" s="477" t="s">
        <v>3</v>
      </c>
      <c r="E40" s="477" t="s">
        <v>4</v>
      </c>
      <c r="F40" s="1055"/>
      <c r="G40" s="471" t="s">
        <v>526</v>
      </c>
      <c r="H40" s="423" t="s">
        <v>334</v>
      </c>
      <c r="I40" s="1026"/>
      <c r="J40" s="733" t="s">
        <v>3</v>
      </c>
      <c r="K40" s="776" t="s">
        <v>4</v>
      </c>
    </row>
    <row r="41" spans="1:11" ht="16.5" thickBot="1">
      <c r="A41" s="433" t="s">
        <v>5</v>
      </c>
      <c r="B41" s="476" t="s">
        <v>6</v>
      </c>
      <c r="C41" s="745" t="s">
        <v>7</v>
      </c>
      <c r="D41" s="433" t="s">
        <v>8</v>
      </c>
      <c r="E41" s="784" t="s">
        <v>9</v>
      </c>
      <c r="F41" s="476" t="s">
        <v>10</v>
      </c>
      <c r="G41" s="475" t="s">
        <v>370</v>
      </c>
      <c r="H41" s="476" t="s">
        <v>527</v>
      </c>
      <c r="I41" s="476" t="s">
        <v>528</v>
      </c>
      <c r="J41" s="429" t="s">
        <v>529</v>
      </c>
      <c r="K41" s="669" t="s">
        <v>530</v>
      </c>
    </row>
    <row r="42" spans="1:11" ht="19.5">
      <c r="A42" s="756" t="s">
        <v>23</v>
      </c>
      <c r="B42" s="109" t="s">
        <v>229</v>
      </c>
      <c r="C42" s="285">
        <v>1739534</v>
      </c>
      <c r="D42" s="196">
        <v>67131</v>
      </c>
      <c r="E42" s="549">
        <v>1672403</v>
      </c>
      <c r="F42" s="581">
        <v>1741164</v>
      </c>
      <c r="G42" s="983">
        <v>592600</v>
      </c>
      <c r="H42" s="798"/>
      <c r="I42" s="773">
        <v>2333764</v>
      </c>
      <c r="J42" s="574">
        <v>69761</v>
      </c>
      <c r="K42" s="369">
        <v>2264003</v>
      </c>
    </row>
    <row r="43" spans="1:11" ht="19.5">
      <c r="A43" s="750" t="s">
        <v>38</v>
      </c>
      <c r="B43" s="110" t="s">
        <v>341</v>
      </c>
      <c r="C43" s="286">
        <v>1428043</v>
      </c>
      <c r="D43" s="197"/>
      <c r="E43" s="550">
        <v>1428043</v>
      </c>
      <c r="F43" s="560">
        <v>1428043</v>
      </c>
      <c r="G43" s="811">
        <v>592600</v>
      </c>
      <c r="H43" s="799"/>
      <c r="I43" s="596">
        <v>2020643</v>
      </c>
      <c r="J43" s="556"/>
      <c r="K43" s="243">
        <v>2020643</v>
      </c>
    </row>
    <row r="44" spans="1:11" ht="19.5">
      <c r="A44" s="750" t="s">
        <v>53</v>
      </c>
      <c r="B44" s="110" t="s">
        <v>231</v>
      </c>
      <c r="C44" s="286">
        <v>258330</v>
      </c>
      <c r="D44" s="197">
        <v>229672</v>
      </c>
      <c r="E44" s="550">
        <v>28658</v>
      </c>
      <c r="F44" s="560">
        <v>243946</v>
      </c>
      <c r="G44" s="811">
        <v>345811</v>
      </c>
      <c r="H44" s="799"/>
      <c r="I44" s="596">
        <v>589757</v>
      </c>
      <c r="J44" s="556">
        <v>207927</v>
      </c>
      <c r="K44" s="243">
        <v>381830</v>
      </c>
    </row>
    <row r="45" spans="1:11" ht="19.5">
      <c r="A45" s="750" t="s">
        <v>70</v>
      </c>
      <c r="B45" s="110" t="s">
        <v>344</v>
      </c>
      <c r="C45" s="286">
        <v>25966</v>
      </c>
      <c r="D45" s="197"/>
      <c r="E45" s="550">
        <v>25966</v>
      </c>
      <c r="F45" s="560">
        <v>25966</v>
      </c>
      <c r="G45" s="811">
        <v>345811</v>
      </c>
      <c r="H45" s="799"/>
      <c r="I45" s="596">
        <v>371777</v>
      </c>
      <c r="J45" s="556"/>
      <c r="K45" s="243">
        <v>371777</v>
      </c>
    </row>
    <row r="46" spans="1:11" ht="19.5">
      <c r="A46" s="750" t="s">
        <v>95</v>
      </c>
      <c r="B46" s="110" t="s">
        <v>233</v>
      </c>
      <c r="C46" s="286"/>
      <c r="D46" s="197"/>
      <c r="E46" s="552"/>
      <c r="F46" s="560"/>
      <c r="G46" s="811"/>
      <c r="H46" s="799"/>
      <c r="I46" s="596"/>
      <c r="J46" s="556"/>
      <c r="K46" s="376"/>
    </row>
    <row r="47" spans="1:11" ht="19.5">
      <c r="A47" s="750" t="s">
        <v>108</v>
      </c>
      <c r="B47" s="125"/>
      <c r="C47" s="286"/>
      <c r="D47" s="197"/>
      <c r="E47" s="550"/>
      <c r="F47" s="560"/>
      <c r="G47" s="811"/>
      <c r="H47" s="799"/>
      <c r="I47" s="596"/>
      <c r="J47" s="556"/>
      <c r="K47" s="243"/>
    </row>
    <row r="48" spans="1:11" ht="19.5">
      <c r="A48" s="750" t="s">
        <v>119</v>
      </c>
      <c r="B48" s="125"/>
      <c r="C48" s="286"/>
      <c r="D48" s="197"/>
      <c r="E48" s="550"/>
      <c r="F48" s="560"/>
      <c r="G48" s="811"/>
      <c r="H48" s="799"/>
      <c r="I48" s="596"/>
      <c r="J48" s="556"/>
      <c r="K48" s="243"/>
    </row>
    <row r="49" spans="1:11" ht="19.5">
      <c r="A49" s="750" t="s">
        <v>130</v>
      </c>
      <c r="B49" s="125"/>
      <c r="C49" s="286"/>
      <c r="D49" s="197"/>
      <c r="E49" s="550"/>
      <c r="F49" s="560"/>
      <c r="G49" s="811"/>
      <c r="H49" s="799"/>
      <c r="I49" s="596"/>
      <c r="J49" s="556"/>
      <c r="K49" s="243"/>
    </row>
    <row r="50" spans="1:11" ht="19.5">
      <c r="A50" s="750" t="s">
        <v>277</v>
      </c>
      <c r="B50" s="125"/>
      <c r="C50" s="286"/>
      <c r="D50" s="197"/>
      <c r="E50" s="550"/>
      <c r="F50" s="560"/>
      <c r="G50" s="811"/>
      <c r="H50" s="799"/>
      <c r="I50" s="596"/>
      <c r="J50" s="556"/>
      <c r="K50" s="243"/>
    </row>
    <row r="51" spans="1:11" ht="19.5">
      <c r="A51" s="750" t="s">
        <v>141</v>
      </c>
      <c r="B51" s="125"/>
      <c r="C51" s="286"/>
      <c r="D51" s="197"/>
      <c r="E51" s="550"/>
      <c r="F51" s="560"/>
      <c r="G51" s="811"/>
      <c r="H51" s="799"/>
      <c r="I51" s="596"/>
      <c r="J51" s="556"/>
      <c r="K51" s="243"/>
    </row>
    <row r="52" spans="1:11" ht="20.25" thickBot="1">
      <c r="A52" s="751" t="s">
        <v>280</v>
      </c>
      <c r="B52" s="118" t="s">
        <v>222</v>
      </c>
      <c r="C52" s="287"/>
      <c r="D52" s="198"/>
      <c r="E52" s="551"/>
      <c r="F52" s="561"/>
      <c r="G52" s="989"/>
      <c r="H52" s="801"/>
      <c r="I52" s="597"/>
      <c r="J52" s="557"/>
      <c r="K52" s="247"/>
    </row>
    <row r="53" spans="1:11" ht="32.25" thickBot="1">
      <c r="A53" s="752" t="s">
        <v>298</v>
      </c>
      <c r="B53" s="117" t="s">
        <v>348</v>
      </c>
      <c r="C53" s="288">
        <f>+C42+C44+C46+C47+C48+C49+C50+C51+C52</f>
        <v>1997864</v>
      </c>
      <c r="D53" s="199">
        <f>+D42+D44+D46+D47+D48+D49+D50+D51+D52</f>
        <v>296803</v>
      </c>
      <c r="E53" s="192">
        <f>+E42+E44+E46+E47+E48+E49+E50+E51+E52</f>
        <v>1701061</v>
      </c>
      <c r="F53" s="802">
        <f>+F42+F44+F47+F48+F49+F50+F51+F52</f>
        <v>1985110</v>
      </c>
      <c r="G53" s="985">
        <f>+G42+G44+G47+G48+G49+G50+G51+G52</f>
        <v>938411</v>
      </c>
      <c r="H53" s="758">
        <f>+H42+H44+H45+H47+H48+H49+H50+H51+H52</f>
        <v>0</v>
      </c>
      <c r="I53" s="802">
        <f>+I42+I44+I47+I48+I49+I50+I51+I52</f>
        <v>2923521</v>
      </c>
      <c r="J53" s="997">
        <f>+J42+J44+J47+J48+J49+J50+J51+J52</f>
        <v>277688</v>
      </c>
      <c r="K53" s="995">
        <f>+K42+K44+K47+K48+K49+K50+K51+K52</f>
        <v>2645833</v>
      </c>
    </row>
    <row r="54" spans="1:11" ht="19.5">
      <c r="A54" s="753" t="s">
        <v>299</v>
      </c>
      <c r="B54" s="462" t="s">
        <v>304</v>
      </c>
      <c r="C54" s="463"/>
      <c r="D54" s="464"/>
      <c r="E54" s="979"/>
      <c r="F54" s="988"/>
      <c r="G54" s="990"/>
      <c r="H54" s="769"/>
      <c r="I54" s="774"/>
      <c r="J54" s="777"/>
      <c r="K54" s="754"/>
    </row>
    <row r="55" spans="1:11" ht="19.5">
      <c r="A55" s="750" t="s">
        <v>302</v>
      </c>
      <c r="B55" s="110" t="s">
        <v>351</v>
      </c>
      <c r="C55" s="286"/>
      <c r="D55" s="197"/>
      <c r="E55" s="980"/>
      <c r="F55" s="560"/>
      <c r="G55" s="991"/>
      <c r="H55" s="766"/>
      <c r="I55" s="596"/>
      <c r="J55" s="556"/>
      <c r="K55" s="755"/>
    </row>
    <row r="56" spans="1:11" ht="19.5">
      <c r="A56" s="756" t="s">
        <v>305</v>
      </c>
      <c r="B56" s="110" t="s">
        <v>310</v>
      </c>
      <c r="C56" s="286"/>
      <c r="D56" s="197"/>
      <c r="E56" s="550"/>
      <c r="F56" s="560"/>
      <c r="G56" s="991"/>
      <c r="H56" s="766"/>
      <c r="I56" s="596"/>
      <c r="J56" s="556"/>
      <c r="K56" s="243"/>
    </row>
    <row r="57" spans="1:11" ht="19.5">
      <c r="A57" s="750" t="s">
        <v>308</v>
      </c>
      <c r="B57" s="110" t="s">
        <v>312</v>
      </c>
      <c r="C57" s="286">
        <v>16320</v>
      </c>
      <c r="D57" s="197"/>
      <c r="E57" s="550">
        <v>16320</v>
      </c>
      <c r="F57" s="560">
        <v>16320</v>
      </c>
      <c r="G57" s="991"/>
      <c r="H57" s="766"/>
      <c r="I57" s="596">
        <v>16320</v>
      </c>
      <c r="J57" s="556"/>
      <c r="K57" s="243">
        <v>16320</v>
      </c>
    </row>
    <row r="58" spans="1:11" ht="19.5">
      <c r="A58" s="756" t="s">
        <v>311</v>
      </c>
      <c r="B58" s="118" t="s">
        <v>315</v>
      </c>
      <c r="C58" s="286"/>
      <c r="D58" s="197"/>
      <c r="E58" s="550"/>
      <c r="F58" s="560"/>
      <c r="G58" s="981"/>
      <c r="H58" s="766"/>
      <c r="I58" s="596"/>
      <c r="J58" s="556"/>
      <c r="K58" s="243"/>
    </row>
    <row r="59" spans="1:11" ht="31.5">
      <c r="A59" s="750" t="s">
        <v>313</v>
      </c>
      <c r="B59" s="110" t="s">
        <v>356</v>
      </c>
      <c r="C59" s="286"/>
      <c r="D59" s="197"/>
      <c r="E59" s="551"/>
      <c r="F59" s="560"/>
      <c r="G59" s="991"/>
      <c r="H59" s="766"/>
      <c r="I59" s="596"/>
      <c r="J59" s="556"/>
      <c r="K59" s="247"/>
    </row>
    <row r="60" spans="1:11" ht="19.5">
      <c r="A60" s="753" t="s">
        <v>316</v>
      </c>
      <c r="B60" s="462" t="s">
        <v>358</v>
      </c>
      <c r="C60" s="469"/>
      <c r="D60" s="466"/>
      <c r="E60" s="763"/>
      <c r="F60" s="791"/>
      <c r="G60" s="990"/>
      <c r="H60" s="770"/>
      <c r="I60" s="775"/>
      <c r="J60" s="778"/>
      <c r="K60" s="757"/>
    </row>
    <row r="61" spans="1:11" ht="19.5">
      <c r="A61" s="750" t="s">
        <v>319</v>
      </c>
      <c r="B61" s="109" t="s">
        <v>266</v>
      </c>
      <c r="C61" s="286"/>
      <c r="D61" s="197"/>
      <c r="E61" s="551"/>
      <c r="F61" s="560"/>
      <c r="G61" s="992"/>
      <c r="H61" s="766"/>
      <c r="I61" s="596"/>
      <c r="J61" s="556"/>
      <c r="K61" s="247"/>
    </row>
    <row r="62" spans="1:11" ht="19.5">
      <c r="A62" s="756" t="s">
        <v>321</v>
      </c>
      <c r="B62" s="126"/>
      <c r="C62" s="286"/>
      <c r="D62" s="197"/>
      <c r="E62" s="550"/>
      <c r="F62" s="560"/>
      <c r="G62" s="993"/>
      <c r="H62" s="766"/>
      <c r="I62" s="596"/>
      <c r="J62" s="556"/>
      <c r="K62" s="243"/>
    </row>
    <row r="63" spans="1:11" ht="19.5">
      <c r="A63" s="750" t="s">
        <v>323</v>
      </c>
      <c r="B63" s="126"/>
      <c r="C63" s="286"/>
      <c r="D63" s="197"/>
      <c r="E63" s="550"/>
      <c r="F63" s="560"/>
      <c r="G63" s="993"/>
      <c r="H63" s="766"/>
      <c r="I63" s="596"/>
      <c r="J63" s="556"/>
      <c r="K63" s="243"/>
    </row>
    <row r="64" spans="1:11" ht="19.5">
      <c r="A64" s="756" t="s">
        <v>324</v>
      </c>
      <c r="B64" s="115"/>
      <c r="C64" s="286"/>
      <c r="D64" s="197"/>
      <c r="E64" s="569"/>
      <c r="F64" s="560"/>
      <c r="G64" s="994"/>
      <c r="H64" s="766"/>
      <c r="I64" s="596"/>
      <c r="J64" s="556"/>
      <c r="K64" s="246"/>
    </row>
    <row r="65" spans="1:11" ht="20.25" thickBot="1">
      <c r="A65" s="750" t="s">
        <v>325</v>
      </c>
      <c r="B65" s="126"/>
      <c r="C65" s="286"/>
      <c r="D65" s="197"/>
      <c r="E65" s="602"/>
      <c r="F65" s="560"/>
      <c r="G65" s="993"/>
      <c r="H65" s="766"/>
      <c r="I65" s="596"/>
      <c r="J65" s="556"/>
      <c r="K65" s="758"/>
    </row>
    <row r="66" spans="1:11" ht="48" thickBot="1">
      <c r="A66" s="752" t="s">
        <v>328</v>
      </c>
      <c r="B66" s="117" t="s">
        <v>365</v>
      </c>
      <c r="C66" s="288">
        <f>SUM(C54:C65)</f>
        <v>16320</v>
      </c>
      <c r="D66" s="199">
        <f>SUM(D54:D65)</f>
        <v>0</v>
      </c>
      <c r="E66" s="192">
        <f>SUM(E54:E65)</f>
        <v>16320</v>
      </c>
      <c r="F66" s="789">
        <f>SUM(F54:F65)</f>
        <v>16320</v>
      </c>
      <c r="G66" s="188">
        <f>+G54+G60</f>
        <v>0</v>
      </c>
      <c r="H66" s="363">
        <f>+H54+H60</f>
        <v>0</v>
      </c>
      <c r="I66" s="191">
        <f>SUM(I54:I65)</f>
        <v>16320</v>
      </c>
      <c r="J66" s="192">
        <f>SUM(J54:J65)</f>
        <v>0</v>
      </c>
      <c r="K66" s="995">
        <f>SUM(K54:K65)</f>
        <v>16320</v>
      </c>
    </row>
    <row r="67" spans="1:11" ht="20.25" thickBot="1">
      <c r="A67" s="752" t="s">
        <v>331</v>
      </c>
      <c r="B67" s="117" t="s">
        <v>367</v>
      </c>
      <c r="C67" s="199">
        <f aca="true" t="shared" si="3" ref="C67:K67">+C53+C66</f>
        <v>2014184</v>
      </c>
      <c r="D67" s="199">
        <f t="shared" si="3"/>
        <v>296803</v>
      </c>
      <c r="E67" s="192">
        <f t="shared" si="3"/>
        <v>1717381</v>
      </c>
      <c r="F67" s="789">
        <f>+F53+F66</f>
        <v>2001430</v>
      </c>
      <c r="G67" s="192">
        <f t="shared" si="3"/>
        <v>938411</v>
      </c>
      <c r="H67" s="995">
        <f t="shared" si="3"/>
        <v>0</v>
      </c>
      <c r="I67" s="192">
        <f t="shared" si="3"/>
        <v>2939841</v>
      </c>
      <c r="J67" s="996">
        <f t="shared" si="3"/>
        <v>277688</v>
      </c>
      <c r="K67" s="995">
        <f t="shared" si="3"/>
        <v>2662153</v>
      </c>
    </row>
    <row r="68" spans="1:11" ht="20.25" thickBot="1">
      <c r="A68" s="752" t="s">
        <v>335</v>
      </c>
      <c r="B68" s="117" t="s">
        <v>333</v>
      </c>
      <c r="C68" s="199"/>
      <c r="D68" s="187"/>
      <c r="E68" s="192"/>
      <c r="F68" s="563"/>
      <c r="G68" s="986"/>
      <c r="H68" s="771"/>
      <c r="I68" s="570"/>
      <c r="J68" s="779"/>
      <c r="K68" s="363"/>
    </row>
    <row r="69" spans="1:11" ht="20.25" thickBot="1">
      <c r="A69" s="759" t="s">
        <v>368</v>
      </c>
      <c r="B69" s="760" t="s">
        <v>337</v>
      </c>
      <c r="C69" s="249"/>
      <c r="D69" s="372"/>
      <c r="E69" s="601"/>
      <c r="F69" s="567"/>
      <c r="G69" s="987"/>
      <c r="H69" s="772"/>
      <c r="I69" s="572"/>
      <c r="J69" s="780"/>
      <c r="K69" s="250"/>
    </row>
  </sheetData>
  <sheetProtection selectLockedCells="1" selectUnlockedCells="1"/>
  <mergeCells count="20">
    <mergeCell ref="G1:K1"/>
    <mergeCell ref="A4:A5"/>
    <mergeCell ref="C5:C6"/>
    <mergeCell ref="D5:E5"/>
    <mergeCell ref="I5:I6"/>
    <mergeCell ref="J5:K5"/>
    <mergeCell ref="A2:K2"/>
    <mergeCell ref="B4:K4"/>
    <mergeCell ref="G5:H5"/>
    <mergeCell ref="B5:B6"/>
    <mergeCell ref="F5:F6"/>
    <mergeCell ref="F39:F40"/>
    <mergeCell ref="B39:B40"/>
    <mergeCell ref="C39:C40"/>
    <mergeCell ref="D39:E39"/>
    <mergeCell ref="A38:A39"/>
    <mergeCell ref="B38:K38"/>
    <mergeCell ref="G39:H39"/>
    <mergeCell ref="I39:I40"/>
    <mergeCell ref="J39:K39"/>
  </mergeCells>
  <printOptions horizontalCentered="1"/>
  <pageMargins left="0.22" right="0.3541666666666667" top="0.4722222222222222" bottom="0.7875" header="0.5118055555555555" footer="0.5118055555555555"/>
  <pageSetup horizontalDpi="300" verticalDpi="300" orientation="landscape" paperSize="9" scale="65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27"/>
  <sheetViews>
    <sheetView view="pageBreakPreview" zoomScaleSheetLayoutView="100" workbookViewId="0" topLeftCell="A1">
      <selection activeCell="G25" sqref="G25:H25"/>
    </sheetView>
  </sheetViews>
  <sheetFormatPr defaultColWidth="9.00390625" defaultRowHeight="12.75"/>
  <cols>
    <col min="1" max="1" width="58.375" style="19" customWidth="1"/>
    <col min="2" max="2" width="17.125" style="284" customWidth="1"/>
    <col min="3" max="3" width="14.50390625" style="20" customWidth="1"/>
    <col min="4" max="4" width="17.375" style="20" customWidth="1"/>
    <col min="5" max="5" width="14.00390625" style="20" customWidth="1"/>
    <col min="6" max="7" width="14.625" style="20" customWidth="1"/>
    <col min="8" max="9" width="12.375" style="20" customWidth="1"/>
    <col min="10" max="10" width="14.875" style="20" customWidth="1"/>
    <col min="11" max="12" width="15.375" style="20" customWidth="1"/>
    <col min="13" max="16384" width="9.375" style="20" customWidth="1"/>
  </cols>
  <sheetData>
    <row r="1" spans="1:12" ht="25.5" customHeight="1">
      <c r="A1" s="1069" t="s">
        <v>371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4" ht="22.5" customHeight="1" thickBot="1">
      <c r="A2" s="22"/>
      <c r="B2" s="283"/>
      <c r="C2" s="14"/>
      <c r="D2" s="14"/>
    </row>
    <row r="3" spans="1:12" ht="44.25" customHeight="1" thickBot="1">
      <c r="A3" s="1044" t="s">
        <v>372</v>
      </c>
      <c r="B3" s="1061" t="s">
        <v>532</v>
      </c>
      <c r="C3" s="1064" t="s">
        <v>373</v>
      </c>
      <c r="D3" s="1066" t="s">
        <v>374</v>
      </c>
      <c r="E3" s="1059" t="s">
        <v>533</v>
      </c>
      <c r="F3" s="1060"/>
      <c r="G3" s="1025" t="s">
        <v>542</v>
      </c>
      <c r="H3" s="1031" t="s">
        <v>543</v>
      </c>
      <c r="I3" s="1032"/>
      <c r="J3" s="1025" t="s">
        <v>544</v>
      </c>
      <c r="K3" s="1068" t="s">
        <v>525</v>
      </c>
      <c r="L3" s="1021"/>
    </row>
    <row r="4" spans="1:12" s="23" customFormat="1" ht="48" customHeight="1" thickBot="1">
      <c r="A4" s="1063"/>
      <c r="B4" s="1062"/>
      <c r="C4" s="1065"/>
      <c r="D4" s="1067"/>
      <c r="E4" s="422" t="s">
        <v>3</v>
      </c>
      <c r="F4" s="423" t="s">
        <v>4</v>
      </c>
      <c r="G4" s="1026"/>
      <c r="H4" s="471" t="s">
        <v>526</v>
      </c>
      <c r="I4" s="423" t="s">
        <v>334</v>
      </c>
      <c r="J4" s="1026"/>
      <c r="K4" s="998" t="s">
        <v>3</v>
      </c>
      <c r="L4" s="479" t="s">
        <v>4</v>
      </c>
    </row>
    <row r="5" spans="1:12" s="14" customFormat="1" ht="16.5" customHeight="1" thickBot="1">
      <c r="A5" s="428" t="s">
        <v>5</v>
      </c>
      <c r="B5" s="889" t="s">
        <v>6</v>
      </c>
      <c r="C5" s="429" t="s">
        <v>7</v>
      </c>
      <c r="D5" s="430" t="s">
        <v>8</v>
      </c>
      <c r="E5" s="428" t="s">
        <v>9</v>
      </c>
      <c r="F5" s="429" t="s">
        <v>10</v>
      </c>
      <c r="G5" s="476" t="s">
        <v>370</v>
      </c>
      <c r="H5" s="475" t="s">
        <v>527</v>
      </c>
      <c r="I5" s="476" t="s">
        <v>528</v>
      </c>
      <c r="J5" s="476" t="s">
        <v>529</v>
      </c>
      <c r="K5" s="669" t="s">
        <v>530</v>
      </c>
      <c r="L5" s="429" t="s">
        <v>531</v>
      </c>
    </row>
    <row r="6" spans="1:12" s="64" customFormat="1" ht="18" customHeight="1">
      <c r="A6" s="884" t="s">
        <v>493</v>
      </c>
      <c r="B6" s="683">
        <v>3000</v>
      </c>
      <c r="C6" s="683">
        <v>3000</v>
      </c>
      <c r="D6" s="891" t="s">
        <v>494</v>
      </c>
      <c r="E6" s="872">
        <v>3000</v>
      </c>
      <c r="F6" s="427"/>
      <c r="G6" s="877">
        <v>3000</v>
      </c>
      <c r="H6" s="670"/>
      <c r="I6" s="671"/>
      <c r="J6" s="877">
        <v>3000</v>
      </c>
      <c r="K6" s="872">
        <v>3000</v>
      </c>
      <c r="L6" s="427"/>
    </row>
    <row r="7" spans="1:12" s="64" customFormat="1" ht="18" customHeight="1">
      <c r="A7" s="885" t="s">
        <v>495</v>
      </c>
      <c r="B7" s="683">
        <v>4500</v>
      </c>
      <c r="C7" s="683">
        <v>4500</v>
      </c>
      <c r="D7" s="892" t="s">
        <v>494</v>
      </c>
      <c r="E7" s="872"/>
      <c r="F7" s="427">
        <v>4500</v>
      </c>
      <c r="G7" s="878">
        <v>4500</v>
      </c>
      <c r="H7" s="672"/>
      <c r="I7" s="673"/>
      <c r="J7" s="878">
        <v>4500</v>
      </c>
      <c r="K7" s="872"/>
      <c r="L7" s="427">
        <v>4500</v>
      </c>
    </row>
    <row r="8" spans="1:12" s="64" customFormat="1" ht="18" customHeight="1">
      <c r="A8" s="884" t="s">
        <v>496</v>
      </c>
      <c r="B8" s="683">
        <v>2000</v>
      </c>
      <c r="C8" s="683">
        <v>2000</v>
      </c>
      <c r="D8" s="892" t="s">
        <v>494</v>
      </c>
      <c r="E8" s="872"/>
      <c r="F8" s="427">
        <v>2000</v>
      </c>
      <c r="G8" s="878">
        <v>2000</v>
      </c>
      <c r="H8" s="672"/>
      <c r="I8" s="673"/>
      <c r="J8" s="878">
        <v>2000</v>
      </c>
      <c r="K8" s="872"/>
      <c r="L8" s="427">
        <v>2000</v>
      </c>
    </row>
    <row r="9" spans="1:12" s="64" customFormat="1" ht="18" customHeight="1">
      <c r="A9" s="884" t="s">
        <v>497</v>
      </c>
      <c r="B9" s="683">
        <v>1000</v>
      </c>
      <c r="C9" s="683">
        <v>1000</v>
      </c>
      <c r="D9" s="892" t="s">
        <v>494</v>
      </c>
      <c r="E9" s="872">
        <v>1000</v>
      </c>
      <c r="F9" s="427"/>
      <c r="G9" s="878">
        <v>1000</v>
      </c>
      <c r="H9" s="672"/>
      <c r="I9" s="673"/>
      <c r="J9" s="878">
        <v>1000</v>
      </c>
      <c r="K9" s="872">
        <v>1000</v>
      </c>
      <c r="L9" s="427"/>
    </row>
    <row r="10" spans="1:12" s="64" customFormat="1" ht="18" customHeight="1">
      <c r="A10" s="884" t="s">
        <v>498</v>
      </c>
      <c r="B10" s="683">
        <v>600</v>
      </c>
      <c r="C10" s="683">
        <v>600</v>
      </c>
      <c r="D10" s="892" t="s">
        <v>494</v>
      </c>
      <c r="E10" s="872"/>
      <c r="F10" s="427">
        <v>600</v>
      </c>
      <c r="G10" s="878">
        <v>600</v>
      </c>
      <c r="H10" s="672"/>
      <c r="I10" s="673"/>
      <c r="J10" s="878">
        <v>600</v>
      </c>
      <c r="K10" s="872"/>
      <c r="L10" s="427">
        <v>600</v>
      </c>
    </row>
    <row r="11" spans="1:12" ht="18" customHeight="1">
      <c r="A11" s="885" t="s">
        <v>499</v>
      </c>
      <c r="B11" s="684">
        <v>4000</v>
      </c>
      <c r="C11" s="684">
        <v>4000</v>
      </c>
      <c r="D11" s="892" t="s">
        <v>494</v>
      </c>
      <c r="E11" s="873"/>
      <c r="F11" s="424">
        <v>4000</v>
      </c>
      <c r="G11" s="879">
        <v>4000</v>
      </c>
      <c r="H11" s="674"/>
      <c r="I11" s="420"/>
      <c r="J11" s="879">
        <v>4000</v>
      </c>
      <c r="K11" s="873"/>
      <c r="L11" s="424">
        <v>4000</v>
      </c>
    </row>
    <row r="12" spans="1:12" ht="18" customHeight="1">
      <c r="A12" s="885" t="s">
        <v>534</v>
      </c>
      <c r="B12" s="684">
        <v>170</v>
      </c>
      <c r="C12" s="684">
        <v>170</v>
      </c>
      <c r="D12" s="892" t="s">
        <v>494</v>
      </c>
      <c r="E12" s="873"/>
      <c r="F12" s="424">
        <v>170</v>
      </c>
      <c r="G12" s="879">
        <v>2170</v>
      </c>
      <c r="H12" s="674"/>
      <c r="I12" s="420"/>
      <c r="J12" s="879">
        <v>2170</v>
      </c>
      <c r="K12" s="873"/>
      <c r="L12" s="424">
        <v>2170</v>
      </c>
    </row>
    <row r="13" spans="1:12" ht="18" customHeight="1">
      <c r="A13" s="885" t="s">
        <v>523</v>
      </c>
      <c r="B13" s="685">
        <v>5000</v>
      </c>
      <c r="C13" s="685">
        <v>5000</v>
      </c>
      <c r="D13" s="892" t="s">
        <v>494</v>
      </c>
      <c r="E13" s="873">
        <v>5000</v>
      </c>
      <c r="F13" s="419"/>
      <c r="G13" s="880">
        <v>5000</v>
      </c>
      <c r="H13" s="675"/>
      <c r="I13" s="676"/>
      <c r="J13" s="880">
        <v>5000</v>
      </c>
      <c r="K13" s="873">
        <v>5000</v>
      </c>
      <c r="L13" s="419"/>
    </row>
    <row r="14" spans="1:12" ht="18" customHeight="1">
      <c r="A14" s="885" t="s">
        <v>500</v>
      </c>
      <c r="B14" s="684">
        <v>3000</v>
      </c>
      <c r="C14" s="684">
        <v>3000</v>
      </c>
      <c r="D14" s="892" t="s">
        <v>494</v>
      </c>
      <c r="E14" s="873"/>
      <c r="F14" s="424">
        <v>3000</v>
      </c>
      <c r="G14" s="879"/>
      <c r="H14" s="674"/>
      <c r="I14" s="420"/>
      <c r="J14" s="879"/>
      <c r="K14" s="873"/>
      <c r="L14" s="424"/>
    </row>
    <row r="15" spans="1:12" ht="18" customHeight="1">
      <c r="A15" s="885" t="s">
        <v>501</v>
      </c>
      <c r="B15" s="684">
        <v>7904</v>
      </c>
      <c r="C15" s="684">
        <v>7904</v>
      </c>
      <c r="D15" s="892" t="s">
        <v>494</v>
      </c>
      <c r="E15" s="873"/>
      <c r="F15" s="420">
        <v>7904</v>
      </c>
      <c r="G15" s="879">
        <v>7904</v>
      </c>
      <c r="H15" s="674"/>
      <c r="I15" s="420"/>
      <c r="J15" s="879">
        <v>7904</v>
      </c>
      <c r="K15" s="873"/>
      <c r="L15" s="420">
        <v>7904</v>
      </c>
    </row>
    <row r="16" spans="1:12" ht="18" customHeight="1">
      <c r="A16" s="885" t="s">
        <v>502</v>
      </c>
      <c r="B16" s="684">
        <v>4998</v>
      </c>
      <c r="C16" s="684">
        <v>4998</v>
      </c>
      <c r="D16" s="892" t="s">
        <v>494</v>
      </c>
      <c r="E16" s="873"/>
      <c r="F16" s="420">
        <v>4998</v>
      </c>
      <c r="G16" s="879">
        <v>4998</v>
      </c>
      <c r="H16" s="674"/>
      <c r="I16" s="420"/>
      <c r="J16" s="879">
        <v>4998</v>
      </c>
      <c r="K16" s="873"/>
      <c r="L16" s="420">
        <v>4998</v>
      </c>
    </row>
    <row r="17" spans="1:12" ht="18" customHeight="1">
      <c r="A17" s="885" t="s">
        <v>503</v>
      </c>
      <c r="B17" s="684">
        <v>24000</v>
      </c>
      <c r="C17" s="684">
        <v>24000</v>
      </c>
      <c r="D17" s="892" t="s">
        <v>494</v>
      </c>
      <c r="E17" s="873"/>
      <c r="F17" s="420">
        <v>24000</v>
      </c>
      <c r="G17" s="879">
        <v>24000</v>
      </c>
      <c r="H17" s="674"/>
      <c r="I17" s="420"/>
      <c r="J17" s="879">
        <v>24000</v>
      </c>
      <c r="K17" s="873"/>
      <c r="L17" s="420">
        <v>24000</v>
      </c>
    </row>
    <row r="18" spans="1:12" ht="18" customHeight="1">
      <c r="A18" s="885" t="s">
        <v>504</v>
      </c>
      <c r="B18" s="684">
        <v>192056</v>
      </c>
      <c r="C18" s="684">
        <v>192056</v>
      </c>
      <c r="D18" s="892" t="s">
        <v>494</v>
      </c>
      <c r="E18" s="873"/>
      <c r="F18" s="420">
        <v>192056</v>
      </c>
      <c r="G18" s="879">
        <v>192056</v>
      </c>
      <c r="H18" s="674"/>
      <c r="I18" s="420"/>
      <c r="J18" s="879">
        <v>192056</v>
      </c>
      <c r="K18" s="873"/>
      <c r="L18" s="420">
        <v>192056</v>
      </c>
    </row>
    <row r="19" spans="1:12" ht="18" customHeight="1">
      <c r="A19" s="886" t="s">
        <v>505</v>
      </c>
      <c r="B19" s="686">
        <v>47714</v>
      </c>
      <c r="C19" s="686">
        <v>47714</v>
      </c>
      <c r="D19" s="893" t="s">
        <v>494</v>
      </c>
      <c r="E19" s="874">
        <v>47714</v>
      </c>
      <c r="F19" s="434"/>
      <c r="G19" s="881">
        <v>47714</v>
      </c>
      <c r="H19" s="677"/>
      <c r="I19" s="434"/>
      <c r="J19" s="881">
        <v>47714</v>
      </c>
      <c r="K19" s="874">
        <v>47714</v>
      </c>
      <c r="L19" s="434"/>
    </row>
    <row r="20" spans="1:12" ht="18" customHeight="1">
      <c r="A20" s="886" t="s">
        <v>535</v>
      </c>
      <c r="B20" s="686"/>
      <c r="C20" s="686"/>
      <c r="D20" s="893" t="s">
        <v>494</v>
      </c>
      <c r="E20" s="874"/>
      <c r="F20" s="434"/>
      <c r="G20" s="881">
        <v>300</v>
      </c>
      <c r="H20" s="677"/>
      <c r="I20" s="434"/>
      <c r="J20" s="881">
        <v>300</v>
      </c>
      <c r="K20" s="674">
        <v>300</v>
      </c>
      <c r="L20" s="420"/>
    </row>
    <row r="21" spans="1:12" ht="18" customHeight="1">
      <c r="A21" s="886" t="s">
        <v>536</v>
      </c>
      <c r="B21" s="686"/>
      <c r="C21" s="686"/>
      <c r="D21" s="893" t="s">
        <v>494</v>
      </c>
      <c r="E21" s="874"/>
      <c r="F21" s="434"/>
      <c r="G21" s="881">
        <v>976</v>
      </c>
      <c r="H21" s="677"/>
      <c r="I21" s="434"/>
      <c r="J21" s="881">
        <v>976</v>
      </c>
      <c r="K21" s="674">
        <v>976</v>
      </c>
      <c r="L21" s="420"/>
    </row>
    <row r="22" spans="1:12" ht="19.5" customHeight="1" thickBot="1">
      <c r="A22" s="886" t="s">
        <v>537</v>
      </c>
      <c r="B22" s="686"/>
      <c r="C22" s="686"/>
      <c r="D22" s="893" t="s">
        <v>494</v>
      </c>
      <c r="E22" s="874"/>
      <c r="F22" s="434"/>
      <c r="G22" s="881">
        <v>1067</v>
      </c>
      <c r="H22" s="677"/>
      <c r="I22" s="434"/>
      <c r="J22" s="881">
        <v>1067</v>
      </c>
      <c r="K22" s="677">
        <v>1067</v>
      </c>
      <c r="L22" s="434"/>
    </row>
    <row r="23" spans="1:12" s="24" customFormat="1" ht="18" customHeight="1" thickBot="1">
      <c r="A23" s="887" t="s">
        <v>375</v>
      </c>
      <c r="B23" s="687">
        <f aca="true" t="shared" si="0" ref="B23:L23">SUM(B6:B22)</f>
        <v>299942</v>
      </c>
      <c r="C23" s="897">
        <f t="shared" si="0"/>
        <v>299942</v>
      </c>
      <c r="D23" s="894">
        <f t="shared" si="0"/>
        <v>0</v>
      </c>
      <c r="E23" s="875">
        <f t="shared" si="0"/>
        <v>56714</v>
      </c>
      <c r="F23" s="435">
        <f t="shared" si="0"/>
        <v>243228</v>
      </c>
      <c r="G23" s="882">
        <f>SUM(G6:G22)</f>
        <v>301285</v>
      </c>
      <c r="H23" s="678">
        <f t="shared" si="0"/>
        <v>0</v>
      </c>
      <c r="I23" s="679">
        <f t="shared" si="0"/>
        <v>0</v>
      </c>
      <c r="J23" s="882">
        <f t="shared" si="0"/>
        <v>301285</v>
      </c>
      <c r="K23" s="678">
        <f t="shared" si="0"/>
        <v>59057</v>
      </c>
      <c r="L23" s="679">
        <f t="shared" si="0"/>
        <v>242228</v>
      </c>
    </row>
    <row r="24" spans="1:12" ht="19.5" thickBot="1">
      <c r="A24" s="421" t="s">
        <v>489</v>
      </c>
      <c r="B24" s="688">
        <v>1428043</v>
      </c>
      <c r="C24" s="688">
        <v>1428043</v>
      </c>
      <c r="D24" s="895" t="s">
        <v>521</v>
      </c>
      <c r="E24" s="876"/>
      <c r="F24" s="426">
        <v>1428043</v>
      </c>
      <c r="G24" s="883">
        <v>1428043</v>
      </c>
      <c r="H24" s="680">
        <v>592600</v>
      </c>
      <c r="I24" s="681"/>
      <c r="J24" s="883">
        <v>2020643</v>
      </c>
      <c r="K24" s="898"/>
      <c r="L24" s="899">
        <v>2020643</v>
      </c>
    </row>
    <row r="25" spans="1:12" ht="19.5" thickBot="1">
      <c r="A25" s="888" t="s">
        <v>458</v>
      </c>
      <c r="B25" s="890">
        <f>B23+B24</f>
        <v>1727985</v>
      </c>
      <c r="C25" s="890">
        <f>C23+C24</f>
        <v>1727985</v>
      </c>
      <c r="D25" s="896"/>
      <c r="E25" s="682">
        <f>E23+E24</f>
        <v>56714</v>
      </c>
      <c r="F25" s="425">
        <f>F23+F24</f>
        <v>1671271</v>
      </c>
      <c r="G25" s="871">
        <f>G23+G24</f>
        <v>1729328</v>
      </c>
      <c r="H25" s="682">
        <v>592600</v>
      </c>
      <c r="I25" s="425"/>
      <c r="J25" s="871">
        <f>J23+J24</f>
        <v>2321928</v>
      </c>
      <c r="K25" s="680">
        <f>K23+K24</f>
        <v>59057</v>
      </c>
      <c r="L25" s="681">
        <f>L23+L24</f>
        <v>2262871</v>
      </c>
    </row>
    <row r="27" spans="1:7" ht="25.5" customHeight="1">
      <c r="A27" s="1058" t="s">
        <v>506</v>
      </c>
      <c r="B27" s="1058"/>
      <c r="C27" s="1058"/>
      <c r="D27" s="1058"/>
      <c r="E27" s="1058"/>
      <c r="F27" s="1058"/>
      <c r="G27" s="957"/>
    </row>
  </sheetData>
  <sheetProtection selectLockedCells="1" selectUnlockedCells="1"/>
  <mergeCells count="11">
    <mergeCell ref="G3:G4"/>
    <mergeCell ref="H3:I3"/>
    <mergeCell ref="J3:J4"/>
    <mergeCell ref="K3:L3"/>
    <mergeCell ref="A1:L1"/>
    <mergeCell ref="A27:F27"/>
    <mergeCell ref="E3:F3"/>
    <mergeCell ref="B3:B4"/>
    <mergeCell ref="A3:A4"/>
    <mergeCell ref="C3:C4"/>
    <mergeCell ref="D3:D4"/>
  </mergeCells>
  <printOptions horizontalCentered="1"/>
  <pageMargins left="0.7874015748031497" right="0.7874015748031497" top="0.7086614173228347" bottom="0.03937007874015748" header="0.4724409448818898" footer="0.11811023622047245"/>
  <pageSetup horizontalDpi="300" verticalDpi="300" orientation="landscape" paperSize="9" scale="65" r:id="rId1"/>
  <headerFooter alignWithMargins="0">
    <oddHeader>&amp;R&amp;"Times New Roman CE,Félkövér dőlt"&amp;11 6. melléklet  a 13/2020. (X.9.)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31"/>
  <sheetViews>
    <sheetView view="pageBreakPreview" zoomScaleSheetLayoutView="100" workbookViewId="0" topLeftCell="A1">
      <selection activeCell="L30" sqref="L30"/>
    </sheetView>
  </sheetViews>
  <sheetFormatPr defaultColWidth="9.00390625" defaultRowHeight="12.75"/>
  <cols>
    <col min="1" max="1" width="58.625" style="19" customWidth="1"/>
    <col min="2" max="2" width="20.50390625" style="284" customWidth="1"/>
    <col min="3" max="3" width="16.50390625" style="20" customWidth="1"/>
    <col min="4" max="4" width="16.375" style="20" customWidth="1"/>
    <col min="5" max="5" width="14.625" style="20" customWidth="1"/>
    <col min="6" max="7" width="14.50390625" style="20" customWidth="1"/>
    <col min="8" max="9" width="13.00390625" style="20" customWidth="1"/>
    <col min="10" max="10" width="13.875" style="20" customWidth="1"/>
    <col min="11" max="12" width="15.00390625" style="20" customWidth="1"/>
    <col min="13" max="16384" width="9.375" style="20" customWidth="1"/>
  </cols>
  <sheetData>
    <row r="1" spans="1:12" ht="24.75" customHeight="1">
      <c r="A1" s="1069" t="s">
        <v>376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4" ht="24.75" customHeight="1" thickBot="1">
      <c r="A2" s="21"/>
      <c r="B2" s="289"/>
      <c r="C2" s="21"/>
      <c r="D2" s="21"/>
    </row>
    <row r="3" spans="1:12" ht="37.5" customHeight="1" thickBot="1">
      <c r="A3" s="1064" t="s">
        <v>377</v>
      </c>
      <c r="B3" s="1071" t="s">
        <v>532</v>
      </c>
      <c r="C3" s="1064" t="s">
        <v>373</v>
      </c>
      <c r="D3" s="1066" t="s">
        <v>374</v>
      </c>
      <c r="E3" s="1059" t="s">
        <v>533</v>
      </c>
      <c r="F3" s="1070"/>
      <c r="G3" s="1025" t="s">
        <v>542</v>
      </c>
      <c r="H3" s="1031" t="s">
        <v>543</v>
      </c>
      <c r="I3" s="1032"/>
      <c r="J3" s="1025" t="s">
        <v>544</v>
      </c>
      <c r="K3" s="1074" t="s">
        <v>525</v>
      </c>
      <c r="L3" s="1014"/>
    </row>
    <row r="4" spans="1:12" s="23" customFormat="1" ht="46.5" customHeight="1" thickBot="1">
      <c r="A4" s="1073"/>
      <c r="B4" s="1072"/>
      <c r="C4" s="1065"/>
      <c r="D4" s="1067"/>
      <c r="E4" s="422" t="s">
        <v>3</v>
      </c>
      <c r="F4" s="667" t="s">
        <v>4</v>
      </c>
      <c r="G4" s="1026"/>
      <c r="H4" s="471" t="s">
        <v>526</v>
      </c>
      <c r="I4" s="423" t="s">
        <v>334</v>
      </c>
      <c r="J4" s="1026"/>
      <c r="K4" s="689" t="s">
        <v>3</v>
      </c>
      <c r="L4" s="479" t="s">
        <v>4</v>
      </c>
    </row>
    <row r="5" spans="1:12" s="14" customFormat="1" ht="15" customHeight="1" thickBot="1">
      <c r="A5" s="690" t="s">
        <v>5</v>
      </c>
      <c r="B5" s="668" t="s">
        <v>6</v>
      </c>
      <c r="C5" s="429" t="s">
        <v>7</v>
      </c>
      <c r="D5" s="430" t="s">
        <v>8</v>
      </c>
      <c r="E5" s="428" t="s">
        <v>9</v>
      </c>
      <c r="F5" s="429" t="s">
        <v>10</v>
      </c>
      <c r="G5" s="474" t="s">
        <v>370</v>
      </c>
      <c r="H5" s="475" t="s">
        <v>527</v>
      </c>
      <c r="I5" s="476" t="s">
        <v>528</v>
      </c>
      <c r="J5" s="476" t="s">
        <v>529</v>
      </c>
      <c r="K5" s="669" t="s">
        <v>530</v>
      </c>
      <c r="L5" s="429" t="s">
        <v>531</v>
      </c>
    </row>
    <row r="6" spans="1:12" ht="18" customHeight="1">
      <c r="A6" s="728" t="s">
        <v>507</v>
      </c>
      <c r="B6" s="701">
        <v>250</v>
      </c>
      <c r="C6" s="721">
        <v>250</v>
      </c>
      <c r="D6" s="715" t="s">
        <v>494</v>
      </c>
      <c r="E6" s="709">
        <v>250</v>
      </c>
      <c r="F6" s="293"/>
      <c r="G6" s="701">
        <v>250</v>
      </c>
      <c r="H6" s="691"/>
      <c r="I6" s="692"/>
      <c r="J6" s="701">
        <v>250</v>
      </c>
      <c r="K6" s="709">
        <v>250</v>
      </c>
      <c r="L6" s="293"/>
    </row>
    <row r="7" spans="1:12" ht="18" customHeight="1">
      <c r="A7" s="729" t="s">
        <v>508</v>
      </c>
      <c r="B7" s="702">
        <v>1500</v>
      </c>
      <c r="C7" s="702">
        <v>1500</v>
      </c>
      <c r="D7" s="715" t="s">
        <v>494</v>
      </c>
      <c r="E7" s="709">
        <v>1500</v>
      </c>
      <c r="F7" s="294"/>
      <c r="G7" s="702">
        <v>1500</v>
      </c>
      <c r="H7" s="693"/>
      <c r="I7" s="294"/>
      <c r="J7" s="702">
        <v>1500</v>
      </c>
      <c r="K7" s="709">
        <v>1500</v>
      </c>
      <c r="L7" s="294"/>
    </row>
    <row r="8" spans="1:12" ht="18" customHeight="1">
      <c r="A8" s="730" t="s">
        <v>522</v>
      </c>
      <c r="B8" s="702">
        <v>1000</v>
      </c>
      <c r="C8" s="722">
        <v>1000</v>
      </c>
      <c r="D8" s="715" t="s">
        <v>494</v>
      </c>
      <c r="E8" s="709"/>
      <c r="F8" s="293">
        <v>1000</v>
      </c>
      <c r="G8" s="702">
        <v>1000</v>
      </c>
      <c r="H8" s="693"/>
      <c r="I8" s="294"/>
      <c r="J8" s="702">
        <v>1000</v>
      </c>
      <c r="K8" s="709"/>
      <c r="L8" s="293">
        <v>1000</v>
      </c>
    </row>
    <row r="9" spans="1:12" ht="18" customHeight="1">
      <c r="A9" s="730" t="s">
        <v>513</v>
      </c>
      <c r="B9" s="703">
        <v>2000</v>
      </c>
      <c r="C9" s="723">
        <v>2000</v>
      </c>
      <c r="D9" s="715" t="s">
        <v>494</v>
      </c>
      <c r="E9" s="710">
        <v>2000</v>
      </c>
      <c r="F9" s="295"/>
      <c r="G9" s="703">
        <v>2000</v>
      </c>
      <c r="H9" s="694"/>
      <c r="I9" s="695"/>
      <c r="J9" s="703">
        <v>2000</v>
      </c>
      <c r="K9" s="710">
        <v>2000</v>
      </c>
      <c r="L9" s="295"/>
    </row>
    <row r="10" spans="1:12" ht="18" customHeight="1">
      <c r="A10" s="731" t="s">
        <v>509</v>
      </c>
      <c r="B10" s="704">
        <v>25000</v>
      </c>
      <c r="C10" s="724">
        <v>25000</v>
      </c>
      <c r="D10" s="715" t="s">
        <v>494</v>
      </c>
      <c r="E10" s="711">
        <v>25000</v>
      </c>
      <c r="F10" s="296"/>
      <c r="G10" s="704">
        <v>25000</v>
      </c>
      <c r="H10" s="696"/>
      <c r="I10" s="697"/>
      <c r="J10" s="704">
        <v>25000</v>
      </c>
      <c r="K10" s="711">
        <v>25000</v>
      </c>
      <c r="L10" s="296"/>
    </row>
    <row r="11" spans="1:12" ht="18" customHeight="1">
      <c r="A11" s="731" t="s">
        <v>539</v>
      </c>
      <c r="B11" s="704">
        <v>25000</v>
      </c>
      <c r="C11" s="724">
        <v>25000</v>
      </c>
      <c r="D11" s="715" t="s">
        <v>494</v>
      </c>
      <c r="E11" s="711">
        <v>25000</v>
      </c>
      <c r="F11" s="296"/>
      <c r="G11" s="704">
        <v>25000</v>
      </c>
      <c r="H11" s="696"/>
      <c r="I11" s="697"/>
      <c r="J11" s="704">
        <v>25000</v>
      </c>
      <c r="K11" s="711">
        <v>25000</v>
      </c>
      <c r="L11" s="296"/>
    </row>
    <row r="12" spans="1:12" ht="18" customHeight="1">
      <c r="A12" s="731" t="s">
        <v>510</v>
      </c>
      <c r="B12" s="704">
        <v>3000</v>
      </c>
      <c r="C12" s="724">
        <v>3000</v>
      </c>
      <c r="D12" s="716" t="s">
        <v>494</v>
      </c>
      <c r="E12" s="711">
        <v>3000</v>
      </c>
      <c r="F12" s="296"/>
      <c r="G12" s="704">
        <v>3000</v>
      </c>
      <c r="H12" s="696"/>
      <c r="I12" s="697"/>
      <c r="J12" s="704">
        <v>3000</v>
      </c>
      <c r="K12" s="711">
        <v>3000</v>
      </c>
      <c r="L12" s="296"/>
    </row>
    <row r="13" spans="1:12" ht="18" customHeight="1">
      <c r="A13" s="731" t="s">
        <v>514</v>
      </c>
      <c r="B13" s="704">
        <v>23000</v>
      </c>
      <c r="C13" s="724">
        <v>23000</v>
      </c>
      <c r="D13" s="717" t="s">
        <v>494</v>
      </c>
      <c r="E13" s="711">
        <v>23000</v>
      </c>
      <c r="F13" s="296"/>
      <c r="G13" s="704">
        <v>0</v>
      </c>
      <c r="H13" s="696"/>
      <c r="I13" s="697"/>
      <c r="J13" s="704">
        <v>0</v>
      </c>
      <c r="K13" s="711"/>
      <c r="L13" s="296"/>
    </row>
    <row r="14" spans="1:12" ht="18" customHeight="1">
      <c r="A14" s="731" t="s">
        <v>511</v>
      </c>
      <c r="B14" s="704">
        <v>3000</v>
      </c>
      <c r="C14" s="724">
        <v>3000</v>
      </c>
      <c r="D14" s="717" t="s">
        <v>494</v>
      </c>
      <c r="E14" s="711">
        <v>3000</v>
      </c>
      <c r="F14" s="296"/>
      <c r="G14" s="704">
        <v>3000</v>
      </c>
      <c r="H14" s="696"/>
      <c r="I14" s="697"/>
      <c r="J14" s="704">
        <v>3000</v>
      </c>
      <c r="K14" s="711">
        <v>3000</v>
      </c>
      <c r="L14" s="296"/>
    </row>
    <row r="15" spans="1:12" ht="18" customHeight="1">
      <c r="A15" s="731" t="s">
        <v>515</v>
      </c>
      <c r="B15" s="704">
        <v>1000</v>
      </c>
      <c r="C15" s="724">
        <v>1000</v>
      </c>
      <c r="D15" s="717" t="s">
        <v>494</v>
      </c>
      <c r="E15" s="711">
        <v>1000</v>
      </c>
      <c r="F15" s="296"/>
      <c r="G15" s="704">
        <v>1000</v>
      </c>
      <c r="H15" s="696"/>
      <c r="I15" s="697"/>
      <c r="J15" s="704">
        <v>1000</v>
      </c>
      <c r="K15" s="711">
        <v>1000</v>
      </c>
      <c r="L15" s="296"/>
    </row>
    <row r="16" spans="1:12" ht="18" customHeight="1">
      <c r="A16" s="731" t="s">
        <v>512</v>
      </c>
      <c r="B16" s="704">
        <v>400</v>
      </c>
      <c r="C16" s="724">
        <v>400</v>
      </c>
      <c r="D16" s="717" t="s">
        <v>494</v>
      </c>
      <c r="E16" s="711"/>
      <c r="F16" s="296">
        <v>400</v>
      </c>
      <c r="G16" s="704">
        <v>400</v>
      </c>
      <c r="H16" s="696"/>
      <c r="I16" s="697"/>
      <c r="J16" s="704">
        <v>400</v>
      </c>
      <c r="K16" s="711"/>
      <c r="L16" s="296">
        <v>400</v>
      </c>
    </row>
    <row r="17" spans="1:12" ht="18" customHeight="1">
      <c r="A17" s="731" t="s">
        <v>516</v>
      </c>
      <c r="B17" s="704">
        <v>3000</v>
      </c>
      <c r="C17" s="724">
        <v>3000</v>
      </c>
      <c r="D17" s="717" t="s">
        <v>494</v>
      </c>
      <c r="E17" s="711">
        <v>3000</v>
      </c>
      <c r="F17" s="296"/>
      <c r="G17" s="704">
        <v>3000</v>
      </c>
      <c r="H17" s="696"/>
      <c r="I17" s="697"/>
      <c r="J17" s="704">
        <v>3000</v>
      </c>
      <c r="K17" s="711">
        <v>3000</v>
      </c>
      <c r="L17" s="296"/>
    </row>
    <row r="18" spans="1:12" ht="18" customHeight="1">
      <c r="A18" s="731" t="s">
        <v>517</v>
      </c>
      <c r="B18" s="704">
        <v>1292</v>
      </c>
      <c r="C18" s="724">
        <v>1292</v>
      </c>
      <c r="D18" s="717" t="s">
        <v>494</v>
      </c>
      <c r="E18" s="711"/>
      <c r="F18" s="296">
        <v>1292</v>
      </c>
      <c r="G18" s="704">
        <v>1292</v>
      </c>
      <c r="H18" s="696"/>
      <c r="I18" s="697"/>
      <c r="J18" s="704">
        <v>1292</v>
      </c>
      <c r="K18" s="711"/>
      <c r="L18" s="296">
        <v>1292</v>
      </c>
    </row>
    <row r="19" spans="1:12" ht="18" customHeight="1">
      <c r="A19" s="731" t="s">
        <v>518</v>
      </c>
      <c r="B19" s="704">
        <v>60122</v>
      </c>
      <c r="C19" s="724">
        <v>60122</v>
      </c>
      <c r="D19" s="717" t="s">
        <v>494</v>
      </c>
      <c r="E19" s="711">
        <v>60122</v>
      </c>
      <c r="F19" s="296"/>
      <c r="G19" s="704">
        <v>60122</v>
      </c>
      <c r="H19" s="696"/>
      <c r="I19" s="697"/>
      <c r="J19" s="704">
        <v>60122</v>
      </c>
      <c r="K19" s="711">
        <v>60122</v>
      </c>
      <c r="L19" s="296"/>
    </row>
    <row r="20" spans="1:12" ht="18" customHeight="1">
      <c r="A20" s="731" t="s">
        <v>519</v>
      </c>
      <c r="B20" s="704">
        <v>49399</v>
      </c>
      <c r="C20" s="724">
        <v>49399</v>
      </c>
      <c r="D20" s="717" t="s">
        <v>494</v>
      </c>
      <c r="E20" s="711">
        <v>49399</v>
      </c>
      <c r="F20" s="296"/>
      <c r="G20" s="704">
        <v>49399</v>
      </c>
      <c r="H20" s="696"/>
      <c r="I20" s="697"/>
      <c r="J20" s="704">
        <v>49399</v>
      </c>
      <c r="K20" s="711">
        <v>49399</v>
      </c>
      <c r="L20" s="296"/>
    </row>
    <row r="21" spans="1:12" ht="18" customHeight="1">
      <c r="A21" s="731" t="s">
        <v>520</v>
      </c>
      <c r="B21" s="704">
        <v>32131</v>
      </c>
      <c r="C21" s="724">
        <v>32131</v>
      </c>
      <c r="D21" s="717" t="s">
        <v>494</v>
      </c>
      <c r="E21" s="711">
        <v>32131</v>
      </c>
      <c r="F21" s="296"/>
      <c r="G21" s="704">
        <v>32131</v>
      </c>
      <c r="H21" s="696"/>
      <c r="I21" s="697"/>
      <c r="J21" s="704">
        <v>32131</v>
      </c>
      <c r="K21" s="711">
        <v>32131</v>
      </c>
      <c r="L21" s="296"/>
    </row>
    <row r="22" spans="1:12" ht="18" customHeight="1">
      <c r="A22" s="732" t="s">
        <v>540</v>
      </c>
      <c r="B22" s="705"/>
      <c r="C22" s="725"/>
      <c r="D22" s="717" t="s">
        <v>494</v>
      </c>
      <c r="E22" s="712"/>
      <c r="F22" s="436"/>
      <c r="G22" s="705">
        <v>1255</v>
      </c>
      <c r="H22" s="698"/>
      <c r="I22" s="699"/>
      <c r="J22" s="705">
        <v>1255</v>
      </c>
      <c r="K22" s="712">
        <v>1255</v>
      </c>
      <c r="L22" s="436"/>
    </row>
    <row r="23" spans="1:12" ht="18" customHeight="1">
      <c r="A23" s="732" t="s">
        <v>541</v>
      </c>
      <c r="B23" s="705"/>
      <c r="C23" s="725"/>
      <c r="D23" s="717" t="s">
        <v>494</v>
      </c>
      <c r="E23" s="712"/>
      <c r="F23" s="436"/>
      <c r="G23" s="705">
        <v>7361</v>
      </c>
      <c r="H23" s="698"/>
      <c r="I23" s="699"/>
      <c r="J23" s="705">
        <v>7361</v>
      </c>
      <c r="K23" s="698"/>
      <c r="L23" s="699">
        <v>7361</v>
      </c>
    </row>
    <row r="24" spans="1:12" ht="18" customHeight="1" thickBot="1">
      <c r="A24" s="732"/>
      <c r="B24" s="705"/>
      <c r="C24" s="725"/>
      <c r="D24" s="718"/>
      <c r="E24" s="712"/>
      <c r="F24" s="436"/>
      <c r="G24" s="705"/>
      <c r="H24" s="698"/>
      <c r="I24" s="699"/>
      <c r="J24" s="705"/>
      <c r="K24" s="698"/>
      <c r="L24" s="699"/>
    </row>
    <row r="25" spans="1:12" ht="18" customHeight="1" thickBot="1">
      <c r="A25" s="421" t="s">
        <v>375</v>
      </c>
      <c r="B25" s="706">
        <f>SUM(B6:B21)</f>
        <v>231094</v>
      </c>
      <c r="C25" s="726">
        <f>SUM(C6:C21)</f>
        <v>231094</v>
      </c>
      <c r="D25" s="719">
        <f>SUM(D6:D7)</f>
        <v>0</v>
      </c>
      <c r="E25" s="713">
        <f>SUM(E6:E21)</f>
        <v>228402</v>
      </c>
      <c r="F25" s="437">
        <f aca="true" t="shared" si="0" ref="F25:L25">SUM(F6:F24)</f>
        <v>2692</v>
      </c>
      <c r="G25" s="437">
        <f>SUM(G6:G24)</f>
        <v>216710</v>
      </c>
      <c r="H25" s="437">
        <f t="shared" si="0"/>
        <v>0</v>
      </c>
      <c r="I25" s="437">
        <f t="shared" si="0"/>
        <v>0</v>
      </c>
      <c r="J25" s="437">
        <f t="shared" si="0"/>
        <v>216710</v>
      </c>
      <c r="K25" s="437">
        <f t="shared" si="0"/>
        <v>206657</v>
      </c>
      <c r="L25" s="437">
        <f t="shared" si="0"/>
        <v>10053</v>
      </c>
    </row>
    <row r="26" spans="1:12" ht="18" customHeight="1" thickBot="1">
      <c r="A26" s="421" t="s">
        <v>490</v>
      </c>
      <c r="B26" s="707">
        <v>25966</v>
      </c>
      <c r="C26" s="727">
        <v>25966</v>
      </c>
      <c r="D26" s="720" t="s">
        <v>494</v>
      </c>
      <c r="E26" s="714"/>
      <c r="F26" s="431">
        <v>25966</v>
      </c>
      <c r="G26" s="431">
        <v>25966</v>
      </c>
      <c r="H26" s="431">
        <v>345811</v>
      </c>
      <c r="I26" s="431"/>
      <c r="J26" s="431">
        <v>371777</v>
      </c>
      <c r="K26" s="431"/>
      <c r="L26" s="431">
        <v>371777</v>
      </c>
    </row>
    <row r="27" spans="1:12" s="24" customFormat="1" ht="18" customHeight="1" thickBot="1">
      <c r="A27" s="421" t="s">
        <v>491</v>
      </c>
      <c r="B27" s="708">
        <f>B25+B26</f>
        <v>257060</v>
      </c>
      <c r="C27" s="708">
        <f>C25+C26</f>
        <v>257060</v>
      </c>
      <c r="D27" s="720"/>
      <c r="E27" s="700">
        <f aca="true" t="shared" si="1" ref="E27:L27">E25+E26</f>
        <v>228402</v>
      </c>
      <c r="F27" s="432">
        <f t="shared" si="1"/>
        <v>28658</v>
      </c>
      <c r="G27" s="432">
        <f>G25+G26</f>
        <v>242676</v>
      </c>
      <c r="H27" s="432">
        <v>345811</v>
      </c>
      <c r="I27" s="432">
        <f t="shared" si="1"/>
        <v>0</v>
      </c>
      <c r="J27" s="432">
        <f t="shared" si="1"/>
        <v>588487</v>
      </c>
      <c r="K27" s="432">
        <f t="shared" si="1"/>
        <v>206657</v>
      </c>
      <c r="L27" s="432">
        <f t="shared" si="1"/>
        <v>381830</v>
      </c>
    </row>
    <row r="28" ht="9" customHeight="1"/>
    <row r="29" spans="1:7" ht="15">
      <c r="A29" s="1058" t="s">
        <v>506</v>
      </c>
      <c r="B29" s="1058"/>
      <c r="C29" s="1058"/>
      <c r="D29" s="1058"/>
      <c r="E29" s="1058"/>
      <c r="F29" s="1058"/>
      <c r="G29" s="957"/>
    </row>
    <row r="31" ht="15.75">
      <c r="A31" s="804" t="s">
        <v>538</v>
      </c>
    </row>
  </sheetData>
  <sheetProtection selectLockedCells="1" selectUnlockedCells="1"/>
  <mergeCells count="11">
    <mergeCell ref="G3:G4"/>
    <mergeCell ref="H3:I3"/>
    <mergeCell ref="J3:J4"/>
    <mergeCell ref="K3:L3"/>
    <mergeCell ref="A1:L1"/>
    <mergeCell ref="A29:F29"/>
    <mergeCell ref="E3:F3"/>
    <mergeCell ref="B3:B4"/>
    <mergeCell ref="A3:A4"/>
    <mergeCell ref="C3:C4"/>
    <mergeCell ref="D3:D4"/>
  </mergeCells>
  <printOptions horizontalCentered="1"/>
  <pageMargins left="0.7874015748031497" right="0.7874015748031497" top="0.7480314960629921" bottom="0.7874015748031497" header="0.5905511811023623" footer="0.5118110236220472"/>
  <pageSetup horizontalDpi="300" verticalDpi="300" orientation="landscape" paperSize="9" scale="63" r:id="rId1"/>
  <headerFooter alignWithMargins="0">
    <oddHeader xml:space="preserve">&amp;R&amp;"Times New Roman CE,Félkövér dőlt"&amp;12 &amp;11 7. melléklet a 13/2020. (X.9.) önkormányzati rendelethez 
&amp;"Times New Roman CE,Normál"&amp;10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O177"/>
  <sheetViews>
    <sheetView view="pageBreakPreview" zoomScaleSheetLayoutView="100" zoomScalePageLayoutView="0" workbookViewId="0" topLeftCell="A1">
      <selection activeCell="B2" sqref="B2:M2"/>
    </sheetView>
  </sheetViews>
  <sheetFormatPr defaultColWidth="9.00390625" defaultRowHeight="12.75"/>
  <cols>
    <col min="1" max="1" width="9.125" style="25" customWidth="1"/>
    <col min="2" max="2" width="81.50390625" style="105" customWidth="1"/>
    <col min="3" max="3" width="16.125" style="282" customWidth="1"/>
    <col min="4" max="4" width="16.00390625" style="27" customWidth="1"/>
    <col min="5" max="5" width="16.50390625" style="27" customWidth="1"/>
    <col min="6" max="6" width="13.625" style="27" customWidth="1"/>
    <col min="7" max="7" width="16.375" style="27" customWidth="1"/>
    <col min="8" max="8" width="16.50390625" style="28" customWidth="1"/>
    <col min="9" max="9" width="14.00390625" style="28" customWidth="1"/>
    <col min="10" max="10" width="17.00390625" style="28" bestFit="1" customWidth="1"/>
    <col min="11" max="12" width="16.00390625" style="28" customWidth="1"/>
    <col min="13" max="13" width="15.50390625" style="28" customWidth="1"/>
    <col min="14" max="16384" width="9.375" style="28" customWidth="1"/>
  </cols>
  <sheetData>
    <row r="1" spans="1:13" s="31" customFormat="1" ht="16.5" customHeight="1" thickBot="1">
      <c r="A1" s="29"/>
      <c r="B1" s="52"/>
      <c r="C1" s="279" t="str">
        <f>+CONCATENATE("9.1. melléklet a 13/",2020,". (X.9.) önkormányzati rendelethez")</f>
        <v>9.1. melléklet a 13/2020. (X.9.) önkormányzati rendelethez</v>
      </c>
      <c r="D1" s="30"/>
      <c r="E1" s="30"/>
      <c r="M1" s="16" t="s">
        <v>456</v>
      </c>
    </row>
    <row r="2" spans="1:13" s="32" customFormat="1" ht="40.5" customHeight="1" thickBot="1">
      <c r="A2" s="292" t="s">
        <v>378</v>
      </c>
      <c r="B2" s="1033" t="s">
        <v>462</v>
      </c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34"/>
    </row>
    <row r="3" spans="1:13" s="32" customFormat="1" ht="42" customHeight="1" thickBot="1">
      <c r="A3" s="359" t="s">
        <v>379</v>
      </c>
      <c r="B3" s="1033" t="s">
        <v>380</v>
      </c>
      <c r="C3" s="1077"/>
      <c r="D3" s="1077"/>
      <c r="E3" s="1077"/>
      <c r="F3" s="1077"/>
      <c r="G3" s="1077"/>
      <c r="H3" s="1077"/>
      <c r="I3" s="1077"/>
      <c r="J3" s="1077"/>
      <c r="K3" s="1077"/>
      <c r="L3" s="1077"/>
      <c r="M3" s="1034"/>
    </row>
    <row r="4" spans="1:13" s="32" customFormat="1" ht="26.25" customHeight="1" thickBot="1">
      <c r="A4" s="1075" t="s">
        <v>1</v>
      </c>
      <c r="B4" s="1025" t="s">
        <v>2</v>
      </c>
      <c r="C4" s="1022" t="s">
        <v>532</v>
      </c>
      <c r="D4" s="1019" t="s">
        <v>533</v>
      </c>
      <c r="E4" s="1020"/>
      <c r="F4" s="1021"/>
      <c r="G4" s="1025" t="s">
        <v>542</v>
      </c>
      <c r="H4" s="1031" t="s">
        <v>543</v>
      </c>
      <c r="I4" s="1032"/>
      <c r="J4" s="1025" t="s">
        <v>544</v>
      </c>
      <c r="K4" s="1013" t="s">
        <v>525</v>
      </c>
      <c r="L4" s="1013"/>
      <c r="M4" s="1014"/>
    </row>
    <row r="5" spans="1:13" s="105" customFormat="1" ht="48" thickBot="1">
      <c r="A5" s="1076"/>
      <c r="B5" s="1026"/>
      <c r="C5" s="1049"/>
      <c r="D5" s="544" t="s">
        <v>3</v>
      </c>
      <c r="E5" s="470" t="s">
        <v>4</v>
      </c>
      <c r="F5" s="473" t="s">
        <v>453</v>
      </c>
      <c r="G5" s="1026"/>
      <c r="H5" s="471" t="s">
        <v>526</v>
      </c>
      <c r="I5" s="423" t="s">
        <v>334</v>
      </c>
      <c r="J5" s="1026"/>
      <c r="K5" s="472" t="s">
        <v>3</v>
      </c>
      <c r="L5" s="470" t="s">
        <v>4</v>
      </c>
      <c r="M5" s="473" t="s">
        <v>453</v>
      </c>
    </row>
    <row r="6" spans="1:13" s="7" customFormat="1" ht="13.5" customHeight="1" thickBot="1">
      <c r="A6" s="632" t="s">
        <v>5</v>
      </c>
      <c r="B6" s="545" t="s">
        <v>6</v>
      </c>
      <c r="C6" s="546" t="s">
        <v>7</v>
      </c>
      <c r="D6" s="547" t="s">
        <v>8</v>
      </c>
      <c r="E6" s="547" t="s">
        <v>9</v>
      </c>
      <c r="F6" s="548" t="s">
        <v>10</v>
      </c>
      <c r="G6" s="474" t="s">
        <v>370</v>
      </c>
      <c r="H6" s="475" t="s">
        <v>527</v>
      </c>
      <c r="I6" s="476" t="s">
        <v>528</v>
      </c>
      <c r="J6" s="476" t="s">
        <v>529</v>
      </c>
      <c r="K6" s="475" t="s">
        <v>530</v>
      </c>
      <c r="L6" s="476" t="s">
        <v>531</v>
      </c>
      <c r="M6" s="476" t="s">
        <v>545</v>
      </c>
    </row>
    <row r="7" spans="1:13" s="33" customFormat="1" ht="15.75" customHeight="1" thickBot="1">
      <c r="A7" s="631"/>
      <c r="B7" s="1078" t="s">
        <v>288</v>
      </c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80"/>
    </row>
    <row r="8" spans="1:13" ht="20.25" customHeight="1" thickBot="1">
      <c r="A8" s="71"/>
      <c r="B8" s="78" t="s">
        <v>381</v>
      </c>
      <c r="C8" s="208"/>
      <c r="D8" s="209"/>
      <c r="E8" s="209"/>
      <c r="F8" s="611"/>
      <c r="G8" s="1000"/>
      <c r="H8" s="619"/>
      <c r="I8" s="620"/>
      <c r="J8" s="628"/>
      <c r="K8" s="619"/>
      <c r="L8" s="208"/>
      <c r="M8" s="620"/>
    </row>
    <row r="9" spans="1:13" s="36" customFormat="1" ht="18" customHeight="1">
      <c r="A9" s="72" t="s">
        <v>13</v>
      </c>
      <c r="B9" s="79" t="s">
        <v>14</v>
      </c>
      <c r="C9" s="203">
        <v>109616</v>
      </c>
      <c r="D9" s="203">
        <v>109616</v>
      </c>
      <c r="E9" s="178"/>
      <c r="F9" s="604">
        <v>32240</v>
      </c>
      <c r="G9" s="538">
        <v>110283</v>
      </c>
      <c r="H9" s="523"/>
      <c r="I9" s="524"/>
      <c r="J9" s="538">
        <v>110283</v>
      </c>
      <c r="K9" s="1008">
        <v>110283</v>
      </c>
      <c r="L9" s="1009"/>
      <c r="M9" s="524">
        <v>32240</v>
      </c>
    </row>
    <row r="10" spans="1:13" s="38" customFormat="1" ht="18" customHeight="1">
      <c r="A10" s="67" t="s">
        <v>15</v>
      </c>
      <c r="B10" s="80" t="s">
        <v>16</v>
      </c>
      <c r="C10" s="204">
        <v>137878</v>
      </c>
      <c r="D10" s="204">
        <v>137878</v>
      </c>
      <c r="E10" s="176"/>
      <c r="F10" s="438"/>
      <c r="G10" s="535">
        <v>148026</v>
      </c>
      <c r="H10" s="518"/>
      <c r="I10" s="519"/>
      <c r="J10" s="535">
        <v>148026</v>
      </c>
      <c r="K10" s="1010">
        <v>148026</v>
      </c>
      <c r="L10" s="1011"/>
      <c r="M10" s="519"/>
    </row>
    <row r="11" spans="1:13" s="38" customFormat="1" ht="18" customHeight="1">
      <c r="A11" s="67" t="s">
        <v>17</v>
      </c>
      <c r="B11" s="80" t="s">
        <v>18</v>
      </c>
      <c r="C11" s="204">
        <v>223306</v>
      </c>
      <c r="D11" s="204">
        <v>223306</v>
      </c>
      <c r="E11" s="176"/>
      <c r="F11" s="438"/>
      <c r="G11" s="535">
        <v>256771</v>
      </c>
      <c r="H11" s="518"/>
      <c r="I11" s="519"/>
      <c r="J11" s="535">
        <v>256771</v>
      </c>
      <c r="K11" s="1010">
        <v>256771</v>
      </c>
      <c r="L11" s="1011"/>
      <c r="M11" s="519"/>
    </row>
    <row r="12" spans="1:13" s="38" customFormat="1" ht="16.5" customHeight="1">
      <c r="A12" s="67" t="s">
        <v>19</v>
      </c>
      <c r="B12" s="80" t="s">
        <v>20</v>
      </c>
      <c r="C12" s="204">
        <v>32721</v>
      </c>
      <c r="D12" s="204">
        <v>32721</v>
      </c>
      <c r="E12" s="176"/>
      <c r="F12" s="438"/>
      <c r="G12" s="535">
        <v>38898</v>
      </c>
      <c r="H12" s="518">
        <v>591</v>
      </c>
      <c r="I12" s="519"/>
      <c r="J12" s="535">
        <v>39489</v>
      </c>
      <c r="K12" s="1010">
        <v>39489</v>
      </c>
      <c r="L12" s="1011"/>
      <c r="M12" s="519"/>
    </row>
    <row r="13" spans="1:13" s="38" customFormat="1" ht="15" customHeight="1" thickBot="1">
      <c r="A13" s="67" t="s">
        <v>21</v>
      </c>
      <c r="B13" s="80" t="s">
        <v>382</v>
      </c>
      <c r="C13" s="204"/>
      <c r="D13" s="176"/>
      <c r="E13" s="176"/>
      <c r="F13" s="438"/>
      <c r="G13" s="535">
        <v>15124</v>
      </c>
      <c r="H13" s="518"/>
      <c r="I13" s="519"/>
      <c r="J13" s="535">
        <v>15124</v>
      </c>
      <c r="K13" s="1010">
        <v>15124</v>
      </c>
      <c r="L13" s="1012"/>
      <c r="M13" s="519"/>
    </row>
    <row r="14" spans="1:13" s="33" customFormat="1" ht="18.75" customHeight="1" thickBot="1">
      <c r="A14" s="70" t="s">
        <v>23</v>
      </c>
      <c r="B14" s="82" t="s">
        <v>24</v>
      </c>
      <c r="C14" s="205">
        <f>+C9+C10+C11+C12+C13</f>
        <v>503521</v>
      </c>
      <c r="D14" s="177">
        <f>+D9+D10+D11+D12+D13</f>
        <v>503521</v>
      </c>
      <c r="E14" s="177">
        <f>+E9+E10+E11+E12+E13</f>
        <v>0</v>
      </c>
      <c r="F14" s="605">
        <f>+F9+F10+F11+F12+F13</f>
        <v>32240</v>
      </c>
      <c r="G14" s="536">
        <f>+G9+G10+G11+G12+G13</f>
        <v>569102</v>
      </c>
      <c r="H14" s="520">
        <f aca="true" t="shared" si="0" ref="H14:M14">+H9+H10+H11+H12+H13</f>
        <v>591</v>
      </c>
      <c r="I14" s="306">
        <f t="shared" si="0"/>
        <v>0</v>
      </c>
      <c r="J14" s="609">
        <f t="shared" si="0"/>
        <v>569693</v>
      </c>
      <c r="K14" s="520">
        <f t="shared" si="0"/>
        <v>569693</v>
      </c>
      <c r="L14" s="205">
        <f t="shared" si="0"/>
        <v>0</v>
      </c>
      <c r="M14" s="306">
        <f t="shared" si="0"/>
        <v>32240</v>
      </c>
    </row>
    <row r="15" spans="1:13" ht="15" customHeight="1" thickBot="1">
      <c r="A15" s="71"/>
      <c r="B15" s="127" t="s">
        <v>383</v>
      </c>
      <c r="C15" s="201"/>
      <c r="D15" s="202"/>
      <c r="E15" s="202"/>
      <c r="F15" s="603"/>
      <c r="G15" s="643"/>
      <c r="H15" s="615"/>
      <c r="I15" s="616"/>
      <c r="J15" s="623"/>
      <c r="K15" s="615"/>
      <c r="L15" s="201"/>
      <c r="M15" s="616"/>
    </row>
    <row r="16" spans="1:13" s="36" customFormat="1" ht="15" customHeight="1">
      <c r="A16" s="72" t="s">
        <v>26</v>
      </c>
      <c r="B16" s="79" t="s">
        <v>27</v>
      </c>
      <c r="C16" s="203"/>
      <c r="D16" s="178"/>
      <c r="E16" s="178"/>
      <c r="F16" s="604"/>
      <c r="G16" s="538"/>
      <c r="H16" s="523"/>
      <c r="I16" s="524"/>
      <c r="J16" s="624"/>
      <c r="K16" s="523"/>
      <c r="L16" s="203"/>
      <c r="M16" s="524"/>
    </row>
    <row r="17" spans="1:13" s="36" customFormat="1" ht="15" customHeight="1">
      <c r="A17" s="67" t="s">
        <v>28</v>
      </c>
      <c r="B17" s="80" t="s">
        <v>29</v>
      </c>
      <c r="C17" s="204"/>
      <c r="D17" s="176"/>
      <c r="E17" s="176"/>
      <c r="F17" s="438"/>
      <c r="G17" s="535"/>
      <c r="H17" s="518"/>
      <c r="I17" s="519"/>
      <c r="J17" s="625"/>
      <c r="K17" s="518"/>
      <c r="L17" s="204"/>
      <c r="M17" s="519"/>
    </row>
    <row r="18" spans="1:13" s="36" customFormat="1" ht="15" customHeight="1">
      <c r="A18" s="67" t="s">
        <v>30</v>
      </c>
      <c r="B18" s="80" t="s">
        <v>31</v>
      </c>
      <c r="C18" s="204"/>
      <c r="D18" s="176"/>
      <c r="E18" s="176"/>
      <c r="F18" s="438"/>
      <c r="G18" s="535"/>
      <c r="H18" s="518"/>
      <c r="I18" s="519"/>
      <c r="J18" s="625"/>
      <c r="K18" s="518"/>
      <c r="L18" s="204"/>
      <c r="M18" s="519"/>
    </row>
    <row r="19" spans="1:13" s="36" customFormat="1" ht="15" customHeight="1">
      <c r="A19" s="67" t="s">
        <v>32</v>
      </c>
      <c r="B19" s="80" t="s">
        <v>33</v>
      </c>
      <c r="C19" s="204"/>
      <c r="D19" s="176"/>
      <c r="E19" s="176"/>
      <c r="F19" s="438"/>
      <c r="G19" s="535"/>
      <c r="H19" s="518"/>
      <c r="I19" s="519"/>
      <c r="J19" s="625"/>
      <c r="K19" s="518"/>
      <c r="L19" s="204"/>
      <c r="M19" s="519"/>
    </row>
    <row r="20" spans="1:13" s="36" customFormat="1" ht="17.25" customHeight="1">
      <c r="A20" s="67" t="s">
        <v>34</v>
      </c>
      <c r="B20" s="80" t="s">
        <v>35</v>
      </c>
      <c r="C20" s="206">
        <v>241097</v>
      </c>
      <c r="D20" s="175">
        <v>34635</v>
      </c>
      <c r="E20" s="175">
        <v>206462</v>
      </c>
      <c r="F20" s="438"/>
      <c r="G20" s="534">
        <v>240705</v>
      </c>
      <c r="H20" s="516">
        <v>64064</v>
      </c>
      <c r="I20" s="517"/>
      <c r="J20" s="626">
        <v>304769</v>
      </c>
      <c r="K20" s="516">
        <v>40935</v>
      </c>
      <c r="L20" s="206">
        <v>263834</v>
      </c>
      <c r="M20" s="517"/>
    </row>
    <row r="21" spans="1:13" s="38" customFormat="1" ht="15" customHeight="1" thickBot="1">
      <c r="A21" s="69" t="s">
        <v>36</v>
      </c>
      <c r="B21" s="85" t="s">
        <v>37</v>
      </c>
      <c r="C21" s="206"/>
      <c r="D21" s="175"/>
      <c r="E21" s="175"/>
      <c r="F21" s="606"/>
      <c r="G21" s="534"/>
      <c r="H21" s="516">
        <v>57764</v>
      </c>
      <c r="I21" s="517"/>
      <c r="J21" s="626">
        <v>57764</v>
      </c>
      <c r="K21" s="516"/>
      <c r="L21" s="206">
        <v>57764</v>
      </c>
      <c r="M21" s="517"/>
    </row>
    <row r="22" spans="1:13" s="36" customFormat="1" ht="33" customHeight="1" thickBot="1">
      <c r="A22" s="70" t="s">
        <v>38</v>
      </c>
      <c r="B22" s="83" t="s">
        <v>39</v>
      </c>
      <c r="C22" s="205">
        <f>+C16+C17+C18+C19+C20</f>
        <v>241097</v>
      </c>
      <c r="D22" s="177">
        <f>+D16+D17+D18+D19+D20</f>
        <v>34635</v>
      </c>
      <c r="E22" s="177">
        <f>+E16+E17+E18+E19+E20</f>
        <v>206462</v>
      </c>
      <c r="F22" s="607">
        <f>+F16+F17+F18+F19+F20</f>
        <v>0</v>
      </c>
      <c r="G22" s="536">
        <f>+G16+G17+G18+G19+G20</f>
        <v>240705</v>
      </c>
      <c r="H22" s="520">
        <f aca="true" t="shared" si="1" ref="H22:M22">+H16+H17+H18+H19+H20</f>
        <v>64064</v>
      </c>
      <c r="I22" s="306">
        <f t="shared" si="1"/>
        <v>0</v>
      </c>
      <c r="J22" s="609">
        <f t="shared" si="1"/>
        <v>304769</v>
      </c>
      <c r="K22" s="520">
        <f t="shared" si="1"/>
        <v>40935</v>
      </c>
      <c r="L22" s="205">
        <f t="shared" si="1"/>
        <v>263834</v>
      </c>
      <c r="M22" s="306">
        <f t="shared" si="1"/>
        <v>0</v>
      </c>
    </row>
    <row r="23" spans="1:13" ht="15" customHeight="1" thickBot="1">
      <c r="A23" s="71"/>
      <c r="B23" s="82" t="s">
        <v>40</v>
      </c>
      <c r="C23" s="201"/>
      <c r="D23" s="202"/>
      <c r="E23" s="202"/>
      <c r="F23" s="603"/>
      <c r="G23" s="643"/>
      <c r="H23" s="615"/>
      <c r="I23" s="616"/>
      <c r="J23" s="623"/>
      <c r="K23" s="615"/>
      <c r="L23" s="201"/>
      <c r="M23" s="616"/>
    </row>
    <row r="24" spans="1:13" s="38" customFormat="1" ht="16.5" customHeight="1">
      <c r="A24" s="72" t="s">
        <v>41</v>
      </c>
      <c r="B24" s="79" t="s">
        <v>42</v>
      </c>
      <c r="C24" s="203"/>
      <c r="D24" s="178"/>
      <c r="E24" s="178"/>
      <c r="F24" s="604"/>
      <c r="G24" s="538"/>
      <c r="H24" s="523"/>
      <c r="I24" s="524"/>
      <c r="J24" s="624"/>
      <c r="K24" s="523"/>
      <c r="L24" s="203"/>
      <c r="M24" s="524"/>
    </row>
    <row r="25" spans="1:13" s="36" customFormat="1" ht="15" customHeight="1">
      <c r="A25" s="67" t="s">
        <v>43</v>
      </c>
      <c r="B25" s="80" t="s">
        <v>44</v>
      </c>
      <c r="C25" s="204"/>
      <c r="D25" s="176"/>
      <c r="E25" s="176"/>
      <c r="F25" s="438"/>
      <c r="G25" s="535"/>
      <c r="H25" s="518"/>
      <c r="I25" s="519"/>
      <c r="J25" s="625"/>
      <c r="K25" s="518"/>
      <c r="L25" s="204"/>
      <c r="M25" s="519"/>
    </row>
    <row r="26" spans="1:13" s="38" customFormat="1" ht="15" customHeight="1">
      <c r="A26" s="67" t="s">
        <v>45</v>
      </c>
      <c r="B26" s="80" t="s">
        <v>46</v>
      </c>
      <c r="C26" s="204"/>
      <c r="D26" s="176"/>
      <c r="E26" s="176"/>
      <c r="F26" s="438"/>
      <c r="G26" s="535"/>
      <c r="H26" s="518"/>
      <c r="I26" s="519"/>
      <c r="J26" s="625"/>
      <c r="K26" s="518"/>
      <c r="L26" s="204"/>
      <c r="M26" s="519"/>
    </row>
    <row r="27" spans="1:13" s="38" customFormat="1" ht="15" customHeight="1">
      <c r="A27" s="67" t="s">
        <v>47</v>
      </c>
      <c r="B27" s="80" t="s">
        <v>48</v>
      </c>
      <c r="C27" s="204"/>
      <c r="D27" s="176"/>
      <c r="E27" s="176"/>
      <c r="F27" s="438"/>
      <c r="G27" s="535"/>
      <c r="H27" s="518"/>
      <c r="I27" s="519"/>
      <c r="J27" s="625"/>
      <c r="K27" s="518"/>
      <c r="L27" s="204"/>
      <c r="M27" s="519"/>
    </row>
    <row r="28" spans="1:13" s="38" customFormat="1" ht="15" customHeight="1">
      <c r="A28" s="67" t="s">
        <v>49</v>
      </c>
      <c r="B28" s="80" t="s">
        <v>50</v>
      </c>
      <c r="C28" s="204"/>
      <c r="D28" s="176"/>
      <c r="E28" s="176"/>
      <c r="F28" s="438"/>
      <c r="G28" s="535">
        <v>5000</v>
      </c>
      <c r="H28" s="518">
        <v>946652</v>
      </c>
      <c r="I28" s="519"/>
      <c r="J28" s="625">
        <v>951652</v>
      </c>
      <c r="K28" s="518">
        <v>5000</v>
      </c>
      <c r="L28" s="204">
        <v>946652</v>
      </c>
      <c r="M28" s="519"/>
    </row>
    <row r="29" spans="1:13" s="38" customFormat="1" ht="15" customHeight="1" thickBot="1">
      <c r="A29" s="69" t="s">
        <v>51</v>
      </c>
      <c r="B29" s="85" t="s">
        <v>52</v>
      </c>
      <c r="C29" s="206"/>
      <c r="D29" s="175"/>
      <c r="E29" s="175"/>
      <c r="F29" s="606"/>
      <c r="G29" s="534">
        <v>5000</v>
      </c>
      <c r="H29" s="516">
        <v>946652</v>
      </c>
      <c r="I29" s="517"/>
      <c r="J29" s="626">
        <v>951652</v>
      </c>
      <c r="K29" s="516">
        <v>5000</v>
      </c>
      <c r="L29" s="206">
        <v>946652</v>
      </c>
      <c r="M29" s="517"/>
    </row>
    <row r="30" spans="1:13" s="38" customFormat="1" ht="30.75" customHeight="1" thickBot="1">
      <c r="A30" s="70" t="s">
        <v>53</v>
      </c>
      <c r="B30" s="82" t="s">
        <v>54</v>
      </c>
      <c r="C30" s="205">
        <f>+C24+C25+C26+C27+C28</f>
        <v>0</v>
      </c>
      <c r="D30" s="177">
        <f>+D24+D25+D26+D27+D28</f>
        <v>0</v>
      </c>
      <c r="E30" s="177">
        <f>+E24+E25+E26+E27+E28</f>
        <v>0</v>
      </c>
      <c r="F30" s="607">
        <f>+F24+F25+F26+F27+F28</f>
        <v>0</v>
      </c>
      <c r="G30" s="536">
        <f>+G24+G25+G26+G27+G28</f>
        <v>5000</v>
      </c>
      <c r="H30" s="520">
        <f aca="true" t="shared" si="2" ref="H30:M30">+H24+H25+H26+H27+H28</f>
        <v>946652</v>
      </c>
      <c r="I30" s="306">
        <f t="shared" si="2"/>
        <v>0</v>
      </c>
      <c r="J30" s="609">
        <f t="shared" si="2"/>
        <v>951652</v>
      </c>
      <c r="K30" s="520">
        <f t="shared" si="2"/>
        <v>5000</v>
      </c>
      <c r="L30" s="205">
        <f t="shared" si="2"/>
        <v>946652</v>
      </c>
      <c r="M30" s="306">
        <f t="shared" si="2"/>
        <v>0</v>
      </c>
    </row>
    <row r="31" spans="1:13" ht="15" customHeight="1" thickBot="1">
      <c r="A31" s="71"/>
      <c r="B31" s="82" t="s">
        <v>55</v>
      </c>
      <c r="C31" s="201"/>
      <c r="D31" s="202"/>
      <c r="E31" s="202"/>
      <c r="F31" s="603"/>
      <c r="G31" s="643"/>
      <c r="H31" s="615"/>
      <c r="I31" s="616"/>
      <c r="J31" s="623"/>
      <c r="K31" s="615"/>
      <c r="L31" s="201"/>
      <c r="M31" s="616"/>
    </row>
    <row r="32" spans="1:13" s="38" customFormat="1" ht="19.5" customHeight="1">
      <c r="A32" s="149" t="s">
        <v>56</v>
      </c>
      <c r="B32" s="79" t="s">
        <v>57</v>
      </c>
      <c r="C32" s="207">
        <f>C33+C34+C35</f>
        <v>542000</v>
      </c>
      <c r="D32" s="207">
        <f>D33+D34+D35</f>
        <v>404035</v>
      </c>
      <c r="E32" s="207">
        <f>E33+E34+E35</f>
        <v>137965</v>
      </c>
      <c r="F32" s="608">
        <f>F33+F34+F35</f>
        <v>0</v>
      </c>
      <c r="G32" s="1001">
        <f>G33+G34+G35</f>
        <v>542000</v>
      </c>
      <c r="H32" s="617">
        <f aca="true" t="shared" si="3" ref="H32:M32">H33+H34+H35</f>
        <v>0</v>
      </c>
      <c r="I32" s="451">
        <f t="shared" si="3"/>
        <v>0</v>
      </c>
      <c r="J32" s="608">
        <f t="shared" si="3"/>
        <v>542000</v>
      </c>
      <c r="K32" s="617">
        <f t="shared" si="3"/>
        <v>420635</v>
      </c>
      <c r="L32" s="207">
        <f t="shared" si="3"/>
        <v>121365</v>
      </c>
      <c r="M32" s="451">
        <f t="shared" si="3"/>
        <v>0</v>
      </c>
    </row>
    <row r="33" spans="1:13" s="38" customFormat="1" ht="17.25" customHeight="1">
      <c r="A33" s="378" t="s">
        <v>58</v>
      </c>
      <c r="B33" s="265" t="s">
        <v>459</v>
      </c>
      <c r="C33" s="204">
        <v>50000</v>
      </c>
      <c r="D33" s="176">
        <v>50000</v>
      </c>
      <c r="E33" s="176"/>
      <c r="F33" s="438"/>
      <c r="G33" s="535">
        <v>50000</v>
      </c>
      <c r="H33" s="518"/>
      <c r="I33" s="519"/>
      <c r="J33" s="535">
        <v>50000</v>
      </c>
      <c r="K33" s="518">
        <v>50000</v>
      </c>
      <c r="L33" s="204"/>
      <c r="M33" s="519"/>
    </row>
    <row r="34" spans="1:13" s="38" customFormat="1" ht="17.25" customHeight="1">
      <c r="A34" s="378" t="s">
        <v>60</v>
      </c>
      <c r="B34" s="265" t="s">
        <v>460</v>
      </c>
      <c r="C34" s="204">
        <v>2000</v>
      </c>
      <c r="D34" s="176">
        <v>2000</v>
      </c>
      <c r="E34" s="176"/>
      <c r="F34" s="438"/>
      <c r="G34" s="535">
        <v>2000</v>
      </c>
      <c r="H34" s="518"/>
      <c r="I34" s="519"/>
      <c r="J34" s="535">
        <v>2000</v>
      </c>
      <c r="K34" s="518">
        <v>2000</v>
      </c>
      <c r="L34" s="204"/>
      <c r="M34" s="519"/>
    </row>
    <row r="35" spans="1:13" s="38" customFormat="1" ht="16.5" customHeight="1">
      <c r="A35" s="378" t="s">
        <v>62</v>
      </c>
      <c r="B35" s="265" t="s">
        <v>461</v>
      </c>
      <c r="C35" s="204">
        <v>490000</v>
      </c>
      <c r="D35" s="176">
        <v>352035</v>
      </c>
      <c r="E35" s="176">
        <v>137965</v>
      </c>
      <c r="F35" s="438"/>
      <c r="G35" s="535">
        <v>490000</v>
      </c>
      <c r="H35" s="518"/>
      <c r="I35" s="519"/>
      <c r="J35" s="535">
        <v>490000</v>
      </c>
      <c r="K35" s="518">
        <v>368635</v>
      </c>
      <c r="L35" s="204">
        <v>121365</v>
      </c>
      <c r="M35" s="519"/>
    </row>
    <row r="36" spans="1:13" s="38" customFormat="1" ht="16.5" customHeight="1">
      <c r="A36" s="378" t="s">
        <v>64</v>
      </c>
      <c r="B36" s="265" t="s">
        <v>65</v>
      </c>
      <c r="C36" s="204">
        <v>30000</v>
      </c>
      <c r="D36" s="176">
        <v>30000</v>
      </c>
      <c r="E36" s="176"/>
      <c r="F36" s="438"/>
      <c r="G36" s="535">
        <v>0</v>
      </c>
      <c r="H36" s="518"/>
      <c r="I36" s="519"/>
      <c r="J36" s="535">
        <v>0</v>
      </c>
      <c r="K36" s="518"/>
      <c r="L36" s="204"/>
      <c r="M36" s="519"/>
    </row>
    <row r="37" spans="1:13" s="38" customFormat="1" ht="17.25" customHeight="1" thickBot="1">
      <c r="A37" s="381" t="s">
        <v>66</v>
      </c>
      <c r="B37" s="85" t="s">
        <v>69</v>
      </c>
      <c r="C37" s="204">
        <v>3100</v>
      </c>
      <c r="D37" s="176">
        <v>3100</v>
      </c>
      <c r="E37" s="176"/>
      <c r="F37" s="438"/>
      <c r="G37" s="535">
        <v>3100</v>
      </c>
      <c r="H37" s="518"/>
      <c r="I37" s="519"/>
      <c r="J37" s="535">
        <v>3100</v>
      </c>
      <c r="K37" s="518">
        <v>3100</v>
      </c>
      <c r="L37" s="204"/>
      <c r="M37" s="519"/>
    </row>
    <row r="38" spans="1:13" s="38" customFormat="1" ht="18" customHeight="1" thickBot="1">
      <c r="A38" s="70" t="s">
        <v>384</v>
      </c>
      <c r="B38" s="82" t="s">
        <v>71</v>
      </c>
      <c r="C38" s="205">
        <f>+C32+C36+C37</f>
        <v>575100</v>
      </c>
      <c r="D38" s="205">
        <f>+D32+D36+D37</f>
        <v>437135</v>
      </c>
      <c r="E38" s="205">
        <f>+E32+E36+E37</f>
        <v>137965</v>
      </c>
      <c r="F38" s="609">
        <f>+F32+F36+F37</f>
        <v>0</v>
      </c>
      <c r="G38" s="536">
        <f>+G32+G36+G37</f>
        <v>545100</v>
      </c>
      <c r="H38" s="520">
        <f aca="true" t="shared" si="4" ref="H38:M38">+H32+H36+H37</f>
        <v>0</v>
      </c>
      <c r="I38" s="306">
        <f t="shared" si="4"/>
        <v>0</v>
      </c>
      <c r="J38" s="609">
        <f t="shared" si="4"/>
        <v>545100</v>
      </c>
      <c r="K38" s="520">
        <f t="shared" si="4"/>
        <v>423735</v>
      </c>
      <c r="L38" s="205">
        <f t="shared" si="4"/>
        <v>121365</v>
      </c>
      <c r="M38" s="306">
        <f t="shared" si="4"/>
        <v>0</v>
      </c>
    </row>
    <row r="39" spans="1:13" ht="15" customHeight="1" thickBot="1">
      <c r="A39" s="71"/>
      <c r="B39" s="82" t="s">
        <v>72</v>
      </c>
      <c r="C39" s="201"/>
      <c r="D39" s="202"/>
      <c r="E39" s="202"/>
      <c r="F39" s="603"/>
      <c r="G39" s="643"/>
      <c r="H39" s="615"/>
      <c r="I39" s="616"/>
      <c r="J39" s="623"/>
      <c r="K39" s="615"/>
      <c r="L39" s="201"/>
      <c r="M39" s="616"/>
    </row>
    <row r="40" spans="1:13" s="38" customFormat="1" ht="15" customHeight="1">
      <c r="A40" s="72" t="s">
        <v>73</v>
      </c>
      <c r="B40" s="79" t="s">
        <v>74</v>
      </c>
      <c r="C40" s="203"/>
      <c r="D40" s="178"/>
      <c r="E40" s="178"/>
      <c r="F40" s="604"/>
      <c r="G40" s="538"/>
      <c r="H40" s="523"/>
      <c r="I40" s="524"/>
      <c r="J40" s="624"/>
      <c r="K40" s="523"/>
      <c r="L40" s="203"/>
      <c r="M40" s="524"/>
    </row>
    <row r="41" spans="1:13" s="38" customFormat="1" ht="16.5" customHeight="1">
      <c r="A41" s="67" t="s">
        <v>75</v>
      </c>
      <c r="B41" s="80" t="s">
        <v>76</v>
      </c>
      <c r="C41" s="204">
        <v>8000</v>
      </c>
      <c r="D41" s="204">
        <v>8000</v>
      </c>
      <c r="E41" s="176"/>
      <c r="F41" s="438"/>
      <c r="G41" s="535">
        <v>8000</v>
      </c>
      <c r="H41" s="518"/>
      <c r="I41" s="519"/>
      <c r="J41" s="535">
        <v>8000</v>
      </c>
      <c r="K41" s="1010">
        <v>8000</v>
      </c>
      <c r="L41" s="1011"/>
      <c r="M41" s="519"/>
    </row>
    <row r="42" spans="1:13" s="38" customFormat="1" ht="16.5" customHeight="1">
      <c r="A42" s="67" t="s">
        <v>77</v>
      </c>
      <c r="B42" s="80" t="s">
        <v>78</v>
      </c>
      <c r="C42" s="204">
        <v>3000</v>
      </c>
      <c r="D42" s="204">
        <v>3000</v>
      </c>
      <c r="E42" s="176"/>
      <c r="F42" s="438"/>
      <c r="G42" s="535">
        <v>3000</v>
      </c>
      <c r="H42" s="518"/>
      <c r="I42" s="519"/>
      <c r="J42" s="535">
        <v>3000</v>
      </c>
      <c r="K42" s="1010">
        <v>3000</v>
      </c>
      <c r="L42" s="1011"/>
      <c r="M42" s="519"/>
    </row>
    <row r="43" spans="1:13" s="38" customFormat="1" ht="15.75" customHeight="1">
      <c r="A43" s="67" t="s">
        <v>79</v>
      </c>
      <c r="B43" s="80" t="s">
        <v>80</v>
      </c>
      <c r="C43" s="204">
        <v>22000</v>
      </c>
      <c r="D43" s="204">
        <v>22000</v>
      </c>
      <c r="E43" s="176"/>
      <c r="F43" s="438"/>
      <c r="G43" s="535">
        <v>22000</v>
      </c>
      <c r="H43" s="518"/>
      <c r="I43" s="519"/>
      <c r="J43" s="535">
        <v>22000</v>
      </c>
      <c r="K43" s="1010">
        <v>22000</v>
      </c>
      <c r="L43" s="1011"/>
      <c r="M43" s="519"/>
    </row>
    <row r="44" spans="1:13" s="38" customFormat="1" ht="17.25" customHeight="1">
      <c r="A44" s="67" t="s">
        <v>81</v>
      </c>
      <c r="B44" s="80" t="s">
        <v>82</v>
      </c>
      <c r="C44" s="204">
        <v>19000</v>
      </c>
      <c r="D44" s="204">
        <v>19000</v>
      </c>
      <c r="E44" s="176"/>
      <c r="F44" s="438"/>
      <c r="G44" s="535">
        <v>19000</v>
      </c>
      <c r="H44" s="518"/>
      <c r="I44" s="519"/>
      <c r="J44" s="535">
        <v>19000</v>
      </c>
      <c r="K44" s="1010">
        <v>19000</v>
      </c>
      <c r="L44" s="1011"/>
      <c r="M44" s="519"/>
    </row>
    <row r="45" spans="1:13" s="38" customFormat="1" ht="18" customHeight="1">
      <c r="A45" s="67" t="s">
        <v>83</v>
      </c>
      <c r="B45" s="80" t="s">
        <v>84</v>
      </c>
      <c r="C45" s="204">
        <v>9000</v>
      </c>
      <c r="D45" s="204">
        <v>9000</v>
      </c>
      <c r="E45" s="176"/>
      <c r="F45" s="438"/>
      <c r="G45" s="535">
        <v>9000</v>
      </c>
      <c r="H45" s="518"/>
      <c r="I45" s="519"/>
      <c r="J45" s="535">
        <v>9000</v>
      </c>
      <c r="K45" s="1010">
        <v>9000</v>
      </c>
      <c r="L45" s="1011"/>
      <c r="M45" s="519"/>
    </row>
    <row r="46" spans="1:13" s="38" customFormat="1" ht="18.75" customHeight="1">
      <c r="A46" s="67" t="s">
        <v>85</v>
      </c>
      <c r="B46" s="80" t="s">
        <v>86</v>
      </c>
      <c r="C46" s="204">
        <v>5000</v>
      </c>
      <c r="D46" s="204">
        <v>5000</v>
      </c>
      <c r="E46" s="176"/>
      <c r="F46" s="438"/>
      <c r="G46" s="535">
        <v>5000</v>
      </c>
      <c r="H46" s="518"/>
      <c r="I46" s="519"/>
      <c r="J46" s="535">
        <v>5000</v>
      </c>
      <c r="K46" s="1010">
        <v>5000</v>
      </c>
      <c r="L46" s="1011"/>
      <c r="M46" s="519"/>
    </row>
    <row r="47" spans="1:13" s="38" customFormat="1" ht="15" customHeight="1">
      <c r="A47" s="67" t="s">
        <v>87</v>
      </c>
      <c r="B47" s="80" t="s">
        <v>88</v>
      </c>
      <c r="C47" s="204"/>
      <c r="D47" s="204"/>
      <c r="E47" s="176"/>
      <c r="F47" s="438"/>
      <c r="G47" s="535"/>
      <c r="H47" s="518"/>
      <c r="I47" s="519"/>
      <c r="J47" s="625"/>
      <c r="K47" s="518"/>
      <c r="L47" s="204"/>
      <c r="M47" s="519"/>
    </row>
    <row r="48" spans="1:13" s="38" customFormat="1" ht="15" customHeight="1">
      <c r="A48" s="67" t="s">
        <v>89</v>
      </c>
      <c r="B48" s="80" t="s">
        <v>90</v>
      </c>
      <c r="C48" s="204"/>
      <c r="D48" s="204"/>
      <c r="E48" s="176"/>
      <c r="F48" s="438"/>
      <c r="G48" s="535"/>
      <c r="H48" s="518"/>
      <c r="I48" s="519"/>
      <c r="J48" s="625"/>
      <c r="K48" s="518"/>
      <c r="L48" s="204"/>
      <c r="M48" s="519"/>
    </row>
    <row r="49" spans="1:13" s="38" customFormat="1" ht="15" customHeight="1">
      <c r="A49" s="69" t="s">
        <v>91</v>
      </c>
      <c r="B49" s="85" t="s">
        <v>92</v>
      </c>
      <c r="C49" s="206"/>
      <c r="D49" s="206"/>
      <c r="E49" s="175"/>
      <c r="F49" s="606"/>
      <c r="G49" s="534"/>
      <c r="H49" s="516"/>
      <c r="I49" s="517"/>
      <c r="J49" s="626"/>
      <c r="K49" s="516"/>
      <c r="L49" s="206"/>
      <c r="M49" s="517"/>
    </row>
    <row r="50" spans="1:13" s="38" customFormat="1" ht="18.75" customHeight="1" thickBot="1">
      <c r="A50" s="69" t="s">
        <v>93</v>
      </c>
      <c r="B50" s="85" t="s">
        <v>94</v>
      </c>
      <c r="C50" s="206">
        <v>40177</v>
      </c>
      <c r="D50" s="206">
        <v>40177</v>
      </c>
      <c r="E50" s="175"/>
      <c r="F50" s="606"/>
      <c r="G50" s="534">
        <v>35177</v>
      </c>
      <c r="H50" s="516"/>
      <c r="I50" s="517">
        <v>16604</v>
      </c>
      <c r="J50" s="626">
        <v>18573</v>
      </c>
      <c r="K50" s="516">
        <v>18573</v>
      </c>
      <c r="L50" s="206"/>
      <c r="M50" s="517"/>
    </row>
    <row r="51" spans="1:13" s="38" customFormat="1" ht="18" customHeight="1" thickBot="1">
      <c r="A51" s="452" t="s">
        <v>95</v>
      </c>
      <c r="B51" s="453" t="s">
        <v>96</v>
      </c>
      <c r="C51" s="326">
        <f>SUM(C40:C50)</f>
        <v>106177</v>
      </c>
      <c r="D51" s="454">
        <f>SUM(D40:D50)</f>
        <v>106177</v>
      </c>
      <c r="E51" s="454">
        <f>SUM(E40:E50)</f>
        <v>0</v>
      </c>
      <c r="F51" s="610">
        <f>SUM(F40:F50)</f>
        <v>0</v>
      </c>
      <c r="G51" s="1002">
        <f>SUM(G40:G50)</f>
        <v>101177</v>
      </c>
      <c r="H51" s="618">
        <f aca="true" t="shared" si="5" ref="H51:M51">SUM(H40:H50)</f>
        <v>0</v>
      </c>
      <c r="I51" s="327">
        <f t="shared" si="5"/>
        <v>16604</v>
      </c>
      <c r="J51" s="627">
        <f t="shared" si="5"/>
        <v>84573</v>
      </c>
      <c r="K51" s="618">
        <f t="shared" si="5"/>
        <v>84573</v>
      </c>
      <c r="L51" s="326">
        <f t="shared" si="5"/>
        <v>0</v>
      </c>
      <c r="M51" s="327">
        <f t="shared" si="5"/>
        <v>0</v>
      </c>
    </row>
    <row r="52" spans="1:13" ht="15" customHeight="1" thickBot="1">
      <c r="A52" s="450"/>
      <c r="B52" s="78" t="s">
        <v>97</v>
      </c>
      <c r="C52" s="208"/>
      <c r="D52" s="209"/>
      <c r="E52" s="209"/>
      <c r="F52" s="611"/>
      <c r="G52" s="644"/>
      <c r="H52" s="619"/>
      <c r="I52" s="620"/>
      <c r="J52" s="628"/>
      <c r="K52" s="619"/>
      <c r="L52" s="208"/>
      <c r="M52" s="620"/>
    </row>
    <row r="53" spans="1:13" s="38" customFormat="1" ht="15" customHeight="1">
      <c r="A53" s="35" t="s">
        <v>98</v>
      </c>
      <c r="B53" s="79" t="s">
        <v>99</v>
      </c>
      <c r="C53" s="203"/>
      <c r="D53" s="178"/>
      <c r="E53" s="178"/>
      <c r="F53" s="604"/>
      <c r="G53" s="538"/>
      <c r="H53" s="523"/>
      <c r="I53" s="524"/>
      <c r="J53" s="624"/>
      <c r="K53" s="523"/>
      <c r="L53" s="203"/>
      <c r="M53" s="524"/>
    </row>
    <row r="54" spans="1:13" s="38" customFormat="1" ht="18" customHeight="1">
      <c r="A54" s="37" t="s">
        <v>100</v>
      </c>
      <c r="B54" s="80" t="s">
        <v>101</v>
      </c>
      <c r="C54" s="204">
        <v>85000</v>
      </c>
      <c r="D54" s="176"/>
      <c r="E54" s="176">
        <v>85000</v>
      </c>
      <c r="F54" s="438"/>
      <c r="G54" s="535">
        <v>85000</v>
      </c>
      <c r="H54" s="518"/>
      <c r="I54" s="519"/>
      <c r="J54" s="625">
        <v>85000</v>
      </c>
      <c r="K54" s="518"/>
      <c r="L54" s="204">
        <v>85000</v>
      </c>
      <c r="M54" s="519"/>
    </row>
    <row r="55" spans="1:13" s="38" customFormat="1" ht="18.75" customHeight="1">
      <c r="A55" s="37" t="s">
        <v>102</v>
      </c>
      <c r="B55" s="80" t="s">
        <v>103</v>
      </c>
      <c r="C55" s="204"/>
      <c r="D55" s="176"/>
      <c r="E55" s="176"/>
      <c r="F55" s="438"/>
      <c r="G55" s="535"/>
      <c r="H55" s="518"/>
      <c r="I55" s="519"/>
      <c r="J55" s="625"/>
      <c r="K55" s="518"/>
      <c r="L55" s="204"/>
      <c r="M55" s="519"/>
    </row>
    <row r="56" spans="1:13" s="38" customFormat="1" ht="15" customHeight="1">
      <c r="A56" s="37" t="s">
        <v>104</v>
      </c>
      <c r="B56" s="80" t="s">
        <v>105</v>
      </c>
      <c r="C56" s="204"/>
      <c r="D56" s="176"/>
      <c r="E56" s="176"/>
      <c r="F56" s="438"/>
      <c r="G56" s="535"/>
      <c r="H56" s="518"/>
      <c r="I56" s="519"/>
      <c r="J56" s="625"/>
      <c r="K56" s="518"/>
      <c r="L56" s="204"/>
      <c r="M56" s="519"/>
    </row>
    <row r="57" spans="1:13" s="38" customFormat="1" ht="15" customHeight="1" thickBot="1">
      <c r="A57" s="40" t="s">
        <v>106</v>
      </c>
      <c r="B57" s="85" t="s">
        <v>107</v>
      </c>
      <c r="C57" s="206"/>
      <c r="D57" s="175"/>
      <c r="E57" s="175"/>
      <c r="F57" s="606"/>
      <c r="G57" s="534"/>
      <c r="H57" s="516"/>
      <c r="I57" s="517"/>
      <c r="J57" s="626"/>
      <c r="K57" s="516"/>
      <c r="L57" s="206"/>
      <c r="M57" s="517"/>
    </row>
    <row r="58" spans="1:13" s="38" customFormat="1" ht="18" customHeight="1" thickBot="1">
      <c r="A58" s="39" t="s">
        <v>108</v>
      </c>
      <c r="B58" s="82" t="s">
        <v>109</v>
      </c>
      <c r="C58" s="205">
        <f>SUM(C53:C57)</f>
        <v>85000</v>
      </c>
      <c r="D58" s="177">
        <f>SUM(D53:D57)</f>
        <v>0</v>
      </c>
      <c r="E58" s="177">
        <f>SUM(E53:E57)</f>
        <v>85000</v>
      </c>
      <c r="F58" s="607">
        <f>SUM(F53:F57)</f>
        <v>0</v>
      </c>
      <c r="G58" s="536">
        <f>SUM(G53:G57)</f>
        <v>85000</v>
      </c>
      <c r="H58" s="520">
        <f aca="true" t="shared" si="6" ref="H58:M58">SUM(H53:H57)</f>
        <v>0</v>
      </c>
      <c r="I58" s="306">
        <f t="shared" si="6"/>
        <v>0</v>
      </c>
      <c r="J58" s="609">
        <f t="shared" si="6"/>
        <v>85000</v>
      </c>
      <c r="K58" s="520">
        <f t="shared" si="6"/>
        <v>0</v>
      </c>
      <c r="L58" s="205">
        <f t="shared" si="6"/>
        <v>85000</v>
      </c>
      <c r="M58" s="306">
        <f t="shared" si="6"/>
        <v>0</v>
      </c>
    </row>
    <row r="59" spans="1:13" ht="15" customHeight="1" thickBot="1">
      <c r="A59" s="34"/>
      <c r="B59" s="82" t="s">
        <v>110</v>
      </c>
      <c r="C59" s="201"/>
      <c r="D59" s="202"/>
      <c r="E59" s="202"/>
      <c r="F59" s="603"/>
      <c r="G59" s="643"/>
      <c r="H59" s="615"/>
      <c r="I59" s="616"/>
      <c r="J59" s="623"/>
      <c r="K59" s="615"/>
      <c r="L59" s="201"/>
      <c r="M59" s="616"/>
    </row>
    <row r="60" spans="1:13" s="38" customFormat="1" ht="33" customHeight="1">
      <c r="A60" s="35" t="s">
        <v>111</v>
      </c>
      <c r="B60" s="79" t="s">
        <v>112</v>
      </c>
      <c r="C60" s="203"/>
      <c r="D60" s="178"/>
      <c r="E60" s="178"/>
      <c r="F60" s="604"/>
      <c r="G60" s="538"/>
      <c r="H60" s="523"/>
      <c r="I60" s="524"/>
      <c r="J60" s="624"/>
      <c r="K60" s="523"/>
      <c r="L60" s="203"/>
      <c r="M60" s="524"/>
    </row>
    <row r="61" spans="1:13" s="38" customFormat="1" ht="33" customHeight="1">
      <c r="A61" s="37" t="s">
        <v>113</v>
      </c>
      <c r="B61" s="80" t="s">
        <v>114</v>
      </c>
      <c r="C61" s="204"/>
      <c r="D61" s="176"/>
      <c r="E61" s="176"/>
      <c r="F61" s="438"/>
      <c r="G61" s="535"/>
      <c r="H61" s="518"/>
      <c r="I61" s="519"/>
      <c r="J61" s="625"/>
      <c r="K61" s="518"/>
      <c r="L61" s="204"/>
      <c r="M61" s="519"/>
    </row>
    <row r="62" spans="1:13" s="38" customFormat="1" ht="17.25" customHeight="1">
      <c r="A62" s="37" t="s">
        <v>115</v>
      </c>
      <c r="B62" s="80" t="s">
        <v>116</v>
      </c>
      <c r="C62" s="204">
        <v>2000</v>
      </c>
      <c r="D62" s="176"/>
      <c r="E62" s="176">
        <v>2000</v>
      </c>
      <c r="F62" s="438"/>
      <c r="G62" s="535">
        <v>2250</v>
      </c>
      <c r="H62" s="518"/>
      <c r="I62" s="519"/>
      <c r="J62" s="625">
        <v>2250</v>
      </c>
      <c r="K62" s="518"/>
      <c r="L62" s="204">
        <v>2250</v>
      </c>
      <c r="M62" s="519"/>
    </row>
    <row r="63" spans="1:13" s="38" customFormat="1" ht="18" customHeight="1" thickBot="1">
      <c r="A63" s="40" t="s">
        <v>117</v>
      </c>
      <c r="B63" s="85" t="s">
        <v>118</v>
      </c>
      <c r="C63" s="206"/>
      <c r="D63" s="175"/>
      <c r="E63" s="175"/>
      <c r="F63" s="606"/>
      <c r="G63" s="534"/>
      <c r="H63" s="516"/>
      <c r="I63" s="517"/>
      <c r="J63" s="626"/>
      <c r="K63" s="516"/>
      <c r="L63" s="206"/>
      <c r="M63" s="517"/>
    </row>
    <row r="64" spans="1:13" s="38" customFormat="1" ht="30" customHeight="1" thickBot="1">
      <c r="A64" s="39" t="s">
        <v>385</v>
      </c>
      <c r="B64" s="82" t="s">
        <v>386</v>
      </c>
      <c r="C64" s="205">
        <f>SUM(C60:C62)</f>
        <v>2000</v>
      </c>
      <c r="D64" s="177">
        <f>SUM(D60:D62)</f>
        <v>0</v>
      </c>
      <c r="E64" s="177">
        <f>SUM(E60:E62)</f>
        <v>2000</v>
      </c>
      <c r="F64" s="607">
        <f>SUM(F60:F62)</f>
        <v>0</v>
      </c>
      <c r="G64" s="536">
        <f>SUM(G60:G62)</f>
        <v>2250</v>
      </c>
      <c r="H64" s="520">
        <f aca="true" t="shared" si="7" ref="H64:M64">SUM(H60:H62)</f>
        <v>0</v>
      </c>
      <c r="I64" s="306">
        <f t="shared" si="7"/>
        <v>0</v>
      </c>
      <c r="J64" s="609">
        <f t="shared" si="7"/>
        <v>2250</v>
      </c>
      <c r="K64" s="520">
        <f t="shared" si="7"/>
        <v>0</v>
      </c>
      <c r="L64" s="205">
        <f t="shared" si="7"/>
        <v>2250</v>
      </c>
      <c r="M64" s="306">
        <f t="shared" si="7"/>
        <v>0</v>
      </c>
    </row>
    <row r="65" spans="1:13" ht="15" customHeight="1" thickBot="1">
      <c r="A65" s="34"/>
      <c r="B65" s="83" t="s">
        <v>121</v>
      </c>
      <c r="C65" s="201"/>
      <c r="D65" s="202"/>
      <c r="E65" s="202"/>
      <c r="F65" s="603"/>
      <c r="G65" s="643"/>
      <c r="H65" s="615"/>
      <c r="I65" s="616"/>
      <c r="J65" s="623"/>
      <c r="K65" s="615"/>
      <c r="L65" s="201"/>
      <c r="M65" s="616"/>
    </row>
    <row r="66" spans="1:13" s="38" customFormat="1" ht="30" customHeight="1">
      <c r="A66" s="35" t="s">
        <v>122</v>
      </c>
      <c r="B66" s="79" t="s">
        <v>123</v>
      </c>
      <c r="C66" s="204"/>
      <c r="D66" s="176"/>
      <c r="E66" s="176"/>
      <c r="F66" s="438"/>
      <c r="G66" s="535"/>
      <c r="H66" s="518"/>
      <c r="I66" s="519"/>
      <c r="J66" s="625"/>
      <c r="K66" s="518"/>
      <c r="L66" s="204"/>
      <c r="M66" s="519"/>
    </row>
    <row r="67" spans="1:13" s="38" customFormat="1" ht="30.75" customHeight="1">
      <c r="A67" s="37" t="s">
        <v>124</v>
      </c>
      <c r="B67" s="80" t="s">
        <v>125</v>
      </c>
      <c r="C67" s="204">
        <v>11000</v>
      </c>
      <c r="D67" s="176"/>
      <c r="E67" s="176">
        <v>11000</v>
      </c>
      <c r="F67" s="438"/>
      <c r="G67" s="535">
        <v>11000</v>
      </c>
      <c r="H67" s="518"/>
      <c r="I67" s="519"/>
      <c r="J67" s="625">
        <v>11000</v>
      </c>
      <c r="K67" s="518"/>
      <c r="L67" s="204">
        <v>11000</v>
      </c>
      <c r="M67" s="519"/>
    </row>
    <row r="68" spans="1:13" s="38" customFormat="1" ht="15" customHeight="1">
      <c r="A68" s="37" t="s">
        <v>126</v>
      </c>
      <c r="B68" s="80" t="s">
        <v>127</v>
      </c>
      <c r="C68" s="204"/>
      <c r="D68" s="176"/>
      <c r="E68" s="176"/>
      <c r="F68" s="438"/>
      <c r="G68" s="535"/>
      <c r="H68" s="518"/>
      <c r="I68" s="519"/>
      <c r="J68" s="625"/>
      <c r="K68" s="518"/>
      <c r="L68" s="204"/>
      <c r="M68" s="519"/>
    </row>
    <row r="69" spans="1:13" s="38" customFormat="1" ht="15" customHeight="1" thickBot="1">
      <c r="A69" s="40" t="s">
        <v>128</v>
      </c>
      <c r="B69" s="85" t="s">
        <v>129</v>
      </c>
      <c r="C69" s="204"/>
      <c r="D69" s="176"/>
      <c r="E69" s="176"/>
      <c r="F69" s="438"/>
      <c r="G69" s="535"/>
      <c r="H69" s="518"/>
      <c r="I69" s="519"/>
      <c r="J69" s="625"/>
      <c r="K69" s="518"/>
      <c r="L69" s="204"/>
      <c r="M69" s="519"/>
    </row>
    <row r="70" spans="1:13" s="38" customFormat="1" ht="18" customHeight="1" thickBot="1">
      <c r="A70" s="648" t="s">
        <v>130</v>
      </c>
      <c r="B70" s="649" t="s">
        <v>387</v>
      </c>
      <c r="C70" s="222">
        <f>SUM(C66:C68)</f>
        <v>11000</v>
      </c>
      <c r="D70" s="179">
        <f>SUM(D66:D68)</f>
        <v>0</v>
      </c>
      <c r="E70" s="179">
        <f>SUM(E66:E68)</f>
        <v>11000</v>
      </c>
      <c r="F70" s="607">
        <f>SUM(F66:F68)</f>
        <v>0</v>
      </c>
      <c r="G70" s="539">
        <f>SUM(G66:G68)</f>
        <v>11000</v>
      </c>
      <c r="H70" s="525">
        <f aca="true" t="shared" si="8" ref="H70:M70">SUM(H66:H68)</f>
        <v>0</v>
      </c>
      <c r="I70" s="307">
        <f t="shared" si="8"/>
        <v>0</v>
      </c>
      <c r="J70" s="638">
        <f t="shared" si="8"/>
        <v>11000</v>
      </c>
      <c r="K70" s="525">
        <f t="shared" si="8"/>
        <v>0</v>
      </c>
      <c r="L70" s="222">
        <f t="shared" si="8"/>
        <v>11000</v>
      </c>
      <c r="M70" s="307">
        <f t="shared" si="8"/>
        <v>0</v>
      </c>
    </row>
    <row r="71" spans="1:13" s="38" customFormat="1" ht="17.25" customHeight="1" thickBot="1">
      <c r="A71" s="415" t="s">
        <v>277</v>
      </c>
      <c r="B71" s="396" t="s">
        <v>133</v>
      </c>
      <c r="C71" s="301">
        <f>+C14+C22+C30+C38+C51+C58+C64+C70</f>
        <v>1523895</v>
      </c>
      <c r="D71" s="650">
        <f>+D14+D22+D30+D38+D51+D58+D64+D70</f>
        <v>1081468</v>
      </c>
      <c r="E71" s="650">
        <f>+E14+E22+E30+E38+E51+E58+E64+E70</f>
        <v>442427</v>
      </c>
      <c r="F71" s="651">
        <f>+F14+F22+F30+F38+F51+F58+F64+F70</f>
        <v>32240</v>
      </c>
      <c r="G71" s="653">
        <f>+G14+G22+G30+G38+G51+G58+G64+G70</f>
        <v>1559334</v>
      </c>
      <c r="H71" s="297">
        <f aca="true" t="shared" si="9" ref="H71:M71">+H14+H22+H30+H38+H51+H58+H64+H70</f>
        <v>1011307</v>
      </c>
      <c r="I71" s="302">
        <f t="shared" si="9"/>
        <v>16604</v>
      </c>
      <c r="J71" s="652">
        <f t="shared" si="9"/>
        <v>2554037</v>
      </c>
      <c r="K71" s="297">
        <f t="shared" si="9"/>
        <v>1123936</v>
      </c>
      <c r="L71" s="301">
        <f t="shared" si="9"/>
        <v>1430101</v>
      </c>
      <c r="M71" s="302">
        <f t="shared" si="9"/>
        <v>32240</v>
      </c>
    </row>
    <row r="72" spans="1:13" ht="15" customHeight="1" thickBot="1">
      <c r="A72" s="450"/>
      <c r="B72" s="86" t="s">
        <v>388</v>
      </c>
      <c r="C72" s="208"/>
      <c r="D72" s="209"/>
      <c r="E72" s="209"/>
      <c r="F72" s="611"/>
      <c r="G72" s="644"/>
      <c r="H72" s="619"/>
      <c r="I72" s="620"/>
      <c r="J72" s="628"/>
      <c r="K72" s="619"/>
      <c r="L72" s="208"/>
      <c r="M72" s="620"/>
    </row>
    <row r="73" spans="1:13" s="38" customFormat="1" ht="15" customHeight="1">
      <c r="A73" s="35" t="s">
        <v>135</v>
      </c>
      <c r="B73" s="79" t="s">
        <v>136</v>
      </c>
      <c r="C73" s="204"/>
      <c r="D73" s="176"/>
      <c r="E73" s="176"/>
      <c r="F73" s="438"/>
      <c r="G73" s="535"/>
      <c r="H73" s="518"/>
      <c r="I73" s="519"/>
      <c r="J73" s="625"/>
      <c r="K73" s="518"/>
      <c r="L73" s="204"/>
      <c r="M73" s="519"/>
    </row>
    <row r="74" spans="1:13" s="38" customFormat="1" ht="17.25" customHeight="1">
      <c r="A74" s="37" t="s">
        <v>137</v>
      </c>
      <c r="B74" s="80" t="s">
        <v>138</v>
      </c>
      <c r="C74" s="204"/>
      <c r="D74" s="176"/>
      <c r="E74" s="176"/>
      <c r="F74" s="438"/>
      <c r="G74" s="535">
        <v>130000</v>
      </c>
      <c r="H74" s="518"/>
      <c r="I74" s="519"/>
      <c r="J74" s="625">
        <v>130000</v>
      </c>
      <c r="K74" s="518">
        <v>130000</v>
      </c>
      <c r="L74" s="204"/>
      <c r="M74" s="519"/>
    </row>
    <row r="75" spans="1:13" s="38" customFormat="1" ht="15" customHeight="1" thickBot="1">
      <c r="A75" s="40" t="s">
        <v>139</v>
      </c>
      <c r="B75" s="128" t="s">
        <v>389</v>
      </c>
      <c r="C75" s="204"/>
      <c r="D75" s="176"/>
      <c r="E75" s="176"/>
      <c r="F75" s="438"/>
      <c r="G75" s="535"/>
      <c r="H75" s="518"/>
      <c r="I75" s="519"/>
      <c r="J75" s="625"/>
      <c r="K75" s="518"/>
      <c r="L75" s="204"/>
      <c r="M75" s="519"/>
    </row>
    <row r="76" spans="1:13" s="38" customFormat="1" ht="33.75" customHeight="1" thickBot="1">
      <c r="A76" s="41" t="s">
        <v>390</v>
      </c>
      <c r="B76" s="83" t="s">
        <v>142</v>
      </c>
      <c r="C76" s="205">
        <f>SUM(C73:C75)</f>
        <v>0</v>
      </c>
      <c r="D76" s="177">
        <f>SUM(D73:D75)</f>
        <v>0</v>
      </c>
      <c r="E76" s="177">
        <f>SUM(E73:E75)</f>
        <v>0</v>
      </c>
      <c r="F76" s="607">
        <f>SUM(F73:F75)</f>
        <v>0</v>
      </c>
      <c r="G76" s="536">
        <f>SUM(G73:G75)</f>
        <v>130000</v>
      </c>
      <c r="H76" s="520">
        <f aca="true" t="shared" si="10" ref="H76:M76">SUM(H73:H75)</f>
        <v>0</v>
      </c>
      <c r="I76" s="306">
        <f t="shared" si="10"/>
        <v>0</v>
      </c>
      <c r="J76" s="609">
        <f t="shared" si="10"/>
        <v>130000</v>
      </c>
      <c r="K76" s="520">
        <f t="shared" si="10"/>
        <v>130000</v>
      </c>
      <c r="L76" s="205">
        <f t="shared" si="10"/>
        <v>0</v>
      </c>
      <c r="M76" s="306">
        <f t="shared" si="10"/>
        <v>0</v>
      </c>
    </row>
    <row r="77" spans="1:13" ht="15" customHeight="1" thickBot="1">
      <c r="A77" s="34"/>
      <c r="B77" s="83" t="s">
        <v>143</v>
      </c>
      <c r="C77" s="201"/>
      <c r="D77" s="202"/>
      <c r="E77" s="202"/>
      <c r="F77" s="603"/>
      <c r="G77" s="643"/>
      <c r="H77" s="615"/>
      <c r="I77" s="616"/>
      <c r="J77" s="623"/>
      <c r="K77" s="615"/>
      <c r="L77" s="201"/>
      <c r="M77" s="616"/>
    </row>
    <row r="78" spans="1:13" s="38" customFormat="1" ht="15" customHeight="1">
      <c r="A78" s="35" t="s">
        <v>144</v>
      </c>
      <c r="B78" s="79" t="s">
        <v>145</v>
      </c>
      <c r="C78" s="204"/>
      <c r="D78" s="176"/>
      <c r="E78" s="176"/>
      <c r="F78" s="438"/>
      <c r="G78" s="535"/>
      <c r="H78" s="518"/>
      <c r="I78" s="519"/>
      <c r="J78" s="625"/>
      <c r="K78" s="518"/>
      <c r="L78" s="204"/>
      <c r="M78" s="519"/>
    </row>
    <row r="79" spans="1:13" s="38" customFormat="1" ht="15" customHeight="1">
      <c r="A79" s="37" t="s">
        <v>146</v>
      </c>
      <c r="B79" s="80" t="s">
        <v>147</v>
      </c>
      <c r="C79" s="204"/>
      <c r="D79" s="176"/>
      <c r="E79" s="176"/>
      <c r="F79" s="438"/>
      <c r="G79" s="535"/>
      <c r="H79" s="518"/>
      <c r="I79" s="519"/>
      <c r="J79" s="625"/>
      <c r="K79" s="518"/>
      <c r="L79" s="204"/>
      <c r="M79" s="519"/>
    </row>
    <row r="80" spans="1:13" s="38" customFormat="1" ht="15" customHeight="1">
      <c r="A80" s="37" t="s">
        <v>148</v>
      </c>
      <c r="B80" s="80" t="s">
        <v>149</v>
      </c>
      <c r="C80" s="204"/>
      <c r="D80" s="176"/>
      <c r="E80" s="176"/>
      <c r="F80" s="438"/>
      <c r="G80" s="535"/>
      <c r="H80" s="518"/>
      <c r="I80" s="519"/>
      <c r="J80" s="625"/>
      <c r="K80" s="518"/>
      <c r="L80" s="204"/>
      <c r="M80" s="519"/>
    </row>
    <row r="81" spans="1:13" s="38" customFormat="1" ht="15" customHeight="1" thickBot="1">
      <c r="A81" s="40" t="s">
        <v>150</v>
      </c>
      <c r="B81" s="85" t="s">
        <v>151</v>
      </c>
      <c r="C81" s="204"/>
      <c r="D81" s="176"/>
      <c r="E81" s="176"/>
      <c r="F81" s="438"/>
      <c r="G81" s="535"/>
      <c r="H81" s="518"/>
      <c r="I81" s="519"/>
      <c r="J81" s="625"/>
      <c r="K81" s="518"/>
      <c r="L81" s="204"/>
      <c r="M81" s="519"/>
    </row>
    <row r="82" spans="1:13" s="38" customFormat="1" ht="15" customHeight="1" thickBot="1">
      <c r="A82" s="42" t="s">
        <v>152</v>
      </c>
      <c r="B82" s="83" t="s">
        <v>153</v>
      </c>
      <c r="C82" s="205">
        <f>SUM(C78:C81)</f>
        <v>0</v>
      </c>
      <c r="D82" s="177">
        <f>SUM(D78:D81)</f>
        <v>0</v>
      </c>
      <c r="E82" s="177">
        <f>SUM(E78:E81)</f>
        <v>0</v>
      </c>
      <c r="F82" s="607">
        <f>SUM(F78:F81)</f>
        <v>0</v>
      </c>
      <c r="G82" s="536">
        <f>SUM(G78:G81)</f>
        <v>0</v>
      </c>
      <c r="H82" s="520">
        <f aca="true" t="shared" si="11" ref="H82:M82">SUM(H78:H81)</f>
        <v>0</v>
      </c>
      <c r="I82" s="306">
        <f t="shared" si="11"/>
        <v>0</v>
      </c>
      <c r="J82" s="609">
        <f t="shared" si="11"/>
        <v>0</v>
      </c>
      <c r="K82" s="520">
        <f t="shared" si="11"/>
        <v>0</v>
      </c>
      <c r="L82" s="205">
        <f t="shared" si="11"/>
        <v>0</v>
      </c>
      <c r="M82" s="306">
        <f t="shared" si="11"/>
        <v>0</v>
      </c>
    </row>
    <row r="83" spans="1:13" ht="15" customHeight="1" thickBot="1">
      <c r="A83" s="34"/>
      <c r="B83" s="83" t="s">
        <v>154</v>
      </c>
      <c r="C83" s="201"/>
      <c r="D83" s="202"/>
      <c r="E83" s="202"/>
      <c r="F83" s="603"/>
      <c r="G83" s="643"/>
      <c r="H83" s="615"/>
      <c r="I83" s="616"/>
      <c r="J83" s="623"/>
      <c r="K83" s="615"/>
      <c r="L83" s="201"/>
      <c r="M83" s="616"/>
    </row>
    <row r="84" spans="1:13" s="38" customFormat="1" ht="17.25" customHeight="1">
      <c r="A84" s="35" t="s">
        <v>155</v>
      </c>
      <c r="B84" s="79" t="s">
        <v>156</v>
      </c>
      <c r="C84" s="204">
        <v>2182525</v>
      </c>
      <c r="D84" s="176">
        <v>120025</v>
      </c>
      <c r="E84" s="176">
        <v>2062500</v>
      </c>
      <c r="F84" s="438"/>
      <c r="G84" s="535">
        <v>2147086</v>
      </c>
      <c r="H84" s="518"/>
      <c r="I84" s="519"/>
      <c r="J84" s="625">
        <v>2147086</v>
      </c>
      <c r="K84" s="518">
        <v>84586</v>
      </c>
      <c r="L84" s="204">
        <v>2062500</v>
      </c>
      <c r="M84" s="519"/>
    </row>
    <row r="85" spans="1:13" s="38" customFormat="1" ht="15" customHeight="1" thickBot="1">
      <c r="A85" s="40" t="s">
        <v>157</v>
      </c>
      <c r="B85" s="85" t="s">
        <v>158</v>
      </c>
      <c r="C85" s="204"/>
      <c r="D85" s="176"/>
      <c r="E85" s="176"/>
      <c r="F85" s="438"/>
      <c r="G85" s="535"/>
      <c r="H85" s="518"/>
      <c r="I85" s="519"/>
      <c r="J85" s="625"/>
      <c r="K85" s="518"/>
      <c r="L85" s="204"/>
      <c r="M85" s="519"/>
    </row>
    <row r="86" spans="1:13" s="38" customFormat="1" ht="18" customHeight="1" thickBot="1">
      <c r="A86" s="42" t="s">
        <v>159</v>
      </c>
      <c r="B86" s="83" t="s">
        <v>160</v>
      </c>
      <c r="C86" s="205">
        <f>SUM(C84:C85)</f>
        <v>2182525</v>
      </c>
      <c r="D86" s="177">
        <f>SUM(D84:D85)</f>
        <v>120025</v>
      </c>
      <c r="E86" s="177">
        <f>SUM(E84:E85)</f>
        <v>2062500</v>
      </c>
      <c r="F86" s="607">
        <f>SUM(F84:F85)</f>
        <v>0</v>
      </c>
      <c r="G86" s="536">
        <f>SUM(G84:G85)</f>
        <v>2147086</v>
      </c>
      <c r="H86" s="520">
        <f aca="true" t="shared" si="12" ref="H86:M86">SUM(H84:H85)</f>
        <v>0</v>
      </c>
      <c r="I86" s="306">
        <f t="shared" si="12"/>
        <v>0</v>
      </c>
      <c r="J86" s="609">
        <f t="shared" si="12"/>
        <v>2147086</v>
      </c>
      <c r="K86" s="520">
        <f t="shared" si="12"/>
        <v>84586</v>
      </c>
      <c r="L86" s="205">
        <f t="shared" si="12"/>
        <v>2062500</v>
      </c>
      <c r="M86" s="306">
        <f t="shared" si="12"/>
        <v>0</v>
      </c>
    </row>
    <row r="87" spans="1:13" ht="15" customHeight="1" thickBot="1">
      <c r="A87" s="34"/>
      <c r="B87" s="83" t="s">
        <v>161</v>
      </c>
      <c r="C87" s="201"/>
      <c r="D87" s="202"/>
      <c r="E87" s="202"/>
      <c r="F87" s="603"/>
      <c r="G87" s="643"/>
      <c r="H87" s="615"/>
      <c r="I87" s="616"/>
      <c r="J87" s="623"/>
      <c r="K87" s="615"/>
      <c r="L87" s="201"/>
      <c r="M87" s="616"/>
    </row>
    <row r="88" spans="1:13" s="38" customFormat="1" ht="15" customHeight="1">
      <c r="A88" s="35" t="s">
        <v>162</v>
      </c>
      <c r="B88" s="79" t="s">
        <v>163</v>
      </c>
      <c r="C88" s="204">
        <v>17342</v>
      </c>
      <c r="D88" s="176">
        <v>17342</v>
      </c>
      <c r="E88" s="176"/>
      <c r="F88" s="438"/>
      <c r="G88" s="535">
        <v>17342</v>
      </c>
      <c r="H88" s="518"/>
      <c r="I88" s="519"/>
      <c r="J88" s="625">
        <v>17342</v>
      </c>
      <c r="K88" s="518">
        <v>17342</v>
      </c>
      <c r="L88" s="204"/>
      <c r="M88" s="519"/>
    </row>
    <row r="89" spans="1:13" s="38" customFormat="1" ht="15" customHeight="1">
      <c r="A89" s="37" t="s">
        <v>164</v>
      </c>
      <c r="B89" s="80" t="s">
        <v>165</v>
      </c>
      <c r="C89" s="204"/>
      <c r="D89" s="176"/>
      <c r="E89" s="176"/>
      <c r="F89" s="438"/>
      <c r="G89" s="535"/>
      <c r="H89" s="518"/>
      <c r="I89" s="519"/>
      <c r="J89" s="625"/>
      <c r="K89" s="518"/>
      <c r="L89" s="204"/>
      <c r="M89" s="519"/>
    </row>
    <row r="90" spans="1:13" s="38" customFormat="1" ht="15" customHeight="1" thickBot="1">
      <c r="A90" s="40" t="s">
        <v>166</v>
      </c>
      <c r="B90" s="85" t="s">
        <v>167</v>
      </c>
      <c r="C90" s="204"/>
      <c r="D90" s="176"/>
      <c r="E90" s="176"/>
      <c r="F90" s="438"/>
      <c r="G90" s="535"/>
      <c r="H90" s="518"/>
      <c r="I90" s="519"/>
      <c r="J90" s="625"/>
      <c r="K90" s="518"/>
      <c r="L90" s="204"/>
      <c r="M90" s="519"/>
    </row>
    <row r="91" spans="1:13" s="36" customFormat="1" ht="15" customHeight="1" thickBot="1">
      <c r="A91" s="42" t="s">
        <v>168</v>
      </c>
      <c r="B91" s="83" t="s">
        <v>169</v>
      </c>
      <c r="C91" s="205">
        <f>SUM(C88:C90)</f>
        <v>17342</v>
      </c>
      <c r="D91" s="177">
        <f>SUM(D88:D90)</f>
        <v>17342</v>
      </c>
      <c r="E91" s="177">
        <f>SUM(E88:E90)</f>
        <v>0</v>
      </c>
      <c r="F91" s="607">
        <f>SUM(F88:F90)</f>
        <v>0</v>
      </c>
      <c r="G91" s="536">
        <f>SUM(G88:G90)</f>
        <v>17342</v>
      </c>
      <c r="H91" s="520">
        <f aca="true" t="shared" si="13" ref="H91:M91">SUM(H88:H90)</f>
        <v>0</v>
      </c>
      <c r="I91" s="306">
        <f t="shared" si="13"/>
        <v>0</v>
      </c>
      <c r="J91" s="609">
        <f t="shared" si="13"/>
        <v>17342</v>
      </c>
      <c r="K91" s="520">
        <f t="shared" si="13"/>
        <v>17342</v>
      </c>
      <c r="L91" s="205">
        <f t="shared" si="13"/>
        <v>0</v>
      </c>
      <c r="M91" s="306">
        <f t="shared" si="13"/>
        <v>0</v>
      </c>
    </row>
    <row r="92" spans="1:13" ht="15" customHeight="1" thickBot="1">
      <c r="A92" s="34"/>
      <c r="B92" s="83" t="s">
        <v>170</v>
      </c>
      <c r="C92" s="201"/>
      <c r="D92" s="202"/>
      <c r="E92" s="202"/>
      <c r="F92" s="603"/>
      <c r="G92" s="643"/>
      <c r="H92" s="615"/>
      <c r="I92" s="616"/>
      <c r="J92" s="623"/>
      <c r="K92" s="615"/>
      <c r="L92" s="201"/>
      <c r="M92" s="616"/>
    </row>
    <row r="93" spans="1:13" s="38" customFormat="1" ht="15" customHeight="1">
      <c r="A93" s="43" t="s">
        <v>171</v>
      </c>
      <c r="B93" s="79" t="s">
        <v>172</v>
      </c>
      <c r="C93" s="204"/>
      <c r="D93" s="176"/>
      <c r="E93" s="176"/>
      <c r="F93" s="438"/>
      <c r="G93" s="535"/>
      <c r="H93" s="518"/>
      <c r="I93" s="519"/>
      <c r="J93" s="625"/>
      <c r="K93" s="518"/>
      <c r="L93" s="204"/>
      <c r="M93" s="519"/>
    </row>
    <row r="94" spans="1:13" s="38" customFormat="1" ht="15" customHeight="1">
      <c r="A94" s="44" t="s">
        <v>173</v>
      </c>
      <c r="B94" s="80" t="s">
        <v>174</v>
      </c>
      <c r="C94" s="204"/>
      <c r="D94" s="176"/>
      <c r="E94" s="176"/>
      <c r="F94" s="438"/>
      <c r="G94" s="535"/>
      <c r="H94" s="518"/>
      <c r="I94" s="519"/>
      <c r="J94" s="625"/>
      <c r="K94" s="518"/>
      <c r="L94" s="204"/>
      <c r="M94" s="519"/>
    </row>
    <row r="95" spans="1:13" s="38" customFormat="1" ht="15" customHeight="1">
      <c r="A95" s="44" t="s">
        <v>175</v>
      </c>
      <c r="B95" s="80" t="s">
        <v>176</v>
      </c>
      <c r="C95" s="204"/>
      <c r="D95" s="176"/>
      <c r="E95" s="176"/>
      <c r="F95" s="438"/>
      <c r="G95" s="535"/>
      <c r="H95" s="518"/>
      <c r="I95" s="519"/>
      <c r="J95" s="625"/>
      <c r="K95" s="518"/>
      <c r="L95" s="204"/>
      <c r="M95" s="519"/>
    </row>
    <row r="96" spans="1:13" s="36" customFormat="1" ht="15" customHeight="1" thickBot="1">
      <c r="A96" s="45" t="s">
        <v>177</v>
      </c>
      <c r="B96" s="85" t="s">
        <v>178</v>
      </c>
      <c r="C96" s="204"/>
      <c r="D96" s="176"/>
      <c r="E96" s="176"/>
      <c r="F96" s="438"/>
      <c r="G96" s="535"/>
      <c r="H96" s="518"/>
      <c r="I96" s="519"/>
      <c r="J96" s="625"/>
      <c r="K96" s="518"/>
      <c r="L96" s="204"/>
      <c r="M96" s="519"/>
    </row>
    <row r="97" spans="1:13" s="38" customFormat="1" ht="15" customHeight="1" thickBot="1">
      <c r="A97" s="42" t="s">
        <v>179</v>
      </c>
      <c r="B97" s="83" t="s">
        <v>180</v>
      </c>
      <c r="C97" s="205">
        <f>SUM(C93:C96)</f>
        <v>0</v>
      </c>
      <c r="D97" s="177">
        <f>SUM(D93:D96)</f>
        <v>0</v>
      </c>
      <c r="E97" s="177">
        <f>SUM(E93:E96)</f>
        <v>0</v>
      </c>
      <c r="F97" s="605">
        <f>SUM(F93:F96)</f>
        <v>0</v>
      </c>
      <c r="G97" s="536">
        <f>SUM(G93:G96)</f>
        <v>0</v>
      </c>
      <c r="H97" s="520">
        <f aca="true" t="shared" si="14" ref="H97:M97">SUM(H93:H96)</f>
        <v>0</v>
      </c>
      <c r="I97" s="306">
        <f t="shared" si="14"/>
        <v>0</v>
      </c>
      <c r="J97" s="609">
        <f t="shared" si="14"/>
        <v>0</v>
      </c>
      <c r="K97" s="520">
        <f t="shared" si="14"/>
        <v>0</v>
      </c>
      <c r="L97" s="205">
        <f t="shared" si="14"/>
        <v>0</v>
      </c>
      <c r="M97" s="306">
        <f t="shared" si="14"/>
        <v>0</v>
      </c>
    </row>
    <row r="98" spans="1:13" s="36" customFormat="1" ht="15" customHeight="1" thickBot="1">
      <c r="A98" s="42" t="s">
        <v>181</v>
      </c>
      <c r="B98" s="83" t="s">
        <v>182</v>
      </c>
      <c r="C98" s="210"/>
      <c r="D98" s="211"/>
      <c r="E98" s="211"/>
      <c r="F98" s="612"/>
      <c r="G98" s="1003"/>
      <c r="H98" s="621"/>
      <c r="I98" s="622"/>
      <c r="J98" s="629"/>
      <c r="K98" s="621"/>
      <c r="L98" s="210"/>
      <c r="M98" s="622"/>
    </row>
    <row r="99" spans="1:13" s="36" customFormat="1" ht="15" customHeight="1" thickBot="1">
      <c r="A99" s="42" t="s">
        <v>391</v>
      </c>
      <c r="B99" s="83" t="s">
        <v>184</v>
      </c>
      <c r="C99" s="210"/>
      <c r="D99" s="211"/>
      <c r="E99" s="211"/>
      <c r="F99" s="612"/>
      <c r="G99" s="1003"/>
      <c r="H99" s="621"/>
      <c r="I99" s="622"/>
      <c r="J99" s="629"/>
      <c r="K99" s="621"/>
      <c r="L99" s="210"/>
      <c r="M99" s="622"/>
    </row>
    <row r="100" spans="1:13" s="36" customFormat="1" ht="18" customHeight="1" thickBot="1">
      <c r="A100" s="42" t="s">
        <v>392</v>
      </c>
      <c r="B100" s="88" t="s">
        <v>186</v>
      </c>
      <c r="C100" s="205">
        <f>+C76+C82+C86+C91+C97+C99+C98</f>
        <v>2199867</v>
      </c>
      <c r="D100" s="177">
        <f>+D76+D82+D86+D91+D97+D99+D98</f>
        <v>137367</v>
      </c>
      <c r="E100" s="177">
        <f>+E76+E82+E86+E91+E97+E99+E98</f>
        <v>2062500</v>
      </c>
      <c r="F100" s="605">
        <f>+F76+F82+F86+F91+F97+F99+F98</f>
        <v>0</v>
      </c>
      <c r="G100" s="536">
        <f>+G76+G82+G86+G91+G97+G99+G98</f>
        <v>2294428</v>
      </c>
      <c r="H100" s="520">
        <f aca="true" t="shared" si="15" ref="H100:M100">+H76+H82+H86+H91+H97+H99+H98</f>
        <v>0</v>
      </c>
      <c r="I100" s="306">
        <f t="shared" si="15"/>
        <v>0</v>
      </c>
      <c r="J100" s="609">
        <f t="shared" si="15"/>
        <v>2294428</v>
      </c>
      <c r="K100" s="520">
        <f t="shared" si="15"/>
        <v>231928</v>
      </c>
      <c r="L100" s="205">
        <f t="shared" si="15"/>
        <v>2062500</v>
      </c>
      <c r="M100" s="306">
        <f t="shared" si="15"/>
        <v>0</v>
      </c>
    </row>
    <row r="101" spans="1:13" s="36" customFormat="1" ht="19.5" customHeight="1" thickBot="1">
      <c r="A101" s="46" t="s">
        <v>393</v>
      </c>
      <c r="B101" s="129" t="s">
        <v>394</v>
      </c>
      <c r="C101" s="205">
        <f>+C71+C100</f>
        <v>3723762</v>
      </c>
      <c r="D101" s="177">
        <f>+D71+D100</f>
        <v>1218835</v>
      </c>
      <c r="E101" s="177">
        <f>+E71+E100</f>
        <v>2504927</v>
      </c>
      <c r="F101" s="605">
        <f>+F71+F100</f>
        <v>32240</v>
      </c>
      <c r="G101" s="1002">
        <f>+G71+G100</f>
        <v>3853762</v>
      </c>
      <c r="H101" s="618">
        <f aca="true" t="shared" si="16" ref="H101:M101">+H71+H100</f>
        <v>1011307</v>
      </c>
      <c r="I101" s="327">
        <f t="shared" si="16"/>
        <v>16604</v>
      </c>
      <c r="J101" s="609">
        <f t="shared" si="16"/>
        <v>4848465</v>
      </c>
      <c r="K101" s="618">
        <f t="shared" si="16"/>
        <v>1355864</v>
      </c>
      <c r="L101" s="326">
        <f t="shared" si="16"/>
        <v>3492601</v>
      </c>
      <c r="M101" s="327">
        <f t="shared" si="16"/>
        <v>32240</v>
      </c>
    </row>
    <row r="102" spans="1:7" s="36" customFormat="1" ht="12" customHeight="1">
      <c r="A102" s="47"/>
      <c r="B102" s="130"/>
      <c r="C102" s="280"/>
      <c r="D102" s="145"/>
      <c r="E102" s="145"/>
      <c r="F102" s="145"/>
      <c r="G102" s="145"/>
    </row>
    <row r="103" spans="1:7" s="36" customFormat="1" ht="11.25" customHeight="1" thickBot="1">
      <c r="A103" s="47"/>
      <c r="B103" s="130"/>
      <c r="C103" s="280"/>
      <c r="D103" s="145"/>
      <c r="E103" s="145"/>
      <c r="F103" s="145"/>
      <c r="G103" s="145"/>
    </row>
    <row r="104" spans="1:13" s="33" customFormat="1" ht="16.5" customHeight="1" thickBot="1">
      <c r="A104" s="143"/>
      <c r="B104" s="1059" t="s">
        <v>289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0"/>
      <c r="M104" s="1060"/>
    </row>
    <row r="105" spans="1:13" ht="15" customHeight="1" thickBot="1">
      <c r="A105" s="144"/>
      <c r="B105" s="633" t="s">
        <v>190</v>
      </c>
      <c r="C105" s="344"/>
      <c r="D105" s="212"/>
      <c r="E105" s="212"/>
      <c r="F105" s="213"/>
      <c r="G105" s="641"/>
      <c r="H105" s="344"/>
      <c r="I105" s="636"/>
      <c r="J105" s="641"/>
      <c r="K105" s="645"/>
      <c r="L105" s="646"/>
      <c r="M105" s="647"/>
    </row>
    <row r="106" spans="1:13" ht="16.5" customHeight="1">
      <c r="A106" s="66" t="s">
        <v>13</v>
      </c>
      <c r="B106" s="132" t="s">
        <v>191</v>
      </c>
      <c r="C106" s="214">
        <v>183911</v>
      </c>
      <c r="D106" s="215">
        <v>40836</v>
      </c>
      <c r="E106" s="215">
        <v>143075</v>
      </c>
      <c r="F106" s="216"/>
      <c r="G106" s="642">
        <v>182761</v>
      </c>
      <c r="H106" s="634">
        <v>21204</v>
      </c>
      <c r="I106" s="637"/>
      <c r="J106" s="642">
        <v>203965</v>
      </c>
      <c r="K106" s="634">
        <v>39686</v>
      </c>
      <c r="L106" s="214">
        <v>164279</v>
      </c>
      <c r="M106" s="635"/>
    </row>
    <row r="107" spans="1:13" ht="17.25" customHeight="1">
      <c r="A107" s="67" t="s">
        <v>15</v>
      </c>
      <c r="B107" s="92" t="s">
        <v>192</v>
      </c>
      <c r="C107" s="204">
        <v>22327</v>
      </c>
      <c r="D107" s="165">
        <v>7310</v>
      </c>
      <c r="E107" s="165">
        <v>15017</v>
      </c>
      <c r="F107" s="217"/>
      <c r="G107" s="535">
        <v>21017</v>
      </c>
      <c r="H107" s="518">
        <v>3285</v>
      </c>
      <c r="I107" s="625"/>
      <c r="J107" s="535">
        <v>24302</v>
      </c>
      <c r="K107" s="518">
        <v>6716</v>
      </c>
      <c r="L107" s="204">
        <v>17586</v>
      </c>
      <c r="M107" s="519"/>
    </row>
    <row r="108" spans="1:13" ht="16.5" customHeight="1">
      <c r="A108" s="67" t="s">
        <v>17</v>
      </c>
      <c r="B108" s="92" t="s">
        <v>193</v>
      </c>
      <c r="C108" s="204">
        <v>644643</v>
      </c>
      <c r="D108" s="169">
        <v>183889</v>
      </c>
      <c r="E108" s="169">
        <v>460754</v>
      </c>
      <c r="F108" s="218"/>
      <c r="G108" s="535">
        <v>662634</v>
      </c>
      <c r="H108" s="518">
        <v>31803</v>
      </c>
      <c r="I108" s="625">
        <v>1110</v>
      </c>
      <c r="J108" s="535">
        <v>693327</v>
      </c>
      <c r="K108" s="518">
        <v>210394</v>
      </c>
      <c r="L108" s="204">
        <v>482933</v>
      </c>
      <c r="M108" s="519"/>
    </row>
    <row r="109" spans="1:15" ht="16.5" customHeight="1">
      <c r="A109" s="67" t="s">
        <v>19</v>
      </c>
      <c r="B109" s="93" t="s">
        <v>194</v>
      </c>
      <c r="C109" s="204">
        <v>31975</v>
      </c>
      <c r="D109" s="169">
        <v>31975</v>
      </c>
      <c r="E109" s="169"/>
      <c r="F109" s="218"/>
      <c r="G109" s="535">
        <v>31975</v>
      </c>
      <c r="H109" s="518">
        <v>5000</v>
      </c>
      <c r="I109" s="625"/>
      <c r="J109" s="535">
        <v>36975</v>
      </c>
      <c r="K109" s="518">
        <v>36975</v>
      </c>
      <c r="L109" s="204"/>
      <c r="M109" s="519"/>
      <c r="O109" s="48"/>
    </row>
    <row r="110" spans="1:13" ht="16.5" customHeight="1">
      <c r="A110" s="67" t="s">
        <v>195</v>
      </c>
      <c r="B110" s="141" t="s">
        <v>196</v>
      </c>
      <c r="C110" s="204">
        <v>70498</v>
      </c>
      <c r="D110" s="169">
        <v>2483</v>
      </c>
      <c r="E110" s="169">
        <v>68015</v>
      </c>
      <c r="F110" s="218"/>
      <c r="G110" s="535">
        <v>76629</v>
      </c>
      <c r="H110" s="518">
        <v>1110</v>
      </c>
      <c r="I110" s="625"/>
      <c r="J110" s="535">
        <v>77739</v>
      </c>
      <c r="K110" s="518">
        <v>5067</v>
      </c>
      <c r="L110" s="204">
        <v>72672</v>
      </c>
      <c r="M110" s="519"/>
    </row>
    <row r="111" spans="1:13" ht="16.5" customHeight="1">
      <c r="A111" s="67" t="s">
        <v>197</v>
      </c>
      <c r="B111" s="92" t="s">
        <v>395</v>
      </c>
      <c r="C111" s="206">
        <v>1178</v>
      </c>
      <c r="D111" s="169">
        <v>1178</v>
      </c>
      <c r="E111" s="169"/>
      <c r="F111" s="218"/>
      <c r="G111" s="534">
        <v>2652</v>
      </c>
      <c r="H111" s="516"/>
      <c r="I111" s="626"/>
      <c r="J111" s="534">
        <v>2652</v>
      </c>
      <c r="K111" s="516">
        <v>2652</v>
      </c>
      <c r="L111" s="206"/>
      <c r="M111" s="517"/>
    </row>
    <row r="112" spans="1:13" ht="15" customHeight="1">
      <c r="A112" s="67" t="s">
        <v>199</v>
      </c>
      <c r="B112" s="95" t="s">
        <v>200</v>
      </c>
      <c r="C112" s="206"/>
      <c r="D112" s="169"/>
      <c r="E112" s="169"/>
      <c r="F112" s="218"/>
      <c r="G112" s="534"/>
      <c r="H112" s="516"/>
      <c r="I112" s="626"/>
      <c r="J112" s="534"/>
      <c r="K112" s="516"/>
      <c r="L112" s="206"/>
      <c r="M112" s="517"/>
    </row>
    <row r="113" spans="1:13" ht="15" customHeight="1">
      <c r="A113" s="67" t="s">
        <v>201</v>
      </c>
      <c r="B113" s="95" t="s">
        <v>202</v>
      </c>
      <c r="C113" s="206"/>
      <c r="D113" s="169"/>
      <c r="E113" s="169"/>
      <c r="F113" s="218"/>
      <c r="G113" s="534"/>
      <c r="H113" s="516"/>
      <c r="I113" s="626"/>
      <c r="J113" s="534"/>
      <c r="K113" s="516"/>
      <c r="L113" s="206"/>
      <c r="M113" s="517"/>
    </row>
    <row r="114" spans="1:13" ht="15" customHeight="1">
      <c r="A114" s="67" t="s">
        <v>203</v>
      </c>
      <c r="B114" s="95" t="s">
        <v>204</v>
      </c>
      <c r="C114" s="206"/>
      <c r="D114" s="169"/>
      <c r="E114" s="169"/>
      <c r="F114" s="218"/>
      <c r="G114" s="534"/>
      <c r="H114" s="516"/>
      <c r="I114" s="626"/>
      <c r="J114" s="534"/>
      <c r="K114" s="516"/>
      <c r="L114" s="206"/>
      <c r="M114" s="517"/>
    </row>
    <row r="115" spans="1:13" ht="31.5" customHeight="1">
      <c r="A115" s="67" t="s">
        <v>205</v>
      </c>
      <c r="B115" s="96" t="s">
        <v>206</v>
      </c>
      <c r="C115" s="206"/>
      <c r="D115" s="169"/>
      <c r="E115" s="169"/>
      <c r="F115" s="218"/>
      <c r="G115" s="534"/>
      <c r="H115" s="516"/>
      <c r="I115" s="626"/>
      <c r="J115" s="534"/>
      <c r="K115" s="516"/>
      <c r="L115" s="206"/>
      <c r="M115" s="517"/>
    </row>
    <row r="116" spans="1:13" ht="30" customHeight="1">
      <c r="A116" s="67" t="s">
        <v>207</v>
      </c>
      <c r="B116" s="96" t="s">
        <v>208</v>
      </c>
      <c r="C116" s="206"/>
      <c r="D116" s="169"/>
      <c r="E116" s="169"/>
      <c r="F116" s="218"/>
      <c r="G116" s="534"/>
      <c r="H116" s="516"/>
      <c r="I116" s="626"/>
      <c r="J116" s="534"/>
      <c r="K116" s="516"/>
      <c r="L116" s="206"/>
      <c r="M116" s="517"/>
    </row>
    <row r="117" spans="1:13" ht="17.25" customHeight="1">
      <c r="A117" s="67" t="s">
        <v>209</v>
      </c>
      <c r="B117" s="95" t="s">
        <v>210</v>
      </c>
      <c r="C117" s="206">
        <v>1000</v>
      </c>
      <c r="D117" s="169"/>
      <c r="E117" s="169">
        <v>1000</v>
      </c>
      <c r="F117" s="218"/>
      <c r="G117" s="534">
        <v>1000</v>
      </c>
      <c r="H117" s="516">
        <v>1110</v>
      </c>
      <c r="I117" s="626"/>
      <c r="J117" s="534">
        <v>2110</v>
      </c>
      <c r="K117" s="516">
        <v>1110</v>
      </c>
      <c r="L117" s="206">
        <v>1000</v>
      </c>
      <c r="M117" s="517"/>
    </row>
    <row r="118" spans="1:13" ht="15" customHeight="1">
      <c r="A118" s="67" t="s">
        <v>211</v>
      </c>
      <c r="B118" s="95" t="s">
        <v>212</v>
      </c>
      <c r="C118" s="206"/>
      <c r="D118" s="169"/>
      <c r="E118" s="169"/>
      <c r="F118" s="218"/>
      <c r="G118" s="534"/>
      <c r="H118" s="516"/>
      <c r="I118" s="626"/>
      <c r="J118" s="534"/>
      <c r="K118" s="516"/>
      <c r="L118" s="206"/>
      <c r="M118" s="517"/>
    </row>
    <row r="119" spans="1:13" ht="21.75" customHeight="1">
      <c r="A119" s="67" t="s">
        <v>213</v>
      </c>
      <c r="B119" s="96" t="s">
        <v>214</v>
      </c>
      <c r="C119" s="206"/>
      <c r="D119" s="169"/>
      <c r="E119" s="169"/>
      <c r="F119" s="218"/>
      <c r="G119" s="534"/>
      <c r="H119" s="516"/>
      <c r="I119" s="626"/>
      <c r="J119" s="534"/>
      <c r="K119" s="516"/>
      <c r="L119" s="206"/>
      <c r="M119" s="517"/>
    </row>
    <row r="120" spans="1:13" ht="15" customHeight="1">
      <c r="A120" s="68" t="s">
        <v>215</v>
      </c>
      <c r="B120" s="94" t="s">
        <v>216</v>
      </c>
      <c r="C120" s="206"/>
      <c r="D120" s="169"/>
      <c r="E120" s="169"/>
      <c r="F120" s="218"/>
      <c r="G120" s="534"/>
      <c r="H120" s="516"/>
      <c r="I120" s="626"/>
      <c r="J120" s="534"/>
      <c r="K120" s="516"/>
      <c r="L120" s="206"/>
      <c r="M120" s="517"/>
    </row>
    <row r="121" spans="1:13" ht="15" customHeight="1">
      <c r="A121" s="67" t="s">
        <v>217</v>
      </c>
      <c r="B121" s="94" t="s">
        <v>218</v>
      </c>
      <c r="C121" s="206"/>
      <c r="D121" s="169"/>
      <c r="E121" s="169"/>
      <c r="F121" s="218"/>
      <c r="G121" s="534"/>
      <c r="H121" s="516"/>
      <c r="I121" s="626"/>
      <c r="J121" s="534"/>
      <c r="K121" s="516"/>
      <c r="L121" s="206"/>
      <c r="M121" s="517"/>
    </row>
    <row r="122" spans="1:13" ht="16.5" customHeight="1">
      <c r="A122" s="67" t="s">
        <v>219</v>
      </c>
      <c r="B122" s="96" t="s">
        <v>220</v>
      </c>
      <c r="C122" s="204">
        <v>68320</v>
      </c>
      <c r="D122" s="165">
        <v>1305</v>
      </c>
      <c r="E122" s="165">
        <v>67015</v>
      </c>
      <c r="F122" s="217"/>
      <c r="G122" s="535">
        <v>72977</v>
      </c>
      <c r="H122" s="518"/>
      <c r="I122" s="625"/>
      <c r="J122" s="535">
        <v>72977</v>
      </c>
      <c r="K122" s="518">
        <v>1305</v>
      </c>
      <c r="L122" s="204">
        <v>71672</v>
      </c>
      <c r="M122" s="519"/>
    </row>
    <row r="123" spans="1:13" ht="16.5" customHeight="1">
      <c r="A123" s="67" t="s">
        <v>221</v>
      </c>
      <c r="B123" s="93" t="s">
        <v>222</v>
      </c>
      <c r="C123" s="204">
        <v>5000</v>
      </c>
      <c r="D123" s="165">
        <v>5000</v>
      </c>
      <c r="E123" s="165"/>
      <c r="F123" s="217"/>
      <c r="G123" s="535">
        <v>5000</v>
      </c>
      <c r="H123" s="518"/>
      <c r="I123" s="625">
        <v>5000</v>
      </c>
      <c r="J123" s="535">
        <v>0</v>
      </c>
      <c r="K123" s="518"/>
      <c r="L123" s="204"/>
      <c r="M123" s="519"/>
    </row>
    <row r="124" spans="1:13" ht="18" customHeight="1">
      <c r="A124" s="69" t="s">
        <v>223</v>
      </c>
      <c r="B124" s="92" t="s">
        <v>396</v>
      </c>
      <c r="C124" s="206">
        <v>5000</v>
      </c>
      <c r="D124" s="169">
        <v>5000</v>
      </c>
      <c r="E124" s="169"/>
      <c r="F124" s="218"/>
      <c r="G124" s="534">
        <v>5000</v>
      </c>
      <c r="H124" s="516"/>
      <c r="I124" s="626">
        <v>5000</v>
      </c>
      <c r="J124" s="534">
        <v>0</v>
      </c>
      <c r="K124" s="516"/>
      <c r="L124" s="206"/>
      <c r="M124" s="517"/>
    </row>
    <row r="125" spans="1:13" ht="15" customHeight="1" thickBot="1">
      <c r="A125" s="69" t="s">
        <v>225</v>
      </c>
      <c r="B125" s="94" t="s">
        <v>397</v>
      </c>
      <c r="C125" s="206"/>
      <c r="D125" s="169"/>
      <c r="E125" s="169"/>
      <c r="F125" s="218"/>
      <c r="G125" s="534"/>
      <c r="H125" s="516"/>
      <c r="I125" s="626"/>
      <c r="J125" s="534"/>
      <c r="K125" s="516"/>
      <c r="L125" s="206"/>
      <c r="M125" s="517"/>
    </row>
    <row r="126" spans="1:13" s="49" customFormat="1" ht="19.5" customHeight="1" thickBot="1">
      <c r="A126" s="70" t="s">
        <v>23</v>
      </c>
      <c r="B126" s="98" t="s">
        <v>398</v>
      </c>
      <c r="C126" s="205">
        <f>+C106+C107+C108+C109+C110+C123</f>
        <v>958354</v>
      </c>
      <c r="D126" s="170">
        <f>+D106+D107+D108+D109+D110+D123</f>
        <v>271493</v>
      </c>
      <c r="E126" s="170">
        <f>+E106+E107+E108+E109+E110+E123</f>
        <v>686861</v>
      </c>
      <c r="F126" s="219">
        <f>+F106+F107+F108+F109+F110+F123</f>
        <v>0</v>
      </c>
      <c r="G126" s="536">
        <f>+G106+G107+G108+G109+G110+G123</f>
        <v>980016</v>
      </c>
      <c r="H126" s="520">
        <f aca="true" t="shared" si="17" ref="H126:M126">+H106+H107+H108+H109+H110+H123</f>
        <v>62402</v>
      </c>
      <c r="I126" s="609">
        <f t="shared" si="17"/>
        <v>6110</v>
      </c>
      <c r="J126" s="536">
        <f t="shared" si="17"/>
        <v>1036308</v>
      </c>
      <c r="K126" s="520">
        <f t="shared" si="17"/>
        <v>298838</v>
      </c>
      <c r="L126" s="205">
        <f t="shared" si="17"/>
        <v>737470</v>
      </c>
      <c r="M126" s="306">
        <f t="shared" si="17"/>
        <v>0</v>
      </c>
    </row>
    <row r="127" spans="1:13" ht="15" customHeight="1" thickBot="1">
      <c r="A127" s="71"/>
      <c r="B127" s="98" t="s">
        <v>399</v>
      </c>
      <c r="C127" s="201"/>
      <c r="D127" s="202"/>
      <c r="E127" s="202"/>
      <c r="F127" s="220"/>
      <c r="G127" s="643"/>
      <c r="H127" s="615"/>
      <c r="I127" s="623"/>
      <c r="J127" s="643"/>
      <c r="K127" s="615"/>
      <c r="L127" s="201"/>
      <c r="M127" s="616"/>
    </row>
    <row r="128" spans="1:13" ht="18.75" customHeight="1">
      <c r="A128" s="72" t="s">
        <v>26</v>
      </c>
      <c r="B128" s="91" t="s">
        <v>229</v>
      </c>
      <c r="C128" s="203">
        <v>1727985</v>
      </c>
      <c r="D128" s="163">
        <v>56714</v>
      </c>
      <c r="E128" s="163">
        <v>1671271</v>
      </c>
      <c r="F128" s="221"/>
      <c r="G128" s="538">
        <v>1729328</v>
      </c>
      <c r="H128" s="523">
        <v>592600</v>
      </c>
      <c r="I128" s="624"/>
      <c r="J128" s="538">
        <v>2321928</v>
      </c>
      <c r="K128" s="523">
        <v>59057</v>
      </c>
      <c r="L128" s="203">
        <v>2262871</v>
      </c>
      <c r="M128" s="524"/>
    </row>
    <row r="129" spans="1:13" ht="15" customHeight="1">
      <c r="A129" s="72" t="s">
        <v>28</v>
      </c>
      <c r="B129" s="99" t="s">
        <v>230</v>
      </c>
      <c r="C129" s="203">
        <v>1428043</v>
      </c>
      <c r="D129" s="163"/>
      <c r="E129" s="163">
        <v>1428043</v>
      </c>
      <c r="F129" s="221"/>
      <c r="G129" s="538">
        <v>1428043</v>
      </c>
      <c r="H129" s="523">
        <v>592600</v>
      </c>
      <c r="I129" s="624"/>
      <c r="J129" s="538">
        <v>2020643</v>
      </c>
      <c r="K129" s="523"/>
      <c r="L129" s="203">
        <v>2020643</v>
      </c>
      <c r="M129" s="524"/>
    </row>
    <row r="130" spans="1:13" ht="16.5" customHeight="1">
      <c r="A130" s="72" t="s">
        <v>30</v>
      </c>
      <c r="B130" s="99" t="s">
        <v>231</v>
      </c>
      <c r="C130" s="204">
        <v>257060</v>
      </c>
      <c r="D130" s="165">
        <v>228402</v>
      </c>
      <c r="E130" s="165">
        <v>28658</v>
      </c>
      <c r="F130" s="217"/>
      <c r="G130" s="535">
        <v>242676</v>
      </c>
      <c r="H130" s="518">
        <v>345811</v>
      </c>
      <c r="I130" s="625"/>
      <c r="J130" s="535">
        <v>588487</v>
      </c>
      <c r="K130" s="518">
        <v>206657</v>
      </c>
      <c r="L130" s="204">
        <v>381830</v>
      </c>
      <c r="M130" s="519"/>
    </row>
    <row r="131" spans="1:13" ht="15" customHeight="1">
      <c r="A131" s="72" t="s">
        <v>32</v>
      </c>
      <c r="B131" s="99" t="s">
        <v>232</v>
      </c>
      <c r="C131" s="204">
        <v>25966</v>
      </c>
      <c r="D131" s="165"/>
      <c r="E131" s="165">
        <v>25966</v>
      </c>
      <c r="F131" s="217"/>
      <c r="G131" s="535">
        <v>25966</v>
      </c>
      <c r="H131" s="518">
        <v>345811</v>
      </c>
      <c r="I131" s="625"/>
      <c r="J131" s="535">
        <v>371777</v>
      </c>
      <c r="K131" s="518"/>
      <c r="L131" s="204">
        <v>371777</v>
      </c>
      <c r="M131" s="519"/>
    </row>
    <row r="132" spans="1:13" ht="17.25" customHeight="1">
      <c r="A132" s="72" t="s">
        <v>34</v>
      </c>
      <c r="B132" s="84" t="s">
        <v>233</v>
      </c>
      <c r="C132" s="204"/>
      <c r="D132" s="165"/>
      <c r="E132" s="165"/>
      <c r="F132" s="217"/>
      <c r="G132" s="535"/>
      <c r="H132" s="518"/>
      <c r="I132" s="625"/>
      <c r="J132" s="535"/>
      <c r="K132" s="518"/>
      <c r="L132" s="204"/>
      <c r="M132" s="519"/>
    </row>
    <row r="133" spans="1:13" ht="29.25" customHeight="1">
      <c r="A133" s="72" t="s">
        <v>36</v>
      </c>
      <c r="B133" s="81" t="s">
        <v>234</v>
      </c>
      <c r="C133" s="204"/>
      <c r="D133" s="165"/>
      <c r="E133" s="165"/>
      <c r="F133" s="217"/>
      <c r="G133" s="535"/>
      <c r="H133" s="518"/>
      <c r="I133" s="625"/>
      <c r="J133" s="535"/>
      <c r="K133" s="518"/>
      <c r="L133" s="204"/>
      <c r="M133" s="519"/>
    </row>
    <row r="134" spans="1:13" ht="30.75" customHeight="1">
      <c r="A134" s="72" t="s">
        <v>235</v>
      </c>
      <c r="B134" s="100" t="s">
        <v>236</v>
      </c>
      <c r="C134" s="204"/>
      <c r="D134" s="165"/>
      <c r="E134" s="165"/>
      <c r="F134" s="217"/>
      <c r="G134" s="535"/>
      <c r="H134" s="518"/>
      <c r="I134" s="625"/>
      <c r="J134" s="535"/>
      <c r="K134" s="518"/>
      <c r="L134" s="204"/>
      <c r="M134" s="519"/>
    </row>
    <row r="135" spans="1:13" ht="29.25" customHeight="1">
      <c r="A135" s="72" t="s">
        <v>237</v>
      </c>
      <c r="B135" s="96" t="s">
        <v>208</v>
      </c>
      <c r="C135" s="204"/>
      <c r="D135" s="165"/>
      <c r="E135" s="165"/>
      <c r="F135" s="217"/>
      <c r="G135" s="535"/>
      <c r="H135" s="518"/>
      <c r="I135" s="625"/>
      <c r="J135" s="535"/>
      <c r="K135" s="518"/>
      <c r="L135" s="204"/>
      <c r="M135" s="519"/>
    </row>
    <row r="136" spans="1:13" ht="15" customHeight="1">
      <c r="A136" s="72" t="s">
        <v>238</v>
      </c>
      <c r="B136" s="96" t="s">
        <v>239</v>
      </c>
      <c r="C136" s="204"/>
      <c r="D136" s="165"/>
      <c r="E136" s="165"/>
      <c r="F136" s="217"/>
      <c r="G136" s="535"/>
      <c r="H136" s="518"/>
      <c r="I136" s="625"/>
      <c r="J136" s="535"/>
      <c r="K136" s="518"/>
      <c r="L136" s="204"/>
      <c r="M136" s="519"/>
    </row>
    <row r="137" spans="1:13" ht="15" customHeight="1">
      <c r="A137" s="72" t="s">
        <v>240</v>
      </c>
      <c r="B137" s="96" t="s">
        <v>241</v>
      </c>
      <c r="C137" s="204"/>
      <c r="D137" s="165"/>
      <c r="E137" s="165"/>
      <c r="F137" s="217"/>
      <c r="G137" s="535"/>
      <c r="H137" s="518"/>
      <c r="I137" s="625"/>
      <c r="J137" s="535"/>
      <c r="K137" s="518"/>
      <c r="L137" s="204"/>
      <c r="M137" s="519"/>
    </row>
    <row r="138" spans="1:13" ht="15" customHeight="1">
      <c r="A138" s="72" t="s">
        <v>242</v>
      </c>
      <c r="B138" s="96" t="s">
        <v>214</v>
      </c>
      <c r="C138" s="204"/>
      <c r="D138" s="165"/>
      <c r="E138" s="165"/>
      <c r="F138" s="217"/>
      <c r="G138" s="535"/>
      <c r="H138" s="518"/>
      <c r="I138" s="625"/>
      <c r="J138" s="535"/>
      <c r="K138" s="518"/>
      <c r="L138" s="204"/>
      <c r="M138" s="519"/>
    </row>
    <row r="139" spans="1:13" ht="15" customHeight="1">
      <c r="A139" s="72" t="s">
        <v>243</v>
      </c>
      <c r="B139" s="96" t="s">
        <v>244</v>
      </c>
      <c r="C139" s="204"/>
      <c r="D139" s="165"/>
      <c r="E139" s="165"/>
      <c r="F139" s="217"/>
      <c r="G139" s="535"/>
      <c r="H139" s="518"/>
      <c r="I139" s="625"/>
      <c r="J139" s="535"/>
      <c r="K139" s="518"/>
      <c r="L139" s="204"/>
      <c r="M139" s="519"/>
    </row>
    <row r="140" spans="1:13" ht="18" customHeight="1" thickBot="1">
      <c r="A140" s="68" t="s">
        <v>245</v>
      </c>
      <c r="B140" s="96" t="s">
        <v>246</v>
      </c>
      <c r="C140" s="206"/>
      <c r="D140" s="169"/>
      <c r="E140" s="169"/>
      <c r="F140" s="218"/>
      <c r="G140" s="534"/>
      <c r="H140" s="516"/>
      <c r="I140" s="626"/>
      <c r="J140" s="534"/>
      <c r="K140" s="516"/>
      <c r="L140" s="206"/>
      <c r="M140" s="517"/>
    </row>
    <row r="141" spans="1:13" ht="17.25" customHeight="1" thickBot="1">
      <c r="A141" s="73" t="s">
        <v>38</v>
      </c>
      <c r="B141" s="131" t="s">
        <v>247</v>
      </c>
      <c r="C141" s="222">
        <f>+C128+C130+C132</f>
        <v>1985045</v>
      </c>
      <c r="D141" s="172">
        <f>+D128+D130+D132</f>
        <v>285116</v>
      </c>
      <c r="E141" s="172">
        <f>+E128+E130+E132</f>
        <v>1699929</v>
      </c>
      <c r="F141" s="223">
        <f>+F128+F130+F132</f>
        <v>0</v>
      </c>
      <c r="G141" s="539">
        <f>+G128+G130+G132</f>
        <v>1972004</v>
      </c>
      <c r="H141" s="525">
        <f aca="true" t="shared" si="18" ref="H141:M141">+H128+H130+H132</f>
        <v>938411</v>
      </c>
      <c r="I141" s="638">
        <f t="shared" si="18"/>
        <v>0</v>
      </c>
      <c r="J141" s="539">
        <f t="shared" si="18"/>
        <v>2910415</v>
      </c>
      <c r="K141" s="525">
        <f t="shared" si="18"/>
        <v>265714</v>
      </c>
      <c r="L141" s="222">
        <f t="shared" si="18"/>
        <v>2644701</v>
      </c>
      <c r="M141" s="307">
        <f t="shared" si="18"/>
        <v>0</v>
      </c>
    </row>
    <row r="142" spans="1:13" ht="18.75" customHeight="1" thickBot="1">
      <c r="A142" s="415" t="s">
        <v>53</v>
      </c>
      <c r="B142" s="396" t="s">
        <v>248</v>
      </c>
      <c r="C142" s="301">
        <f>+C126+C141</f>
        <v>2943399</v>
      </c>
      <c r="D142" s="398">
        <f>+D126+D141</f>
        <v>556609</v>
      </c>
      <c r="E142" s="398">
        <f>+E126+E141</f>
        <v>2386790</v>
      </c>
      <c r="F142" s="399">
        <f>+F126+F141</f>
        <v>0</v>
      </c>
      <c r="G142" s="653">
        <f>+G126+G141</f>
        <v>2952020</v>
      </c>
      <c r="H142" s="297">
        <f aca="true" t="shared" si="19" ref="H142:M142">+H126+H141</f>
        <v>1000813</v>
      </c>
      <c r="I142" s="652">
        <f t="shared" si="19"/>
        <v>6110</v>
      </c>
      <c r="J142" s="653">
        <f t="shared" si="19"/>
        <v>3946723</v>
      </c>
      <c r="K142" s="297">
        <f t="shared" si="19"/>
        <v>564552</v>
      </c>
      <c r="L142" s="301">
        <f t="shared" si="19"/>
        <v>3382171</v>
      </c>
      <c r="M142" s="302">
        <f t="shared" si="19"/>
        <v>0</v>
      </c>
    </row>
    <row r="143" spans="1:13" ht="15" customHeight="1" thickBot="1">
      <c r="A143" s="75"/>
      <c r="B143" s="78" t="s">
        <v>249</v>
      </c>
      <c r="C143" s="208"/>
      <c r="D143" s="209"/>
      <c r="E143" s="209"/>
      <c r="F143" s="224"/>
      <c r="G143" s="644"/>
      <c r="H143" s="619"/>
      <c r="I143" s="628"/>
      <c r="J143" s="644"/>
      <c r="K143" s="619"/>
      <c r="L143" s="208"/>
      <c r="M143" s="620"/>
    </row>
    <row r="144" spans="1:13" s="49" customFormat="1" ht="17.25" customHeight="1">
      <c r="A144" s="72" t="s">
        <v>56</v>
      </c>
      <c r="B144" s="91" t="s">
        <v>400</v>
      </c>
      <c r="C144" s="203">
        <v>16320</v>
      </c>
      <c r="D144" s="163"/>
      <c r="E144" s="163">
        <v>16320</v>
      </c>
      <c r="F144" s="221"/>
      <c r="G144" s="538">
        <v>16320</v>
      </c>
      <c r="H144" s="523"/>
      <c r="I144" s="624"/>
      <c r="J144" s="538">
        <v>16320</v>
      </c>
      <c r="K144" s="523"/>
      <c r="L144" s="203">
        <v>16320</v>
      </c>
      <c r="M144" s="524"/>
    </row>
    <row r="145" spans="1:13" ht="16.5" customHeight="1">
      <c r="A145" s="72" t="s">
        <v>64</v>
      </c>
      <c r="B145" s="91" t="s">
        <v>251</v>
      </c>
      <c r="C145" s="204"/>
      <c r="D145" s="165"/>
      <c r="E145" s="165"/>
      <c r="F145" s="217"/>
      <c r="G145" s="535">
        <v>130000</v>
      </c>
      <c r="H145" s="518"/>
      <c r="I145" s="625"/>
      <c r="J145" s="535">
        <v>130000</v>
      </c>
      <c r="K145" s="518">
        <v>130000</v>
      </c>
      <c r="L145" s="204"/>
      <c r="M145" s="519"/>
    </row>
    <row r="146" spans="1:13" ht="15" customHeight="1" thickBot="1">
      <c r="A146" s="68" t="s">
        <v>66</v>
      </c>
      <c r="B146" s="101" t="s">
        <v>401</v>
      </c>
      <c r="C146" s="206"/>
      <c r="D146" s="169"/>
      <c r="E146" s="169"/>
      <c r="F146" s="218"/>
      <c r="G146" s="534"/>
      <c r="H146" s="516"/>
      <c r="I146" s="626"/>
      <c r="J146" s="534"/>
      <c r="K146" s="516"/>
      <c r="L146" s="206"/>
      <c r="M146" s="517"/>
    </row>
    <row r="147" spans="1:13" ht="32.25" customHeight="1" thickBot="1">
      <c r="A147" s="74" t="s">
        <v>70</v>
      </c>
      <c r="B147" s="102" t="s">
        <v>402</v>
      </c>
      <c r="C147" s="205">
        <f>+C144+C145+C146</f>
        <v>16320</v>
      </c>
      <c r="D147" s="170">
        <f>+D144+D145+D146</f>
        <v>0</v>
      </c>
      <c r="E147" s="170">
        <f>+E144+E145+E146</f>
        <v>16320</v>
      </c>
      <c r="F147" s="219">
        <f>+F144+F145+F146</f>
        <v>0</v>
      </c>
      <c r="G147" s="536">
        <f>+G144+G145+G146</f>
        <v>146320</v>
      </c>
      <c r="H147" s="520">
        <f aca="true" t="shared" si="20" ref="H147:M147">+H144+H145+H146</f>
        <v>0</v>
      </c>
      <c r="I147" s="609">
        <f t="shared" si="20"/>
        <v>0</v>
      </c>
      <c r="J147" s="536">
        <f t="shared" si="20"/>
        <v>146320</v>
      </c>
      <c r="K147" s="520">
        <f t="shared" si="20"/>
        <v>130000</v>
      </c>
      <c r="L147" s="205">
        <f t="shared" si="20"/>
        <v>16320</v>
      </c>
      <c r="M147" s="306">
        <f t="shared" si="20"/>
        <v>0</v>
      </c>
    </row>
    <row r="148" spans="1:13" ht="15" customHeight="1" thickBot="1">
      <c r="A148" s="75"/>
      <c r="B148" s="78" t="s">
        <v>403</v>
      </c>
      <c r="C148" s="208"/>
      <c r="D148" s="209"/>
      <c r="E148" s="209"/>
      <c r="F148" s="224"/>
      <c r="G148" s="644"/>
      <c r="H148" s="619"/>
      <c r="I148" s="628"/>
      <c r="J148" s="644"/>
      <c r="K148" s="619"/>
      <c r="L148" s="208"/>
      <c r="M148" s="620"/>
    </row>
    <row r="149" spans="1:13" ht="15" customHeight="1">
      <c r="A149" s="72" t="s">
        <v>73</v>
      </c>
      <c r="B149" s="91" t="s">
        <v>255</v>
      </c>
      <c r="C149" s="203"/>
      <c r="D149" s="163"/>
      <c r="E149" s="163"/>
      <c r="F149" s="221"/>
      <c r="G149" s="538"/>
      <c r="H149" s="523"/>
      <c r="I149" s="624"/>
      <c r="J149" s="538"/>
      <c r="K149" s="523"/>
      <c r="L149" s="203"/>
      <c r="M149" s="524"/>
    </row>
    <row r="150" spans="1:13" ht="15" customHeight="1">
      <c r="A150" s="72" t="s">
        <v>75</v>
      </c>
      <c r="B150" s="91" t="s">
        <v>256</v>
      </c>
      <c r="C150" s="204"/>
      <c r="D150" s="165"/>
      <c r="E150" s="165"/>
      <c r="F150" s="217"/>
      <c r="G150" s="535"/>
      <c r="H150" s="518"/>
      <c r="I150" s="625"/>
      <c r="J150" s="535"/>
      <c r="K150" s="518"/>
      <c r="L150" s="204"/>
      <c r="M150" s="519"/>
    </row>
    <row r="151" spans="1:13" ht="15" customHeight="1">
      <c r="A151" s="72" t="s">
        <v>77</v>
      </c>
      <c r="B151" s="91" t="s">
        <v>257</v>
      </c>
      <c r="C151" s="204"/>
      <c r="D151" s="165"/>
      <c r="E151" s="165"/>
      <c r="F151" s="217"/>
      <c r="G151" s="535"/>
      <c r="H151" s="518"/>
      <c r="I151" s="625"/>
      <c r="J151" s="535"/>
      <c r="K151" s="518"/>
      <c r="L151" s="204"/>
      <c r="M151" s="519"/>
    </row>
    <row r="152" spans="1:13" ht="15" customHeight="1">
      <c r="A152" s="72" t="s">
        <v>79</v>
      </c>
      <c r="B152" s="91" t="s">
        <v>404</v>
      </c>
      <c r="C152" s="204"/>
      <c r="D152" s="165"/>
      <c r="E152" s="165"/>
      <c r="F152" s="217"/>
      <c r="G152" s="535"/>
      <c r="H152" s="518"/>
      <c r="I152" s="625"/>
      <c r="J152" s="535"/>
      <c r="K152" s="518"/>
      <c r="L152" s="204"/>
      <c r="M152" s="519"/>
    </row>
    <row r="153" spans="1:13" ht="15" customHeight="1">
      <c r="A153" s="72" t="s">
        <v>81</v>
      </c>
      <c r="B153" s="91" t="s">
        <v>259</v>
      </c>
      <c r="C153" s="204"/>
      <c r="D153" s="165"/>
      <c r="E153" s="165"/>
      <c r="F153" s="217"/>
      <c r="G153" s="535"/>
      <c r="H153" s="518"/>
      <c r="I153" s="625"/>
      <c r="J153" s="535"/>
      <c r="K153" s="518"/>
      <c r="L153" s="204"/>
      <c r="M153" s="519"/>
    </row>
    <row r="154" spans="1:13" s="49" customFormat="1" ht="15" customHeight="1" thickBot="1">
      <c r="A154" s="68" t="s">
        <v>83</v>
      </c>
      <c r="B154" s="101" t="s">
        <v>260</v>
      </c>
      <c r="C154" s="204"/>
      <c r="D154" s="165"/>
      <c r="E154" s="165"/>
      <c r="F154" s="217"/>
      <c r="G154" s="535"/>
      <c r="H154" s="518"/>
      <c r="I154" s="625"/>
      <c r="J154" s="535"/>
      <c r="K154" s="518"/>
      <c r="L154" s="204"/>
      <c r="M154" s="519"/>
    </row>
    <row r="155" spans="1:13" ht="15" customHeight="1" thickBot="1">
      <c r="A155" s="73" t="s">
        <v>95</v>
      </c>
      <c r="B155" s="103" t="s">
        <v>405</v>
      </c>
      <c r="C155" s="222">
        <f>+C149+C150+C151+C152+C153+C154</f>
        <v>0</v>
      </c>
      <c r="D155" s="172">
        <f>+D149+D150+D151+D152+D153+D154</f>
        <v>0</v>
      </c>
      <c r="E155" s="172">
        <f>+E149+E150+E151+E152+E153+E154</f>
        <v>0</v>
      </c>
      <c r="F155" s="223">
        <f>+F149+F150+F151+F152+F153+F154</f>
        <v>0</v>
      </c>
      <c r="G155" s="539">
        <f>+G149+G150+G151+G152+G153+G154</f>
        <v>0</v>
      </c>
      <c r="H155" s="525">
        <f aca="true" t="shared" si="21" ref="H155:M155">+H149+H150+H151+H152+H153+H154</f>
        <v>0</v>
      </c>
      <c r="I155" s="638">
        <f t="shared" si="21"/>
        <v>0</v>
      </c>
      <c r="J155" s="539">
        <f t="shared" si="21"/>
        <v>0</v>
      </c>
      <c r="K155" s="525">
        <f t="shared" si="21"/>
        <v>0</v>
      </c>
      <c r="L155" s="222">
        <f t="shared" si="21"/>
        <v>0</v>
      </c>
      <c r="M155" s="307">
        <f t="shared" si="21"/>
        <v>0</v>
      </c>
    </row>
    <row r="156" spans="1:13" ht="15" customHeight="1" thickBot="1">
      <c r="A156" s="71"/>
      <c r="B156" s="82" t="s">
        <v>406</v>
      </c>
      <c r="C156" s="201"/>
      <c r="D156" s="202"/>
      <c r="E156" s="202"/>
      <c r="F156" s="220"/>
      <c r="G156" s="643"/>
      <c r="H156" s="615"/>
      <c r="I156" s="623"/>
      <c r="J156" s="643"/>
      <c r="K156" s="615"/>
      <c r="L156" s="201"/>
      <c r="M156" s="616"/>
    </row>
    <row r="157" spans="1:13" ht="15" customHeight="1">
      <c r="A157" s="72" t="s">
        <v>98</v>
      </c>
      <c r="B157" s="91" t="s">
        <v>263</v>
      </c>
      <c r="C157" s="203"/>
      <c r="D157" s="163"/>
      <c r="E157" s="163"/>
      <c r="F157" s="221"/>
      <c r="G157" s="538"/>
      <c r="H157" s="523"/>
      <c r="I157" s="624"/>
      <c r="J157" s="538"/>
      <c r="K157" s="523"/>
      <c r="L157" s="203"/>
      <c r="M157" s="524"/>
    </row>
    <row r="158" spans="1:13" ht="17.25" customHeight="1">
      <c r="A158" s="72" t="s">
        <v>100</v>
      </c>
      <c r="B158" s="91" t="s">
        <v>264</v>
      </c>
      <c r="C158" s="204">
        <v>17342</v>
      </c>
      <c r="D158" s="165">
        <v>17342</v>
      </c>
      <c r="E158" s="165"/>
      <c r="F158" s="217"/>
      <c r="G158" s="535">
        <v>17342</v>
      </c>
      <c r="H158" s="518"/>
      <c r="I158" s="625"/>
      <c r="J158" s="535">
        <v>17342</v>
      </c>
      <c r="K158" s="518">
        <v>17342</v>
      </c>
      <c r="L158" s="204"/>
      <c r="M158" s="519"/>
    </row>
    <row r="159" spans="1:13" ht="16.5" customHeight="1">
      <c r="A159" s="72" t="s">
        <v>102</v>
      </c>
      <c r="B159" s="91" t="s">
        <v>407</v>
      </c>
      <c r="C159" s="204">
        <v>746701</v>
      </c>
      <c r="D159" s="165">
        <v>644884</v>
      </c>
      <c r="E159" s="165">
        <v>101817</v>
      </c>
      <c r="F159" s="217">
        <v>32240</v>
      </c>
      <c r="G159" s="535">
        <v>738080</v>
      </c>
      <c r="H159" s="518"/>
      <c r="I159" s="625"/>
      <c r="J159" s="535">
        <v>738080</v>
      </c>
      <c r="K159" s="518">
        <v>643970</v>
      </c>
      <c r="L159" s="204">
        <v>94110</v>
      </c>
      <c r="M159" s="519">
        <v>32240</v>
      </c>
    </row>
    <row r="160" spans="1:13" s="49" customFormat="1" ht="15" customHeight="1">
      <c r="A160" s="72" t="s">
        <v>104</v>
      </c>
      <c r="B160" s="91" t="s">
        <v>265</v>
      </c>
      <c r="C160" s="204"/>
      <c r="D160" s="165"/>
      <c r="E160" s="165"/>
      <c r="F160" s="217"/>
      <c r="G160" s="535"/>
      <c r="H160" s="518"/>
      <c r="I160" s="625"/>
      <c r="J160" s="535"/>
      <c r="K160" s="518"/>
      <c r="L160" s="204"/>
      <c r="M160" s="519"/>
    </row>
    <row r="161" spans="1:13" s="49" customFormat="1" ht="15" customHeight="1" thickBot="1">
      <c r="A161" s="68" t="s">
        <v>106</v>
      </c>
      <c r="B161" s="101" t="s">
        <v>266</v>
      </c>
      <c r="C161" s="204"/>
      <c r="D161" s="165"/>
      <c r="E161" s="165"/>
      <c r="F161" s="217"/>
      <c r="G161" s="535"/>
      <c r="H161" s="518"/>
      <c r="I161" s="625"/>
      <c r="J161" s="535"/>
      <c r="K161" s="518"/>
      <c r="L161" s="204"/>
      <c r="M161" s="519"/>
    </row>
    <row r="162" spans="1:13" ht="17.25" customHeight="1" thickBot="1">
      <c r="A162" s="73" t="s">
        <v>108</v>
      </c>
      <c r="B162" s="103" t="s">
        <v>408</v>
      </c>
      <c r="C162" s="222">
        <f>+C157+C158+C160+C161+C159</f>
        <v>764043</v>
      </c>
      <c r="D162" s="172">
        <f>+D157+D158+D160+D161+D159</f>
        <v>662226</v>
      </c>
      <c r="E162" s="172">
        <f>+E157+E158+E160+E161+E159</f>
        <v>101817</v>
      </c>
      <c r="F162" s="223">
        <f>+F157+F158+F160+F161+F159</f>
        <v>32240</v>
      </c>
      <c r="G162" s="539">
        <f>+G157+G158+G160+G161+G159</f>
        <v>755422</v>
      </c>
      <c r="H162" s="525">
        <f aca="true" t="shared" si="22" ref="H162:M162">+H157+H158+H160+H161+H159</f>
        <v>0</v>
      </c>
      <c r="I162" s="638">
        <f t="shared" si="22"/>
        <v>0</v>
      </c>
      <c r="J162" s="539">
        <f t="shared" si="22"/>
        <v>755422</v>
      </c>
      <c r="K162" s="525">
        <f t="shared" si="22"/>
        <v>661312</v>
      </c>
      <c r="L162" s="222">
        <f t="shared" si="22"/>
        <v>94110</v>
      </c>
      <c r="M162" s="307">
        <f t="shared" si="22"/>
        <v>32240</v>
      </c>
    </row>
    <row r="163" spans="1:13" ht="15" customHeight="1" thickBot="1">
      <c r="A163" s="71"/>
      <c r="B163" s="82" t="s">
        <v>409</v>
      </c>
      <c r="C163" s="201"/>
      <c r="D163" s="202"/>
      <c r="E163" s="202"/>
      <c r="F163" s="220"/>
      <c r="G163" s="643"/>
      <c r="H163" s="615"/>
      <c r="I163" s="623"/>
      <c r="J163" s="643"/>
      <c r="K163" s="615"/>
      <c r="L163" s="201"/>
      <c r="M163" s="616"/>
    </row>
    <row r="164" spans="1:13" s="49" customFormat="1" ht="15" customHeight="1">
      <c r="A164" s="72" t="s">
        <v>111</v>
      </c>
      <c r="B164" s="91" t="s">
        <v>269</v>
      </c>
      <c r="C164" s="203"/>
      <c r="D164" s="163"/>
      <c r="E164" s="163"/>
      <c r="F164" s="221"/>
      <c r="G164" s="538"/>
      <c r="H164" s="523"/>
      <c r="I164" s="624"/>
      <c r="J164" s="538"/>
      <c r="K164" s="523"/>
      <c r="L164" s="203"/>
      <c r="M164" s="524"/>
    </row>
    <row r="165" spans="1:13" s="49" customFormat="1" ht="15" customHeight="1">
      <c r="A165" s="72" t="s">
        <v>113</v>
      </c>
      <c r="B165" s="91" t="s">
        <v>270</v>
      </c>
      <c r="C165" s="204"/>
      <c r="D165" s="165"/>
      <c r="E165" s="165"/>
      <c r="F165" s="217"/>
      <c r="G165" s="535"/>
      <c r="H165" s="518"/>
      <c r="I165" s="625"/>
      <c r="J165" s="535"/>
      <c r="K165" s="518"/>
      <c r="L165" s="204"/>
      <c r="M165" s="519"/>
    </row>
    <row r="166" spans="1:13" s="49" customFormat="1" ht="15" customHeight="1">
      <c r="A166" s="72" t="s">
        <v>115</v>
      </c>
      <c r="B166" s="91" t="s">
        <v>271</v>
      </c>
      <c r="C166" s="204"/>
      <c r="D166" s="165"/>
      <c r="E166" s="165"/>
      <c r="F166" s="217"/>
      <c r="G166" s="535"/>
      <c r="H166" s="518"/>
      <c r="I166" s="625"/>
      <c r="J166" s="535"/>
      <c r="K166" s="518"/>
      <c r="L166" s="204"/>
      <c r="M166" s="519"/>
    </row>
    <row r="167" spans="1:13" s="49" customFormat="1" ht="15" customHeight="1">
      <c r="A167" s="72" t="s">
        <v>117</v>
      </c>
      <c r="B167" s="91" t="s">
        <v>410</v>
      </c>
      <c r="C167" s="204"/>
      <c r="D167" s="165"/>
      <c r="E167" s="165"/>
      <c r="F167" s="217"/>
      <c r="G167" s="535"/>
      <c r="H167" s="518"/>
      <c r="I167" s="625"/>
      <c r="J167" s="535"/>
      <c r="K167" s="518"/>
      <c r="L167" s="204"/>
      <c r="M167" s="519"/>
    </row>
    <row r="168" spans="1:13" ht="15" customHeight="1" thickBot="1">
      <c r="A168" s="68" t="s">
        <v>273</v>
      </c>
      <c r="B168" s="101" t="s">
        <v>274</v>
      </c>
      <c r="C168" s="206"/>
      <c r="D168" s="169"/>
      <c r="E168" s="169"/>
      <c r="F168" s="218"/>
      <c r="G168" s="534"/>
      <c r="H168" s="516"/>
      <c r="I168" s="626"/>
      <c r="J168" s="534"/>
      <c r="K168" s="516"/>
      <c r="L168" s="206"/>
      <c r="M168" s="517"/>
    </row>
    <row r="169" spans="1:13" s="49" customFormat="1" ht="15" customHeight="1" thickBot="1">
      <c r="A169" s="70" t="s">
        <v>119</v>
      </c>
      <c r="B169" s="82" t="s">
        <v>411</v>
      </c>
      <c r="C169" s="225">
        <f>+C164+C165+C166+C167+C168</f>
        <v>0</v>
      </c>
      <c r="D169" s="180">
        <f>+D164+D165+D166+D167+D168</f>
        <v>0</v>
      </c>
      <c r="E169" s="180">
        <f>+E164+E165+E166+E167+E168</f>
        <v>0</v>
      </c>
      <c r="F169" s="226">
        <f>+F164+F165+F166+F167+F168</f>
        <v>0</v>
      </c>
      <c r="G169" s="541">
        <f>+G164+G165+G166+G167+G168</f>
        <v>0</v>
      </c>
      <c r="H169" s="528">
        <f aca="true" t="shared" si="23" ref="H169:M169">+H164+H165+H166+H167+H168</f>
        <v>0</v>
      </c>
      <c r="I169" s="639">
        <f t="shared" si="23"/>
        <v>0</v>
      </c>
      <c r="J169" s="541">
        <f t="shared" si="23"/>
        <v>0</v>
      </c>
      <c r="K169" s="528">
        <f t="shared" si="23"/>
        <v>0</v>
      </c>
      <c r="L169" s="225">
        <f t="shared" si="23"/>
        <v>0</v>
      </c>
      <c r="M169" s="308">
        <f t="shared" si="23"/>
        <v>0</v>
      </c>
    </row>
    <row r="170" spans="1:13" ht="15" customHeight="1" thickBot="1">
      <c r="A170" s="76" t="s">
        <v>130</v>
      </c>
      <c r="B170" s="82" t="s">
        <v>276</v>
      </c>
      <c r="C170" s="225"/>
      <c r="D170" s="180"/>
      <c r="E170" s="180"/>
      <c r="F170" s="226"/>
      <c r="G170" s="541"/>
      <c r="H170" s="528"/>
      <c r="I170" s="639"/>
      <c r="J170" s="541"/>
      <c r="K170" s="528"/>
      <c r="L170" s="225"/>
      <c r="M170" s="308"/>
    </row>
    <row r="171" spans="1:13" ht="15" customHeight="1" thickBot="1">
      <c r="A171" s="76" t="s">
        <v>277</v>
      </c>
      <c r="B171" s="82" t="s">
        <v>278</v>
      </c>
      <c r="C171" s="225"/>
      <c r="D171" s="180"/>
      <c r="E171" s="180"/>
      <c r="F171" s="226"/>
      <c r="G171" s="541"/>
      <c r="H171" s="528"/>
      <c r="I171" s="639"/>
      <c r="J171" s="541"/>
      <c r="K171" s="528"/>
      <c r="L171" s="225"/>
      <c r="M171" s="308"/>
    </row>
    <row r="172" spans="1:13" ht="17.25" customHeight="1" thickBot="1">
      <c r="A172" s="70" t="s">
        <v>141</v>
      </c>
      <c r="B172" s="82" t="s">
        <v>279</v>
      </c>
      <c r="C172" s="225">
        <f>+C147+C155+C162+C169+C170+C171</f>
        <v>780363</v>
      </c>
      <c r="D172" s="180">
        <f>+D147+D155+D162+D169+D170+D171</f>
        <v>662226</v>
      </c>
      <c r="E172" s="180">
        <f>+E147+E155+E162+E169+E170+E171</f>
        <v>118137</v>
      </c>
      <c r="F172" s="226">
        <f>+F147+F155+F162+F169+F170+F171</f>
        <v>32240</v>
      </c>
      <c r="G172" s="541">
        <f>+G147+G155+G162+G169+G170+G171</f>
        <v>901742</v>
      </c>
      <c r="H172" s="528">
        <f aca="true" t="shared" si="24" ref="H172:M172">+H147+H155+H162+H169+H170+H171</f>
        <v>0</v>
      </c>
      <c r="I172" s="639">
        <f t="shared" si="24"/>
        <v>0</v>
      </c>
      <c r="J172" s="541">
        <f t="shared" si="24"/>
        <v>901742</v>
      </c>
      <c r="K172" s="528">
        <f t="shared" si="24"/>
        <v>791312</v>
      </c>
      <c r="L172" s="225">
        <f t="shared" si="24"/>
        <v>110430</v>
      </c>
      <c r="M172" s="308">
        <f t="shared" si="24"/>
        <v>32240</v>
      </c>
    </row>
    <row r="173" spans="1:13" ht="17.25" customHeight="1" thickBot="1">
      <c r="A173" s="77" t="s">
        <v>280</v>
      </c>
      <c r="B173" s="133" t="s">
        <v>281</v>
      </c>
      <c r="C173" s="227">
        <f>+C142+C172</f>
        <v>3723762</v>
      </c>
      <c r="D173" s="228">
        <f>+D142+D172</f>
        <v>1218835</v>
      </c>
      <c r="E173" s="228">
        <f>+E142+E172</f>
        <v>2504927</v>
      </c>
      <c r="F173" s="229">
        <f>+F142+F172</f>
        <v>32240</v>
      </c>
      <c r="G173" s="543">
        <f>+G142+G172</f>
        <v>3853762</v>
      </c>
      <c r="H173" s="531">
        <f aca="true" t="shared" si="25" ref="H173:M173">+H142+H172</f>
        <v>1000813</v>
      </c>
      <c r="I173" s="640">
        <f t="shared" si="25"/>
        <v>6110</v>
      </c>
      <c r="J173" s="543">
        <f t="shared" si="25"/>
        <v>4848465</v>
      </c>
      <c r="K173" s="531">
        <f t="shared" si="25"/>
        <v>1355864</v>
      </c>
      <c r="L173" s="227">
        <f t="shared" si="25"/>
        <v>3492601</v>
      </c>
      <c r="M173" s="532">
        <f t="shared" si="25"/>
        <v>32240</v>
      </c>
    </row>
    <row r="174" spans="3:13" ht="15" customHeight="1" thickBot="1">
      <c r="C174" s="154"/>
      <c r="D174" s="146"/>
      <c r="E174" s="146"/>
      <c r="F174" s="146"/>
      <c r="G174" s="154"/>
      <c r="H174" s="154"/>
      <c r="I174" s="154"/>
      <c r="J174" s="154"/>
      <c r="K174" s="154"/>
      <c r="L174" s="154"/>
      <c r="M174" s="154"/>
    </row>
    <row r="175" spans="1:13" ht="17.25" customHeight="1" thickBot="1">
      <c r="A175" s="50" t="s">
        <v>412</v>
      </c>
      <c r="B175" s="134"/>
      <c r="C175" s="230">
        <v>7</v>
      </c>
      <c r="D175" s="231">
        <v>2</v>
      </c>
      <c r="E175" s="231">
        <v>5</v>
      </c>
      <c r="F175" s="573"/>
      <c r="G175" s="588">
        <v>7</v>
      </c>
      <c r="H175" s="586"/>
      <c r="I175" s="587"/>
      <c r="J175" s="600">
        <v>7</v>
      </c>
      <c r="K175" s="586">
        <v>2</v>
      </c>
      <c r="L175" s="335">
        <v>5</v>
      </c>
      <c r="M175" s="587"/>
    </row>
    <row r="176" spans="1:13" ht="18" customHeight="1" thickBot="1">
      <c r="A176" s="50" t="s">
        <v>413</v>
      </c>
      <c r="B176" s="134"/>
      <c r="C176" s="230">
        <v>107</v>
      </c>
      <c r="D176" s="231"/>
      <c r="E176" s="231">
        <v>107</v>
      </c>
      <c r="F176" s="573"/>
      <c r="G176" s="582">
        <v>107</v>
      </c>
      <c r="H176" s="579"/>
      <c r="I176" s="580"/>
      <c r="J176" s="600">
        <v>107</v>
      </c>
      <c r="K176" s="579"/>
      <c r="L176" s="340">
        <v>107</v>
      </c>
      <c r="M176" s="580"/>
    </row>
    <row r="177" spans="3:7" ht="16.5">
      <c r="C177" s="281"/>
      <c r="D177" s="135"/>
      <c r="E177" s="135"/>
      <c r="F177" s="135"/>
      <c r="G177" s="135"/>
    </row>
  </sheetData>
  <sheetProtection selectLockedCells="1" selectUnlockedCells="1"/>
  <mergeCells count="12">
    <mergeCell ref="B3:M3"/>
    <mergeCell ref="B2:M2"/>
    <mergeCell ref="B7:M7"/>
    <mergeCell ref="G4:G5"/>
    <mergeCell ref="A4:A5"/>
    <mergeCell ref="B4:B5"/>
    <mergeCell ref="C4:C5"/>
    <mergeCell ref="D4:F4"/>
    <mergeCell ref="B104:M104"/>
    <mergeCell ref="H4:I4"/>
    <mergeCell ref="J4:J5"/>
    <mergeCell ref="K4:M4"/>
  </mergeCells>
  <printOptions horizontalCentered="1"/>
  <pageMargins left="0.17" right="0.27569444444444446" top="0.27569444444444446" bottom="0.5118055555555555" header="0.5118055555555555" footer="0.5118055555555555"/>
  <pageSetup horizontalDpi="300" verticalDpi="300" orientation="landscape" paperSize="9" scale="58" r:id="rId1"/>
  <rowBreaks count="4" manualBreakCount="4">
    <brk id="38" max="11" man="1"/>
    <brk id="71" max="11" man="1"/>
    <brk id="102" max="255" man="1"/>
    <brk id="14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O177"/>
  <sheetViews>
    <sheetView view="pageBreakPreview" zoomScaleSheetLayoutView="100" zoomScalePageLayoutView="0" workbookViewId="0" topLeftCell="A1">
      <selection activeCell="B2" sqref="B2:M2"/>
    </sheetView>
  </sheetViews>
  <sheetFormatPr defaultColWidth="9.00390625" defaultRowHeight="12.75"/>
  <cols>
    <col min="1" max="1" width="9.125" style="25" customWidth="1"/>
    <col min="2" max="2" width="75.375" style="105" customWidth="1"/>
    <col min="3" max="3" width="18.50390625" style="282" customWidth="1"/>
    <col min="4" max="4" width="17.50390625" style="27" customWidth="1"/>
    <col min="5" max="5" width="17.625" style="27" customWidth="1"/>
    <col min="6" max="6" width="13.625" style="27" customWidth="1"/>
    <col min="7" max="7" width="16.00390625" style="27" customWidth="1"/>
    <col min="8" max="9" width="13.875" style="28" customWidth="1"/>
    <col min="10" max="11" width="16.125" style="28" customWidth="1"/>
    <col min="12" max="13" width="13.875" style="28" customWidth="1"/>
    <col min="14" max="16384" width="9.375" style="28" customWidth="1"/>
  </cols>
  <sheetData>
    <row r="1" spans="1:13" s="31" customFormat="1" ht="16.5" customHeight="1" thickBot="1">
      <c r="A1" s="29"/>
      <c r="B1" s="52"/>
      <c r="C1" s="279" t="str">
        <f>+CONCATENATE("9.1.1. melléklet a 13/",2020,". (X.9.) önkormányzati rendelethez")</f>
        <v>9.1.1. melléklet a 13/2020. (X.9.) önkormányzati rendelethez</v>
      </c>
      <c r="D1" s="30"/>
      <c r="E1" s="30"/>
      <c r="M1" s="16" t="s">
        <v>456</v>
      </c>
    </row>
    <row r="2" spans="1:13" s="32" customFormat="1" ht="40.5" customHeight="1" thickBot="1">
      <c r="A2" s="738" t="s">
        <v>378</v>
      </c>
      <c r="B2" s="1033" t="s">
        <v>463</v>
      </c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34"/>
    </row>
    <row r="3" spans="1:13" s="32" customFormat="1" ht="42" customHeight="1" thickBot="1">
      <c r="A3" s="905" t="s">
        <v>379</v>
      </c>
      <c r="B3" s="1033" t="s">
        <v>380</v>
      </c>
      <c r="C3" s="1077"/>
      <c r="D3" s="1077"/>
      <c r="E3" s="1077"/>
      <c r="F3" s="1077"/>
      <c r="G3" s="1077"/>
      <c r="H3" s="1077"/>
      <c r="I3" s="1077"/>
      <c r="J3" s="1077"/>
      <c r="K3" s="1077"/>
      <c r="L3" s="1077"/>
      <c r="M3" s="1034"/>
    </row>
    <row r="4" spans="1:13" s="32" customFormat="1" ht="26.25" customHeight="1" thickBot="1">
      <c r="A4" s="1081" t="s">
        <v>1</v>
      </c>
      <c r="B4" s="1025" t="s">
        <v>2</v>
      </c>
      <c r="C4" s="1022" t="s">
        <v>532</v>
      </c>
      <c r="D4" s="1019" t="s">
        <v>533</v>
      </c>
      <c r="E4" s="1020"/>
      <c r="F4" s="1021"/>
      <c r="G4" s="1025" t="s">
        <v>542</v>
      </c>
      <c r="H4" s="1031" t="s">
        <v>543</v>
      </c>
      <c r="I4" s="1032"/>
      <c r="J4" s="1025" t="s">
        <v>544</v>
      </c>
      <c r="K4" s="1013" t="s">
        <v>525</v>
      </c>
      <c r="L4" s="1013"/>
      <c r="M4" s="1014"/>
    </row>
    <row r="5" spans="1:13" s="105" customFormat="1" ht="48" thickBot="1">
      <c r="A5" s="1082"/>
      <c r="B5" s="1026"/>
      <c r="C5" s="1049"/>
      <c r="D5" s="544" t="s">
        <v>3</v>
      </c>
      <c r="E5" s="470" t="s">
        <v>4</v>
      </c>
      <c r="F5" s="473" t="s">
        <v>453</v>
      </c>
      <c r="G5" s="1026"/>
      <c r="H5" s="471" t="s">
        <v>526</v>
      </c>
      <c r="I5" s="423" t="s">
        <v>334</v>
      </c>
      <c r="J5" s="1026"/>
      <c r="K5" s="472" t="s">
        <v>3</v>
      </c>
      <c r="L5" s="470" t="s">
        <v>4</v>
      </c>
      <c r="M5" s="473" t="s">
        <v>453</v>
      </c>
    </row>
    <row r="6" spans="1:13" s="7" customFormat="1" ht="13.5" customHeight="1" thickBot="1">
      <c r="A6" s="360" t="s">
        <v>5</v>
      </c>
      <c r="B6" s="545" t="s">
        <v>6</v>
      </c>
      <c r="C6" s="546" t="s">
        <v>7</v>
      </c>
      <c r="D6" s="547" t="s">
        <v>8</v>
      </c>
      <c r="E6" s="547" t="s">
        <v>9</v>
      </c>
      <c r="F6" s="548" t="s">
        <v>10</v>
      </c>
      <c r="G6" s="474" t="s">
        <v>370</v>
      </c>
      <c r="H6" s="475" t="s">
        <v>527</v>
      </c>
      <c r="I6" s="476" t="s">
        <v>528</v>
      </c>
      <c r="J6" s="476" t="s">
        <v>529</v>
      </c>
      <c r="K6" s="475" t="s">
        <v>530</v>
      </c>
      <c r="L6" s="476" t="s">
        <v>531</v>
      </c>
      <c r="M6" s="476" t="s">
        <v>545</v>
      </c>
    </row>
    <row r="7" spans="1:13" s="33" customFormat="1" ht="15.75" customHeight="1" thickBot="1">
      <c r="A7" s="631"/>
      <c r="B7" s="1059" t="s">
        <v>288</v>
      </c>
      <c r="C7" s="1070"/>
      <c r="D7" s="1070"/>
      <c r="E7" s="1070"/>
      <c r="F7" s="1070"/>
      <c r="G7" s="1070"/>
      <c r="H7" s="1070"/>
      <c r="I7" s="1070"/>
      <c r="J7" s="1070"/>
      <c r="K7" s="1070"/>
      <c r="L7" s="1070"/>
      <c r="M7" s="1060"/>
    </row>
    <row r="8" spans="1:13" ht="20.25" customHeight="1" thickBot="1">
      <c r="A8" s="71"/>
      <c r="B8" s="345" t="s">
        <v>381</v>
      </c>
      <c r="C8" s="208"/>
      <c r="D8" s="209"/>
      <c r="E8" s="209"/>
      <c r="F8" s="224"/>
      <c r="G8" s="628"/>
      <c r="H8" s="613"/>
      <c r="I8" s="614"/>
      <c r="J8" s="628"/>
      <c r="K8" s="613"/>
      <c r="L8" s="630"/>
      <c r="M8" s="614"/>
    </row>
    <row r="9" spans="1:13" s="36" customFormat="1" ht="18" customHeight="1">
      <c r="A9" s="906" t="s">
        <v>13</v>
      </c>
      <c r="B9" s="310" t="s">
        <v>14</v>
      </c>
      <c r="C9" s="203">
        <v>109616</v>
      </c>
      <c r="D9" s="203">
        <v>109616</v>
      </c>
      <c r="E9" s="178"/>
      <c r="F9" s="311">
        <v>32240</v>
      </c>
      <c r="G9" s="624">
        <v>110283</v>
      </c>
      <c r="H9" s="523"/>
      <c r="I9" s="524"/>
      <c r="J9" s="624">
        <v>110283</v>
      </c>
      <c r="K9" s="523">
        <v>110283</v>
      </c>
      <c r="L9" s="203"/>
      <c r="M9" s="524">
        <v>32240</v>
      </c>
    </row>
    <row r="10" spans="1:13" s="38" customFormat="1" ht="18" customHeight="1">
      <c r="A10" s="353" t="s">
        <v>15</v>
      </c>
      <c r="B10" s="312" t="s">
        <v>16</v>
      </c>
      <c r="C10" s="204">
        <v>137878</v>
      </c>
      <c r="D10" s="204">
        <v>137878</v>
      </c>
      <c r="E10" s="176"/>
      <c r="F10" s="313"/>
      <c r="G10" s="625">
        <v>148026</v>
      </c>
      <c r="H10" s="518"/>
      <c r="I10" s="519"/>
      <c r="J10" s="625">
        <v>148026</v>
      </c>
      <c r="K10" s="518">
        <v>148026</v>
      </c>
      <c r="L10" s="204"/>
      <c r="M10" s="519"/>
    </row>
    <row r="11" spans="1:13" s="38" customFormat="1" ht="18" customHeight="1">
      <c r="A11" s="353" t="s">
        <v>17</v>
      </c>
      <c r="B11" s="312" t="s">
        <v>18</v>
      </c>
      <c r="C11" s="204">
        <v>223306</v>
      </c>
      <c r="D11" s="204">
        <v>223306</v>
      </c>
      <c r="E11" s="176"/>
      <c r="F11" s="313"/>
      <c r="G11" s="625">
        <v>256771</v>
      </c>
      <c r="H11" s="518"/>
      <c r="I11" s="519"/>
      <c r="J11" s="625">
        <v>256771</v>
      </c>
      <c r="K11" s="518">
        <v>256771</v>
      </c>
      <c r="L11" s="204"/>
      <c r="M11" s="519"/>
    </row>
    <row r="12" spans="1:13" s="38" customFormat="1" ht="16.5" customHeight="1">
      <c r="A12" s="353" t="s">
        <v>19</v>
      </c>
      <c r="B12" s="312" t="s">
        <v>20</v>
      </c>
      <c r="C12" s="204">
        <v>32721</v>
      </c>
      <c r="D12" s="204">
        <v>32721</v>
      </c>
      <c r="E12" s="176"/>
      <c r="F12" s="313"/>
      <c r="G12" s="625">
        <v>38898</v>
      </c>
      <c r="H12" s="518">
        <v>591</v>
      </c>
      <c r="I12" s="519"/>
      <c r="J12" s="625">
        <v>39489</v>
      </c>
      <c r="K12" s="518">
        <v>39489</v>
      </c>
      <c r="L12" s="204"/>
      <c r="M12" s="519"/>
    </row>
    <row r="13" spans="1:13" s="38" customFormat="1" ht="15" customHeight="1" thickBot="1">
      <c r="A13" s="353" t="s">
        <v>21</v>
      </c>
      <c r="B13" s="312" t="s">
        <v>382</v>
      </c>
      <c r="C13" s="206"/>
      <c r="D13" s="175"/>
      <c r="E13" s="175"/>
      <c r="F13" s="317"/>
      <c r="G13" s="626">
        <v>15124</v>
      </c>
      <c r="H13" s="516"/>
      <c r="I13" s="517"/>
      <c r="J13" s="626">
        <v>15124</v>
      </c>
      <c r="K13" s="516">
        <v>15124</v>
      </c>
      <c r="L13" s="206"/>
      <c r="M13" s="517"/>
    </row>
    <row r="14" spans="1:13" s="33" customFormat="1" ht="18.75" customHeight="1" thickBot="1">
      <c r="A14" s="907" t="s">
        <v>23</v>
      </c>
      <c r="B14" s="314" t="s">
        <v>24</v>
      </c>
      <c r="C14" s="298">
        <f>+C9+C10+C11+C12+C13</f>
        <v>503521</v>
      </c>
      <c r="D14" s="299">
        <f>+D9+D10+D11+D12+D13</f>
        <v>503521</v>
      </c>
      <c r="E14" s="299"/>
      <c r="F14" s="300">
        <f>+F9+F10+F11+F12+F13</f>
        <v>32240</v>
      </c>
      <c r="G14" s="652">
        <f>+G9+G10+G11+G12+G13</f>
        <v>569102</v>
      </c>
      <c r="H14" s="297">
        <f aca="true" t="shared" si="0" ref="H14:M14">+H9+H10+H11+H12+H13</f>
        <v>591</v>
      </c>
      <c r="I14" s="654">
        <f t="shared" si="0"/>
        <v>0</v>
      </c>
      <c r="J14" s="652">
        <f t="shared" si="0"/>
        <v>569693</v>
      </c>
      <c r="K14" s="297">
        <f t="shared" si="0"/>
        <v>569693</v>
      </c>
      <c r="L14" s="298">
        <f t="shared" si="0"/>
        <v>0</v>
      </c>
      <c r="M14" s="654">
        <f t="shared" si="0"/>
        <v>32240</v>
      </c>
    </row>
    <row r="15" spans="1:13" ht="15" customHeight="1" thickBot="1">
      <c r="A15" s="71"/>
      <c r="B15" s="315" t="s">
        <v>383</v>
      </c>
      <c r="C15" s="330"/>
      <c r="D15" s="331"/>
      <c r="E15" s="331"/>
      <c r="F15" s="332"/>
      <c r="G15" s="662"/>
      <c r="H15" s="329"/>
      <c r="I15" s="655"/>
      <c r="J15" s="662"/>
      <c r="K15" s="329"/>
      <c r="L15" s="330"/>
      <c r="M15" s="655"/>
    </row>
    <row r="16" spans="1:13" s="36" customFormat="1" ht="15" customHeight="1">
      <c r="A16" s="906" t="s">
        <v>26</v>
      </c>
      <c r="B16" s="310" t="s">
        <v>27</v>
      </c>
      <c r="C16" s="203"/>
      <c r="D16" s="178"/>
      <c r="E16" s="178"/>
      <c r="F16" s="311"/>
      <c r="G16" s="624"/>
      <c r="H16" s="523"/>
      <c r="I16" s="524"/>
      <c r="J16" s="624"/>
      <c r="K16" s="523"/>
      <c r="L16" s="203"/>
      <c r="M16" s="524"/>
    </row>
    <row r="17" spans="1:13" s="36" customFormat="1" ht="15" customHeight="1">
      <c r="A17" s="353" t="s">
        <v>28</v>
      </c>
      <c r="B17" s="312" t="s">
        <v>29</v>
      </c>
      <c r="C17" s="204"/>
      <c r="D17" s="176"/>
      <c r="E17" s="176"/>
      <c r="F17" s="313"/>
      <c r="G17" s="625"/>
      <c r="H17" s="518"/>
      <c r="I17" s="519"/>
      <c r="J17" s="625"/>
      <c r="K17" s="518"/>
      <c r="L17" s="204"/>
      <c r="M17" s="519"/>
    </row>
    <row r="18" spans="1:13" s="36" customFormat="1" ht="15" customHeight="1">
      <c r="A18" s="353" t="s">
        <v>30</v>
      </c>
      <c r="B18" s="312" t="s">
        <v>31</v>
      </c>
      <c r="C18" s="204"/>
      <c r="D18" s="176"/>
      <c r="E18" s="176"/>
      <c r="F18" s="313"/>
      <c r="G18" s="625"/>
      <c r="H18" s="518"/>
      <c r="I18" s="519"/>
      <c r="J18" s="625"/>
      <c r="K18" s="518"/>
      <c r="L18" s="204"/>
      <c r="M18" s="519"/>
    </row>
    <row r="19" spans="1:13" s="36" customFormat="1" ht="15" customHeight="1">
      <c r="A19" s="353" t="s">
        <v>32</v>
      </c>
      <c r="B19" s="312" t="s">
        <v>33</v>
      </c>
      <c r="C19" s="204"/>
      <c r="D19" s="176"/>
      <c r="E19" s="176"/>
      <c r="F19" s="313"/>
      <c r="G19" s="625"/>
      <c r="H19" s="518"/>
      <c r="I19" s="519"/>
      <c r="J19" s="625"/>
      <c r="K19" s="518"/>
      <c r="L19" s="204"/>
      <c r="M19" s="519"/>
    </row>
    <row r="20" spans="1:13" s="36" customFormat="1" ht="17.25" customHeight="1">
      <c r="A20" s="353" t="s">
        <v>34</v>
      </c>
      <c r="B20" s="312" t="s">
        <v>35</v>
      </c>
      <c r="C20" s="206">
        <v>241097</v>
      </c>
      <c r="D20" s="175">
        <v>34635</v>
      </c>
      <c r="E20" s="175">
        <v>206462</v>
      </c>
      <c r="F20" s="313"/>
      <c r="G20" s="626">
        <v>240705</v>
      </c>
      <c r="H20" s="516">
        <v>6300</v>
      </c>
      <c r="I20" s="517"/>
      <c r="J20" s="626">
        <v>247005</v>
      </c>
      <c r="K20" s="516">
        <v>40935</v>
      </c>
      <c r="L20" s="206">
        <v>206070</v>
      </c>
      <c r="M20" s="517"/>
    </row>
    <row r="21" spans="1:13" s="38" customFormat="1" ht="15" customHeight="1" thickBot="1">
      <c r="A21" s="908" t="s">
        <v>36</v>
      </c>
      <c r="B21" s="316" t="s">
        <v>37</v>
      </c>
      <c r="C21" s="206"/>
      <c r="D21" s="175"/>
      <c r="E21" s="175"/>
      <c r="F21" s="317"/>
      <c r="G21" s="626"/>
      <c r="H21" s="516"/>
      <c r="I21" s="517"/>
      <c r="J21" s="626"/>
      <c r="K21" s="516"/>
      <c r="L21" s="206"/>
      <c r="M21" s="517"/>
    </row>
    <row r="22" spans="1:13" s="36" customFormat="1" ht="33" customHeight="1" thickBot="1">
      <c r="A22" s="907" t="s">
        <v>38</v>
      </c>
      <c r="B22" s="315" t="s">
        <v>39</v>
      </c>
      <c r="C22" s="298">
        <f>+C16+C17+C18+C19+C20</f>
        <v>241097</v>
      </c>
      <c r="D22" s="298">
        <f>+D16+D17+D18+D19+D20</f>
        <v>34635</v>
      </c>
      <c r="E22" s="299">
        <f>+E16+E17+E18+E19+E20</f>
        <v>206462</v>
      </c>
      <c r="F22" s="300">
        <f>+F16+F17+F18+F19+F20</f>
        <v>0</v>
      </c>
      <c r="G22" s="652">
        <f>+G16+G17+G18+G19+G20</f>
        <v>240705</v>
      </c>
      <c r="H22" s="297">
        <f aca="true" t="shared" si="1" ref="H22:M22">+H16+H17+H18+H19+H20</f>
        <v>6300</v>
      </c>
      <c r="I22" s="654">
        <f t="shared" si="1"/>
        <v>0</v>
      </c>
      <c r="J22" s="652">
        <f t="shared" si="1"/>
        <v>247005</v>
      </c>
      <c r="K22" s="297">
        <f t="shared" si="1"/>
        <v>40935</v>
      </c>
      <c r="L22" s="298">
        <f t="shared" si="1"/>
        <v>206070</v>
      </c>
      <c r="M22" s="654">
        <f t="shared" si="1"/>
        <v>0</v>
      </c>
    </row>
    <row r="23" spans="1:13" ht="15" customHeight="1" thickBot="1">
      <c r="A23" s="71"/>
      <c r="B23" s="309" t="s">
        <v>40</v>
      </c>
      <c r="C23" s="208"/>
      <c r="D23" s="209"/>
      <c r="E23" s="209"/>
      <c r="F23" s="224"/>
      <c r="G23" s="628"/>
      <c r="H23" s="619"/>
      <c r="I23" s="620"/>
      <c r="J23" s="628"/>
      <c r="K23" s="619"/>
      <c r="L23" s="208"/>
      <c r="M23" s="620"/>
    </row>
    <row r="24" spans="1:13" s="38" customFormat="1" ht="16.5" customHeight="1">
      <c r="A24" s="906" t="s">
        <v>41</v>
      </c>
      <c r="B24" s="310" t="s">
        <v>42</v>
      </c>
      <c r="C24" s="203"/>
      <c r="D24" s="178"/>
      <c r="E24" s="178"/>
      <c r="F24" s="311"/>
      <c r="G24" s="624"/>
      <c r="H24" s="523"/>
      <c r="I24" s="524"/>
      <c r="J24" s="624"/>
      <c r="K24" s="523"/>
      <c r="L24" s="203"/>
      <c r="M24" s="524"/>
    </row>
    <row r="25" spans="1:13" s="36" customFormat="1" ht="15" customHeight="1">
      <c r="A25" s="353" t="s">
        <v>43</v>
      </c>
      <c r="B25" s="312" t="s">
        <v>44</v>
      </c>
      <c r="C25" s="204"/>
      <c r="D25" s="176"/>
      <c r="E25" s="176"/>
      <c r="F25" s="313"/>
      <c r="G25" s="625"/>
      <c r="H25" s="518"/>
      <c r="I25" s="519"/>
      <c r="J25" s="625"/>
      <c r="K25" s="518"/>
      <c r="L25" s="204"/>
      <c r="M25" s="519"/>
    </row>
    <row r="26" spans="1:13" s="38" customFormat="1" ht="15" customHeight="1">
      <c r="A26" s="353" t="s">
        <v>45</v>
      </c>
      <c r="B26" s="312" t="s">
        <v>46</v>
      </c>
      <c r="C26" s="204"/>
      <c r="D26" s="176"/>
      <c r="E26" s="176"/>
      <c r="F26" s="313"/>
      <c r="G26" s="625"/>
      <c r="H26" s="518"/>
      <c r="I26" s="519"/>
      <c r="J26" s="625"/>
      <c r="K26" s="518"/>
      <c r="L26" s="204"/>
      <c r="M26" s="519"/>
    </row>
    <row r="27" spans="1:13" s="38" customFormat="1" ht="15" customHeight="1">
      <c r="A27" s="353" t="s">
        <v>47</v>
      </c>
      <c r="B27" s="312" t="s">
        <v>48</v>
      </c>
      <c r="C27" s="204"/>
      <c r="D27" s="176"/>
      <c r="E27" s="176"/>
      <c r="F27" s="313"/>
      <c r="G27" s="625"/>
      <c r="H27" s="518"/>
      <c r="I27" s="519"/>
      <c r="J27" s="625"/>
      <c r="K27" s="518"/>
      <c r="L27" s="204"/>
      <c r="M27" s="519"/>
    </row>
    <row r="28" spans="1:13" s="38" customFormat="1" ht="15" customHeight="1">
      <c r="A28" s="353" t="s">
        <v>49</v>
      </c>
      <c r="B28" s="312" t="s">
        <v>50</v>
      </c>
      <c r="C28" s="204"/>
      <c r="D28" s="176"/>
      <c r="E28" s="176"/>
      <c r="F28" s="313"/>
      <c r="G28" s="625"/>
      <c r="H28" s="518"/>
      <c r="I28" s="519"/>
      <c r="J28" s="625"/>
      <c r="K28" s="518"/>
      <c r="L28" s="204"/>
      <c r="M28" s="519"/>
    </row>
    <row r="29" spans="1:13" s="38" customFormat="1" ht="15" customHeight="1" thickBot="1">
      <c r="A29" s="908" t="s">
        <v>51</v>
      </c>
      <c r="B29" s="316" t="s">
        <v>52</v>
      </c>
      <c r="C29" s="206"/>
      <c r="D29" s="175"/>
      <c r="E29" s="175"/>
      <c r="F29" s="317"/>
      <c r="G29" s="626"/>
      <c r="H29" s="516"/>
      <c r="I29" s="517"/>
      <c r="J29" s="626"/>
      <c r="K29" s="516"/>
      <c r="L29" s="206"/>
      <c r="M29" s="517"/>
    </row>
    <row r="30" spans="1:13" s="38" customFormat="1" ht="30.75" customHeight="1" thickBot="1">
      <c r="A30" s="907" t="s">
        <v>53</v>
      </c>
      <c r="B30" s="309" t="s">
        <v>54</v>
      </c>
      <c r="C30" s="205"/>
      <c r="D30" s="177"/>
      <c r="E30" s="177">
        <f>+E24+E25+E26+E27+E28</f>
        <v>0</v>
      </c>
      <c r="F30" s="318">
        <f>+F24+F25+F26+F27+F28</f>
        <v>0</v>
      </c>
      <c r="G30" s="609"/>
      <c r="H30" s="520"/>
      <c r="I30" s="306"/>
      <c r="J30" s="609"/>
      <c r="K30" s="520"/>
      <c r="L30" s="205"/>
      <c r="M30" s="306"/>
    </row>
    <row r="31" spans="1:13" ht="15" customHeight="1" thickBot="1">
      <c r="A31" s="71"/>
      <c r="B31" s="309" t="s">
        <v>55</v>
      </c>
      <c r="C31" s="201"/>
      <c r="D31" s="202"/>
      <c r="E31" s="202"/>
      <c r="F31" s="220"/>
      <c r="G31" s="623"/>
      <c r="H31" s="615"/>
      <c r="I31" s="616"/>
      <c r="J31" s="623"/>
      <c r="K31" s="615"/>
      <c r="L31" s="201"/>
      <c r="M31" s="616"/>
    </row>
    <row r="32" spans="1:13" s="38" customFormat="1" ht="19.5" customHeight="1">
      <c r="A32" s="909" t="s">
        <v>56</v>
      </c>
      <c r="B32" s="310" t="s">
        <v>57</v>
      </c>
      <c r="C32" s="207">
        <f>C35+C34+C33</f>
        <v>542000</v>
      </c>
      <c r="D32" s="207">
        <f>D35+D34+D33</f>
        <v>404035</v>
      </c>
      <c r="E32" s="207">
        <f>E35+E34+E33</f>
        <v>137965</v>
      </c>
      <c r="F32" s="319">
        <f>F33+F34+F35</f>
        <v>0</v>
      </c>
      <c r="G32" s="608">
        <f>G35+G34+G33</f>
        <v>542000</v>
      </c>
      <c r="H32" s="617">
        <f aca="true" t="shared" si="2" ref="H32:M32">H35+H34+H33</f>
        <v>0</v>
      </c>
      <c r="I32" s="451">
        <f t="shared" si="2"/>
        <v>0</v>
      </c>
      <c r="J32" s="608">
        <f t="shared" si="2"/>
        <v>542000</v>
      </c>
      <c r="K32" s="617">
        <f t="shared" si="2"/>
        <v>420635</v>
      </c>
      <c r="L32" s="207">
        <f t="shared" si="2"/>
        <v>121365</v>
      </c>
      <c r="M32" s="451">
        <f t="shared" si="2"/>
        <v>0</v>
      </c>
    </row>
    <row r="33" spans="1:13" s="38" customFormat="1" ht="17.25" customHeight="1">
      <c r="A33" s="482" t="s">
        <v>58</v>
      </c>
      <c r="B33" s="320" t="s">
        <v>459</v>
      </c>
      <c r="C33" s="204">
        <v>50000</v>
      </c>
      <c r="D33" s="176">
        <v>50000</v>
      </c>
      <c r="E33" s="176"/>
      <c r="F33" s="313"/>
      <c r="G33" s="625">
        <v>50000</v>
      </c>
      <c r="H33" s="518"/>
      <c r="I33" s="519"/>
      <c r="J33" s="625">
        <v>50000</v>
      </c>
      <c r="K33" s="518">
        <v>50000</v>
      </c>
      <c r="L33" s="204"/>
      <c r="M33" s="519"/>
    </row>
    <row r="34" spans="1:13" s="38" customFormat="1" ht="16.5" customHeight="1">
      <c r="A34" s="482" t="s">
        <v>60</v>
      </c>
      <c r="B34" s="320" t="s">
        <v>460</v>
      </c>
      <c r="C34" s="204">
        <v>2000</v>
      </c>
      <c r="D34" s="176">
        <v>2000</v>
      </c>
      <c r="E34" s="176"/>
      <c r="F34" s="313"/>
      <c r="G34" s="625">
        <v>2000</v>
      </c>
      <c r="H34" s="518"/>
      <c r="I34" s="519"/>
      <c r="J34" s="625">
        <v>2000</v>
      </c>
      <c r="K34" s="518">
        <v>2000</v>
      </c>
      <c r="L34" s="204"/>
      <c r="M34" s="519"/>
    </row>
    <row r="35" spans="1:13" s="38" customFormat="1" ht="16.5" customHeight="1">
      <c r="A35" s="482" t="s">
        <v>62</v>
      </c>
      <c r="B35" s="320" t="s">
        <v>461</v>
      </c>
      <c r="C35" s="204">
        <v>490000</v>
      </c>
      <c r="D35" s="176">
        <v>352035</v>
      </c>
      <c r="E35" s="176">
        <v>137965</v>
      </c>
      <c r="F35" s="313"/>
      <c r="G35" s="625">
        <v>490000</v>
      </c>
      <c r="H35" s="518"/>
      <c r="I35" s="519"/>
      <c r="J35" s="625">
        <v>490000</v>
      </c>
      <c r="K35" s="518">
        <v>368635</v>
      </c>
      <c r="L35" s="204">
        <v>121365</v>
      </c>
      <c r="M35" s="519"/>
    </row>
    <row r="36" spans="1:13" s="38" customFormat="1" ht="16.5" customHeight="1">
      <c r="A36" s="482" t="s">
        <v>64</v>
      </c>
      <c r="B36" s="320" t="s">
        <v>65</v>
      </c>
      <c r="C36" s="204">
        <v>30000</v>
      </c>
      <c r="D36" s="176">
        <v>30000</v>
      </c>
      <c r="E36" s="176"/>
      <c r="F36" s="313"/>
      <c r="G36" s="625">
        <v>0</v>
      </c>
      <c r="H36" s="518"/>
      <c r="I36" s="519"/>
      <c r="J36" s="625">
        <v>0</v>
      </c>
      <c r="K36" s="518"/>
      <c r="L36" s="204"/>
      <c r="M36" s="519"/>
    </row>
    <row r="37" spans="1:13" s="38" customFormat="1" ht="17.25" customHeight="1" thickBot="1">
      <c r="A37" s="910" t="s">
        <v>66</v>
      </c>
      <c r="B37" s="316" t="s">
        <v>69</v>
      </c>
      <c r="C37" s="206">
        <v>3100</v>
      </c>
      <c r="D37" s="175">
        <v>3100</v>
      </c>
      <c r="E37" s="175"/>
      <c r="F37" s="317"/>
      <c r="G37" s="626">
        <v>3100</v>
      </c>
      <c r="H37" s="516"/>
      <c r="I37" s="517"/>
      <c r="J37" s="626">
        <v>3100</v>
      </c>
      <c r="K37" s="516">
        <v>3100</v>
      </c>
      <c r="L37" s="206"/>
      <c r="M37" s="517"/>
    </row>
    <row r="38" spans="1:13" s="38" customFormat="1" ht="18" customHeight="1" thickBot="1">
      <c r="A38" s="902" t="s">
        <v>384</v>
      </c>
      <c r="B38" s="903" t="s">
        <v>71</v>
      </c>
      <c r="C38" s="301">
        <f>+C32+C36+C37</f>
        <v>575100</v>
      </c>
      <c r="D38" s="301">
        <f>+D32+D36+D37</f>
        <v>437135</v>
      </c>
      <c r="E38" s="301">
        <f>+E32+E36+E37</f>
        <v>137965</v>
      </c>
      <c r="F38" s="302">
        <f>+F32+F36+F37</f>
        <v>0</v>
      </c>
      <c r="G38" s="652">
        <f>+G32+G36+G37</f>
        <v>545100</v>
      </c>
      <c r="H38" s="297">
        <f aca="true" t="shared" si="3" ref="H38:M38">+H32+H36+H37</f>
        <v>0</v>
      </c>
      <c r="I38" s="302">
        <f t="shared" si="3"/>
        <v>0</v>
      </c>
      <c r="J38" s="652">
        <f t="shared" si="3"/>
        <v>545100</v>
      </c>
      <c r="K38" s="297">
        <f t="shared" si="3"/>
        <v>423735</v>
      </c>
      <c r="L38" s="301">
        <f t="shared" si="3"/>
        <v>121365</v>
      </c>
      <c r="M38" s="302">
        <f t="shared" si="3"/>
        <v>0</v>
      </c>
    </row>
    <row r="39" spans="1:13" ht="15" customHeight="1" thickBot="1">
      <c r="A39" s="75"/>
      <c r="B39" s="345" t="s">
        <v>72</v>
      </c>
      <c r="C39" s="208"/>
      <c r="D39" s="209"/>
      <c r="E39" s="209"/>
      <c r="F39" s="224"/>
      <c r="G39" s="636"/>
      <c r="H39" s="619"/>
      <c r="I39" s="620"/>
      <c r="J39" s="636"/>
      <c r="K39" s="619"/>
      <c r="L39" s="208"/>
      <c r="M39" s="620"/>
    </row>
    <row r="40" spans="1:13" s="38" customFormat="1" ht="15" customHeight="1">
      <c r="A40" s="906" t="s">
        <v>73</v>
      </c>
      <c r="B40" s="310" t="s">
        <v>74</v>
      </c>
      <c r="C40" s="203"/>
      <c r="D40" s="178"/>
      <c r="E40" s="178"/>
      <c r="F40" s="311"/>
      <c r="G40" s="642"/>
      <c r="H40" s="523"/>
      <c r="I40" s="524"/>
      <c r="J40" s="642"/>
      <c r="K40" s="203"/>
      <c r="L40" s="203"/>
      <c r="M40" s="524"/>
    </row>
    <row r="41" spans="1:13" s="38" customFormat="1" ht="16.5" customHeight="1">
      <c r="A41" s="353" t="s">
        <v>75</v>
      </c>
      <c r="B41" s="312" t="s">
        <v>76</v>
      </c>
      <c r="C41" s="204">
        <v>8000</v>
      </c>
      <c r="D41" s="204">
        <v>8000</v>
      </c>
      <c r="E41" s="176"/>
      <c r="F41" s="313"/>
      <c r="G41" s="535">
        <v>8000</v>
      </c>
      <c r="H41" s="518"/>
      <c r="I41" s="519"/>
      <c r="J41" s="535">
        <v>8000</v>
      </c>
      <c r="K41" s="204">
        <v>8000</v>
      </c>
      <c r="L41" s="204"/>
      <c r="M41" s="519"/>
    </row>
    <row r="42" spans="1:13" s="38" customFormat="1" ht="16.5" customHeight="1">
      <c r="A42" s="353" t="s">
        <v>77</v>
      </c>
      <c r="B42" s="312" t="s">
        <v>78</v>
      </c>
      <c r="C42" s="204">
        <v>3000</v>
      </c>
      <c r="D42" s="204">
        <v>3000</v>
      </c>
      <c r="E42" s="176"/>
      <c r="F42" s="313"/>
      <c r="G42" s="535">
        <v>3000</v>
      </c>
      <c r="H42" s="518"/>
      <c r="I42" s="519"/>
      <c r="J42" s="535">
        <v>3000</v>
      </c>
      <c r="K42" s="204">
        <v>3000</v>
      </c>
      <c r="L42" s="204"/>
      <c r="M42" s="519"/>
    </row>
    <row r="43" spans="1:13" s="38" customFormat="1" ht="15.75" customHeight="1">
      <c r="A43" s="353" t="s">
        <v>79</v>
      </c>
      <c r="B43" s="312" t="s">
        <v>450</v>
      </c>
      <c r="C43" s="204">
        <v>22000</v>
      </c>
      <c r="D43" s="204">
        <v>22000</v>
      </c>
      <c r="E43" s="176"/>
      <c r="F43" s="313"/>
      <c r="G43" s="535">
        <v>22000</v>
      </c>
      <c r="H43" s="518"/>
      <c r="I43" s="519"/>
      <c r="J43" s="535">
        <v>22000</v>
      </c>
      <c r="K43" s="204">
        <v>22000</v>
      </c>
      <c r="L43" s="204"/>
      <c r="M43" s="519"/>
    </row>
    <row r="44" spans="1:13" s="38" customFormat="1" ht="17.25" customHeight="1">
      <c r="A44" s="353" t="s">
        <v>81</v>
      </c>
      <c r="B44" s="312" t="s">
        <v>82</v>
      </c>
      <c r="C44" s="204">
        <v>19000</v>
      </c>
      <c r="D44" s="204">
        <v>19000</v>
      </c>
      <c r="E44" s="176"/>
      <c r="F44" s="313"/>
      <c r="G44" s="535">
        <v>19000</v>
      </c>
      <c r="H44" s="518"/>
      <c r="I44" s="519"/>
      <c r="J44" s="535">
        <v>19000</v>
      </c>
      <c r="K44" s="204">
        <v>19000</v>
      </c>
      <c r="L44" s="204"/>
      <c r="M44" s="519"/>
    </row>
    <row r="45" spans="1:13" s="38" customFormat="1" ht="18" customHeight="1">
      <c r="A45" s="353" t="s">
        <v>83</v>
      </c>
      <c r="B45" s="312" t="s">
        <v>84</v>
      </c>
      <c r="C45" s="204">
        <v>9000</v>
      </c>
      <c r="D45" s="204">
        <v>9000</v>
      </c>
      <c r="E45" s="176"/>
      <c r="F45" s="313"/>
      <c r="G45" s="535">
        <v>9000</v>
      </c>
      <c r="H45" s="518"/>
      <c r="I45" s="519"/>
      <c r="J45" s="535">
        <v>9000</v>
      </c>
      <c r="K45" s="204">
        <v>9000</v>
      </c>
      <c r="L45" s="204"/>
      <c r="M45" s="519"/>
    </row>
    <row r="46" spans="1:13" s="38" customFormat="1" ht="18.75" customHeight="1">
      <c r="A46" s="353" t="s">
        <v>85</v>
      </c>
      <c r="B46" s="312" t="s">
        <v>86</v>
      </c>
      <c r="C46" s="204">
        <v>5000</v>
      </c>
      <c r="D46" s="204">
        <v>5000</v>
      </c>
      <c r="E46" s="176"/>
      <c r="F46" s="313"/>
      <c r="G46" s="535">
        <v>5000</v>
      </c>
      <c r="H46" s="518"/>
      <c r="I46" s="519"/>
      <c r="J46" s="535">
        <v>5000</v>
      </c>
      <c r="K46" s="204">
        <v>5000</v>
      </c>
      <c r="L46" s="204"/>
      <c r="M46" s="519"/>
    </row>
    <row r="47" spans="1:13" s="38" customFormat="1" ht="15" customHeight="1">
      <c r="A47" s="353" t="s">
        <v>87</v>
      </c>
      <c r="B47" s="312" t="s">
        <v>88</v>
      </c>
      <c r="C47" s="204"/>
      <c r="D47" s="204"/>
      <c r="E47" s="176"/>
      <c r="F47" s="313"/>
      <c r="G47" s="535"/>
      <c r="H47" s="518"/>
      <c r="I47" s="519"/>
      <c r="J47" s="535"/>
      <c r="K47" s="204"/>
      <c r="L47" s="204"/>
      <c r="M47" s="519"/>
    </row>
    <row r="48" spans="1:13" s="38" customFormat="1" ht="15" customHeight="1">
      <c r="A48" s="353" t="s">
        <v>89</v>
      </c>
      <c r="B48" s="312" t="s">
        <v>90</v>
      </c>
      <c r="C48" s="204"/>
      <c r="D48" s="204"/>
      <c r="E48" s="176"/>
      <c r="F48" s="313"/>
      <c r="G48" s="535"/>
      <c r="H48" s="518"/>
      <c r="I48" s="519"/>
      <c r="J48" s="535"/>
      <c r="K48" s="204"/>
      <c r="L48" s="204"/>
      <c r="M48" s="519"/>
    </row>
    <row r="49" spans="1:13" s="38" customFormat="1" ht="15" customHeight="1">
      <c r="A49" s="908" t="s">
        <v>91</v>
      </c>
      <c r="B49" s="316" t="s">
        <v>92</v>
      </c>
      <c r="C49" s="206"/>
      <c r="D49" s="206"/>
      <c r="E49" s="175"/>
      <c r="F49" s="317"/>
      <c r="G49" s="534"/>
      <c r="H49" s="516"/>
      <c r="I49" s="517"/>
      <c r="J49" s="534"/>
      <c r="K49" s="206"/>
      <c r="L49" s="206"/>
      <c r="M49" s="517"/>
    </row>
    <row r="50" spans="1:13" s="38" customFormat="1" ht="18.75" customHeight="1" thickBot="1">
      <c r="A50" s="908" t="s">
        <v>93</v>
      </c>
      <c r="B50" s="316" t="s">
        <v>94</v>
      </c>
      <c r="C50" s="206">
        <v>40177</v>
      </c>
      <c r="D50" s="206">
        <v>40177</v>
      </c>
      <c r="E50" s="175"/>
      <c r="F50" s="317"/>
      <c r="G50" s="805">
        <v>35177</v>
      </c>
      <c r="H50" s="516"/>
      <c r="I50" s="517">
        <v>16604</v>
      </c>
      <c r="J50" s="805">
        <v>18573</v>
      </c>
      <c r="K50" s="206">
        <v>18573</v>
      </c>
      <c r="L50" s="206"/>
      <c r="M50" s="517"/>
    </row>
    <row r="51" spans="1:13" s="38" customFormat="1" ht="18" customHeight="1" thickBot="1">
      <c r="A51" s="907" t="s">
        <v>95</v>
      </c>
      <c r="B51" s="314" t="s">
        <v>96</v>
      </c>
      <c r="C51" s="298">
        <f>SUM(C40:C50)</f>
        <v>106177</v>
      </c>
      <c r="D51" s="298">
        <f>SUM(D40:D50)</f>
        <v>106177</v>
      </c>
      <c r="E51" s="299">
        <f>SUM(E40:E50)</f>
        <v>0</v>
      </c>
      <c r="F51" s="300">
        <f>SUM(F40:F50)</f>
        <v>0</v>
      </c>
      <c r="G51" s="652">
        <f>SUM(G40:G50)</f>
        <v>101177</v>
      </c>
      <c r="H51" s="297">
        <f aca="true" t="shared" si="4" ref="H51:M51">SUM(H40:H50)</f>
        <v>0</v>
      </c>
      <c r="I51" s="654">
        <f t="shared" si="4"/>
        <v>16604</v>
      </c>
      <c r="J51" s="652">
        <f t="shared" si="4"/>
        <v>84573</v>
      </c>
      <c r="K51" s="297">
        <f t="shared" si="4"/>
        <v>84573</v>
      </c>
      <c r="L51" s="298">
        <f t="shared" si="4"/>
        <v>0</v>
      </c>
      <c r="M51" s="654">
        <f t="shared" si="4"/>
        <v>0</v>
      </c>
    </row>
    <row r="52" spans="1:13" ht="15" customHeight="1" thickBot="1">
      <c r="A52" s="371"/>
      <c r="B52" s="343" t="s">
        <v>97</v>
      </c>
      <c r="C52" s="344"/>
      <c r="D52" s="212"/>
      <c r="E52" s="212"/>
      <c r="F52" s="213"/>
      <c r="G52" s="636"/>
      <c r="H52" s="656"/>
      <c r="I52" s="657"/>
      <c r="J52" s="636"/>
      <c r="K52" s="656"/>
      <c r="L52" s="344"/>
      <c r="M52" s="657"/>
    </row>
    <row r="53" spans="1:13" s="38" customFormat="1" ht="15" customHeight="1">
      <c r="A53" s="349" t="s">
        <v>98</v>
      </c>
      <c r="B53" s="350" t="s">
        <v>99</v>
      </c>
      <c r="C53" s="214"/>
      <c r="D53" s="351"/>
      <c r="E53" s="351"/>
      <c r="F53" s="352"/>
      <c r="G53" s="637"/>
      <c r="H53" s="634"/>
      <c r="I53" s="635"/>
      <c r="J53" s="637"/>
      <c r="K53" s="634"/>
      <c r="L53" s="214"/>
      <c r="M53" s="635"/>
    </row>
    <row r="54" spans="1:13" s="38" customFormat="1" ht="18" customHeight="1">
      <c r="A54" s="353" t="s">
        <v>100</v>
      </c>
      <c r="B54" s="312" t="s">
        <v>101</v>
      </c>
      <c r="C54" s="204">
        <v>85000</v>
      </c>
      <c r="D54" s="176"/>
      <c r="E54" s="176">
        <v>85000</v>
      </c>
      <c r="F54" s="313"/>
      <c r="G54" s="625">
        <v>85000</v>
      </c>
      <c r="H54" s="518"/>
      <c r="I54" s="519"/>
      <c r="J54" s="625">
        <v>85000</v>
      </c>
      <c r="K54" s="518"/>
      <c r="L54" s="204">
        <v>85000</v>
      </c>
      <c r="M54" s="519"/>
    </row>
    <row r="55" spans="1:13" s="38" customFormat="1" ht="18.75" customHeight="1">
      <c r="A55" s="353" t="s">
        <v>102</v>
      </c>
      <c r="B55" s="312" t="s">
        <v>103</v>
      </c>
      <c r="C55" s="204"/>
      <c r="D55" s="176"/>
      <c r="E55" s="176"/>
      <c r="F55" s="313"/>
      <c r="G55" s="625"/>
      <c r="H55" s="518"/>
      <c r="I55" s="519"/>
      <c r="J55" s="625"/>
      <c r="K55" s="518"/>
      <c r="L55" s="204"/>
      <c r="M55" s="519"/>
    </row>
    <row r="56" spans="1:13" s="38" customFormat="1" ht="15" customHeight="1">
      <c r="A56" s="353" t="s">
        <v>104</v>
      </c>
      <c r="B56" s="312" t="s">
        <v>105</v>
      </c>
      <c r="C56" s="204"/>
      <c r="D56" s="176"/>
      <c r="E56" s="176"/>
      <c r="F56" s="313"/>
      <c r="G56" s="625"/>
      <c r="H56" s="518"/>
      <c r="I56" s="519"/>
      <c r="J56" s="625"/>
      <c r="K56" s="518"/>
      <c r="L56" s="204"/>
      <c r="M56" s="519"/>
    </row>
    <row r="57" spans="1:13" s="38" customFormat="1" ht="15" customHeight="1" thickBot="1">
      <c r="A57" s="354" t="s">
        <v>106</v>
      </c>
      <c r="B57" s="355" t="s">
        <v>107</v>
      </c>
      <c r="C57" s="356"/>
      <c r="D57" s="357"/>
      <c r="E57" s="357"/>
      <c r="F57" s="358"/>
      <c r="G57" s="663"/>
      <c r="H57" s="658"/>
      <c r="I57" s="659"/>
      <c r="J57" s="663"/>
      <c r="K57" s="658"/>
      <c r="L57" s="356"/>
      <c r="M57" s="659"/>
    </row>
    <row r="58" spans="1:13" s="38" customFormat="1" ht="18" customHeight="1" thickBot="1">
      <c r="A58" s="911" t="s">
        <v>108</v>
      </c>
      <c r="B58" s="345" t="s">
        <v>109</v>
      </c>
      <c r="C58" s="346">
        <f>SUM(C53:C57)</f>
        <v>85000</v>
      </c>
      <c r="D58" s="347"/>
      <c r="E58" s="347">
        <f>SUM(E53:E57)</f>
        <v>85000</v>
      </c>
      <c r="F58" s="348">
        <f>SUM(F53:F57)</f>
        <v>0</v>
      </c>
      <c r="G58" s="664">
        <f>SUM(G53:G57)</f>
        <v>85000</v>
      </c>
      <c r="H58" s="660">
        <f aca="true" t="shared" si="5" ref="H58:M58">SUM(H53:H57)</f>
        <v>0</v>
      </c>
      <c r="I58" s="661">
        <f t="shared" si="5"/>
        <v>0</v>
      </c>
      <c r="J58" s="664">
        <f t="shared" si="5"/>
        <v>85000</v>
      </c>
      <c r="K58" s="660">
        <f t="shared" si="5"/>
        <v>0</v>
      </c>
      <c r="L58" s="346">
        <f t="shared" si="5"/>
        <v>85000</v>
      </c>
      <c r="M58" s="661">
        <f t="shared" si="5"/>
        <v>0</v>
      </c>
    </row>
    <row r="59" spans="1:13" ht="15" customHeight="1" thickBot="1">
      <c r="A59" s="71"/>
      <c r="B59" s="309" t="s">
        <v>110</v>
      </c>
      <c r="C59" s="201"/>
      <c r="D59" s="202"/>
      <c r="E59" s="202"/>
      <c r="F59" s="220"/>
      <c r="G59" s="623"/>
      <c r="H59" s="615"/>
      <c r="I59" s="616"/>
      <c r="J59" s="623"/>
      <c r="K59" s="615"/>
      <c r="L59" s="201"/>
      <c r="M59" s="616"/>
    </row>
    <row r="60" spans="1:13" s="38" customFormat="1" ht="33" customHeight="1">
      <c r="A60" s="906" t="s">
        <v>111</v>
      </c>
      <c r="B60" s="310" t="s">
        <v>465</v>
      </c>
      <c r="C60" s="203"/>
      <c r="D60" s="178"/>
      <c r="E60" s="178"/>
      <c r="F60" s="311"/>
      <c r="G60" s="624"/>
      <c r="H60" s="523"/>
      <c r="I60" s="524"/>
      <c r="J60" s="624"/>
      <c r="K60" s="523"/>
      <c r="L60" s="203"/>
      <c r="M60" s="524"/>
    </row>
    <row r="61" spans="1:13" s="38" customFormat="1" ht="33" customHeight="1">
      <c r="A61" s="353" t="s">
        <v>113</v>
      </c>
      <c r="B61" s="312" t="s">
        <v>478</v>
      </c>
      <c r="C61" s="204"/>
      <c r="D61" s="176"/>
      <c r="E61" s="176"/>
      <c r="F61" s="313"/>
      <c r="G61" s="625"/>
      <c r="H61" s="518"/>
      <c r="I61" s="519"/>
      <c r="J61" s="625"/>
      <c r="K61" s="518"/>
      <c r="L61" s="204"/>
      <c r="M61" s="519"/>
    </row>
    <row r="62" spans="1:13" s="38" customFormat="1" ht="17.25" customHeight="1">
      <c r="A62" s="353" t="s">
        <v>115</v>
      </c>
      <c r="B62" s="312" t="s">
        <v>116</v>
      </c>
      <c r="C62" s="204">
        <v>2000</v>
      </c>
      <c r="D62" s="176"/>
      <c r="E62" s="176">
        <v>2000</v>
      </c>
      <c r="F62" s="313"/>
      <c r="G62" s="625">
        <v>2250</v>
      </c>
      <c r="H62" s="518"/>
      <c r="I62" s="519"/>
      <c r="J62" s="625">
        <v>2250</v>
      </c>
      <c r="K62" s="518"/>
      <c r="L62" s="204">
        <v>2250</v>
      </c>
      <c r="M62" s="519"/>
    </row>
    <row r="63" spans="1:13" s="38" customFormat="1" ht="18" customHeight="1" thickBot="1">
      <c r="A63" s="908" t="s">
        <v>117</v>
      </c>
      <c r="B63" s="316" t="s">
        <v>118</v>
      </c>
      <c r="C63" s="206"/>
      <c r="D63" s="175"/>
      <c r="E63" s="175"/>
      <c r="F63" s="317"/>
      <c r="G63" s="626"/>
      <c r="H63" s="516"/>
      <c r="I63" s="517"/>
      <c r="J63" s="626"/>
      <c r="K63" s="516"/>
      <c r="L63" s="206"/>
      <c r="M63" s="517"/>
    </row>
    <row r="64" spans="1:13" s="38" customFormat="1" ht="30" customHeight="1" thickBot="1">
      <c r="A64" s="907" t="s">
        <v>385</v>
      </c>
      <c r="B64" s="309" t="s">
        <v>386</v>
      </c>
      <c r="C64" s="205">
        <f>SUM(C60:C62)</f>
        <v>2000</v>
      </c>
      <c r="D64" s="177"/>
      <c r="E64" s="177">
        <f>SUM(E60:E62)</f>
        <v>2000</v>
      </c>
      <c r="F64" s="318">
        <f>SUM(F60:F62)</f>
        <v>0</v>
      </c>
      <c r="G64" s="609">
        <f>SUM(G60:G62)</f>
        <v>2250</v>
      </c>
      <c r="H64" s="520">
        <f aca="true" t="shared" si="6" ref="H64:M64">SUM(H60:H62)</f>
        <v>0</v>
      </c>
      <c r="I64" s="306">
        <f t="shared" si="6"/>
        <v>0</v>
      </c>
      <c r="J64" s="609">
        <f t="shared" si="6"/>
        <v>2250</v>
      </c>
      <c r="K64" s="520">
        <f t="shared" si="6"/>
        <v>0</v>
      </c>
      <c r="L64" s="205">
        <f t="shared" si="6"/>
        <v>2250</v>
      </c>
      <c r="M64" s="306">
        <f t="shared" si="6"/>
        <v>0</v>
      </c>
    </row>
    <row r="65" spans="1:13" ht="15" customHeight="1" thickBot="1">
      <c r="A65" s="71"/>
      <c r="B65" s="321" t="s">
        <v>121</v>
      </c>
      <c r="C65" s="201"/>
      <c r="D65" s="202"/>
      <c r="E65" s="202"/>
      <c r="F65" s="220"/>
      <c r="G65" s="623"/>
      <c r="H65" s="615"/>
      <c r="I65" s="616"/>
      <c r="J65" s="623"/>
      <c r="K65" s="615"/>
      <c r="L65" s="201"/>
      <c r="M65" s="616"/>
    </row>
    <row r="66" spans="1:13" s="38" customFormat="1" ht="30" customHeight="1">
      <c r="A66" s="906" t="s">
        <v>122</v>
      </c>
      <c r="B66" s="310" t="s">
        <v>466</v>
      </c>
      <c r="C66" s="204"/>
      <c r="D66" s="176"/>
      <c r="E66" s="176"/>
      <c r="F66" s="313"/>
      <c r="G66" s="625"/>
      <c r="H66" s="518"/>
      <c r="I66" s="519"/>
      <c r="J66" s="625"/>
      <c r="K66" s="518"/>
      <c r="L66" s="204"/>
      <c r="M66" s="519"/>
    </row>
    <row r="67" spans="1:13" s="38" customFormat="1" ht="30.75" customHeight="1">
      <c r="A67" s="353" t="s">
        <v>124</v>
      </c>
      <c r="B67" s="312" t="s">
        <v>125</v>
      </c>
      <c r="C67" s="204">
        <v>11000</v>
      </c>
      <c r="D67" s="176"/>
      <c r="E67" s="176">
        <v>11000</v>
      </c>
      <c r="F67" s="313"/>
      <c r="G67" s="625">
        <v>11000</v>
      </c>
      <c r="H67" s="518"/>
      <c r="I67" s="519"/>
      <c r="J67" s="625">
        <v>11000</v>
      </c>
      <c r="K67" s="518"/>
      <c r="L67" s="204">
        <v>11000</v>
      </c>
      <c r="M67" s="519"/>
    </row>
    <row r="68" spans="1:13" s="38" customFormat="1" ht="15" customHeight="1">
      <c r="A68" s="353" t="s">
        <v>126</v>
      </c>
      <c r="B68" s="312" t="s">
        <v>127</v>
      </c>
      <c r="C68" s="204"/>
      <c r="D68" s="176"/>
      <c r="E68" s="176"/>
      <c r="F68" s="313"/>
      <c r="G68" s="625"/>
      <c r="H68" s="518"/>
      <c r="I68" s="519"/>
      <c r="J68" s="625"/>
      <c r="K68" s="518"/>
      <c r="L68" s="204"/>
      <c r="M68" s="519"/>
    </row>
    <row r="69" spans="1:13" s="38" customFormat="1" ht="15" customHeight="1" thickBot="1">
      <c r="A69" s="908" t="s">
        <v>128</v>
      </c>
      <c r="B69" s="316" t="s">
        <v>129</v>
      </c>
      <c r="C69" s="204"/>
      <c r="D69" s="176"/>
      <c r="E69" s="176"/>
      <c r="F69" s="313"/>
      <c r="G69" s="625"/>
      <c r="H69" s="518"/>
      <c r="I69" s="519"/>
      <c r="J69" s="625"/>
      <c r="K69" s="518"/>
      <c r="L69" s="204"/>
      <c r="M69" s="519"/>
    </row>
    <row r="70" spans="1:13" s="38" customFormat="1" ht="18" customHeight="1" thickBot="1">
      <c r="A70" s="912" t="s">
        <v>130</v>
      </c>
      <c r="B70" s="900" t="s">
        <v>387</v>
      </c>
      <c r="C70" s="222">
        <f>SUM(C66:C68)</f>
        <v>11000</v>
      </c>
      <c r="D70" s="179"/>
      <c r="E70" s="179">
        <f>SUM(E66:E68)</f>
        <v>11000</v>
      </c>
      <c r="F70" s="318">
        <f>SUM(F66:F68)</f>
        <v>0</v>
      </c>
      <c r="G70" s="638">
        <f>SUM(G66:G68)</f>
        <v>11000</v>
      </c>
      <c r="H70" s="525">
        <f aca="true" t="shared" si="7" ref="H70:M70">SUM(H66:H68)</f>
        <v>0</v>
      </c>
      <c r="I70" s="307">
        <f t="shared" si="7"/>
        <v>0</v>
      </c>
      <c r="J70" s="638">
        <f t="shared" si="7"/>
        <v>11000</v>
      </c>
      <c r="K70" s="525">
        <f t="shared" si="7"/>
        <v>0</v>
      </c>
      <c r="L70" s="222">
        <f t="shared" si="7"/>
        <v>11000</v>
      </c>
      <c r="M70" s="307">
        <f t="shared" si="7"/>
        <v>0</v>
      </c>
    </row>
    <row r="71" spans="1:13" s="38" customFormat="1" ht="17.25" customHeight="1" thickBot="1">
      <c r="A71" s="902" t="s">
        <v>277</v>
      </c>
      <c r="B71" s="903" t="s">
        <v>133</v>
      </c>
      <c r="C71" s="301">
        <f>+C14+C22+C30+C38+C51+C58+C64+C70</f>
        <v>1523895</v>
      </c>
      <c r="D71" s="301">
        <f>+D14+D22+D30+D38+D51+D58+D64+D70</f>
        <v>1081468</v>
      </c>
      <c r="E71" s="650">
        <f>+E14+E22+E30+E38+E51+E58+E64+E70</f>
        <v>442427</v>
      </c>
      <c r="F71" s="904">
        <f>+F14+F22+F30+F38+F51+F58+F64+F70</f>
        <v>32240</v>
      </c>
      <c r="G71" s="652">
        <f>+G14+G22+G30+G38+G51+G58+G64+G70</f>
        <v>1554334</v>
      </c>
      <c r="H71" s="297">
        <f aca="true" t="shared" si="8" ref="H71:M71">+H14+H22+H30+H38+H51+H58+H64+H70</f>
        <v>6891</v>
      </c>
      <c r="I71" s="302">
        <f t="shared" si="8"/>
        <v>16604</v>
      </c>
      <c r="J71" s="652">
        <f t="shared" si="8"/>
        <v>1544621</v>
      </c>
      <c r="K71" s="297">
        <f t="shared" si="8"/>
        <v>1118936</v>
      </c>
      <c r="L71" s="301">
        <f t="shared" si="8"/>
        <v>425685</v>
      </c>
      <c r="M71" s="302">
        <f t="shared" si="8"/>
        <v>32240</v>
      </c>
    </row>
    <row r="72" spans="1:13" ht="15" customHeight="1" thickBot="1">
      <c r="A72" s="75"/>
      <c r="B72" s="901" t="s">
        <v>388</v>
      </c>
      <c r="C72" s="208"/>
      <c r="D72" s="209"/>
      <c r="E72" s="209"/>
      <c r="F72" s="224"/>
      <c r="G72" s="628"/>
      <c r="H72" s="619"/>
      <c r="I72" s="620"/>
      <c r="J72" s="628"/>
      <c r="K72" s="619"/>
      <c r="L72" s="208"/>
      <c r="M72" s="620"/>
    </row>
    <row r="73" spans="1:13" s="38" customFormat="1" ht="15" customHeight="1">
      <c r="A73" s="906" t="s">
        <v>135</v>
      </c>
      <c r="B73" s="310" t="s">
        <v>136</v>
      </c>
      <c r="C73" s="204"/>
      <c r="D73" s="176"/>
      <c r="E73" s="176"/>
      <c r="F73" s="313"/>
      <c r="G73" s="625"/>
      <c r="H73" s="518"/>
      <c r="I73" s="519"/>
      <c r="J73" s="625"/>
      <c r="K73" s="518"/>
      <c r="L73" s="204"/>
      <c r="M73" s="519"/>
    </row>
    <row r="74" spans="1:13" s="38" customFormat="1" ht="17.25" customHeight="1">
      <c r="A74" s="353" t="s">
        <v>137</v>
      </c>
      <c r="B74" s="312" t="s">
        <v>138</v>
      </c>
      <c r="C74" s="204"/>
      <c r="D74" s="176"/>
      <c r="E74" s="176"/>
      <c r="F74" s="313"/>
      <c r="G74" s="625">
        <v>130000</v>
      </c>
      <c r="H74" s="518"/>
      <c r="I74" s="519"/>
      <c r="J74" s="625">
        <v>130000</v>
      </c>
      <c r="K74" s="518">
        <v>130000</v>
      </c>
      <c r="L74" s="204"/>
      <c r="M74" s="519"/>
    </row>
    <row r="75" spans="1:13" s="38" customFormat="1" ht="15" customHeight="1" thickBot="1">
      <c r="A75" s="908" t="s">
        <v>139</v>
      </c>
      <c r="B75" s="322" t="s">
        <v>389</v>
      </c>
      <c r="C75" s="204"/>
      <c r="D75" s="176"/>
      <c r="E75" s="176"/>
      <c r="F75" s="313"/>
      <c r="G75" s="625"/>
      <c r="H75" s="518"/>
      <c r="I75" s="519"/>
      <c r="J75" s="625"/>
      <c r="K75" s="518"/>
      <c r="L75" s="204"/>
      <c r="M75" s="519"/>
    </row>
    <row r="76" spans="1:13" s="38" customFormat="1" ht="33.75" customHeight="1" thickBot="1">
      <c r="A76" s="913" t="s">
        <v>390</v>
      </c>
      <c r="B76" s="321" t="s">
        <v>142</v>
      </c>
      <c r="C76" s="205">
        <f>SUM(C73:C75)</f>
        <v>0</v>
      </c>
      <c r="D76" s="205">
        <f>SUM(D73:D75)</f>
        <v>0</v>
      </c>
      <c r="E76" s="205">
        <f>SUM(E73:E75)</f>
        <v>0</v>
      </c>
      <c r="F76" s="318">
        <f>SUM(F73:F75)</f>
        <v>0</v>
      </c>
      <c r="G76" s="609">
        <f>SUM(G73:G75)</f>
        <v>130000</v>
      </c>
      <c r="H76" s="520">
        <f aca="true" t="shared" si="9" ref="H76:M76">SUM(H73:H75)</f>
        <v>0</v>
      </c>
      <c r="I76" s="306">
        <f t="shared" si="9"/>
        <v>0</v>
      </c>
      <c r="J76" s="609">
        <f t="shared" si="9"/>
        <v>130000</v>
      </c>
      <c r="K76" s="520">
        <f t="shared" si="9"/>
        <v>130000</v>
      </c>
      <c r="L76" s="205">
        <f t="shared" si="9"/>
        <v>0</v>
      </c>
      <c r="M76" s="306">
        <f t="shared" si="9"/>
        <v>0</v>
      </c>
    </row>
    <row r="77" spans="1:13" ht="15" customHeight="1" thickBot="1">
      <c r="A77" s="71"/>
      <c r="B77" s="321" t="s">
        <v>143</v>
      </c>
      <c r="C77" s="201"/>
      <c r="D77" s="202"/>
      <c r="E77" s="202"/>
      <c r="F77" s="220"/>
      <c r="G77" s="623"/>
      <c r="H77" s="615"/>
      <c r="I77" s="616"/>
      <c r="J77" s="623"/>
      <c r="K77" s="615"/>
      <c r="L77" s="201"/>
      <c r="M77" s="616"/>
    </row>
    <row r="78" spans="1:13" s="38" customFormat="1" ht="15" customHeight="1">
      <c r="A78" s="906" t="s">
        <v>144</v>
      </c>
      <c r="B78" s="310" t="s">
        <v>145</v>
      </c>
      <c r="C78" s="204"/>
      <c r="D78" s="176"/>
      <c r="E78" s="176"/>
      <c r="F78" s="313"/>
      <c r="G78" s="625"/>
      <c r="H78" s="518"/>
      <c r="I78" s="519"/>
      <c r="J78" s="625"/>
      <c r="K78" s="518"/>
      <c r="L78" s="204"/>
      <c r="M78" s="519"/>
    </row>
    <row r="79" spans="1:13" s="38" customFormat="1" ht="15" customHeight="1">
      <c r="A79" s="353" t="s">
        <v>146</v>
      </c>
      <c r="B79" s="312" t="s">
        <v>147</v>
      </c>
      <c r="C79" s="204"/>
      <c r="D79" s="176"/>
      <c r="E79" s="176"/>
      <c r="F79" s="313"/>
      <c r="G79" s="625"/>
      <c r="H79" s="518"/>
      <c r="I79" s="519"/>
      <c r="J79" s="625"/>
      <c r="K79" s="518"/>
      <c r="L79" s="204"/>
      <c r="M79" s="519"/>
    </row>
    <row r="80" spans="1:13" s="38" customFormat="1" ht="15" customHeight="1">
      <c r="A80" s="353" t="s">
        <v>148</v>
      </c>
      <c r="B80" s="312" t="s">
        <v>149</v>
      </c>
      <c r="C80" s="204"/>
      <c r="D80" s="176"/>
      <c r="E80" s="176"/>
      <c r="F80" s="313"/>
      <c r="G80" s="625"/>
      <c r="H80" s="518"/>
      <c r="I80" s="519"/>
      <c r="J80" s="625"/>
      <c r="K80" s="518"/>
      <c r="L80" s="204"/>
      <c r="M80" s="519"/>
    </row>
    <row r="81" spans="1:13" s="38" customFormat="1" ht="15" customHeight="1" thickBot="1">
      <c r="A81" s="908" t="s">
        <v>150</v>
      </c>
      <c r="B81" s="316" t="s">
        <v>151</v>
      </c>
      <c r="C81" s="204"/>
      <c r="D81" s="176"/>
      <c r="E81" s="176"/>
      <c r="F81" s="313"/>
      <c r="G81" s="625"/>
      <c r="H81" s="518"/>
      <c r="I81" s="519"/>
      <c r="J81" s="625"/>
      <c r="K81" s="518"/>
      <c r="L81" s="204"/>
      <c r="M81" s="519"/>
    </row>
    <row r="82" spans="1:13" s="38" customFormat="1" ht="15" customHeight="1" thickBot="1">
      <c r="A82" s="914" t="s">
        <v>152</v>
      </c>
      <c r="B82" s="321" t="s">
        <v>153</v>
      </c>
      <c r="C82" s="205"/>
      <c r="D82" s="177"/>
      <c r="E82" s="177">
        <f>SUM(E78:E81)</f>
        <v>0</v>
      </c>
      <c r="F82" s="318">
        <f>SUM(F78:F81)</f>
        <v>0</v>
      </c>
      <c r="G82" s="609"/>
      <c r="H82" s="520"/>
      <c r="I82" s="306"/>
      <c r="J82" s="609"/>
      <c r="K82" s="520"/>
      <c r="L82" s="205"/>
      <c r="M82" s="306"/>
    </row>
    <row r="83" spans="1:13" ht="15" customHeight="1" thickBot="1">
      <c r="A83" s="71"/>
      <c r="B83" s="321" t="s">
        <v>154</v>
      </c>
      <c r="C83" s="201"/>
      <c r="D83" s="202"/>
      <c r="E83" s="202"/>
      <c r="F83" s="220"/>
      <c r="G83" s="623"/>
      <c r="H83" s="615"/>
      <c r="I83" s="616"/>
      <c r="J83" s="623"/>
      <c r="K83" s="615"/>
      <c r="L83" s="201"/>
      <c r="M83" s="616"/>
    </row>
    <row r="84" spans="1:13" s="38" customFormat="1" ht="17.25" customHeight="1">
      <c r="A84" s="906" t="s">
        <v>155</v>
      </c>
      <c r="B84" s="310" t="s">
        <v>156</v>
      </c>
      <c r="C84" s="204">
        <v>312081</v>
      </c>
      <c r="D84" s="176">
        <v>120025</v>
      </c>
      <c r="E84" s="176">
        <v>192056</v>
      </c>
      <c r="F84" s="313"/>
      <c r="G84" s="625">
        <v>276642</v>
      </c>
      <c r="H84" s="518"/>
      <c r="I84" s="519"/>
      <c r="J84" s="625">
        <v>276642</v>
      </c>
      <c r="K84" s="518">
        <v>84586</v>
      </c>
      <c r="L84" s="204">
        <v>192056</v>
      </c>
      <c r="M84" s="519"/>
    </row>
    <row r="85" spans="1:13" s="38" customFormat="1" ht="15" customHeight="1" thickBot="1">
      <c r="A85" s="908" t="s">
        <v>157</v>
      </c>
      <c r="B85" s="316" t="s">
        <v>158</v>
      </c>
      <c r="C85" s="204"/>
      <c r="D85" s="176"/>
      <c r="E85" s="176"/>
      <c r="F85" s="313"/>
      <c r="G85" s="625"/>
      <c r="H85" s="518"/>
      <c r="I85" s="519"/>
      <c r="J85" s="625"/>
      <c r="K85" s="518"/>
      <c r="L85" s="204"/>
      <c r="M85" s="519"/>
    </row>
    <row r="86" spans="1:13" s="38" customFormat="1" ht="18" customHeight="1" thickBot="1">
      <c r="A86" s="914" t="s">
        <v>159</v>
      </c>
      <c r="B86" s="321" t="s">
        <v>160</v>
      </c>
      <c r="C86" s="205">
        <f>SUM(C84:C85)</f>
        <v>312081</v>
      </c>
      <c r="D86" s="205">
        <f>SUM(D84:D85)</f>
        <v>120025</v>
      </c>
      <c r="E86" s="177">
        <f>SUM(E84:E85)</f>
        <v>192056</v>
      </c>
      <c r="F86" s="318">
        <f>SUM(F84:F85)</f>
        <v>0</v>
      </c>
      <c r="G86" s="609">
        <f>SUM(G84:G85)</f>
        <v>276642</v>
      </c>
      <c r="H86" s="520">
        <f aca="true" t="shared" si="10" ref="H86:M86">SUM(H84:H85)</f>
        <v>0</v>
      </c>
      <c r="I86" s="306">
        <f t="shared" si="10"/>
        <v>0</v>
      </c>
      <c r="J86" s="609">
        <f t="shared" si="10"/>
        <v>276642</v>
      </c>
      <c r="K86" s="520">
        <f t="shared" si="10"/>
        <v>84586</v>
      </c>
      <c r="L86" s="205">
        <f t="shared" si="10"/>
        <v>192056</v>
      </c>
      <c r="M86" s="306">
        <f t="shared" si="10"/>
        <v>0</v>
      </c>
    </row>
    <row r="87" spans="1:13" ht="15" customHeight="1" thickBot="1">
      <c r="A87" s="71"/>
      <c r="B87" s="321" t="s">
        <v>161</v>
      </c>
      <c r="C87" s="201"/>
      <c r="D87" s="202"/>
      <c r="E87" s="202"/>
      <c r="F87" s="220"/>
      <c r="G87" s="623"/>
      <c r="H87" s="615"/>
      <c r="I87" s="616"/>
      <c r="J87" s="623"/>
      <c r="K87" s="615"/>
      <c r="L87" s="201"/>
      <c r="M87" s="616"/>
    </row>
    <row r="88" spans="1:13" s="38" customFormat="1" ht="15" customHeight="1">
      <c r="A88" s="906" t="s">
        <v>162</v>
      </c>
      <c r="B88" s="310" t="s">
        <v>163</v>
      </c>
      <c r="C88" s="204">
        <v>17342</v>
      </c>
      <c r="D88" s="176">
        <v>17342</v>
      </c>
      <c r="E88" s="176"/>
      <c r="F88" s="313"/>
      <c r="G88" s="625">
        <v>17342</v>
      </c>
      <c r="H88" s="518"/>
      <c r="I88" s="519"/>
      <c r="J88" s="625">
        <v>17342</v>
      </c>
      <c r="K88" s="518">
        <v>17342</v>
      </c>
      <c r="L88" s="204"/>
      <c r="M88" s="519"/>
    </row>
    <row r="89" spans="1:13" s="38" customFormat="1" ht="15" customHeight="1">
      <c r="A89" s="353" t="s">
        <v>164</v>
      </c>
      <c r="B89" s="312" t="s">
        <v>165</v>
      </c>
      <c r="C89" s="204"/>
      <c r="D89" s="176"/>
      <c r="E89" s="176"/>
      <c r="F89" s="313"/>
      <c r="G89" s="625"/>
      <c r="H89" s="518"/>
      <c r="I89" s="519"/>
      <c r="J89" s="625"/>
      <c r="K89" s="518"/>
      <c r="L89" s="204"/>
      <c r="M89" s="519"/>
    </row>
    <row r="90" spans="1:13" s="38" customFormat="1" ht="15" customHeight="1" thickBot="1">
      <c r="A90" s="908" t="s">
        <v>166</v>
      </c>
      <c r="B90" s="316" t="s">
        <v>167</v>
      </c>
      <c r="C90" s="204"/>
      <c r="D90" s="176"/>
      <c r="E90" s="176"/>
      <c r="F90" s="313"/>
      <c r="G90" s="625"/>
      <c r="H90" s="518"/>
      <c r="I90" s="519"/>
      <c r="J90" s="625"/>
      <c r="K90" s="518"/>
      <c r="L90" s="204"/>
      <c r="M90" s="519"/>
    </row>
    <row r="91" spans="1:13" s="36" customFormat="1" ht="15" customHeight="1" thickBot="1">
      <c r="A91" s="914" t="s">
        <v>168</v>
      </c>
      <c r="B91" s="321" t="s">
        <v>169</v>
      </c>
      <c r="C91" s="205">
        <f>SUM(C88:C90)</f>
        <v>17342</v>
      </c>
      <c r="D91" s="205">
        <f>SUM(D88:D90)</f>
        <v>17342</v>
      </c>
      <c r="E91" s="205">
        <f>SUM(E88:E90)</f>
        <v>0</v>
      </c>
      <c r="F91" s="318">
        <f>SUM(F88:F90)</f>
        <v>0</v>
      </c>
      <c r="G91" s="609">
        <f>SUM(G88:G90)</f>
        <v>17342</v>
      </c>
      <c r="H91" s="520">
        <f aca="true" t="shared" si="11" ref="H91:M91">SUM(H88:H90)</f>
        <v>0</v>
      </c>
      <c r="I91" s="306">
        <f t="shared" si="11"/>
        <v>0</v>
      </c>
      <c r="J91" s="609">
        <f t="shared" si="11"/>
        <v>17342</v>
      </c>
      <c r="K91" s="520">
        <f t="shared" si="11"/>
        <v>17342</v>
      </c>
      <c r="L91" s="205">
        <f t="shared" si="11"/>
        <v>0</v>
      </c>
      <c r="M91" s="306">
        <f t="shared" si="11"/>
        <v>0</v>
      </c>
    </row>
    <row r="92" spans="1:13" ht="15" customHeight="1" thickBot="1">
      <c r="A92" s="71"/>
      <c r="B92" s="321" t="s">
        <v>170</v>
      </c>
      <c r="C92" s="201"/>
      <c r="D92" s="202"/>
      <c r="E92" s="202"/>
      <c r="F92" s="220"/>
      <c r="G92" s="623"/>
      <c r="H92" s="615"/>
      <c r="I92" s="616"/>
      <c r="J92" s="623"/>
      <c r="K92" s="615"/>
      <c r="L92" s="201"/>
      <c r="M92" s="616"/>
    </row>
    <row r="93" spans="1:13" s="38" customFormat="1" ht="15" customHeight="1">
      <c r="A93" s="915" t="s">
        <v>171</v>
      </c>
      <c r="B93" s="310" t="s">
        <v>172</v>
      </c>
      <c r="C93" s="204"/>
      <c r="D93" s="176"/>
      <c r="E93" s="176"/>
      <c r="F93" s="313"/>
      <c r="G93" s="625"/>
      <c r="H93" s="518"/>
      <c r="I93" s="519"/>
      <c r="J93" s="625"/>
      <c r="K93" s="518"/>
      <c r="L93" s="204"/>
      <c r="M93" s="519"/>
    </row>
    <row r="94" spans="1:13" s="38" customFormat="1" ht="15" customHeight="1">
      <c r="A94" s="916" t="s">
        <v>173</v>
      </c>
      <c r="B94" s="312" t="s">
        <v>174</v>
      </c>
      <c r="C94" s="204"/>
      <c r="D94" s="176"/>
      <c r="E94" s="176"/>
      <c r="F94" s="313"/>
      <c r="G94" s="625"/>
      <c r="H94" s="518"/>
      <c r="I94" s="519"/>
      <c r="J94" s="625"/>
      <c r="K94" s="518"/>
      <c r="L94" s="204"/>
      <c r="M94" s="519"/>
    </row>
    <row r="95" spans="1:13" s="38" customFormat="1" ht="15" customHeight="1">
      <c r="A95" s="916" t="s">
        <v>175</v>
      </c>
      <c r="B95" s="312" t="s">
        <v>176</v>
      </c>
      <c r="C95" s="204"/>
      <c r="D95" s="176"/>
      <c r="E95" s="176"/>
      <c r="F95" s="313"/>
      <c r="G95" s="625"/>
      <c r="H95" s="518"/>
      <c r="I95" s="519"/>
      <c r="J95" s="625"/>
      <c r="K95" s="518"/>
      <c r="L95" s="204"/>
      <c r="M95" s="519"/>
    </row>
    <row r="96" spans="1:13" s="36" customFormat="1" ht="15" customHeight="1" thickBot="1">
      <c r="A96" s="917" t="s">
        <v>177</v>
      </c>
      <c r="B96" s="316" t="s">
        <v>178</v>
      </c>
      <c r="C96" s="204"/>
      <c r="D96" s="176"/>
      <c r="E96" s="176"/>
      <c r="F96" s="313"/>
      <c r="G96" s="625"/>
      <c r="H96" s="518"/>
      <c r="I96" s="519"/>
      <c r="J96" s="625"/>
      <c r="K96" s="518"/>
      <c r="L96" s="204"/>
      <c r="M96" s="519"/>
    </row>
    <row r="97" spans="1:13" s="38" customFormat="1" ht="15" customHeight="1" thickBot="1">
      <c r="A97" s="914" t="s">
        <v>179</v>
      </c>
      <c r="B97" s="321" t="s">
        <v>180</v>
      </c>
      <c r="C97" s="205"/>
      <c r="D97" s="177"/>
      <c r="E97" s="177">
        <f>SUM(E93:E96)</f>
        <v>0</v>
      </c>
      <c r="F97" s="261">
        <f>SUM(F93:F96)</f>
        <v>0</v>
      </c>
      <c r="G97" s="609"/>
      <c r="H97" s="520"/>
      <c r="I97" s="306"/>
      <c r="J97" s="609"/>
      <c r="K97" s="520"/>
      <c r="L97" s="205"/>
      <c r="M97" s="306"/>
    </row>
    <row r="98" spans="1:13" s="36" customFormat="1" ht="15" customHeight="1" thickBot="1">
      <c r="A98" s="914" t="s">
        <v>181</v>
      </c>
      <c r="B98" s="321" t="s">
        <v>182</v>
      </c>
      <c r="C98" s="210"/>
      <c r="D98" s="211"/>
      <c r="E98" s="211"/>
      <c r="F98" s="323"/>
      <c r="G98" s="629"/>
      <c r="H98" s="621"/>
      <c r="I98" s="622"/>
      <c r="J98" s="629"/>
      <c r="K98" s="621"/>
      <c r="L98" s="210"/>
      <c r="M98" s="622"/>
    </row>
    <row r="99" spans="1:13" s="36" customFormat="1" ht="15" customHeight="1" thickBot="1">
      <c r="A99" s="914" t="s">
        <v>391</v>
      </c>
      <c r="B99" s="321" t="s">
        <v>184</v>
      </c>
      <c r="C99" s="210"/>
      <c r="D99" s="211"/>
      <c r="E99" s="211"/>
      <c r="F99" s="323"/>
      <c r="G99" s="629"/>
      <c r="H99" s="621"/>
      <c r="I99" s="622"/>
      <c r="J99" s="629"/>
      <c r="K99" s="621"/>
      <c r="L99" s="210"/>
      <c r="M99" s="622"/>
    </row>
    <row r="100" spans="1:13" s="36" customFormat="1" ht="18" customHeight="1" thickBot="1">
      <c r="A100" s="914" t="s">
        <v>392</v>
      </c>
      <c r="B100" s="324" t="s">
        <v>186</v>
      </c>
      <c r="C100" s="205">
        <f>+C76+C82+C86+C91+C97+C99+C98</f>
        <v>329423</v>
      </c>
      <c r="D100" s="205">
        <f>+D76+D82+D86+D91+D97+D99+D98</f>
        <v>137367</v>
      </c>
      <c r="E100" s="205">
        <f>+E76+E82+E86+E91+E97+E99+E98</f>
        <v>192056</v>
      </c>
      <c r="F100" s="306">
        <f>+F76+F82+F86+F91+F97+F99+F98</f>
        <v>0</v>
      </c>
      <c r="G100" s="609">
        <f>+G76+G82+G86+G91+G97+G99+G98</f>
        <v>423984</v>
      </c>
      <c r="H100" s="520">
        <f aca="true" t="shared" si="12" ref="H100:M100">+H76+H82+H86+H91+H97+H99+H98</f>
        <v>0</v>
      </c>
      <c r="I100" s="306">
        <f t="shared" si="12"/>
        <v>0</v>
      </c>
      <c r="J100" s="609">
        <f t="shared" si="12"/>
        <v>423984</v>
      </c>
      <c r="K100" s="520">
        <f t="shared" si="12"/>
        <v>231928</v>
      </c>
      <c r="L100" s="205">
        <f t="shared" si="12"/>
        <v>192056</v>
      </c>
      <c r="M100" s="306">
        <f t="shared" si="12"/>
        <v>0</v>
      </c>
    </row>
    <row r="101" spans="1:13" s="36" customFormat="1" ht="19.5" customHeight="1" thickBot="1">
      <c r="A101" s="918" t="s">
        <v>393</v>
      </c>
      <c r="B101" s="325" t="s">
        <v>394</v>
      </c>
      <c r="C101" s="326">
        <f>+C71+C100</f>
        <v>1853318</v>
      </c>
      <c r="D101" s="326">
        <f>+D71+D100</f>
        <v>1218835</v>
      </c>
      <c r="E101" s="326">
        <f>+E71+E100</f>
        <v>634483</v>
      </c>
      <c r="F101" s="327">
        <f>+F71+F100</f>
        <v>32240</v>
      </c>
      <c r="G101" s="627">
        <f>+G71+G100</f>
        <v>1978318</v>
      </c>
      <c r="H101" s="618">
        <f aca="true" t="shared" si="13" ref="H101:M101">+H71+H100</f>
        <v>6891</v>
      </c>
      <c r="I101" s="327">
        <f t="shared" si="13"/>
        <v>16604</v>
      </c>
      <c r="J101" s="627">
        <f t="shared" si="13"/>
        <v>1968605</v>
      </c>
      <c r="K101" s="618">
        <f t="shared" si="13"/>
        <v>1350864</v>
      </c>
      <c r="L101" s="326">
        <f t="shared" si="13"/>
        <v>617741</v>
      </c>
      <c r="M101" s="327">
        <f t="shared" si="13"/>
        <v>32240</v>
      </c>
    </row>
    <row r="102" spans="1:7" s="36" customFormat="1" ht="12" customHeight="1">
      <c r="A102" s="47"/>
      <c r="B102" s="130"/>
      <c r="C102" s="280"/>
      <c r="D102" s="145"/>
      <c r="E102" s="145"/>
      <c r="F102" s="145"/>
      <c r="G102" s="145"/>
    </row>
    <row r="103" spans="1:7" s="36" customFormat="1" ht="11.25" customHeight="1" thickBot="1">
      <c r="A103" s="47"/>
      <c r="B103" s="130"/>
      <c r="C103" s="280"/>
      <c r="D103" s="145"/>
      <c r="E103" s="145"/>
      <c r="F103" s="145"/>
      <c r="G103" s="145"/>
    </row>
    <row r="104" spans="1:13" s="33" customFormat="1" ht="16.5" customHeight="1" thickBot="1">
      <c r="A104" s="936"/>
      <c r="B104" s="1070" t="s">
        <v>289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0"/>
      <c r="M104" s="1060"/>
    </row>
    <row r="105" spans="1:13" ht="15" customHeight="1" thickBot="1">
      <c r="A105" s="937"/>
      <c r="B105" s="919" t="s">
        <v>190</v>
      </c>
      <c r="C105" s="344"/>
      <c r="D105" s="212"/>
      <c r="E105" s="212"/>
      <c r="F105" s="213"/>
      <c r="G105" s="999"/>
      <c r="H105" s="645"/>
      <c r="I105" s="647"/>
      <c r="J105" s="636"/>
      <c r="K105" s="645"/>
      <c r="L105" s="646"/>
      <c r="M105" s="647"/>
    </row>
    <row r="106" spans="1:13" ht="16.5" customHeight="1">
      <c r="A106" s="938" t="s">
        <v>13</v>
      </c>
      <c r="B106" s="920" t="s">
        <v>191</v>
      </c>
      <c r="C106" s="214">
        <v>177159</v>
      </c>
      <c r="D106" s="215">
        <v>40836</v>
      </c>
      <c r="E106" s="215">
        <v>136323</v>
      </c>
      <c r="F106" s="216"/>
      <c r="G106" s="637">
        <v>176009</v>
      </c>
      <c r="H106" s="634"/>
      <c r="I106" s="635"/>
      <c r="J106" s="637">
        <v>176009</v>
      </c>
      <c r="K106" s="634">
        <v>39686</v>
      </c>
      <c r="L106" s="214">
        <v>136323</v>
      </c>
      <c r="M106" s="635"/>
    </row>
    <row r="107" spans="1:13" ht="17.25" customHeight="1">
      <c r="A107" s="939" t="s">
        <v>15</v>
      </c>
      <c r="B107" s="93" t="s">
        <v>192</v>
      </c>
      <c r="C107" s="204">
        <v>21146</v>
      </c>
      <c r="D107" s="165">
        <v>7310</v>
      </c>
      <c r="E107" s="165">
        <v>13836</v>
      </c>
      <c r="F107" s="217"/>
      <c r="G107" s="625">
        <v>19892</v>
      </c>
      <c r="H107" s="518"/>
      <c r="I107" s="519"/>
      <c r="J107" s="625">
        <v>19892</v>
      </c>
      <c r="K107" s="518">
        <v>6716</v>
      </c>
      <c r="L107" s="204">
        <v>13176</v>
      </c>
      <c r="M107" s="519"/>
    </row>
    <row r="108" spans="1:13" ht="16.5" customHeight="1">
      <c r="A108" s="939" t="s">
        <v>17</v>
      </c>
      <c r="B108" s="93" t="s">
        <v>193</v>
      </c>
      <c r="C108" s="204">
        <v>236141</v>
      </c>
      <c r="D108" s="169">
        <v>183889</v>
      </c>
      <c r="E108" s="169">
        <v>52252</v>
      </c>
      <c r="F108" s="218"/>
      <c r="G108" s="625">
        <v>254076</v>
      </c>
      <c r="H108" s="518">
        <v>9680</v>
      </c>
      <c r="I108" s="519">
        <v>1110</v>
      </c>
      <c r="J108" s="625">
        <v>262646</v>
      </c>
      <c r="K108" s="518">
        <v>210394</v>
      </c>
      <c r="L108" s="204">
        <v>52252</v>
      </c>
      <c r="M108" s="519"/>
    </row>
    <row r="109" spans="1:15" ht="16.5" customHeight="1">
      <c r="A109" s="939" t="s">
        <v>19</v>
      </c>
      <c r="B109" s="93" t="s">
        <v>194</v>
      </c>
      <c r="C109" s="204">
        <v>31975</v>
      </c>
      <c r="D109" s="169">
        <v>31975</v>
      </c>
      <c r="E109" s="169"/>
      <c r="F109" s="218"/>
      <c r="G109" s="625">
        <v>31975</v>
      </c>
      <c r="H109" s="518">
        <v>5000</v>
      </c>
      <c r="I109" s="519"/>
      <c r="J109" s="625">
        <v>36975</v>
      </c>
      <c r="K109" s="518">
        <v>36975</v>
      </c>
      <c r="L109" s="204"/>
      <c r="M109" s="519"/>
      <c r="O109" s="48"/>
    </row>
    <row r="110" spans="1:13" ht="16.5" customHeight="1">
      <c r="A110" s="939" t="s">
        <v>195</v>
      </c>
      <c r="B110" s="921" t="s">
        <v>196</v>
      </c>
      <c r="C110" s="204">
        <v>70498</v>
      </c>
      <c r="D110" s="169">
        <v>2483</v>
      </c>
      <c r="E110" s="169">
        <v>68015</v>
      </c>
      <c r="F110" s="218"/>
      <c r="G110" s="625">
        <v>76629</v>
      </c>
      <c r="H110" s="518">
        <v>1110</v>
      </c>
      <c r="I110" s="519"/>
      <c r="J110" s="625">
        <v>77739</v>
      </c>
      <c r="K110" s="518">
        <v>5067</v>
      </c>
      <c r="L110" s="204">
        <v>72672</v>
      </c>
      <c r="M110" s="519"/>
    </row>
    <row r="111" spans="1:13" ht="16.5" customHeight="1">
      <c r="A111" s="939" t="s">
        <v>197</v>
      </c>
      <c r="B111" s="93" t="s">
        <v>477</v>
      </c>
      <c r="C111" s="206">
        <v>1178</v>
      </c>
      <c r="D111" s="169">
        <v>1178</v>
      </c>
      <c r="E111" s="169"/>
      <c r="F111" s="218"/>
      <c r="G111" s="626">
        <v>2652</v>
      </c>
      <c r="H111" s="516"/>
      <c r="I111" s="517"/>
      <c r="J111" s="626">
        <v>2652</v>
      </c>
      <c r="K111" s="516">
        <v>2652</v>
      </c>
      <c r="L111" s="206"/>
      <c r="M111" s="517"/>
    </row>
    <row r="112" spans="1:13" ht="15" customHeight="1">
      <c r="A112" s="939" t="s">
        <v>199</v>
      </c>
      <c r="B112" s="922" t="s">
        <v>483</v>
      </c>
      <c r="C112" s="206"/>
      <c r="D112" s="169"/>
      <c r="E112" s="169"/>
      <c r="F112" s="218"/>
      <c r="G112" s="626"/>
      <c r="H112" s="516"/>
      <c r="I112" s="517"/>
      <c r="J112" s="626"/>
      <c r="K112" s="516"/>
      <c r="L112" s="206"/>
      <c r="M112" s="517"/>
    </row>
    <row r="113" spans="1:13" ht="15" customHeight="1">
      <c r="A113" s="939" t="s">
        <v>201</v>
      </c>
      <c r="B113" s="923" t="s">
        <v>467</v>
      </c>
      <c r="C113" s="206"/>
      <c r="D113" s="169"/>
      <c r="E113" s="169"/>
      <c r="F113" s="218"/>
      <c r="G113" s="626"/>
      <c r="H113" s="516"/>
      <c r="I113" s="517"/>
      <c r="J113" s="626"/>
      <c r="K113" s="516"/>
      <c r="L113" s="206"/>
      <c r="M113" s="517"/>
    </row>
    <row r="114" spans="1:13" ht="15" customHeight="1">
      <c r="A114" s="939" t="s">
        <v>203</v>
      </c>
      <c r="B114" s="923" t="s">
        <v>468</v>
      </c>
      <c r="C114" s="206"/>
      <c r="D114" s="169"/>
      <c r="E114" s="169"/>
      <c r="F114" s="218"/>
      <c r="G114" s="626"/>
      <c r="H114" s="516"/>
      <c r="I114" s="517"/>
      <c r="J114" s="626"/>
      <c r="K114" s="516"/>
      <c r="L114" s="206"/>
      <c r="M114" s="517"/>
    </row>
    <row r="115" spans="1:13" ht="31.5" customHeight="1">
      <c r="A115" s="939" t="s">
        <v>205</v>
      </c>
      <c r="B115" s="924" t="s">
        <v>469</v>
      </c>
      <c r="C115" s="206"/>
      <c r="D115" s="169"/>
      <c r="E115" s="169"/>
      <c r="F115" s="218"/>
      <c r="G115" s="626"/>
      <c r="H115" s="516"/>
      <c r="I115" s="517"/>
      <c r="J115" s="626"/>
      <c r="K115" s="516"/>
      <c r="L115" s="206"/>
      <c r="M115" s="517"/>
    </row>
    <row r="116" spans="1:13" ht="18" customHeight="1">
      <c r="A116" s="939" t="s">
        <v>207</v>
      </c>
      <c r="B116" s="924" t="s">
        <v>479</v>
      </c>
      <c r="C116" s="206"/>
      <c r="D116" s="169"/>
      <c r="E116" s="169"/>
      <c r="F116" s="218"/>
      <c r="G116" s="626"/>
      <c r="H116" s="516"/>
      <c r="I116" s="517"/>
      <c r="J116" s="626"/>
      <c r="K116" s="516"/>
      <c r="L116" s="206"/>
      <c r="M116" s="517"/>
    </row>
    <row r="117" spans="1:13" ht="17.25" customHeight="1">
      <c r="A117" s="939" t="s">
        <v>209</v>
      </c>
      <c r="B117" s="923" t="s">
        <v>470</v>
      </c>
      <c r="C117" s="206">
        <v>1000</v>
      </c>
      <c r="D117" s="169"/>
      <c r="E117" s="169">
        <v>1000</v>
      </c>
      <c r="F117" s="218"/>
      <c r="G117" s="626">
        <v>1000</v>
      </c>
      <c r="H117" s="516">
        <v>1110</v>
      </c>
      <c r="I117" s="517"/>
      <c r="J117" s="626">
        <v>2110</v>
      </c>
      <c r="K117" s="516">
        <v>1110</v>
      </c>
      <c r="L117" s="206">
        <v>1000</v>
      </c>
      <c r="M117" s="517"/>
    </row>
    <row r="118" spans="1:13" ht="15" customHeight="1">
      <c r="A118" s="939" t="s">
        <v>211</v>
      </c>
      <c r="B118" s="923" t="s">
        <v>471</v>
      </c>
      <c r="C118" s="206"/>
      <c r="D118" s="169"/>
      <c r="E118" s="169"/>
      <c r="F118" s="218"/>
      <c r="G118" s="626"/>
      <c r="H118" s="516"/>
      <c r="I118" s="517"/>
      <c r="J118" s="626"/>
      <c r="K118" s="516"/>
      <c r="L118" s="206"/>
      <c r="M118" s="517"/>
    </row>
    <row r="119" spans="1:13" ht="21.75" customHeight="1">
      <c r="A119" s="939" t="s">
        <v>213</v>
      </c>
      <c r="B119" s="924" t="s">
        <v>480</v>
      </c>
      <c r="C119" s="206"/>
      <c r="D119" s="169"/>
      <c r="E119" s="169"/>
      <c r="F119" s="218"/>
      <c r="G119" s="626"/>
      <c r="H119" s="516"/>
      <c r="I119" s="517"/>
      <c r="J119" s="626"/>
      <c r="K119" s="516"/>
      <c r="L119" s="206"/>
      <c r="M119" s="517"/>
    </row>
    <row r="120" spans="1:13" ht="15" customHeight="1">
      <c r="A120" s="940" t="s">
        <v>215</v>
      </c>
      <c r="B120" s="925" t="s">
        <v>472</v>
      </c>
      <c r="C120" s="206"/>
      <c r="D120" s="169"/>
      <c r="E120" s="169"/>
      <c r="F120" s="218"/>
      <c r="G120" s="626"/>
      <c r="H120" s="516"/>
      <c r="I120" s="517"/>
      <c r="J120" s="626"/>
      <c r="K120" s="516"/>
      <c r="L120" s="206"/>
      <c r="M120" s="517"/>
    </row>
    <row r="121" spans="1:13" ht="15" customHeight="1">
      <c r="A121" s="939" t="s">
        <v>217</v>
      </c>
      <c r="B121" s="925" t="s">
        <v>473</v>
      </c>
      <c r="C121" s="206"/>
      <c r="D121" s="169"/>
      <c r="E121" s="169"/>
      <c r="F121" s="218"/>
      <c r="G121" s="626"/>
      <c r="H121" s="516"/>
      <c r="I121" s="517"/>
      <c r="J121" s="626"/>
      <c r="K121" s="516"/>
      <c r="L121" s="206"/>
      <c r="M121" s="517"/>
    </row>
    <row r="122" spans="1:13" ht="16.5" customHeight="1">
      <c r="A122" s="939" t="s">
        <v>219</v>
      </c>
      <c r="B122" s="924" t="s">
        <v>481</v>
      </c>
      <c r="C122" s="204">
        <v>68320</v>
      </c>
      <c r="D122" s="165">
        <v>1305</v>
      </c>
      <c r="E122" s="165">
        <v>67015</v>
      </c>
      <c r="F122" s="217"/>
      <c r="G122" s="625">
        <v>72977</v>
      </c>
      <c r="H122" s="518"/>
      <c r="I122" s="519"/>
      <c r="J122" s="625">
        <v>72977</v>
      </c>
      <c r="K122" s="518">
        <v>1305</v>
      </c>
      <c r="L122" s="204">
        <v>71672</v>
      </c>
      <c r="M122" s="519"/>
    </row>
    <row r="123" spans="1:13" ht="16.5" customHeight="1">
      <c r="A123" s="939" t="s">
        <v>221</v>
      </c>
      <c r="B123" s="93" t="s">
        <v>222</v>
      </c>
      <c r="C123" s="204">
        <v>5000</v>
      </c>
      <c r="D123" s="204">
        <v>5000</v>
      </c>
      <c r="E123" s="165"/>
      <c r="F123" s="217"/>
      <c r="G123" s="625">
        <v>5000</v>
      </c>
      <c r="H123" s="518"/>
      <c r="I123" s="519">
        <v>5000</v>
      </c>
      <c r="J123" s="625">
        <v>0</v>
      </c>
      <c r="K123" s="518"/>
      <c r="L123" s="204"/>
      <c r="M123" s="519"/>
    </row>
    <row r="124" spans="1:13" ht="18" customHeight="1">
      <c r="A124" s="941" t="s">
        <v>223</v>
      </c>
      <c r="B124" s="93" t="s">
        <v>396</v>
      </c>
      <c r="C124" s="204">
        <v>5000</v>
      </c>
      <c r="D124" s="204">
        <v>5000</v>
      </c>
      <c r="E124" s="169"/>
      <c r="F124" s="218"/>
      <c r="G124" s="625">
        <v>5000</v>
      </c>
      <c r="H124" s="518"/>
      <c r="I124" s="519">
        <v>5000</v>
      </c>
      <c r="J124" s="625">
        <v>0</v>
      </c>
      <c r="K124" s="518"/>
      <c r="L124" s="204"/>
      <c r="M124" s="519"/>
    </row>
    <row r="125" spans="1:13" ht="15" customHeight="1" thickBot="1">
      <c r="A125" s="941" t="s">
        <v>225</v>
      </c>
      <c r="B125" s="925" t="s">
        <v>397</v>
      </c>
      <c r="C125" s="206"/>
      <c r="D125" s="169"/>
      <c r="E125" s="169"/>
      <c r="F125" s="218"/>
      <c r="G125" s="626"/>
      <c r="H125" s="516"/>
      <c r="I125" s="517"/>
      <c r="J125" s="626"/>
      <c r="K125" s="516"/>
      <c r="L125" s="206"/>
      <c r="M125" s="517"/>
    </row>
    <row r="126" spans="1:13" s="49" customFormat="1" ht="19.5" customHeight="1" thickBot="1">
      <c r="A126" s="942" t="s">
        <v>23</v>
      </c>
      <c r="B126" s="303" t="s">
        <v>398</v>
      </c>
      <c r="C126" s="205">
        <f>+C106+C107+C108+C109+C110+C123</f>
        <v>541919</v>
      </c>
      <c r="D126" s="205">
        <f>+D106+D107+D108+D109+D110+D123</f>
        <v>271493</v>
      </c>
      <c r="E126" s="205">
        <f>+E106+E107+E108+E109+E110+E123</f>
        <v>270426</v>
      </c>
      <c r="F126" s="306">
        <f>+F106+F107+F108+F109+F110+F123</f>
        <v>0</v>
      </c>
      <c r="G126" s="609">
        <f>+G106+G107+G108+G109+G110+G123</f>
        <v>563581</v>
      </c>
      <c r="H126" s="520">
        <f aca="true" t="shared" si="14" ref="H126:M126">+H106+H107+H108+H109+H110+H123</f>
        <v>15790</v>
      </c>
      <c r="I126" s="306">
        <f t="shared" si="14"/>
        <v>6110</v>
      </c>
      <c r="J126" s="609">
        <f t="shared" si="14"/>
        <v>573261</v>
      </c>
      <c r="K126" s="520">
        <f t="shared" si="14"/>
        <v>298838</v>
      </c>
      <c r="L126" s="205">
        <f t="shared" si="14"/>
        <v>274423</v>
      </c>
      <c r="M126" s="306">
        <f t="shared" si="14"/>
        <v>0</v>
      </c>
    </row>
    <row r="127" spans="1:13" ht="15" customHeight="1" thickBot="1">
      <c r="A127" s="943"/>
      <c r="B127" s="303" t="s">
        <v>399</v>
      </c>
      <c r="C127" s="201"/>
      <c r="D127" s="202"/>
      <c r="E127" s="202"/>
      <c r="F127" s="220"/>
      <c r="G127" s="623"/>
      <c r="H127" s="615"/>
      <c r="I127" s="616"/>
      <c r="J127" s="623"/>
      <c r="K127" s="615"/>
      <c r="L127" s="201"/>
      <c r="M127" s="616"/>
    </row>
    <row r="128" spans="1:13" ht="18.75" customHeight="1">
      <c r="A128" s="944" t="s">
        <v>26</v>
      </c>
      <c r="B128" s="926" t="s">
        <v>229</v>
      </c>
      <c r="C128" s="203">
        <v>299942</v>
      </c>
      <c r="D128" s="163">
        <v>56714</v>
      </c>
      <c r="E128" s="163">
        <v>243228</v>
      </c>
      <c r="F128" s="221"/>
      <c r="G128" s="624">
        <v>301285</v>
      </c>
      <c r="H128" s="523"/>
      <c r="I128" s="524"/>
      <c r="J128" s="624">
        <v>301285</v>
      </c>
      <c r="K128" s="523">
        <v>59057</v>
      </c>
      <c r="L128" s="203">
        <v>242228</v>
      </c>
      <c r="M128" s="524"/>
    </row>
    <row r="129" spans="1:13" ht="15" customHeight="1">
      <c r="A129" s="944" t="s">
        <v>28</v>
      </c>
      <c r="B129" s="483" t="s">
        <v>230</v>
      </c>
      <c r="C129" s="203"/>
      <c r="D129" s="163"/>
      <c r="E129" s="163"/>
      <c r="F129" s="221"/>
      <c r="G129" s="624"/>
      <c r="H129" s="523"/>
      <c r="I129" s="524"/>
      <c r="J129" s="624"/>
      <c r="K129" s="523"/>
      <c r="L129" s="203"/>
      <c r="M129" s="524"/>
    </row>
    <row r="130" spans="1:13" ht="16.5" customHeight="1">
      <c r="A130" s="944" t="s">
        <v>30</v>
      </c>
      <c r="B130" s="483" t="s">
        <v>231</v>
      </c>
      <c r="C130" s="204">
        <v>231094</v>
      </c>
      <c r="D130" s="165">
        <v>228402</v>
      </c>
      <c r="E130" s="165">
        <v>2692</v>
      </c>
      <c r="F130" s="217"/>
      <c r="G130" s="625">
        <v>216710</v>
      </c>
      <c r="H130" s="518"/>
      <c r="I130" s="519"/>
      <c r="J130" s="625">
        <v>216710</v>
      </c>
      <c r="K130" s="518">
        <v>206657</v>
      </c>
      <c r="L130" s="204">
        <v>10053</v>
      </c>
      <c r="M130" s="519"/>
    </row>
    <row r="131" spans="1:13" ht="15" customHeight="1">
      <c r="A131" s="944" t="s">
        <v>32</v>
      </c>
      <c r="B131" s="483" t="s">
        <v>232</v>
      </c>
      <c r="C131" s="204"/>
      <c r="D131" s="165"/>
      <c r="E131" s="165"/>
      <c r="F131" s="217"/>
      <c r="G131" s="625"/>
      <c r="H131" s="518"/>
      <c r="I131" s="519"/>
      <c r="J131" s="625"/>
      <c r="K131" s="518"/>
      <c r="L131" s="204"/>
      <c r="M131" s="519"/>
    </row>
    <row r="132" spans="1:13" ht="17.25" customHeight="1">
      <c r="A132" s="944" t="s">
        <v>34</v>
      </c>
      <c r="B132" s="927" t="s">
        <v>233</v>
      </c>
      <c r="C132" s="204"/>
      <c r="D132" s="165"/>
      <c r="E132" s="165"/>
      <c r="F132" s="217"/>
      <c r="G132" s="625"/>
      <c r="H132" s="518"/>
      <c r="I132" s="519"/>
      <c r="J132" s="625"/>
      <c r="K132" s="518"/>
      <c r="L132" s="204"/>
      <c r="M132" s="519"/>
    </row>
    <row r="133" spans="1:13" ht="29.25" customHeight="1">
      <c r="A133" s="944" t="s">
        <v>36</v>
      </c>
      <c r="B133" s="928" t="s">
        <v>474</v>
      </c>
      <c r="C133" s="204"/>
      <c r="D133" s="165"/>
      <c r="E133" s="165"/>
      <c r="F133" s="217"/>
      <c r="G133" s="625"/>
      <c r="H133" s="518"/>
      <c r="I133" s="519"/>
      <c r="J133" s="625"/>
      <c r="K133" s="518"/>
      <c r="L133" s="204"/>
      <c r="M133" s="519"/>
    </row>
    <row r="134" spans="1:13" ht="30.75" customHeight="1">
      <c r="A134" s="944" t="s">
        <v>235</v>
      </c>
      <c r="B134" s="929" t="s">
        <v>485</v>
      </c>
      <c r="C134" s="204"/>
      <c r="D134" s="165"/>
      <c r="E134" s="165"/>
      <c r="F134" s="217"/>
      <c r="G134" s="625"/>
      <c r="H134" s="518"/>
      <c r="I134" s="519"/>
      <c r="J134" s="625"/>
      <c r="K134" s="518"/>
      <c r="L134" s="204"/>
      <c r="M134" s="519"/>
    </row>
    <row r="135" spans="1:13" ht="29.25" customHeight="1">
      <c r="A135" s="944" t="s">
        <v>237</v>
      </c>
      <c r="B135" s="924" t="s">
        <v>479</v>
      </c>
      <c r="C135" s="204"/>
      <c r="D135" s="165"/>
      <c r="E135" s="165"/>
      <c r="F135" s="217"/>
      <c r="G135" s="625"/>
      <c r="H135" s="518"/>
      <c r="I135" s="519"/>
      <c r="J135" s="625"/>
      <c r="K135" s="518"/>
      <c r="L135" s="204"/>
      <c r="M135" s="519"/>
    </row>
    <row r="136" spans="1:13" ht="15" customHeight="1">
      <c r="A136" s="944" t="s">
        <v>238</v>
      </c>
      <c r="B136" s="930" t="s">
        <v>475</v>
      </c>
      <c r="C136" s="204"/>
      <c r="D136" s="165"/>
      <c r="E136" s="165"/>
      <c r="F136" s="217"/>
      <c r="G136" s="625"/>
      <c r="H136" s="518"/>
      <c r="I136" s="519"/>
      <c r="J136" s="625"/>
      <c r="K136" s="518"/>
      <c r="L136" s="204"/>
      <c r="M136" s="519"/>
    </row>
    <row r="137" spans="1:13" ht="15" customHeight="1">
      <c r="A137" s="944" t="s">
        <v>240</v>
      </c>
      <c r="B137" s="930" t="s">
        <v>484</v>
      </c>
      <c r="C137" s="204"/>
      <c r="D137" s="165"/>
      <c r="E137" s="165"/>
      <c r="F137" s="217"/>
      <c r="G137" s="625"/>
      <c r="H137" s="518"/>
      <c r="I137" s="519"/>
      <c r="J137" s="625"/>
      <c r="K137" s="518"/>
      <c r="L137" s="204"/>
      <c r="M137" s="519"/>
    </row>
    <row r="138" spans="1:13" ht="15" customHeight="1">
      <c r="A138" s="944" t="s">
        <v>242</v>
      </c>
      <c r="B138" s="930" t="s">
        <v>482</v>
      </c>
      <c r="C138" s="204"/>
      <c r="D138" s="165"/>
      <c r="E138" s="165"/>
      <c r="F138" s="217"/>
      <c r="G138" s="625"/>
      <c r="H138" s="518"/>
      <c r="I138" s="519"/>
      <c r="J138" s="625"/>
      <c r="K138" s="518"/>
      <c r="L138" s="204"/>
      <c r="M138" s="519"/>
    </row>
    <row r="139" spans="1:13" ht="15" customHeight="1">
      <c r="A139" s="944" t="s">
        <v>243</v>
      </c>
      <c r="B139" s="924" t="s">
        <v>486</v>
      </c>
      <c r="C139" s="204"/>
      <c r="D139" s="165"/>
      <c r="E139" s="165"/>
      <c r="F139" s="217"/>
      <c r="G139" s="625"/>
      <c r="H139" s="518"/>
      <c r="I139" s="519"/>
      <c r="J139" s="625"/>
      <c r="K139" s="518"/>
      <c r="L139" s="204"/>
      <c r="M139" s="519"/>
    </row>
    <row r="140" spans="1:13" ht="18" customHeight="1" thickBot="1">
      <c r="A140" s="940" t="s">
        <v>245</v>
      </c>
      <c r="B140" s="930" t="s">
        <v>476</v>
      </c>
      <c r="C140" s="206"/>
      <c r="D140" s="169"/>
      <c r="E140" s="169"/>
      <c r="F140" s="218"/>
      <c r="G140" s="626"/>
      <c r="H140" s="516"/>
      <c r="I140" s="517"/>
      <c r="J140" s="626"/>
      <c r="K140" s="516"/>
      <c r="L140" s="206"/>
      <c r="M140" s="517"/>
    </row>
    <row r="141" spans="1:13" ht="17.25" customHeight="1" thickBot="1">
      <c r="A141" s="953" t="s">
        <v>38</v>
      </c>
      <c r="B141" s="954" t="s">
        <v>247</v>
      </c>
      <c r="C141" s="222">
        <f>+C128+C130+C132</f>
        <v>531036</v>
      </c>
      <c r="D141" s="222">
        <f>+D128+D130+D132</f>
        <v>285116</v>
      </c>
      <c r="E141" s="222">
        <f>+E128+E130+E132</f>
        <v>245920</v>
      </c>
      <c r="F141" s="307">
        <f>+F128+F130+F132</f>
        <v>0</v>
      </c>
      <c r="G141" s="638">
        <f>+G128+G130+G132</f>
        <v>517995</v>
      </c>
      <c r="H141" s="525">
        <f aca="true" t="shared" si="15" ref="H141:M141">+H128+H130+H132</f>
        <v>0</v>
      </c>
      <c r="I141" s="307">
        <f t="shared" si="15"/>
        <v>0</v>
      </c>
      <c r="J141" s="638">
        <f t="shared" si="15"/>
        <v>517995</v>
      </c>
      <c r="K141" s="525">
        <f t="shared" si="15"/>
        <v>265714</v>
      </c>
      <c r="L141" s="222">
        <f t="shared" si="15"/>
        <v>252281</v>
      </c>
      <c r="M141" s="307">
        <f t="shared" si="15"/>
        <v>0</v>
      </c>
    </row>
    <row r="142" spans="1:13" ht="18.75" customHeight="1" thickBot="1">
      <c r="A142" s="304" t="s">
        <v>53</v>
      </c>
      <c r="B142" s="955" t="s">
        <v>248</v>
      </c>
      <c r="C142" s="301">
        <f>+C126+C141</f>
        <v>1072955</v>
      </c>
      <c r="D142" s="301">
        <f>+D126+D141</f>
        <v>556609</v>
      </c>
      <c r="E142" s="301">
        <f>+E126+E141</f>
        <v>516346</v>
      </c>
      <c r="F142" s="302">
        <f>+F126+F141</f>
        <v>0</v>
      </c>
      <c r="G142" s="652">
        <f>+G126+G141</f>
        <v>1081576</v>
      </c>
      <c r="H142" s="297">
        <f aca="true" t="shared" si="16" ref="H142:M142">+H126+H141</f>
        <v>15790</v>
      </c>
      <c r="I142" s="302">
        <f t="shared" si="16"/>
        <v>6110</v>
      </c>
      <c r="J142" s="652">
        <f t="shared" si="16"/>
        <v>1091256</v>
      </c>
      <c r="K142" s="297">
        <f t="shared" si="16"/>
        <v>564552</v>
      </c>
      <c r="L142" s="301">
        <f t="shared" si="16"/>
        <v>526704</v>
      </c>
      <c r="M142" s="302">
        <f t="shared" si="16"/>
        <v>0</v>
      </c>
    </row>
    <row r="143" spans="1:13" ht="15" customHeight="1" thickBot="1">
      <c r="A143" s="945"/>
      <c r="B143" s="934" t="s">
        <v>249</v>
      </c>
      <c r="C143" s="208"/>
      <c r="D143" s="209"/>
      <c r="E143" s="209"/>
      <c r="F143" s="224"/>
      <c r="G143" s="628"/>
      <c r="H143" s="619"/>
      <c r="I143" s="620"/>
      <c r="J143" s="628"/>
      <c r="K143" s="619"/>
      <c r="L143" s="208"/>
      <c r="M143" s="620"/>
    </row>
    <row r="144" spans="1:13" s="49" customFormat="1" ht="17.25" customHeight="1">
      <c r="A144" s="944" t="s">
        <v>56</v>
      </c>
      <c r="B144" s="926" t="s">
        <v>400</v>
      </c>
      <c r="C144" s="203">
        <v>16320</v>
      </c>
      <c r="D144" s="163"/>
      <c r="E144" s="163">
        <v>16320</v>
      </c>
      <c r="F144" s="221"/>
      <c r="G144" s="624">
        <v>16320</v>
      </c>
      <c r="H144" s="523"/>
      <c r="I144" s="524"/>
      <c r="J144" s="624">
        <v>16320</v>
      </c>
      <c r="K144" s="523"/>
      <c r="L144" s="203">
        <v>16320</v>
      </c>
      <c r="M144" s="524"/>
    </row>
    <row r="145" spans="1:13" ht="16.5" customHeight="1">
      <c r="A145" s="944" t="s">
        <v>64</v>
      </c>
      <c r="B145" s="926" t="s">
        <v>251</v>
      </c>
      <c r="C145" s="204"/>
      <c r="D145" s="165"/>
      <c r="E145" s="165"/>
      <c r="F145" s="217"/>
      <c r="G145" s="625">
        <v>130000</v>
      </c>
      <c r="H145" s="518"/>
      <c r="I145" s="519"/>
      <c r="J145" s="625">
        <v>130000</v>
      </c>
      <c r="K145" s="518">
        <v>130000</v>
      </c>
      <c r="L145" s="204"/>
      <c r="M145" s="519"/>
    </row>
    <row r="146" spans="1:13" ht="15" customHeight="1" thickBot="1">
      <c r="A146" s="940" t="s">
        <v>66</v>
      </c>
      <c r="B146" s="932" t="s">
        <v>401</v>
      </c>
      <c r="C146" s="206"/>
      <c r="D146" s="169"/>
      <c r="E146" s="169"/>
      <c r="F146" s="218"/>
      <c r="G146" s="626"/>
      <c r="H146" s="516"/>
      <c r="I146" s="517"/>
      <c r="J146" s="626"/>
      <c r="K146" s="516"/>
      <c r="L146" s="206"/>
      <c r="M146" s="517"/>
    </row>
    <row r="147" spans="1:13" ht="32.25" customHeight="1" thickBot="1">
      <c r="A147" s="942" t="s">
        <v>70</v>
      </c>
      <c r="B147" s="933" t="s">
        <v>402</v>
      </c>
      <c r="C147" s="301">
        <f>+C144+C145+C146</f>
        <v>16320</v>
      </c>
      <c r="D147" s="301">
        <f>+D144+D145+D146</f>
        <v>0</v>
      </c>
      <c r="E147" s="301">
        <f>+E144+E145+E146</f>
        <v>16320</v>
      </c>
      <c r="F147" s="302">
        <f>+F144+F145+F146</f>
        <v>0</v>
      </c>
      <c r="G147" s="652">
        <f>+G144+G145+G146</f>
        <v>146320</v>
      </c>
      <c r="H147" s="297">
        <f aca="true" t="shared" si="17" ref="H147:M147">+H144+H145+H146</f>
        <v>0</v>
      </c>
      <c r="I147" s="302">
        <f t="shared" si="17"/>
        <v>0</v>
      </c>
      <c r="J147" s="652">
        <f t="shared" si="17"/>
        <v>146320</v>
      </c>
      <c r="K147" s="297">
        <f t="shared" si="17"/>
        <v>130000</v>
      </c>
      <c r="L147" s="301">
        <f t="shared" si="17"/>
        <v>16320</v>
      </c>
      <c r="M147" s="302">
        <f t="shared" si="17"/>
        <v>0</v>
      </c>
    </row>
    <row r="148" spans="1:13" ht="15" customHeight="1" thickBot="1">
      <c r="A148" s="945"/>
      <c r="B148" s="934" t="s">
        <v>403</v>
      </c>
      <c r="C148" s="208"/>
      <c r="D148" s="209"/>
      <c r="E148" s="209"/>
      <c r="F148" s="224"/>
      <c r="G148" s="628"/>
      <c r="H148" s="619"/>
      <c r="I148" s="620"/>
      <c r="J148" s="628"/>
      <c r="K148" s="619"/>
      <c r="L148" s="208"/>
      <c r="M148" s="620"/>
    </row>
    <row r="149" spans="1:13" ht="15" customHeight="1">
      <c r="A149" s="944" t="s">
        <v>73</v>
      </c>
      <c r="B149" s="926" t="s">
        <v>255</v>
      </c>
      <c r="C149" s="203"/>
      <c r="D149" s="163"/>
      <c r="E149" s="163"/>
      <c r="F149" s="221"/>
      <c r="G149" s="624"/>
      <c r="H149" s="523"/>
      <c r="I149" s="524"/>
      <c r="J149" s="624"/>
      <c r="K149" s="523"/>
      <c r="L149" s="203"/>
      <c r="M149" s="524"/>
    </row>
    <row r="150" spans="1:13" ht="15" customHeight="1">
      <c r="A150" s="944" t="s">
        <v>75</v>
      </c>
      <c r="B150" s="926" t="s">
        <v>256</v>
      </c>
      <c r="C150" s="204"/>
      <c r="D150" s="165"/>
      <c r="E150" s="165"/>
      <c r="F150" s="217"/>
      <c r="G150" s="625"/>
      <c r="H150" s="518"/>
      <c r="I150" s="519"/>
      <c r="J150" s="625"/>
      <c r="K150" s="518"/>
      <c r="L150" s="204"/>
      <c r="M150" s="519"/>
    </row>
    <row r="151" spans="1:13" ht="15" customHeight="1">
      <c r="A151" s="944" t="s">
        <v>77</v>
      </c>
      <c r="B151" s="926" t="s">
        <v>257</v>
      </c>
      <c r="C151" s="204"/>
      <c r="D151" s="165"/>
      <c r="E151" s="165"/>
      <c r="F151" s="217"/>
      <c r="G151" s="625"/>
      <c r="H151" s="518"/>
      <c r="I151" s="519"/>
      <c r="J151" s="625"/>
      <c r="K151" s="518"/>
      <c r="L151" s="204"/>
      <c r="M151" s="519"/>
    </row>
    <row r="152" spans="1:13" ht="15" customHeight="1">
      <c r="A152" s="944" t="s">
        <v>79</v>
      </c>
      <c r="B152" s="926" t="s">
        <v>404</v>
      </c>
      <c r="C152" s="204"/>
      <c r="D152" s="165"/>
      <c r="E152" s="165"/>
      <c r="F152" s="217"/>
      <c r="G152" s="625"/>
      <c r="H152" s="518"/>
      <c r="I152" s="519"/>
      <c r="J152" s="625"/>
      <c r="K152" s="518"/>
      <c r="L152" s="204"/>
      <c r="M152" s="519"/>
    </row>
    <row r="153" spans="1:13" ht="15" customHeight="1">
      <c r="A153" s="944" t="s">
        <v>81</v>
      </c>
      <c r="B153" s="926" t="s">
        <v>259</v>
      </c>
      <c r="C153" s="204"/>
      <c r="D153" s="165"/>
      <c r="E153" s="165"/>
      <c r="F153" s="217"/>
      <c r="G153" s="625"/>
      <c r="H153" s="518"/>
      <c r="I153" s="519"/>
      <c r="J153" s="625"/>
      <c r="K153" s="518"/>
      <c r="L153" s="204"/>
      <c r="M153" s="519"/>
    </row>
    <row r="154" spans="1:13" s="49" customFormat="1" ht="15" customHeight="1" thickBot="1">
      <c r="A154" s="940" t="s">
        <v>83</v>
      </c>
      <c r="B154" s="932" t="s">
        <v>260</v>
      </c>
      <c r="C154" s="204"/>
      <c r="D154" s="165"/>
      <c r="E154" s="165"/>
      <c r="F154" s="217"/>
      <c r="G154" s="625"/>
      <c r="H154" s="518"/>
      <c r="I154" s="519"/>
      <c r="J154" s="625"/>
      <c r="K154" s="518"/>
      <c r="L154" s="204"/>
      <c r="M154" s="519"/>
    </row>
    <row r="155" spans="1:13" ht="15" customHeight="1" thickBot="1">
      <c r="A155" s="946" t="s">
        <v>95</v>
      </c>
      <c r="B155" s="305" t="s">
        <v>405</v>
      </c>
      <c r="C155" s="222"/>
      <c r="D155" s="172"/>
      <c r="E155" s="172">
        <f>+E149+E150+E151+E152+E153+E154</f>
        <v>0</v>
      </c>
      <c r="F155" s="223">
        <f>+F149+F150+F151+F152+F153+F154</f>
        <v>0</v>
      </c>
      <c r="G155" s="638"/>
      <c r="H155" s="525"/>
      <c r="I155" s="307"/>
      <c r="J155" s="638"/>
      <c r="K155" s="525"/>
      <c r="L155" s="222"/>
      <c r="M155" s="307"/>
    </row>
    <row r="156" spans="1:13" ht="15" customHeight="1" thickBot="1">
      <c r="A156" s="943"/>
      <c r="B156" s="931" t="s">
        <v>406</v>
      </c>
      <c r="C156" s="201"/>
      <c r="D156" s="202"/>
      <c r="E156" s="202"/>
      <c r="F156" s="220"/>
      <c r="G156" s="623"/>
      <c r="H156" s="615"/>
      <c r="I156" s="616"/>
      <c r="J156" s="623"/>
      <c r="K156" s="615"/>
      <c r="L156" s="201"/>
      <c r="M156" s="616"/>
    </row>
    <row r="157" spans="1:13" ht="15" customHeight="1">
      <c r="A157" s="944" t="s">
        <v>98</v>
      </c>
      <c r="B157" s="926" t="s">
        <v>263</v>
      </c>
      <c r="C157" s="203"/>
      <c r="D157" s="163"/>
      <c r="E157" s="163"/>
      <c r="F157" s="221"/>
      <c r="G157" s="624"/>
      <c r="H157" s="523"/>
      <c r="I157" s="524"/>
      <c r="J157" s="624"/>
      <c r="K157" s="523"/>
      <c r="L157" s="203"/>
      <c r="M157" s="524"/>
    </row>
    <row r="158" spans="1:13" ht="17.25" customHeight="1">
      <c r="A158" s="944" t="s">
        <v>100</v>
      </c>
      <c r="B158" s="926" t="s">
        <v>264</v>
      </c>
      <c r="C158" s="204">
        <v>17342</v>
      </c>
      <c r="D158" s="165">
        <v>17342</v>
      </c>
      <c r="E158" s="165"/>
      <c r="F158" s="217"/>
      <c r="G158" s="625">
        <v>17342</v>
      </c>
      <c r="H158" s="518"/>
      <c r="I158" s="519"/>
      <c r="J158" s="625">
        <v>17342</v>
      </c>
      <c r="K158" s="518">
        <v>17342</v>
      </c>
      <c r="L158" s="204"/>
      <c r="M158" s="519"/>
    </row>
    <row r="159" spans="1:13" ht="16.5" customHeight="1">
      <c r="A159" s="944" t="s">
        <v>102</v>
      </c>
      <c r="B159" s="926" t="s">
        <v>407</v>
      </c>
      <c r="C159" s="204">
        <v>746701</v>
      </c>
      <c r="D159" s="165">
        <v>644884</v>
      </c>
      <c r="E159" s="165">
        <v>101817</v>
      </c>
      <c r="F159" s="217">
        <v>32240</v>
      </c>
      <c r="G159" s="625">
        <v>738080</v>
      </c>
      <c r="H159" s="518"/>
      <c r="I159" s="519"/>
      <c r="J159" s="625">
        <v>738080</v>
      </c>
      <c r="K159" s="518">
        <v>643970</v>
      </c>
      <c r="L159" s="204">
        <v>94110</v>
      </c>
      <c r="M159" s="519">
        <v>32240</v>
      </c>
    </row>
    <row r="160" spans="1:13" s="49" customFormat="1" ht="15" customHeight="1">
      <c r="A160" s="944" t="s">
        <v>104</v>
      </c>
      <c r="B160" s="926" t="s">
        <v>265</v>
      </c>
      <c r="C160" s="204"/>
      <c r="D160" s="165"/>
      <c r="E160" s="165"/>
      <c r="F160" s="217"/>
      <c r="G160" s="625"/>
      <c r="H160" s="518"/>
      <c r="I160" s="519"/>
      <c r="J160" s="625"/>
      <c r="K160" s="518"/>
      <c r="L160" s="204"/>
      <c r="M160" s="519"/>
    </row>
    <row r="161" spans="1:13" s="49" customFormat="1" ht="15" customHeight="1" thickBot="1">
      <c r="A161" s="940" t="s">
        <v>106</v>
      </c>
      <c r="B161" s="932" t="s">
        <v>266</v>
      </c>
      <c r="C161" s="204"/>
      <c r="D161" s="165"/>
      <c r="E161" s="165"/>
      <c r="F161" s="217"/>
      <c r="G161" s="625"/>
      <c r="H161" s="518"/>
      <c r="I161" s="519"/>
      <c r="J161" s="625"/>
      <c r="K161" s="518"/>
      <c r="L161" s="204"/>
      <c r="M161" s="519"/>
    </row>
    <row r="162" spans="1:13" ht="17.25" customHeight="1" thickBot="1">
      <c r="A162" s="946" t="s">
        <v>108</v>
      </c>
      <c r="B162" s="305" t="s">
        <v>408</v>
      </c>
      <c r="C162" s="222">
        <f>+C157+C158+C160+C161+C159</f>
        <v>764043</v>
      </c>
      <c r="D162" s="222">
        <f>+D157+D158+D160+D161+D159</f>
        <v>662226</v>
      </c>
      <c r="E162" s="222">
        <f>+E157+E158+E160+E161+E159</f>
        <v>101817</v>
      </c>
      <c r="F162" s="307">
        <f>+F157+F158+F160+F161+F159</f>
        <v>32240</v>
      </c>
      <c r="G162" s="638">
        <f>+G157+G158+G160+G161+G159</f>
        <v>755422</v>
      </c>
      <c r="H162" s="525">
        <f aca="true" t="shared" si="18" ref="H162:M162">+H157+H158+H160+H161+H159</f>
        <v>0</v>
      </c>
      <c r="I162" s="307">
        <f t="shared" si="18"/>
        <v>0</v>
      </c>
      <c r="J162" s="638">
        <f t="shared" si="18"/>
        <v>755422</v>
      </c>
      <c r="K162" s="525">
        <f t="shared" si="18"/>
        <v>661312</v>
      </c>
      <c r="L162" s="222">
        <f t="shared" si="18"/>
        <v>94110</v>
      </c>
      <c r="M162" s="307">
        <f t="shared" si="18"/>
        <v>32240</v>
      </c>
    </row>
    <row r="163" spans="1:13" ht="15" customHeight="1" thickBot="1">
      <c r="A163" s="943"/>
      <c r="B163" s="931" t="s">
        <v>409</v>
      </c>
      <c r="C163" s="201"/>
      <c r="D163" s="202"/>
      <c r="E163" s="202"/>
      <c r="F163" s="220"/>
      <c r="G163" s="623"/>
      <c r="H163" s="615"/>
      <c r="I163" s="616"/>
      <c r="J163" s="623"/>
      <c r="K163" s="615"/>
      <c r="L163" s="201"/>
      <c r="M163" s="616"/>
    </row>
    <row r="164" spans="1:13" s="49" customFormat="1" ht="15" customHeight="1">
      <c r="A164" s="944" t="s">
        <v>111</v>
      </c>
      <c r="B164" s="926" t="s">
        <v>269</v>
      </c>
      <c r="C164" s="203"/>
      <c r="D164" s="163"/>
      <c r="E164" s="163"/>
      <c r="F164" s="221"/>
      <c r="G164" s="624"/>
      <c r="H164" s="523"/>
      <c r="I164" s="524"/>
      <c r="J164" s="624"/>
      <c r="K164" s="523"/>
      <c r="L164" s="203"/>
      <c r="M164" s="524"/>
    </row>
    <row r="165" spans="1:13" s="49" customFormat="1" ht="15" customHeight="1">
      <c r="A165" s="944" t="s">
        <v>113</v>
      </c>
      <c r="B165" s="926" t="s">
        <v>270</v>
      </c>
      <c r="C165" s="204"/>
      <c r="D165" s="165"/>
      <c r="E165" s="165"/>
      <c r="F165" s="217"/>
      <c r="G165" s="625"/>
      <c r="H165" s="518"/>
      <c r="I165" s="519"/>
      <c r="J165" s="625"/>
      <c r="K165" s="518"/>
      <c r="L165" s="204"/>
      <c r="M165" s="519"/>
    </row>
    <row r="166" spans="1:13" s="49" customFormat="1" ht="15" customHeight="1">
      <c r="A166" s="944" t="s">
        <v>115</v>
      </c>
      <c r="B166" s="926" t="s">
        <v>271</v>
      </c>
      <c r="C166" s="204"/>
      <c r="D166" s="165"/>
      <c r="E166" s="165"/>
      <c r="F166" s="217"/>
      <c r="G166" s="625"/>
      <c r="H166" s="518"/>
      <c r="I166" s="519"/>
      <c r="J166" s="625"/>
      <c r="K166" s="518"/>
      <c r="L166" s="204"/>
      <c r="M166" s="519"/>
    </row>
    <row r="167" spans="1:13" s="49" customFormat="1" ht="15" customHeight="1">
      <c r="A167" s="944" t="s">
        <v>117</v>
      </c>
      <c r="B167" s="926" t="s">
        <v>410</v>
      </c>
      <c r="C167" s="204"/>
      <c r="D167" s="165"/>
      <c r="E167" s="165"/>
      <c r="F167" s="217"/>
      <c r="G167" s="625"/>
      <c r="H167" s="518"/>
      <c r="I167" s="519"/>
      <c r="J167" s="625"/>
      <c r="K167" s="518"/>
      <c r="L167" s="204"/>
      <c r="M167" s="519"/>
    </row>
    <row r="168" spans="1:13" ht="15" customHeight="1" thickBot="1">
      <c r="A168" s="940" t="s">
        <v>273</v>
      </c>
      <c r="B168" s="932" t="s">
        <v>274</v>
      </c>
      <c r="C168" s="206"/>
      <c r="D168" s="169"/>
      <c r="E168" s="169"/>
      <c r="F168" s="218"/>
      <c r="G168" s="626"/>
      <c r="H168" s="516"/>
      <c r="I168" s="517"/>
      <c r="J168" s="626"/>
      <c r="K168" s="516"/>
      <c r="L168" s="206"/>
      <c r="M168" s="517"/>
    </row>
    <row r="169" spans="1:13" s="49" customFormat="1" ht="15" customHeight="1" thickBot="1">
      <c r="A169" s="942" t="s">
        <v>119</v>
      </c>
      <c r="B169" s="931" t="s">
        <v>411</v>
      </c>
      <c r="C169" s="225"/>
      <c r="D169" s="180"/>
      <c r="E169" s="180">
        <f>+E164+E165+E166+E167+E168</f>
        <v>0</v>
      </c>
      <c r="F169" s="226">
        <f>+F164+F165+F166+F167+F168</f>
        <v>0</v>
      </c>
      <c r="G169" s="639"/>
      <c r="H169" s="528"/>
      <c r="I169" s="308"/>
      <c r="J169" s="639"/>
      <c r="K169" s="528"/>
      <c r="L169" s="225"/>
      <c r="M169" s="308"/>
    </row>
    <row r="170" spans="1:13" ht="15" customHeight="1" thickBot="1">
      <c r="A170" s="947" t="s">
        <v>130</v>
      </c>
      <c r="B170" s="931" t="s">
        <v>276</v>
      </c>
      <c r="C170" s="225"/>
      <c r="D170" s="180"/>
      <c r="E170" s="180"/>
      <c r="F170" s="226"/>
      <c r="G170" s="639"/>
      <c r="H170" s="528"/>
      <c r="I170" s="308"/>
      <c r="J170" s="639"/>
      <c r="K170" s="528"/>
      <c r="L170" s="225"/>
      <c r="M170" s="308"/>
    </row>
    <row r="171" spans="1:13" ht="15" customHeight="1" thickBot="1">
      <c r="A171" s="947" t="s">
        <v>277</v>
      </c>
      <c r="B171" s="931" t="s">
        <v>278</v>
      </c>
      <c r="C171" s="225"/>
      <c r="D171" s="180"/>
      <c r="E171" s="180"/>
      <c r="F171" s="226"/>
      <c r="G171" s="639"/>
      <c r="H171" s="528"/>
      <c r="I171" s="308"/>
      <c r="J171" s="639"/>
      <c r="K171" s="528"/>
      <c r="L171" s="225"/>
      <c r="M171" s="308"/>
    </row>
    <row r="172" spans="1:13" ht="17.25" customHeight="1" thickBot="1">
      <c r="A172" s="942" t="s">
        <v>141</v>
      </c>
      <c r="B172" s="931" t="s">
        <v>279</v>
      </c>
      <c r="C172" s="225">
        <f>+C147+C155+C162+C169+C170+C171</f>
        <v>780363</v>
      </c>
      <c r="D172" s="225">
        <f>+D147+D155+D162+D169+D170+D171</f>
        <v>662226</v>
      </c>
      <c r="E172" s="225">
        <f>+E147+E155+E162+E169+E170+E171</f>
        <v>118137</v>
      </c>
      <c r="F172" s="308">
        <f>+F147+F155+F162+F169+F170+F171</f>
        <v>32240</v>
      </c>
      <c r="G172" s="639">
        <f>+G147+G155+G162+G169+G170+G171</f>
        <v>901742</v>
      </c>
      <c r="H172" s="528">
        <f aca="true" t="shared" si="19" ref="H172:M172">+H147+H155+H162+H169+H170+H171</f>
        <v>0</v>
      </c>
      <c r="I172" s="308">
        <f t="shared" si="19"/>
        <v>0</v>
      </c>
      <c r="J172" s="639">
        <f t="shared" si="19"/>
        <v>901742</v>
      </c>
      <c r="K172" s="528">
        <f t="shared" si="19"/>
        <v>791312</v>
      </c>
      <c r="L172" s="225">
        <f t="shared" si="19"/>
        <v>110430</v>
      </c>
      <c r="M172" s="308">
        <f t="shared" si="19"/>
        <v>32240</v>
      </c>
    </row>
    <row r="173" spans="1:13" ht="17.25" customHeight="1" thickBot="1">
      <c r="A173" s="948" t="s">
        <v>280</v>
      </c>
      <c r="B173" s="935" t="s">
        <v>281</v>
      </c>
      <c r="C173" s="227">
        <f>+C142+C172</f>
        <v>1853318</v>
      </c>
      <c r="D173" s="227">
        <f>+D142+D172</f>
        <v>1218835</v>
      </c>
      <c r="E173" s="227">
        <f>+E142+E172</f>
        <v>634483</v>
      </c>
      <c r="F173" s="229">
        <f>+F142+F172</f>
        <v>32240</v>
      </c>
      <c r="G173" s="640">
        <f>+G142+G172</f>
        <v>1983318</v>
      </c>
      <c r="H173" s="531">
        <f aca="true" t="shared" si="20" ref="H173:M173">+H142+H172</f>
        <v>15790</v>
      </c>
      <c r="I173" s="532">
        <f t="shared" si="20"/>
        <v>6110</v>
      </c>
      <c r="J173" s="640">
        <f t="shared" si="20"/>
        <v>1992998</v>
      </c>
      <c r="K173" s="531">
        <f t="shared" si="20"/>
        <v>1355864</v>
      </c>
      <c r="L173" s="227">
        <f t="shared" si="20"/>
        <v>637134</v>
      </c>
      <c r="M173" s="532">
        <f t="shared" si="20"/>
        <v>32240</v>
      </c>
    </row>
    <row r="174" spans="3:13" ht="15" customHeight="1" thickBot="1">
      <c r="C174" s="154"/>
      <c r="D174" s="146"/>
      <c r="E174" s="146"/>
      <c r="F174" s="146"/>
      <c r="G174" s="146"/>
      <c r="H174" s="154"/>
      <c r="I174" s="154"/>
      <c r="J174" s="154"/>
      <c r="K174" s="154"/>
      <c r="L174" s="154"/>
      <c r="M174" s="154"/>
    </row>
    <row r="175" spans="1:13" ht="17.25" customHeight="1" thickBot="1">
      <c r="A175" s="949" t="s">
        <v>412</v>
      </c>
      <c r="B175" s="951"/>
      <c r="C175" s="335">
        <v>7</v>
      </c>
      <c r="D175" s="336">
        <v>2</v>
      </c>
      <c r="E175" s="336">
        <v>5</v>
      </c>
      <c r="F175" s="337"/>
      <c r="G175" s="585">
        <v>7</v>
      </c>
      <c r="H175" s="586"/>
      <c r="I175" s="587"/>
      <c r="J175" s="665">
        <v>7</v>
      </c>
      <c r="K175" s="586">
        <v>2</v>
      </c>
      <c r="L175" s="335">
        <v>5</v>
      </c>
      <c r="M175" s="587"/>
    </row>
    <row r="176" spans="1:13" ht="18" customHeight="1" thickBot="1">
      <c r="A176" s="950" t="s">
        <v>413</v>
      </c>
      <c r="B176" s="952"/>
      <c r="C176" s="340">
        <v>107</v>
      </c>
      <c r="D176" s="341"/>
      <c r="E176" s="341">
        <v>107</v>
      </c>
      <c r="F176" s="342"/>
      <c r="G176" s="590">
        <v>107</v>
      </c>
      <c r="H176" s="579"/>
      <c r="I176" s="580"/>
      <c r="J176" s="666">
        <v>107</v>
      </c>
      <c r="K176" s="579"/>
      <c r="L176" s="340">
        <v>107</v>
      </c>
      <c r="M176" s="580"/>
    </row>
    <row r="177" spans="3:7" ht="16.5">
      <c r="C177" s="281"/>
      <c r="D177" s="135"/>
      <c r="E177" s="135"/>
      <c r="F177" s="135"/>
      <c r="G177" s="135"/>
    </row>
  </sheetData>
  <sheetProtection selectLockedCells="1" selectUnlockedCells="1"/>
  <mergeCells count="12">
    <mergeCell ref="B2:M2"/>
    <mergeCell ref="B3:M3"/>
    <mergeCell ref="B7:M7"/>
    <mergeCell ref="G4:G5"/>
    <mergeCell ref="A4:A5"/>
    <mergeCell ref="B4:B5"/>
    <mergeCell ref="C4:C5"/>
    <mergeCell ref="D4:F4"/>
    <mergeCell ref="B104:M104"/>
    <mergeCell ref="H4:I4"/>
    <mergeCell ref="J4:J5"/>
    <mergeCell ref="K4:M4"/>
  </mergeCells>
  <printOptions horizontalCentered="1"/>
  <pageMargins left="0.15748031496062992" right="0.2755905511811024" top="0.2755905511811024" bottom="0.5118110236220472" header="0.5118110236220472" footer="0.5118110236220472"/>
  <pageSetup horizontalDpi="300" verticalDpi="300" orientation="landscape" paperSize="9" scale="57" r:id="rId1"/>
  <rowBreaks count="4" manualBreakCount="4">
    <brk id="38" max="11" man="1"/>
    <brk id="71" max="11" man="1"/>
    <brk id="102" max="255" man="1"/>
    <brk id="14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M74"/>
  <sheetViews>
    <sheetView tabSelected="1" view="pageBreakPreview" zoomScaleSheetLayoutView="100" zoomScalePageLayoutView="0" workbookViewId="0" topLeftCell="A1">
      <selection activeCell="B2" sqref="B2:M2"/>
    </sheetView>
  </sheetViews>
  <sheetFormatPr defaultColWidth="9.00390625" defaultRowHeight="12.75"/>
  <cols>
    <col min="1" max="1" width="10.625" style="25" customWidth="1"/>
    <col min="2" max="2" width="78.375" style="105" customWidth="1"/>
    <col min="3" max="3" width="16.625" style="155" customWidth="1"/>
    <col min="4" max="4" width="15.00390625" style="26" customWidth="1"/>
    <col min="5" max="5" width="13.00390625" style="26" customWidth="1"/>
    <col min="6" max="7" width="13.875" style="26" customWidth="1"/>
    <col min="8" max="13" width="13.875" style="6" customWidth="1"/>
    <col min="14" max="16384" width="9.375" style="6" customWidth="1"/>
  </cols>
  <sheetData>
    <row r="1" spans="1:13" s="52" customFormat="1" ht="21" customHeight="1" thickBot="1">
      <c r="A1" s="29"/>
      <c r="C1" s="290" t="str">
        <f>+CONCATENATE("9.1.16. melléklet a 13/",2020,". (X.9.) önkormányzati rendelethez")</f>
        <v>9.1.16. melléklet a 13/2020. (X.9.) önkormányzati rendelethez</v>
      </c>
      <c r="D1" s="51"/>
      <c r="E1" s="13"/>
      <c r="M1" s="5" t="s">
        <v>0</v>
      </c>
    </row>
    <row r="2" spans="1:13" s="32" customFormat="1" ht="40.5" customHeight="1" thickBot="1">
      <c r="A2" s="738" t="s">
        <v>378</v>
      </c>
      <c r="B2" s="1033" t="s">
        <v>548</v>
      </c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34"/>
    </row>
    <row r="3" spans="1:13" s="32" customFormat="1" ht="54" customHeight="1" thickBot="1">
      <c r="A3" s="739" t="s">
        <v>379</v>
      </c>
      <c r="B3" s="1083" t="s">
        <v>380</v>
      </c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5"/>
    </row>
    <row r="4" spans="1:13" s="32" customFormat="1" ht="18.75" customHeight="1" thickBot="1">
      <c r="A4" s="1076" t="s">
        <v>1</v>
      </c>
      <c r="B4" s="1086" t="s">
        <v>2</v>
      </c>
      <c r="C4" s="1022" t="s">
        <v>532</v>
      </c>
      <c r="D4" s="1019" t="s">
        <v>533</v>
      </c>
      <c r="E4" s="1020"/>
      <c r="F4" s="1021"/>
      <c r="G4" s="1025" t="s">
        <v>542</v>
      </c>
      <c r="H4" s="1031" t="s">
        <v>543</v>
      </c>
      <c r="I4" s="1032"/>
      <c r="J4" s="1025" t="s">
        <v>544</v>
      </c>
      <c r="K4" s="1013" t="s">
        <v>525</v>
      </c>
      <c r="L4" s="1013"/>
      <c r="M4" s="1014"/>
    </row>
    <row r="5" spans="1:13" s="105" customFormat="1" ht="48" thickBot="1">
      <c r="A5" s="1076"/>
      <c r="B5" s="1087"/>
      <c r="C5" s="1023"/>
      <c r="D5" s="544" t="s">
        <v>3</v>
      </c>
      <c r="E5" s="470" t="s">
        <v>4</v>
      </c>
      <c r="F5" s="473" t="s">
        <v>453</v>
      </c>
      <c r="G5" s="1026"/>
      <c r="H5" s="471" t="s">
        <v>526</v>
      </c>
      <c r="I5" s="423" t="s">
        <v>334</v>
      </c>
      <c r="J5" s="1026"/>
      <c r="K5" s="472" t="s">
        <v>3</v>
      </c>
      <c r="L5" s="470" t="s">
        <v>4</v>
      </c>
      <c r="M5" s="473" t="s">
        <v>453</v>
      </c>
    </row>
    <row r="6" spans="1:13" s="7" customFormat="1" ht="13.5" customHeight="1" thickBot="1">
      <c r="A6" s="740" t="s">
        <v>5</v>
      </c>
      <c r="B6" s="734" t="s">
        <v>6</v>
      </c>
      <c r="C6" s="735" t="s">
        <v>7</v>
      </c>
      <c r="D6" s="736" t="s">
        <v>8</v>
      </c>
      <c r="E6" s="736" t="s">
        <v>9</v>
      </c>
      <c r="F6" s="737" t="s">
        <v>10</v>
      </c>
      <c r="G6" s="474" t="s">
        <v>370</v>
      </c>
      <c r="H6" s="475" t="s">
        <v>527</v>
      </c>
      <c r="I6" s="476" t="s">
        <v>528</v>
      </c>
      <c r="J6" s="476" t="s">
        <v>529</v>
      </c>
      <c r="K6" s="475" t="s">
        <v>530</v>
      </c>
      <c r="L6" s="476" t="s">
        <v>531</v>
      </c>
      <c r="M6" s="476" t="s">
        <v>545</v>
      </c>
    </row>
    <row r="7" spans="1:13" s="7" customFormat="1" ht="15.75" customHeight="1" thickBot="1">
      <c r="A7" s="1059" t="s">
        <v>288</v>
      </c>
      <c r="B7" s="1070"/>
      <c r="C7" s="1070"/>
      <c r="D7" s="1070"/>
      <c r="E7" s="1070"/>
      <c r="F7" s="1070"/>
      <c r="G7" s="1070"/>
      <c r="H7" s="1070"/>
      <c r="I7" s="1070"/>
      <c r="J7" s="1070"/>
      <c r="K7" s="1070"/>
      <c r="L7" s="1070"/>
      <c r="M7" s="1060"/>
    </row>
    <row r="8" spans="1:13" ht="15" customHeight="1" thickBot="1">
      <c r="A8" s="71"/>
      <c r="B8" s="136" t="s">
        <v>295</v>
      </c>
      <c r="C8" s="232"/>
      <c r="D8" s="233"/>
      <c r="E8" s="233"/>
      <c r="F8" s="553"/>
      <c r="G8" s="1004"/>
      <c r="H8" s="232"/>
      <c r="I8" s="594"/>
      <c r="J8" s="558"/>
      <c r="K8" s="232"/>
      <c r="L8" s="232"/>
      <c r="M8" s="576"/>
    </row>
    <row r="9" spans="1:13" s="53" customFormat="1" ht="16.5" customHeight="1">
      <c r="A9" s="361" t="s">
        <v>13</v>
      </c>
      <c r="B9" s="91" t="s">
        <v>74</v>
      </c>
      <c r="C9" s="200"/>
      <c r="D9" s="185"/>
      <c r="E9" s="185"/>
      <c r="F9" s="549"/>
      <c r="G9" s="807"/>
      <c r="H9" s="200"/>
      <c r="I9" s="595"/>
      <c r="J9" s="559"/>
      <c r="K9" s="200"/>
      <c r="L9" s="200"/>
      <c r="M9" s="577"/>
    </row>
    <row r="10" spans="1:13" s="53" customFormat="1" ht="17.25" customHeight="1">
      <c r="A10" s="157" t="s">
        <v>15</v>
      </c>
      <c r="B10" s="92" t="s">
        <v>76</v>
      </c>
      <c r="C10" s="197"/>
      <c r="D10" s="183"/>
      <c r="E10" s="183"/>
      <c r="F10" s="550"/>
      <c r="G10" s="806"/>
      <c r="H10" s="197"/>
      <c r="I10" s="596"/>
      <c r="J10" s="560"/>
      <c r="K10" s="197"/>
      <c r="L10" s="197"/>
      <c r="M10" s="575"/>
    </row>
    <row r="11" spans="1:13" s="53" customFormat="1" ht="15" customHeight="1">
      <c r="A11" s="157" t="s">
        <v>17</v>
      </c>
      <c r="B11" s="92" t="s">
        <v>78</v>
      </c>
      <c r="C11" s="197"/>
      <c r="D11" s="183"/>
      <c r="E11" s="183"/>
      <c r="F11" s="550"/>
      <c r="G11" s="806"/>
      <c r="H11" s="197"/>
      <c r="I11" s="596"/>
      <c r="J11" s="560"/>
      <c r="K11" s="197"/>
      <c r="L11" s="197"/>
      <c r="M11" s="575"/>
    </row>
    <row r="12" spans="1:13" s="53" customFormat="1" ht="15" customHeight="1">
      <c r="A12" s="157" t="s">
        <v>19</v>
      </c>
      <c r="B12" s="92" t="s">
        <v>450</v>
      </c>
      <c r="C12" s="197"/>
      <c r="D12" s="183"/>
      <c r="E12" s="183"/>
      <c r="F12" s="550"/>
      <c r="G12" s="806"/>
      <c r="H12" s="197"/>
      <c r="I12" s="596"/>
      <c r="J12" s="560"/>
      <c r="K12" s="197"/>
      <c r="L12" s="197"/>
      <c r="M12" s="575"/>
    </row>
    <row r="13" spans="1:13" s="53" customFormat="1" ht="17.25" customHeight="1">
      <c r="A13" s="157" t="s">
        <v>21</v>
      </c>
      <c r="B13" s="92" t="s">
        <v>82</v>
      </c>
      <c r="C13" s="197"/>
      <c r="D13" s="183"/>
      <c r="E13" s="183"/>
      <c r="F13" s="550"/>
      <c r="G13" s="806"/>
      <c r="H13" s="197"/>
      <c r="I13" s="596"/>
      <c r="J13" s="560"/>
      <c r="K13" s="197"/>
      <c r="L13" s="197"/>
      <c r="M13" s="575"/>
    </row>
    <row r="14" spans="1:13" s="53" customFormat="1" ht="17.25" customHeight="1">
      <c r="A14" s="157" t="s">
        <v>197</v>
      </c>
      <c r="B14" s="92" t="s">
        <v>414</v>
      </c>
      <c r="C14" s="197"/>
      <c r="D14" s="183"/>
      <c r="E14" s="183"/>
      <c r="F14" s="550"/>
      <c r="G14" s="806"/>
      <c r="H14" s="197"/>
      <c r="I14" s="596"/>
      <c r="J14" s="560"/>
      <c r="K14" s="197"/>
      <c r="L14" s="197"/>
      <c r="M14" s="575"/>
    </row>
    <row r="15" spans="1:13" s="53" customFormat="1" ht="17.25" customHeight="1">
      <c r="A15" s="157" t="s">
        <v>199</v>
      </c>
      <c r="B15" s="101" t="s">
        <v>415</v>
      </c>
      <c r="C15" s="197"/>
      <c r="D15" s="183"/>
      <c r="E15" s="183"/>
      <c r="F15" s="550"/>
      <c r="G15" s="806"/>
      <c r="H15" s="197"/>
      <c r="I15" s="596"/>
      <c r="J15" s="560"/>
      <c r="K15" s="197"/>
      <c r="L15" s="197"/>
      <c r="M15" s="575"/>
    </row>
    <row r="16" spans="1:13" s="53" customFormat="1" ht="15" customHeight="1">
      <c r="A16" s="157" t="s">
        <v>201</v>
      </c>
      <c r="B16" s="92" t="s">
        <v>88</v>
      </c>
      <c r="C16" s="198"/>
      <c r="D16" s="189"/>
      <c r="E16" s="189"/>
      <c r="F16" s="551"/>
      <c r="G16" s="808"/>
      <c r="H16" s="198"/>
      <c r="I16" s="597"/>
      <c r="J16" s="561"/>
      <c r="K16" s="198"/>
      <c r="L16" s="198"/>
      <c r="M16" s="578"/>
    </row>
    <row r="17" spans="1:13" s="26" customFormat="1" ht="15" customHeight="1">
      <c r="A17" s="157" t="s">
        <v>203</v>
      </c>
      <c r="B17" s="92" t="s">
        <v>90</v>
      </c>
      <c r="C17" s="197"/>
      <c r="D17" s="183"/>
      <c r="E17" s="183"/>
      <c r="F17" s="550"/>
      <c r="G17" s="806"/>
      <c r="H17" s="197"/>
      <c r="I17" s="596"/>
      <c r="J17" s="560"/>
      <c r="K17" s="197"/>
      <c r="L17" s="197"/>
      <c r="M17" s="575"/>
    </row>
    <row r="18" spans="1:13" s="26" customFormat="1" ht="15" customHeight="1">
      <c r="A18" s="157" t="s">
        <v>205</v>
      </c>
      <c r="B18" s="92" t="s">
        <v>92</v>
      </c>
      <c r="C18" s="234"/>
      <c r="D18" s="184"/>
      <c r="E18" s="184"/>
      <c r="F18" s="552"/>
      <c r="G18" s="813"/>
      <c r="H18" s="234"/>
      <c r="I18" s="598"/>
      <c r="J18" s="562"/>
      <c r="K18" s="234"/>
      <c r="L18" s="234"/>
      <c r="M18" s="592"/>
    </row>
    <row r="19" spans="1:13" s="26" customFormat="1" ht="15" customHeight="1" thickBot="1">
      <c r="A19" s="157" t="s">
        <v>207</v>
      </c>
      <c r="B19" s="101" t="s">
        <v>94</v>
      </c>
      <c r="C19" s="234"/>
      <c r="D19" s="184"/>
      <c r="E19" s="184"/>
      <c r="F19" s="552"/>
      <c r="G19" s="813"/>
      <c r="H19" s="234"/>
      <c r="I19" s="598"/>
      <c r="J19" s="562"/>
      <c r="K19" s="234"/>
      <c r="L19" s="234"/>
      <c r="M19" s="592"/>
    </row>
    <row r="20" spans="1:13" s="53" customFormat="1" ht="17.25" customHeight="1" thickBot="1">
      <c r="A20" s="158" t="s">
        <v>23</v>
      </c>
      <c r="B20" s="136" t="s">
        <v>416</v>
      </c>
      <c r="C20" s="199">
        <f>SUM(C9:C19)</f>
        <v>0</v>
      </c>
      <c r="D20" s="187">
        <f>SUM(D9:D19)</f>
        <v>0</v>
      </c>
      <c r="E20" s="187">
        <f>SUM(E9:E19)</f>
        <v>0</v>
      </c>
      <c r="F20" s="192">
        <f>SUM(F9:F19)</f>
        <v>0</v>
      </c>
      <c r="G20" s="789"/>
      <c r="H20" s="199">
        <f aca="true" t="shared" si="0" ref="H20:M20">SUM(H9:H19)</f>
        <v>0</v>
      </c>
      <c r="I20" s="570">
        <f t="shared" si="0"/>
        <v>0</v>
      </c>
      <c r="J20" s="563">
        <f t="shared" si="0"/>
        <v>0</v>
      </c>
      <c r="K20" s="199">
        <f t="shared" si="0"/>
        <v>0</v>
      </c>
      <c r="L20" s="199">
        <f t="shared" si="0"/>
        <v>0</v>
      </c>
      <c r="M20" s="248">
        <f t="shared" si="0"/>
        <v>0</v>
      </c>
    </row>
    <row r="21" spans="1:13" ht="15" customHeight="1" thickBot="1">
      <c r="A21" s="71"/>
      <c r="B21" s="136" t="s">
        <v>25</v>
      </c>
      <c r="C21" s="232"/>
      <c r="D21" s="233"/>
      <c r="E21" s="233"/>
      <c r="F21" s="553"/>
      <c r="G21" s="814"/>
      <c r="H21" s="232"/>
      <c r="I21" s="594"/>
      <c r="J21" s="564"/>
      <c r="K21" s="232"/>
      <c r="L21" s="232"/>
      <c r="M21" s="576"/>
    </row>
    <row r="22" spans="1:13" s="26" customFormat="1" ht="15" customHeight="1">
      <c r="A22" s="361" t="s">
        <v>26</v>
      </c>
      <c r="B22" s="91" t="s">
        <v>27</v>
      </c>
      <c r="C22" s="200"/>
      <c r="D22" s="185"/>
      <c r="E22" s="185"/>
      <c r="F22" s="549"/>
      <c r="G22" s="807"/>
      <c r="H22" s="200"/>
      <c r="I22" s="595"/>
      <c r="J22" s="559"/>
      <c r="K22" s="200"/>
      <c r="L22" s="200"/>
      <c r="M22" s="577"/>
    </row>
    <row r="23" spans="1:13" s="26" customFormat="1" ht="15" customHeight="1">
      <c r="A23" s="157" t="s">
        <v>28</v>
      </c>
      <c r="B23" s="92" t="s">
        <v>417</v>
      </c>
      <c r="C23" s="197"/>
      <c r="D23" s="183"/>
      <c r="E23" s="183"/>
      <c r="F23" s="550"/>
      <c r="G23" s="806"/>
      <c r="H23" s="197"/>
      <c r="I23" s="596"/>
      <c r="J23" s="560"/>
      <c r="K23" s="197"/>
      <c r="L23" s="197"/>
      <c r="M23" s="575"/>
    </row>
    <row r="24" spans="1:13" s="26" customFormat="1" ht="15" customHeight="1">
      <c r="A24" s="157" t="s">
        <v>30</v>
      </c>
      <c r="B24" s="92" t="s">
        <v>418</v>
      </c>
      <c r="C24" s="197"/>
      <c r="D24" s="183"/>
      <c r="E24" s="183"/>
      <c r="F24" s="550"/>
      <c r="G24" s="806"/>
      <c r="H24" s="197">
        <v>7557</v>
      </c>
      <c r="I24" s="596"/>
      <c r="J24" s="560">
        <v>7557</v>
      </c>
      <c r="K24" s="197"/>
      <c r="L24" s="197">
        <v>7557</v>
      </c>
      <c r="M24" s="575"/>
    </row>
    <row r="25" spans="1:13" s="26" customFormat="1" ht="15" customHeight="1" thickBot="1">
      <c r="A25" s="157" t="s">
        <v>32</v>
      </c>
      <c r="B25" s="92" t="s">
        <v>434</v>
      </c>
      <c r="C25" s="197"/>
      <c r="D25" s="183"/>
      <c r="E25" s="183"/>
      <c r="F25" s="550"/>
      <c r="G25" s="806"/>
      <c r="H25" s="197">
        <v>7557</v>
      </c>
      <c r="I25" s="596"/>
      <c r="J25" s="560">
        <v>7557</v>
      </c>
      <c r="K25" s="197"/>
      <c r="L25" s="197">
        <v>7557</v>
      </c>
      <c r="M25" s="575"/>
    </row>
    <row r="26" spans="1:13" s="53" customFormat="1" ht="30" customHeight="1" thickBot="1">
      <c r="A26" s="158" t="s">
        <v>38</v>
      </c>
      <c r="B26" s="136" t="s">
        <v>419</v>
      </c>
      <c r="C26" s="199">
        <f>SUM(C22:C24)</f>
        <v>0</v>
      </c>
      <c r="D26" s="187">
        <f>SUM(D22:D24)</f>
        <v>0</v>
      </c>
      <c r="E26" s="187">
        <f>SUM(E22:E24)</f>
        <v>0</v>
      </c>
      <c r="F26" s="192">
        <f>SUM(F22:F24)</f>
        <v>0</v>
      </c>
      <c r="G26" s="789"/>
      <c r="H26" s="199">
        <f aca="true" t="shared" si="1" ref="H26:M26">SUM(H22:H24)</f>
        <v>7557</v>
      </c>
      <c r="I26" s="570">
        <f t="shared" si="1"/>
        <v>0</v>
      </c>
      <c r="J26" s="563">
        <f t="shared" si="1"/>
        <v>7557</v>
      </c>
      <c r="K26" s="199">
        <f t="shared" si="1"/>
        <v>0</v>
      </c>
      <c r="L26" s="199">
        <f t="shared" si="1"/>
        <v>7557</v>
      </c>
      <c r="M26" s="248">
        <f t="shared" si="1"/>
        <v>0</v>
      </c>
    </row>
    <row r="27" spans="1:13" s="26" customFormat="1" ht="15" customHeight="1" thickBot="1">
      <c r="A27" s="158" t="s">
        <v>53</v>
      </c>
      <c r="B27" s="82" t="s">
        <v>294</v>
      </c>
      <c r="C27" s="235"/>
      <c r="D27" s="236"/>
      <c r="E27" s="236"/>
      <c r="F27" s="554"/>
      <c r="G27" s="1005"/>
      <c r="H27" s="235"/>
      <c r="I27" s="571"/>
      <c r="J27" s="565"/>
      <c r="K27" s="235"/>
      <c r="L27" s="235"/>
      <c r="M27" s="370"/>
    </row>
    <row r="28" spans="1:13" ht="15" customHeight="1" thickBot="1">
      <c r="A28" s="71"/>
      <c r="B28" s="82" t="s">
        <v>40</v>
      </c>
      <c r="C28" s="232"/>
      <c r="D28" s="233"/>
      <c r="E28" s="233"/>
      <c r="F28" s="553"/>
      <c r="G28" s="814"/>
      <c r="H28" s="232"/>
      <c r="I28" s="594"/>
      <c r="J28" s="564"/>
      <c r="K28" s="232"/>
      <c r="L28" s="232"/>
      <c r="M28" s="576"/>
    </row>
    <row r="29" spans="1:13" s="26" customFormat="1" ht="15" customHeight="1">
      <c r="A29" s="361" t="s">
        <v>56</v>
      </c>
      <c r="B29" s="91" t="s">
        <v>417</v>
      </c>
      <c r="C29" s="200"/>
      <c r="D29" s="185"/>
      <c r="E29" s="185"/>
      <c r="F29" s="549"/>
      <c r="G29" s="807"/>
      <c r="H29" s="200"/>
      <c r="I29" s="595"/>
      <c r="J29" s="559"/>
      <c r="K29" s="200"/>
      <c r="L29" s="200"/>
      <c r="M29" s="577"/>
    </row>
    <row r="30" spans="1:13" s="26" customFormat="1" ht="15" customHeight="1">
      <c r="A30" s="361" t="s">
        <v>64</v>
      </c>
      <c r="B30" s="92" t="s">
        <v>420</v>
      </c>
      <c r="C30" s="198"/>
      <c r="D30" s="189"/>
      <c r="E30" s="189"/>
      <c r="F30" s="551"/>
      <c r="G30" s="808"/>
      <c r="H30" s="198">
        <v>114320</v>
      </c>
      <c r="I30" s="597"/>
      <c r="J30" s="561">
        <v>114320</v>
      </c>
      <c r="K30" s="198"/>
      <c r="L30" s="198">
        <v>114320</v>
      </c>
      <c r="M30" s="578"/>
    </row>
    <row r="31" spans="1:13" s="26" customFormat="1" ht="15" customHeight="1" thickBot="1">
      <c r="A31" s="157" t="s">
        <v>66</v>
      </c>
      <c r="B31" s="137" t="s">
        <v>435</v>
      </c>
      <c r="C31" s="237"/>
      <c r="D31" s="238"/>
      <c r="E31" s="238"/>
      <c r="F31" s="555"/>
      <c r="G31" s="809"/>
      <c r="H31" s="237">
        <v>114320</v>
      </c>
      <c r="I31" s="599"/>
      <c r="J31" s="566">
        <v>114320</v>
      </c>
      <c r="K31" s="237"/>
      <c r="L31" s="237">
        <v>114320</v>
      </c>
      <c r="M31" s="593"/>
    </row>
    <row r="32" spans="1:13" s="26" customFormat="1" ht="33" customHeight="1" thickBot="1">
      <c r="A32" s="158" t="s">
        <v>70</v>
      </c>
      <c r="B32" s="82" t="s">
        <v>436</v>
      </c>
      <c r="C32" s="199">
        <f>+C29+C30</f>
        <v>0</v>
      </c>
      <c r="D32" s="187">
        <f>+D29+D30</f>
        <v>0</v>
      </c>
      <c r="E32" s="187">
        <f>+E29+E30</f>
        <v>0</v>
      </c>
      <c r="F32" s="192">
        <f>+F29+F30</f>
        <v>0</v>
      </c>
      <c r="G32" s="789"/>
      <c r="H32" s="199">
        <f aca="true" t="shared" si="2" ref="H32:M32">+H29+H30</f>
        <v>114320</v>
      </c>
      <c r="I32" s="570">
        <f t="shared" si="2"/>
        <v>0</v>
      </c>
      <c r="J32" s="563">
        <f t="shared" si="2"/>
        <v>114320</v>
      </c>
      <c r="K32" s="199">
        <f t="shared" si="2"/>
        <v>0</v>
      </c>
      <c r="L32" s="199">
        <f t="shared" si="2"/>
        <v>114320</v>
      </c>
      <c r="M32" s="248">
        <f t="shared" si="2"/>
        <v>0</v>
      </c>
    </row>
    <row r="33" spans="1:13" ht="15" customHeight="1" thickBot="1">
      <c r="A33" s="71"/>
      <c r="B33" s="82" t="s">
        <v>97</v>
      </c>
      <c r="C33" s="232"/>
      <c r="D33" s="233"/>
      <c r="E33" s="233"/>
      <c r="F33" s="553"/>
      <c r="G33" s="814"/>
      <c r="H33" s="232"/>
      <c r="I33" s="594"/>
      <c r="J33" s="564"/>
      <c r="K33" s="232"/>
      <c r="L33" s="232"/>
      <c r="M33" s="576"/>
    </row>
    <row r="34" spans="1:13" s="26" customFormat="1" ht="15" customHeight="1">
      <c r="A34" s="361" t="s">
        <v>73</v>
      </c>
      <c r="B34" s="91" t="s">
        <v>99</v>
      </c>
      <c r="C34" s="200"/>
      <c r="D34" s="185"/>
      <c r="E34" s="185"/>
      <c r="F34" s="549"/>
      <c r="G34" s="807"/>
      <c r="H34" s="200"/>
      <c r="I34" s="595"/>
      <c r="J34" s="559"/>
      <c r="K34" s="200"/>
      <c r="L34" s="200"/>
      <c r="M34" s="577"/>
    </row>
    <row r="35" spans="1:13" s="26" customFormat="1" ht="15" customHeight="1">
      <c r="A35" s="361" t="s">
        <v>75</v>
      </c>
      <c r="B35" s="92" t="s">
        <v>101</v>
      </c>
      <c r="C35" s="198"/>
      <c r="D35" s="189"/>
      <c r="E35" s="189"/>
      <c r="F35" s="551"/>
      <c r="G35" s="808"/>
      <c r="H35" s="198"/>
      <c r="I35" s="597"/>
      <c r="J35" s="561"/>
      <c r="K35" s="198"/>
      <c r="L35" s="198"/>
      <c r="M35" s="578"/>
    </row>
    <row r="36" spans="1:13" s="26" customFormat="1" ht="15" customHeight="1" thickBot="1">
      <c r="A36" s="157" t="s">
        <v>77</v>
      </c>
      <c r="B36" s="137" t="s">
        <v>103</v>
      </c>
      <c r="C36" s="237"/>
      <c r="D36" s="238"/>
      <c r="E36" s="238"/>
      <c r="F36" s="555"/>
      <c r="G36" s="809"/>
      <c r="H36" s="237"/>
      <c r="I36" s="599"/>
      <c r="J36" s="566"/>
      <c r="K36" s="237"/>
      <c r="L36" s="237"/>
      <c r="M36" s="593"/>
    </row>
    <row r="37" spans="1:13" s="26" customFormat="1" ht="15" customHeight="1" thickBot="1">
      <c r="A37" s="158" t="s">
        <v>95</v>
      </c>
      <c r="B37" s="82" t="s">
        <v>439</v>
      </c>
      <c r="C37" s="199">
        <f>+C34+C35+C36</f>
        <v>0</v>
      </c>
      <c r="D37" s="187">
        <f>+D34+D35+D36</f>
        <v>0</v>
      </c>
      <c r="E37" s="187">
        <f>+E34+E35+E36</f>
        <v>0</v>
      </c>
      <c r="F37" s="192">
        <f>+F34+F35+F36</f>
        <v>0</v>
      </c>
      <c r="G37" s="789"/>
      <c r="H37" s="199">
        <f aca="true" t="shared" si="3" ref="H37:M37">+H34+H35+H36</f>
        <v>0</v>
      </c>
      <c r="I37" s="570">
        <f t="shared" si="3"/>
        <v>0</v>
      </c>
      <c r="J37" s="563">
        <f t="shared" si="3"/>
        <v>0</v>
      </c>
      <c r="K37" s="199">
        <f t="shared" si="3"/>
        <v>0</v>
      </c>
      <c r="L37" s="199">
        <f t="shared" si="3"/>
        <v>0</v>
      </c>
      <c r="M37" s="248">
        <f t="shared" si="3"/>
        <v>0</v>
      </c>
    </row>
    <row r="38" spans="1:13" s="53" customFormat="1" ht="15" customHeight="1" thickBot="1">
      <c r="A38" s="158" t="s">
        <v>108</v>
      </c>
      <c r="B38" s="82" t="s">
        <v>296</v>
      </c>
      <c r="C38" s="235"/>
      <c r="D38" s="236"/>
      <c r="E38" s="236"/>
      <c r="F38" s="554"/>
      <c r="G38" s="1005"/>
      <c r="H38" s="235"/>
      <c r="I38" s="571"/>
      <c r="J38" s="565"/>
      <c r="K38" s="235"/>
      <c r="L38" s="235"/>
      <c r="M38" s="370"/>
    </row>
    <row r="39" spans="1:13" s="53" customFormat="1" ht="15" customHeight="1" thickBot="1">
      <c r="A39" s="158" t="s">
        <v>119</v>
      </c>
      <c r="B39" s="82" t="s">
        <v>421</v>
      </c>
      <c r="C39" s="235"/>
      <c r="D39" s="236"/>
      <c r="E39" s="236"/>
      <c r="F39" s="554"/>
      <c r="G39" s="1005"/>
      <c r="H39" s="235"/>
      <c r="I39" s="571"/>
      <c r="J39" s="565"/>
      <c r="K39" s="235"/>
      <c r="L39" s="235"/>
      <c r="M39" s="370"/>
    </row>
    <row r="40" spans="1:13" s="53" customFormat="1" ht="18.75" customHeight="1" thickBot="1">
      <c r="A40" s="158" t="s">
        <v>130</v>
      </c>
      <c r="B40" s="82" t="s">
        <v>437</v>
      </c>
      <c r="C40" s="199">
        <f>+C20+C26+C27+C32+C37+C38+C39</f>
        <v>0</v>
      </c>
      <c r="D40" s="187">
        <f>+D20+D26+D27+D32+D37+D38+D39</f>
        <v>0</v>
      </c>
      <c r="E40" s="187">
        <f>+E20+E26+E27+E32+E37+E38+E39</f>
        <v>0</v>
      </c>
      <c r="F40" s="192">
        <f>+F20+F26+F27+F32+F37+F38+F39</f>
        <v>0</v>
      </c>
      <c r="G40" s="789"/>
      <c r="H40" s="199">
        <f aca="true" t="shared" si="4" ref="H40:M40">+H20+H26+H27+H32+H37+H38+H39</f>
        <v>121877</v>
      </c>
      <c r="I40" s="570">
        <f t="shared" si="4"/>
        <v>0</v>
      </c>
      <c r="J40" s="563">
        <f t="shared" si="4"/>
        <v>121877</v>
      </c>
      <c r="K40" s="199">
        <f t="shared" si="4"/>
        <v>0</v>
      </c>
      <c r="L40" s="199">
        <f t="shared" si="4"/>
        <v>121877</v>
      </c>
      <c r="M40" s="248">
        <f t="shared" si="4"/>
        <v>0</v>
      </c>
    </row>
    <row r="41" spans="1:13" ht="15" customHeight="1" thickBot="1">
      <c r="A41" s="71"/>
      <c r="B41" s="82" t="s">
        <v>422</v>
      </c>
      <c r="C41" s="232"/>
      <c r="D41" s="233"/>
      <c r="E41" s="233"/>
      <c r="F41" s="553"/>
      <c r="G41" s="814"/>
      <c r="H41" s="232"/>
      <c r="I41" s="594"/>
      <c r="J41" s="564"/>
      <c r="K41" s="232"/>
      <c r="L41" s="232"/>
      <c r="M41" s="576"/>
    </row>
    <row r="42" spans="1:13" s="53" customFormat="1" ht="17.25" customHeight="1">
      <c r="A42" s="361" t="s">
        <v>423</v>
      </c>
      <c r="B42" s="91" t="s">
        <v>350</v>
      </c>
      <c r="C42" s="200"/>
      <c r="D42" s="185"/>
      <c r="E42" s="185"/>
      <c r="F42" s="549"/>
      <c r="G42" s="807"/>
      <c r="H42" s="200"/>
      <c r="I42" s="595"/>
      <c r="J42" s="807"/>
      <c r="K42" s="200"/>
      <c r="L42" s="185"/>
      <c r="M42" s="577"/>
    </row>
    <row r="43" spans="1:13" s="53" customFormat="1" ht="15" customHeight="1">
      <c r="A43" s="361" t="s">
        <v>424</v>
      </c>
      <c r="B43" s="92" t="s">
        <v>425</v>
      </c>
      <c r="C43" s="198"/>
      <c r="D43" s="189"/>
      <c r="E43" s="189"/>
      <c r="F43" s="551"/>
      <c r="G43" s="808"/>
      <c r="H43" s="198"/>
      <c r="I43" s="597"/>
      <c r="J43" s="808"/>
      <c r="K43" s="198"/>
      <c r="L43" s="189"/>
      <c r="M43" s="578"/>
    </row>
    <row r="44" spans="1:13" s="26" customFormat="1" ht="17.25" customHeight="1" thickBot="1">
      <c r="A44" s="157" t="s">
        <v>426</v>
      </c>
      <c r="B44" s="137" t="s">
        <v>427</v>
      </c>
      <c r="C44" s="237"/>
      <c r="D44" s="238"/>
      <c r="E44" s="238"/>
      <c r="F44" s="555"/>
      <c r="G44" s="809"/>
      <c r="H44" s="237"/>
      <c r="I44" s="599"/>
      <c r="J44" s="809"/>
      <c r="K44" s="237"/>
      <c r="L44" s="238"/>
      <c r="M44" s="593"/>
    </row>
    <row r="45" spans="1:13" s="53" customFormat="1" ht="18.75" customHeight="1" thickBot="1">
      <c r="A45" s="741" t="s">
        <v>277</v>
      </c>
      <c r="B45" s="82" t="s">
        <v>428</v>
      </c>
      <c r="C45" s="199">
        <f>+C42+C43+C44</f>
        <v>0</v>
      </c>
      <c r="D45" s="187">
        <f>+D42+D43+D44</f>
        <v>0</v>
      </c>
      <c r="E45" s="187">
        <f>+E42+E43+E44</f>
        <v>0</v>
      </c>
      <c r="F45" s="192">
        <f>+F42+F43+F44</f>
        <v>0</v>
      </c>
      <c r="G45" s="789"/>
      <c r="H45" s="199">
        <f aca="true" t="shared" si="5" ref="H45:M45">+H42+H43+H44</f>
        <v>0</v>
      </c>
      <c r="I45" s="570">
        <f t="shared" si="5"/>
        <v>0</v>
      </c>
      <c r="J45" s="789">
        <f>+J42+J43+J44</f>
        <v>0</v>
      </c>
      <c r="K45" s="199">
        <f t="shared" si="5"/>
        <v>0</v>
      </c>
      <c r="L45" s="187">
        <f>+L42+L43+L44</f>
        <v>0</v>
      </c>
      <c r="M45" s="248">
        <f t="shared" si="5"/>
        <v>0</v>
      </c>
    </row>
    <row r="46" spans="1:13" s="26" customFormat="1" ht="17.25" customHeight="1" thickBot="1">
      <c r="A46" s="742" t="s">
        <v>141</v>
      </c>
      <c r="B46" s="743" t="s">
        <v>429</v>
      </c>
      <c r="C46" s="249">
        <f>+C40+C45</f>
        <v>0</v>
      </c>
      <c r="D46" s="372">
        <f>+D40+D45</f>
        <v>0</v>
      </c>
      <c r="E46" s="372">
        <f>+E40+E45</f>
        <v>0</v>
      </c>
      <c r="F46" s="601">
        <f>+F40+F45</f>
        <v>0</v>
      </c>
      <c r="G46" s="810"/>
      <c r="H46" s="249">
        <f aca="true" t="shared" si="6" ref="H46:M46">+H40+H45</f>
        <v>121877</v>
      </c>
      <c r="I46" s="572">
        <f t="shared" si="6"/>
        <v>0</v>
      </c>
      <c r="J46" s="810">
        <f>+J40+J45</f>
        <v>121877</v>
      </c>
      <c r="K46" s="249">
        <f t="shared" si="6"/>
        <v>0</v>
      </c>
      <c r="L46" s="372">
        <f>+L40+L45</f>
        <v>121877</v>
      </c>
      <c r="M46" s="365">
        <f t="shared" si="6"/>
        <v>0</v>
      </c>
    </row>
    <row r="47" spans="1:7" s="26" customFormat="1" ht="15" customHeight="1">
      <c r="A47" s="54"/>
      <c r="B47" s="138"/>
      <c r="C47" s="291"/>
      <c r="D47" s="55"/>
      <c r="E47" s="55"/>
      <c r="F47" s="55"/>
      <c r="G47" s="55"/>
    </row>
    <row r="48" spans="1:7" s="26" customFormat="1" ht="15" customHeight="1" thickBot="1">
      <c r="A48" s="54"/>
      <c r="B48" s="138"/>
      <c r="C48" s="291"/>
      <c r="D48" s="55"/>
      <c r="E48" s="55"/>
      <c r="F48" s="55"/>
      <c r="G48" s="55"/>
    </row>
    <row r="49" spans="1:13" s="32" customFormat="1" ht="40.5" customHeight="1" thickBot="1">
      <c r="A49" s="738" t="s">
        <v>378</v>
      </c>
      <c r="B49" s="1033" t="s">
        <v>548</v>
      </c>
      <c r="C49" s="1077"/>
      <c r="D49" s="1077"/>
      <c r="E49" s="1077"/>
      <c r="F49" s="1077"/>
      <c r="G49" s="1077"/>
      <c r="H49" s="1077"/>
      <c r="I49" s="1077"/>
      <c r="J49" s="1077"/>
      <c r="K49" s="1077"/>
      <c r="L49" s="1077"/>
      <c r="M49" s="1034"/>
    </row>
    <row r="50" spans="1:13" s="32" customFormat="1" ht="54" customHeight="1" thickBot="1">
      <c r="A50" s="739" t="s">
        <v>379</v>
      </c>
      <c r="B50" s="1083" t="s">
        <v>380</v>
      </c>
      <c r="C50" s="1084"/>
      <c r="D50" s="1084"/>
      <c r="E50" s="1084"/>
      <c r="F50" s="1084"/>
      <c r="G50" s="1084"/>
      <c r="H50" s="1084"/>
      <c r="I50" s="1084"/>
      <c r="J50" s="1084"/>
      <c r="K50" s="1084"/>
      <c r="L50" s="1084"/>
      <c r="M50" s="1085"/>
    </row>
    <row r="51" spans="1:13" s="32" customFormat="1" ht="18" customHeight="1" thickBot="1">
      <c r="A51" s="1076" t="s">
        <v>1</v>
      </c>
      <c r="B51" s="1086" t="s">
        <v>2</v>
      </c>
      <c r="C51" s="1022" t="s">
        <v>532</v>
      </c>
      <c r="D51" s="1019" t="s">
        <v>533</v>
      </c>
      <c r="E51" s="1020"/>
      <c r="F51" s="1021"/>
      <c r="G51" s="1025" t="s">
        <v>542</v>
      </c>
      <c r="H51" s="1031" t="s">
        <v>543</v>
      </c>
      <c r="I51" s="1032"/>
      <c r="J51" s="1025" t="s">
        <v>544</v>
      </c>
      <c r="K51" s="1013" t="s">
        <v>525</v>
      </c>
      <c r="L51" s="1013"/>
      <c r="M51" s="1014"/>
    </row>
    <row r="52" spans="1:13" s="105" customFormat="1" ht="32.25" customHeight="1" thickBot="1">
      <c r="A52" s="1076"/>
      <c r="B52" s="1087"/>
      <c r="C52" s="1023"/>
      <c r="D52" s="544" t="s">
        <v>3</v>
      </c>
      <c r="E52" s="470" t="s">
        <v>4</v>
      </c>
      <c r="F52" s="473" t="s">
        <v>453</v>
      </c>
      <c r="G52" s="1026"/>
      <c r="H52" s="471" t="s">
        <v>526</v>
      </c>
      <c r="I52" s="423" t="s">
        <v>334</v>
      </c>
      <c r="J52" s="1026"/>
      <c r="K52" s="472" t="s">
        <v>3</v>
      </c>
      <c r="L52" s="470" t="s">
        <v>4</v>
      </c>
      <c r="M52" s="473" t="s">
        <v>453</v>
      </c>
    </row>
    <row r="53" spans="1:13" s="7" customFormat="1" ht="16.5" customHeight="1" thickBot="1">
      <c r="A53" s="740" t="s">
        <v>5</v>
      </c>
      <c r="B53" s="734" t="s">
        <v>6</v>
      </c>
      <c r="C53" s="735" t="s">
        <v>7</v>
      </c>
      <c r="D53" s="736" t="s">
        <v>8</v>
      </c>
      <c r="E53" s="736" t="s">
        <v>9</v>
      </c>
      <c r="F53" s="737" t="s">
        <v>10</v>
      </c>
      <c r="G53" s="474" t="s">
        <v>370</v>
      </c>
      <c r="H53" s="475" t="s">
        <v>527</v>
      </c>
      <c r="I53" s="476" t="s">
        <v>528</v>
      </c>
      <c r="J53" s="476" t="s">
        <v>529</v>
      </c>
      <c r="K53" s="475" t="s">
        <v>530</v>
      </c>
      <c r="L53" s="476" t="s">
        <v>531</v>
      </c>
      <c r="M53" s="476" t="s">
        <v>545</v>
      </c>
    </row>
    <row r="54" spans="1:13" s="7" customFormat="1" ht="16.5" customHeight="1" thickBot="1">
      <c r="A54" s="1082" t="s">
        <v>289</v>
      </c>
      <c r="B54" s="1088"/>
      <c r="C54" s="1088"/>
      <c r="D54" s="1088"/>
      <c r="E54" s="1088"/>
      <c r="F54" s="1088"/>
      <c r="G54" s="1089"/>
      <c r="H54" s="1088"/>
      <c r="I54" s="1088"/>
      <c r="J54" s="1089"/>
      <c r="K54" s="1088"/>
      <c r="L54" s="1088"/>
      <c r="M54" s="1090"/>
    </row>
    <row r="55" spans="1:13" ht="15" customHeight="1" thickBot="1">
      <c r="A55" s="71"/>
      <c r="B55" s="82" t="s">
        <v>438</v>
      </c>
      <c r="C55" s="232"/>
      <c r="D55" s="233"/>
      <c r="E55" s="233"/>
      <c r="F55" s="241"/>
      <c r="G55" s="1004"/>
      <c r="H55" s="232"/>
      <c r="I55" s="594"/>
      <c r="J55" s="558"/>
      <c r="K55" s="232"/>
      <c r="L55" s="232"/>
      <c r="M55" s="576"/>
    </row>
    <row r="56" spans="1:13" ht="17.25" customHeight="1">
      <c r="A56" s="361" t="s">
        <v>13</v>
      </c>
      <c r="B56" s="91" t="s">
        <v>191</v>
      </c>
      <c r="C56" s="200"/>
      <c r="D56" s="200"/>
      <c r="E56" s="185"/>
      <c r="F56" s="242"/>
      <c r="G56" s="807"/>
      <c r="H56" s="200">
        <v>2706</v>
      </c>
      <c r="I56" s="595"/>
      <c r="J56" s="807">
        <v>2706</v>
      </c>
      <c r="K56" s="200"/>
      <c r="L56" s="185">
        <v>2706</v>
      </c>
      <c r="M56" s="577"/>
    </row>
    <row r="57" spans="1:13" ht="17.25" customHeight="1">
      <c r="A57" s="157" t="s">
        <v>15</v>
      </c>
      <c r="B57" s="92" t="s">
        <v>192</v>
      </c>
      <c r="C57" s="197"/>
      <c r="D57" s="197"/>
      <c r="E57" s="183"/>
      <c r="F57" s="243"/>
      <c r="G57" s="806"/>
      <c r="H57" s="197">
        <v>419</v>
      </c>
      <c r="I57" s="596"/>
      <c r="J57" s="806">
        <v>419</v>
      </c>
      <c r="K57" s="197"/>
      <c r="L57" s="183">
        <v>419</v>
      </c>
      <c r="M57" s="575"/>
    </row>
    <row r="58" spans="1:13" ht="18" customHeight="1">
      <c r="A58" s="157" t="s">
        <v>17</v>
      </c>
      <c r="B58" s="92" t="s">
        <v>193</v>
      </c>
      <c r="C58" s="197"/>
      <c r="D58" s="197"/>
      <c r="E58" s="183"/>
      <c r="F58" s="243"/>
      <c r="G58" s="806"/>
      <c r="H58" s="197">
        <v>1432</v>
      </c>
      <c r="I58" s="596"/>
      <c r="J58" s="806">
        <v>1432</v>
      </c>
      <c r="K58" s="197"/>
      <c r="L58" s="183">
        <v>1432</v>
      </c>
      <c r="M58" s="575"/>
    </row>
    <row r="59" spans="1:13" ht="15" customHeight="1">
      <c r="A59" s="157" t="s">
        <v>19</v>
      </c>
      <c r="B59" s="92" t="s">
        <v>194</v>
      </c>
      <c r="C59" s="197"/>
      <c r="D59" s="197"/>
      <c r="E59" s="183"/>
      <c r="F59" s="243"/>
      <c r="G59" s="806"/>
      <c r="H59" s="197"/>
      <c r="I59" s="596"/>
      <c r="J59" s="806"/>
      <c r="K59" s="197"/>
      <c r="L59" s="183"/>
      <c r="M59" s="575"/>
    </row>
    <row r="60" spans="1:13" ht="15" customHeight="1" thickBot="1">
      <c r="A60" s="157" t="s">
        <v>21</v>
      </c>
      <c r="B60" s="92" t="s">
        <v>196</v>
      </c>
      <c r="C60" s="197"/>
      <c r="D60" s="197"/>
      <c r="E60" s="183"/>
      <c r="F60" s="243"/>
      <c r="G60" s="806"/>
      <c r="H60" s="197"/>
      <c r="I60" s="596"/>
      <c r="J60" s="806"/>
      <c r="K60" s="197"/>
      <c r="L60" s="183"/>
      <c r="M60" s="575"/>
    </row>
    <row r="61" spans="1:13" s="56" customFormat="1" ht="18.75" customHeight="1" thickBot="1">
      <c r="A61" s="362" t="s">
        <v>23</v>
      </c>
      <c r="B61" s="103" t="s">
        <v>430</v>
      </c>
      <c r="C61" s="239">
        <f>SUM(C56:C60)</f>
        <v>0</v>
      </c>
      <c r="D61" s="239">
        <f>SUM(D56:D60)</f>
        <v>0</v>
      </c>
      <c r="E61" s="240">
        <f>SUM(E56:E60)</f>
        <v>0</v>
      </c>
      <c r="F61" s="244">
        <f>SUM(F56:F60)</f>
        <v>0</v>
      </c>
      <c r="G61" s="812"/>
      <c r="H61" s="239">
        <f aca="true" t="shared" si="7" ref="H61:M61">SUM(H56:H60)</f>
        <v>4557</v>
      </c>
      <c r="I61" s="583">
        <f t="shared" si="7"/>
        <v>0</v>
      </c>
      <c r="J61" s="812">
        <f>SUM(J56:J60)</f>
        <v>4557</v>
      </c>
      <c r="K61" s="239">
        <f t="shared" si="7"/>
        <v>0</v>
      </c>
      <c r="L61" s="240">
        <f>SUM(L56:L60)</f>
        <v>4557</v>
      </c>
      <c r="M61" s="584">
        <f t="shared" si="7"/>
        <v>0</v>
      </c>
    </row>
    <row r="62" spans="1:13" ht="15" customHeight="1" thickBot="1">
      <c r="A62" s="71"/>
      <c r="B62" s="956" t="s">
        <v>431</v>
      </c>
      <c r="C62" s="232"/>
      <c r="D62" s="232"/>
      <c r="E62" s="233"/>
      <c r="F62" s="241"/>
      <c r="G62" s="814"/>
      <c r="H62" s="232"/>
      <c r="I62" s="594"/>
      <c r="J62" s="814"/>
      <c r="K62" s="232"/>
      <c r="L62" s="233"/>
      <c r="M62" s="576"/>
    </row>
    <row r="63" spans="1:13" s="56" customFormat="1" ht="18.75" customHeight="1">
      <c r="A63" s="157" t="s">
        <v>26</v>
      </c>
      <c r="B63" s="140" t="s">
        <v>229</v>
      </c>
      <c r="C63" s="200"/>
      <c r="D63" s="200"/>
      <c r="E63" s="185"/>
      <c r="F63" s="242"/>
      <c r="G63" s="807"/>
      <c r="H63" s="200">
        <v>9542</v>
      </c>
      <c r="I63" s="595"/>
      <c r="J63" s="807">
        <v>9542</v>
      </c>
      <c r="K63" s="200"/>
      <c r="L63" s="185">
        <v>9542</v>
      </c>
      <c r="M63" s="577"/>
    </row>
    <row r="64" spans="1:13" ht="15" customHeight="1">
      <c r="A64" s="157" t="s">
        <v>28</v>
      </c>
      <c r="B64" s="141" t="s">
        <v>451</v>
      </c>
      <c r="C64" s="197"/>
      <c r="D64" s="197"/>
      <c r="E64" s="183"/>
      <c r="F64" s="243"/>
      <c r="G64" s="806"/>
      <c r="H64" s="197"/>
      <c r="I64" s="596"/>
      <c r="J64" s="806"/>
      <c r="K64" s="197"/>
      <c r="L64" s="183"/>
      <c r="M64" s="575"/>
    </row>
    <row r="65" spans="1:13" ht="15" customHeight="1">
      <c r="A65" s="157" t="s">
        <v>30</v>
      </c>
      <c r="B65" s="141" t="s">
        <v>432</v>
      </c>
      <c r="C65" s="197"/>
      <c r="D65" s="197"/>
      <c r="E65" s="183"/>
      <c r="F65" s="243"/>
      <c r="G65" s="806"/>
      <c r="H65" s="197"/>
      <c r="I65" s="596"/>
      <c r="J65" s="806"/>
      <c r="K65" s="197"/>
      <c r="L65" s="183"/>
      <c r="M65" s="575"/>
    </row>
    <row r="66" spans="1:13" ht="15" customHeight="1">
      <c r="A66" s="375" t="s">
        <v>32</v>
      </c>
      <c r="B66" s="373" t="s">
        <v>231</v>
      </c>
      <c r="C66" s="197"/>
      <c r="D66" s="197"/>
      <c r="E66" s="183"/>
      <c r="F66" s="243"/>
      <c r="G66" s="806"/>
      <c r="H66" s="197">
        <v>77919</v>
      </c>
      <c r="I66" s="596"/>
      <c r="J66" s="806">
        <v>77919</v>
      </c>
      <c r="K66" s="197"/>
      <c r="L66" s="183">
        <v>77919</v>
      </c>
      <c r="M66" s="575"/>
    </row>
    <row r="67" spans="1:13" ht="15" customHeight="1">
      <c r="A67" s="159" t="s">
        <v>34</v>
      </c>
      <c r="B67" s="156" t="s">
        <v>433</v>
      </c>
      <c r="C67" s="197"/>
      <c r="D67" s="197"/>
      <c r="E67" s="183"/>
      <c r="F67" s="243"/>
      <c r="G67" s="806"/>
      <c r="H67" s="197">
        <v>2576</v>
      </c>
      <c r="I67" s="596"/>
      <c r="J67" s="806">
        <v>2576</v>
      </c>
      <c r="K67" s="197"/>
      <c r="L67" s="183">
        <v>2576</v>
      </c>
      <c r="M67" s="575"/>
    </row>
    <row r="68" spans="1:13" ht="16.5" customHeight="1" thickBot="1">
      <c r="A68" s="160" t="s">
        <v>36</v>
      </c>
      <c r="B68" s="142" t="s">
        <v>457</v>
      </c>
      <c r="C68" s="198"/>
      <c r="D68" s="198"/>
      <c r="E68" s="189"/>
      <c r="F68" s="247"/>
      <c r="G68" s="808"/>
      <c r="H68" s="198">
        <v>21038</v>
      </c>
      <c r="I68" s="597"/>
      <c r="J68" s="808">
        <v>21038</v>
      </c>
      <c r="K68" s="198"/>
      <c r="L68" s="189">
        <v>21038</v>
      </c>
      <c r="M68" s="578"/>
    </row>
    <row r="69" spans="1:13" ht="17.25" customHeight="1" thickBot="1">
      <c r="A69" s="158" t="s">
        <v>38</v>
      </c>
      <c r="B69" s="139" t="s">
        <v>452</v>
      </c>
      <c r="C69" s="199">
        <f>C63+C65+C66+C67+C68</f>
        <v>0</v>
      </c>
      <c r="D69" s="199">
        <f>D63+D65+D67+D68</f>
        <v>0</v>
      </c>
      <c r="E69" s="199">
        <f>E63+E65+E66+E67+E68</f>
        <v>0</v>
      </c>
      <c r="F69" s="363">
        <f>F63+F65+F67+F68</f>
        <v>0</v>
      </c>
      <c r="G69" s="789"/>
      <c r="H69" s="199">
        <f aca="true" t="shared" si="8" ref="H69:M69">H63+H65+H66+H67+H68</f>
        <v>111075</v>
      </c>
      <c r="I69" s="570">
        <f t="shared" si="8"/>
        <v>0</v>
      </c>
      <c r="J69" s="563">
        <f>J63+J65+J66+J67+J68</f>
        <v>111075</v>
      </c>
      <c r="K69" s="199">
        <f t="shared" si="8"/>
        <v>0</v>
      </c>
      <c r="L69" s="199">
        <f>L63+L65+L66+L67+L68</f>
        <v>111075</v>
      </c>
      <c r="M69" s="248">
        <f t="shared" si="8"/>
        <v>0</v>
      </c>
    </row>
    <row r="70" spans="1:13" ht="17.25" customHeight="1" thickBot="1">
      <c r="A70" s="158" t="s">
        <v>53</v>
      </c>
      <c r="B70" s="328" t="s">
        <v>248</v>
      </c>
      <c r="C70" s="235">
        <f>C61+C69</f>
        <v>0</v>
      </c>
      <c r="D70" s="235">
        <f>D61+D69</f>
        <v>0</v>
      </c>
      <c r="E70" s="235">
        <f>E61+E69</f>
        <v>0</v>
      </c>
      <c r="F70" s="370">
        <f>F61+F69</f>
        <v>0</v>
      </c>
      <c r="G70" s="565"/>
      <c r="H70" s="235">
        <f aca="true" t="shared" si="9" ref="H70:M70">H61+H69</f>
        <v>115632</v>
      </c>
      <c r="I70" s="571">
        <f t="shared" si="9"/>
        <v>0</v>
      </c>
      <c r="J70" s="565">
        <f>J61+J69</f>
        <v>115632</v>
      </c>
      <c r="K70" s="235">
        <f t="shared" si="9"/>
        <v>0</v>
      </c>
      <c r="L70" s="235">
        <f>L61+L69</f>
        <v>115632</v>
      </c>
      <c r="M70" s="370">
        <f t="shared" si="9"/>
        <v>0</v>
      </c>
    </row>
    <row r="71" spans="1:13" ht="17.25" customHeight="1" thickBot="1">
      <c r="A71" s="161" t="s">
        <v>70</v>
      </c>
      <c r="B71" s="364" t="s">
        <v>487</v>
      </c>
      <c r="C71" s="249">
        <f>+C61+C69</f>
        <v>0</v>
      </c>
      <c r="D71" s="249">
        <f>+D61+D69</f>
        <v>0</v>
      </c>
      <c r="E71" s="249">
        <f>+E61+E69</f>
        <v>0</v>
      </c>
      <c r="F71" s="365">
        <f>+F61+F69</f>
        <v>0</v>
      </c>
      <c r="G71" s="567"/>
      <c r="H71" s="249">
        <f aca="true" t="shared" si="10" ref="H71:M71">+H61+H69</f>
        <v>115632</v>
      </c>
      <c r="I71" s="572">
        <f t="shared" si="10"/>
        <v>0</v>
      </c>
      <c r="J71" s="567">
        <f>+J61+J69</f>
        <v>115632</v>
      </c>
      <c r="K71" s="249">
        <f t="shared" si="10"/>
        <v>0</v>
      </c>
      <c r="L71" s="249">
        <f>+L61+L69</f>
        <v>115632</v>
      </c>
      <c r="M71" s="365">
        <f t="shared" si="10"/>
        <v>0</v>
      </c>
    </row>
    <row r="72" spans="3:13" ht="15" customHeight="1" thickBot="1">
      <c r="C72" s="154"/>
      <c r="D72" s="146"/>
      <c r="E72" s="146"/>
      <c r="F72" s="146"/>
      <c r="G72" s="146"/>
      <c r="H72" s="154"/>
      <c r="I72" s="154"/>
      <c r="J72" s="154"/>
      <c r="K72" s="154"/>
      <c r="L72" s="154"/>
      <c r="M72" s="154"/>
    </row>
    <row r="73" spans="1:13" ht="16.5" customHeight="1" thickBot="1">
      <c r="A73" s="333" t="s">
        <v>412</v>
      </c>
      <c r="B73" s="334"/>
      <c r="C73" s="335"/>
      <c r="D73" s="744"/>
      <c r="E73" s="336"/>
      <c r="F73" s="585"/>
      <c r="G73" s="1006"/>
      <c r="H73" s="589"/>
      <c r="I73" s="335"/>
      <c r="J73" s="335"/>
      <c r="K73" s="335"/>
      <c r="L73" s="335"/>
      <c r="M73" s="587"/>
    </row>
    <row r="74" spans="1:13" ht="15" customHeight="1" thickBot="1">
      <c r="A74" s="338" t="s">
        <v>413</v>
      </c>
      <c r="B74" s="339"/>
      <c r="C74" s="340"/>
      <c r="D74" s="341"/>
      <c r="E74" s="341"/>
      <c r="F74" s="590"/>
      <c r="G74" s="1007"/>
      <c r="H74" s="591"/>
      <c r="I74" s="340"/>
      <c r="J74" s="340"/>
      <c r="K74" s="340"/>
      <c r="L74" s="340"/>
      <c r="M74" s="580"/>
    </row>
  </sheetData>
  <sheetProtection selectLockedCells="1" selectUnlockedCells="1"/>
  <mergeCells count="22">
    <mergeCell ref="K4:M4"/>
    <mergeCell ref="A7:M7"/>
    <mergeCell ref="B49:M49"/>
    <mergeCell ref="B50:M50"/>
    <mergeCell ref="A51:A52"/>
    <mergeCell ref="B51:B52"/>
    <mergeCell ref="C51:C52"/>
    <mergeCell ref="D51:F51"/>
    <mergeCell ref="A4:A5"/>
    <mergeCell ref="B4:B5"/>
    <mergeCell ref="C4:C5"/>
    <mergeCell ref="D4:F4"/>
    <mergeCell ref="G51:G52"/>
    <mergeCell ref="H51:I51"/>
    <mergeCell ref="J51:J52"/>
    <mergeCell ref="K51:M51"/>
    <mergeCell ref="A54:M54"/>
    <mergeCell ref="B2:M2"/>
    <mergeCell ref="B3:M3"/>
    <mergeCell ref="G4:G5"/>
    <mergeCell ref="H4:I4"/>
    <mergeCell ref="J4:J5"/>
  </mergeCells>
  <printOptions horizontalCentered="1"/>
  <pageMargins left="0.37430555555555556" right="0.27152777777777776" top="0.42916666666666664" bottom="0.49236111111111114" header="0.5118055555555555" footer="0.5118055555555555"/>
  <pageSetup horizontalDpi="300" verticalDpi="300" orientation="landscape" paperSize="9" scale="57" r:id="rId1"/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M74"/>
  <sheetViews>
    <sheetView view="pageBreakPreview" zoomScaleSheetLayoutView="100" zoomScalePageLayoutView="0" workbookViewId="0" topLeftCell="A1">
      <selection activeCell="B2" sqref="B2:M2"/>
    </sheetView>
  </sheetViews>
  <sheetFormatPr defaultColWidth="9.00390625" defaultRowHeight="12.75"/>
  <cols>
    <col min="1" max="1" width="10.625" style="25" customWidth="1"/>
    <col min="2" max="2" width="78.375" style="105" customWidth="1"/>
    <col min="3" max="3" width="16.625" style="155" customWidth="1"/>
    <col min="4" max="4" width="15.00390625" style="26" customWidth="1"/>
    <col min="5" max="5" width="13.00390625" style="26" customWidth="1"/>
    <col min="6" max="7" width="13.875" style="26" customWidth="1"/>
    <col min="8" max="13" width="13.875" style="6" customWidth="1"/>
    <col min="14" max="16384" width="9.375" style="6" customWidth="1"/>
  </cols>
  <sheetData>
    <row r="1" spans="1:13" s="52" customFormat="1" ht="21" customHeight="1" thickBot="1">
      <c r="A1" s="29"/>
      <c r="C1" s="290" t="str">
        <f>+CONCATENATE("9.1.17. melléklet a 13/",2020,". (X.9.) önkormányzati rendelethez")</f>
        <v>9.1.17. melléklet a 13/2020. (X.9.) önkormányzati rendelethez</v>
      </c>
      <c r="D1" s="51"/>
      <c r="E1" s="13"/>
      <c r="M1" s="5" t="s">
        <v>0</v>
      </c>
    </row>
    <row r="2" spans="1:13" s="32" customFormat="1" ht="40.5" customHeight="1" thickBot="1">
      <c r="A2" s="738" t="s">
        <v>378</v>
      </c>
      <c r="B2" s="1033" t="s">
        <v>549</v>
      </c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34"/>
    </row>
    <row r="3" spans="1:13" s="32" customFormat="1" ht="54" customHeight="1" thickBot="1">
      <c r="A3" s="739" t="s">
        <v>379</v>
      </c>
      <c r="B3" s="1083" t="s">
        <v>380</v>
      </c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5"/>
    </row>
    <row r="4" spans="1:13" s="32" customFormat="1" ht="18.75" customHeight="1" thickBot="1">
      <c r="A4" s="1076" t="s">
        <v>1</v>
      </c>
      <c r="B4" s="1086" t="s">
        <v>2</v>
      </c>
      <c r="C4" s="1022" t="s">
        <v>532</v>
      </c>
      <c r="D4" s="1019" t="s">
        <v>533</v>
      </c>
      <c r="E4" s="1020"/>
      <c r="F4" s="1021"/>
      <c r="G4" s="1025" t="s">
        <v>542</v>
      </c>
      <c r="H4" s="1031" t="s">
        <v>543</v>
      </c>
      <c r="I4" s="1032"/>
      <c r="J4" s="1025" t="s">
        <v>544</v>
      </c>
      <c r="K4" s="1013" t="s">
        <v>525</v>
      </c>
      <c r="L4" s="1013"/>
      <c r="M4" s="1014"/>
    </row>
    <row r="5" spans="1:13" s="105" customFormat="1" ht="48" thickBot="1">
      <c r="A5" s="1076"/>
      <c r="B5" s="1087"/>
      <c r="C5" s="1023"/>
      <c r="D5" s="544" t="s">
        <v>3</v>
      </c>
      <c r="E5" s="470" t="s">
        <v>4</v>
      </c>
      <c r="F5" s="473" t="s">
        <v>453</v>
      </c>
      <c r="G5" s="1026"/>
      <c r="H5" s="471" t="s">
        <v>526</v>
      </c>
      <c r="I5" s="423" t="s">
        <v>334</v>
      </c>
      <c r="J5" s="1026"/>
      <c r="K5" s="472" t="s">
        <v>3</v>
      </c>
      <c r="L5" s="470" t="s">
        <v>4</v>
      </c>
      <c r="M5" s="473" t="s">
        <v>453</v>
      </c>
    </row>
    <row r="6" spans="1:13" s="7" customFormat="1" ht="13.5" customHeight="1" thickBot="1">
      <c r="A6" s="740" t="s">
        <v>5</v>
      </c>
      <c r="B6" s="734" t="s">
        <v>6</v>
      </c>
      <c r="C6" s="735" t="s">
        <v>7</v>
      </c>
      <c r="D6" s="736" t="s">
        <v>8</v>
      </c>
      <c r="E6" s="736" t="s">
        <v>9</v>
      </c>
      <c r="F6" s="737" t="s">
        <v>10</v>
      </c>
      <c r="G6" s="474" t="s">
        <v>370</v>
      </c>
      <c r="H6" s="475" t="s">
        <v>527</v>
      </c>
      <c r="I6" s="476" t="s">
        <v>528</v>
      </c>
      <c r="J6" s="476" t="s">
        <v>529</v>
      </c>
      <c r="K6" s="475" t="s">
        <v>530</v>
      </c>
      <c r="L6" s="476" t="s">
        <v>531</v>
      </c>
      <c r="M6" s="476" t="s">
        <v>545</v>
      </c>
    </row>
    <row r="7" spans="1:13" s="7" customFormat="1" ht="15.75" customHeight="1" thickBot="1">
      <c r="A7" s="1059" t="s">
        <v>288</v>
      </c>
      <c r="B7" s="1070"/>
      <c r="C7" s="1070"/>
      <c r="D7" s="1070"/>
      <c r="E7" s="1070"/>
      <c r="F7" s="1070"/>
      <c r="G7" s="1070"/>
      <c r="H7" s="1070"/>
      <c r="I7" s="1070"/>
      <c r="J7" s="1070"/>
      <c r="K7" s="1070"/>
      <c r="L7" s="1070"/>
      <c r="M7" s="1060"/>
    </row>
    <row r="8" spans="1:13" ht="15" customHeight="1" thickBot="1">
      <c r="A8" s="71"/>
      <c r="B8" s="136" t="s">
        <v>295</v>
      </c>
      <c r="C8" s="232"/>
      <c r="D8" s="233"/>
      <c r="E8" s="233"/>
      <c r="F8" s="553"/>
      <c r="G8" s="1004"/>
      <c r="H8" s="232"/>
      <c r="I8" s="594"/>
      <c r="J8" s="558"/>
      <c r="K8" s="232"/>
      <c r="L8" s="232"/>
      <c r="M8" s="576"/>
    </row>
    <row r="9" spans="1:13" s="53" customFormat="1" ht="16.5" customHeight="1">
      <c r="A9" s="361" t="s">
        <v>13</v>
      </c>
      <c r="B9" s="91" t="s">
        <v>74</v>
      </c>
      <c r="C9" s="200"/>
      <c r="D9" s="185"/>
      <c r="E9" s="185"/>
      <c r="F9" s="549"/>
      <c r="G9" s="807"/>
      <c r="H9" s="200"/>
      <c r="I9" s="595"/>
      <c r="J9" s="559"/>
      <c r="K9" s="200"/>
      <c r="L9" s="200"/>
      <c r="M9" s="577"/>
    </row>
    <row r="10" spans="1:13" s="53" customFormat="1" ht="17.25" customHeight="1">
      <c r="A10" s="157" t="s">
        <v>15</v>
      </c>
      <c r="B10" s="92" t="s">
        <v>76</v>
      </c>
      <c r="C10" s="197"/>
      <c r="D10" s="183"/>
      <c r="E10" s="183"/>
      <c r="F10" s="550"/>
      <c r="G10" s="806"/>
      <c r="H10" s="197"/>
      <c r="I10" s="596"/>
      <c r="J10" s="560"/>
      <c r="K10" s="197"/>
      <c r="L10" s="197"/>
      <c r="M10" s="575"/>
    </row>
    <row r="11" spans="1:13" s="53" customFormat="1" ht="15" customHeight="1">
      <c r="A11" s="157" t="s">
        <v>17</v>
      </c>
      <c r="B11" s="92" t="s">
        <v>78</v>
      </c>
      <c r="C11" s="197"/>
      <c r="D11" s="183"/>
      <c r="E11" s="183"/>
      <c r="F11" s="550"/>
      <c r="G11" s="806"/>
      <c r="H11" s="197"/>
      <c r="I11" s="596"/>
      <c r="J11" s="560"/>
      <c r="K11" s="197"/>
      <c r="L11" s="197"/>
      <c r="M11" s="575"/>
    </row>
    <row r="12" spans="1:13" s="53" customFormat="1" ht="15" customHeight="1">
      <c r="A12" s="157" t="s">
        <v>19</v>
      </c>
      <c r="B12" s="92" t="s">
        <v>450</v>
      </c>
      <c r="C12" s="197"/>
      <c r="D12" s="183"/>
      <c r="E12" s="183"/>
      <c r="F12" s="550"/>
      <c r="G12" s="806"/>
      <c r="H12" s="197"/>
      <c r="I12" s="596"/>
      <c r="J12" s="560"/>
      <c r="K12" s="197"/>
      <c r="L12" s="197"/>
      <c r="M12" s="575"/>
    </row>
    <row r="13" spans="1:13" s="53" customFormat="1" ht="17.25" customHeight="1">
      <c r="A13" s="157" t="s">
        <v>21</v>
      </c>
      <c r="B13" s="92" t="s">
        <v>82</v>
      </c>
      <c r="C13" s="197"/>
      <c r="D13" s="183"/>
      <c r="E13" s="183"/>
      <c r="F13" s="550"/>
      <c r="G13" s="806"/>
      <c r="H13" s="197"/>
      <c r="I13" s="596"/>
      <c r="J13" s="560"/>
      <c r="K13" s="197"/>
      <c r="L13" s="197"/>
      <c r="M13" s="575"/>
    </row>
    <row r="14" spans="1:13" s="53" customFormat="1" ht="17.25" customHeight="1">
      <c r="A14" s="157" t="s">
        <v>197</v>
      </c>
      <c r="B14" s="92" t="s">
        <v>414</v>
      </c>
      <c r="C14" s="197"/>
      <c r="D14" s="183"/>
      <c r="E14" s="183"/>
      <c r="F14" s="550"/>
      <c r="G14" s="806"/>
      <c r="H14" s="197"/>
      <c r="I14" s="596"/>
      <c r="J14" s="560"/>
      <c r="K14" s="197"/>
      <c r="L14" s="197"/>
      <c r="M14" s="575"/>
    </row>
    <row r="15" spans="1:13" s="53" customFormat="1" ht="17.25" customHeight="1">
      <c r="A15" s="157" t="s">
        <v>199</v>
      </c>
      <c r="B15" s="101" t="s">
        <v>415</v>
      </c>
      <c r="C15" s="197"/>
      <c r="D15" s="183"/>
      <c r="E15" s="183"/>
      <c r="F15" s="550"/>
      <c r="G15" s="806"/>
      <c r="H15" s="197"/>
      <c r="I15" s="596"/>
      <c r="J15" s="560"/>
      <c r="K15" s="197"/>
      <c r="L15" s="197"/>
      <c r="M15" s="575"/>
    </row>
    <row r="16" spans="1:13" s="53" customFormat="1" ht="15" customHeight="1">
      <c r="A16" s="157" t="s">
        <v>201</v>
      </c>
      <c r="B16" s="92" t="s">
        <v>88</v>
      </c>
      <c r="C16" s="198"/>
      <c r="D16" s="189"/>
      <c r="E16" s="189"/>
      <c r="F16" s="551"/>
      <c r="G16" s="808"/>
      <c r="H16" s="198"/>
      <c r="I16" s="597"/>
      <c r="J16" s="561"/>
      <c r="K16" s="198"/>
      <c r="L16" s="198"/>
      <c r="M16" s="578"/>
    </row>
    <row r="17" spans="1:13" s="26" customFormat="1" ht="15" customHeight="1">
      <c r="A17" s="157" t="s">
        <v>203</v>
      </c>
      <c r="B17" s="92" t="s">
        <v>90</v>
      </c>
      <c r="C17" s="197"/>
      <c r="D17" s="183"/>
      <c r="E17" s="183"/>
      <c r="F17" s="550"/>
      <c r="G17" s="806"/>
      <c r="H17" s="197"/>
      <c r="I17" s="596"/>
      <c r="J17" s="560"/>
      <c r="K17" s="197"/>
      <c r="L17" s="197"/>
      <c r="M17" s="575"/>
    </row>
    <row r="18" spans="1:13" s="26" customFormat="1" ht="15" customHeight="1">
      <c r="A18" s="157" t="s">
        <v>205</v>
      </c>
      <c r="B18" s="92" t="s">
        <v>92</v>
      </c>
      <c r="C18" s="234"/>
      <c r="D18" s="184"/>
      <c r="E18" s="184"/>
      <c r="F18" s="552"/>
      <c r="G18" s="813"/>
      <c r="H18" s="234"/>
      <c r="I18" s="598"/>
      <c r="J18" s="562"/>
      <c r="K18" s="234"/>
      <c r="L18" s="234"/>
      <c r="M18" s="592"/>
    </row>
    <row r="19" spans="1:13" s="26" customFormat="1" ht="15" customHeight="1" thickBot="1">
      <c r="A19" s="157" t="s">
        <v>207</v>
      </c>
      <c r="B19" s="101" t="s">
        <v>94</v>
      </c>
      <c r="C19" s="234"/>
      <c r="D19" s="184"/>
      <c r="E19" s="184"/>
      <c r="F19" s="552"/>
      <c r="G19" s="813"/>
      <c r="H19" s="234"/>
      <c r="I19" s="598"/>
      <c r="J19" s="562"/>
      <c r="K19" s="234"/>
      <c r="L19" s="234"/>
      <c r="M19" s="592"/>
    </row>
    <row r="20" spans="1:13" s="53" customFormat="1" ht="17.25" customHeight="1" thickBot="1">
      <c r="A20" s="158" t="s">
        <v>23</v>
      </c>
      <c r="B20" s="136" t="s">
        <v>416</v>
      </c>
      <c r="C20" s="199">
        <f>SUM(C9:C19)</f>
        <v>0</v>
      </c>
      <c r="D20" s="187">
        <f>SUM(D9:D19)</f>
        <v>0</v>
      </c>
      <c r="E20" s="187">
        <f>SUM(E9:E19)</f>
        <v>0</v>
      </c>
      <c r="F20" s="192">
        <f>SUM(F9:F19)</f>
        <v>0</v>
      </c>
      <c r="G20" s="789"/>
      <c r="H20" s="199">
        <f aca="true" t="shared" si="0" ref="H20:M20">SUM(H9:H19)</f>
        <v>0</v>
      </c>
      <c r="I20" s="570">
        <f t="shared" si="0"/>
        <v>0</v>
      </c>
      <c r="J20" s="563">
        <f t="shared" si="0"/>
        <v>0</v>
      </c>
      <c r="K20" s="199">
        <f t="shared" si="0"/>
        <v>0</v>
      </c>
      <c r="L20" s="199">
        <f t="shared" si="0"/>
        <v>0</v>
      </c>
      <c r="M20" s="248">
        <f t="shared" si="0"/>
        <v>0</v>
      </c>
    </row>
    <row r="21" spans="1:13" ht="15" customHeight="1" thickBot="1">
      <c r="A21" s="71"/>
      <c r="B21" s="136" t="s">
        <v>25</v>
      </c>
      <c r="C21" s="232"/>
      <c r="D21" s="233"/>
      <c r="E21" s="233"/>
      <c r="F21" s="553"/>
      <c r="G21" s="814"/>
      <c r="H21" s="232"/>
      <c r="I21" s="594"/>
      <c r="J21" s="564"/>
      <c r="K21" s="232"/>
      <c r="L21" s="232"/>
      <c r="M21" s="576"/>
    </row>
    <row r="22" spans="1:13" s="26" customFormat="1" ht="15" customHeight="1">
      <c r="A22" s="361" t="s">
        <v>26</v>
      </c>
      <c r="B22" s="91" t="s">
        <v>27</v>
      </c>
      <c r="C22" s="200"/>
      <c r="D22" s="185"/>
      <c r="E22" s="185"/>
      <c r="F22" s="549"/>
      <c r="G22" s="807"/>
      <c r="H22" s="200"/>
      <c r="I22" s="595"/>
      <c r="J22" s="559"/>
      <c r="K22" s="200"/>
      <c r="L22" s="200"/>
      <c r="M22" s="577"/>
    </row>
    <row r="23" spans="1:13" s="26" customFormat="1" ht="15" customHeight="1">
      <c r="A23" s="157" t="s">
        <v>28</v>
      </c>
      <c r="B23" s="92" t="s">
        <v>417</v>
      </c>
      <c r="C23" s="197"/>
      <c r="D23" s="183"/>
      <c r="E23" s="183"/>
      <c r="F23" s="550"/>
      <c r="G23" s="806"/>
      <c r="H23" s="197"/>
      <c r="I23" s="596"/>
      <c r="J23" s="560"/>
      <c r="K23" s="197"/>
      <c r="L23" s="197"/>
      <c r="M23" s="575"/>
    </row>
    <row r="24" spans="1:13" s="26" customFormat="1" ht="15" customHeight="1">
      <c r="A24" s="157" t="s">
        <v>30</v>
      </c>
      <c r="B24" s="92" t="s">
        <v>418</v>
      </c>
      <c r="C24" s="197"/>
      <c r="D24" s="183"/>
      <c r="E24" s="183"/>
      <c r="F24" s="550"/>
      <c r="G24" s="806"/>
      <c r="H24" s="197">
        <v>24978</v>
      </c>
      <c r="I24" s="596"/>
      <c r="J24" s="560">
        <v>24978</v>
      </c>
      <c r="K24" s="197"/>
      <c r="L24" s="197">
        <v>24978</v>
      </c>
      <c r="M24" s="575"/>
    </row>
    <row r="25" spans="1:13" s="26" customFormat="1" ht="15" customHeight="1" thickBot="1">
      <c r="A25" s="157" t="s">
        <v>32</v>
      </c>
      <c r="B25" s="92" t="s">
        <v>434</v>
      </c>
      <c r="C25" s="197"/>
      <c r="D25" s="183"/>
      <c r="E25" s="183"/>
      <c r="F25" s="550"/>
      <c r="G25" s="806"/>
      <c r="H25" s="197">
        <v>24978</v>
      </c>
      <c r="I25" s="596"/>
      <c r="J25" s="560">
        <v>24978</v>
      </c>
      <c r="K25" s="197"/>
      <c r="L25" s="197">
        <v>24978</v>
      </c>
      <c r="M25" s="575"/>
    </row>
    <row r="26" spans="1:13" s="53" customFormat="1" ht="30" customHeight="1" thickBot="1">
      <c r="A26" s="158" t="s">
        <v>38</v>
      </c>
      <c r="B26" s="136" t="s">
        <v>419</v>
      </c>
      <c r="C26" s="199">
        <f>SUM(C22:C24)</f>
        <v>0</v>
      </c>
      <c r="D26" s="187">
        <f>SUM(D22:D24)</f>
        <v>0</v>
      </c>
      <c r="E26" s="187">
        <f>SUM(E22:E24)</f>
        <v>0</v>
      </c>
      <c r="F26" s="192">
        <f>SUM(F22:F24)</f>
        <v>0</v>
      </c>
      <c r="G26" s="789"/>
      <c r="H26" s="199">
        <f aca="true" t="shared" si="1" ref="H26:M26">SUM(H22:H24)</f>
        <v>24978</v>
      </c>
      <c r="I26" s="570">
        <f t="shared" si="1"/>
        <v>0</v>
      </c>
      <c r="J26" s="563">
        <f t="shared" si="1"/>
        <v>24978</v>
      </c>
      <c r="K26" s="199">
        <f t="shared" si="1"/>
        <v>0</v>
      </c>
      <c r="L26" s="199">
        <f t="shared" si="1"/>
        <v>24978</v>
      </c>
      <c r="M26" s="248">
        <f t="shared" si="1"/>
        <v>0</v>
      </c>
    </row>
    <row r="27" spans="1:13" s="26" customFormat="1" ht="15" customHeight="1" thickBot="1">
      <c r="A27" s="158" t="s">
        <v>53</v>
      </c>
      <c r="B27" s="82" t="s">
        <v>294</v>
      </c>
      <c r="C27" s="235"/>
      <c r="D27" s="236"/>
      <c r="E27" s="236"/>
      <c r="F27" s="554"/>
      <c r="G27" s="1005"/>
      <c r="H27" s="235"/>
      <c r="I27" s="571"/>
      <c r="J27" s="565"/>
      <c r="K27" s="235"/>
      <c r="L27" s="235"/>
      <c r="M27" s="370"/>
    </row>
    <row r="28" spans="1:13" ht="15" customHeight="1" thickBot="1">
      <c r="A28" s="71"/>
      <c r="B28" s="82" t="s">
        <v>40</v>
      </c>
      <c r="C28" s="232"/>
      <c r="D28" s="233"/>
      <c r="E28" s="233"/>
      <c r="F28" s="553"/>
      <c r="G28" s="814"/>
      <c r="H28" s="232"/>
      <c r="I28" s="594"/>
      <c r="J28" s="564"/>
      <c r="K28" s="232"/>
      <c r="L28" s="232"/>
      <c r="M28" s="576"/>
    </row>
    <row r="29" spans="1:13" s="26" customFormat="1" ht="15" customHeight="1">
      <c r="A29" s="361" t="s">
        <v>56</v>
      </c>
      <c r="B29" s="91" t="s">
        <v>417</v>
      </c>
      <c r="C29" s="200"/>
      <c r="D29" s="185"/>
      <c r="E29" s="185"/>
      <c r="F29" s="549"/>
      <c r="G29" s="807"/>
      <c r="H29" s="200"/>
      <c r="I29" s="595"/>
      <c r="J29" s="559"/>
      <c r="K29" s="200"/>
      <c r="L29" s="200"/>
      <c r="M29" s="577"/>
    </row>
    <row r="30" spans="1:13" s="26" customFormat="1" ht="15" customHeight="1">
      <c r="A30" s="361" t="s">
        <v>64</v>
      </c>
      <c r="B30" s="92" t="s">
        <v>420</v>
      </c>
      <c r="C30" s="198"/>
      <c r="D30" s="189"/>
      <c r="E30" s="189"/>
      <c r="F30" s="551"/>
      <c r="G30" s="808"/>
      <c r="H30" s="198">
        <v>358239</v>
      </c>
      <c r="I30" s="597"/>
      <c r="J30" s="561">
        <v>358239</v>
      </c>
      <c r="K30" s="198"/>
      <c r="L30" s="198">
        <v>358239</v>
      </c>
      <c r="M30" s="578"/>
    </row>
    <row r="31" spans="1:13" s="26" customFormat="1" ht="15" customHeight="1" thickBot="1">
      <c r="A31" s="157" t="s">
        <v>66</v>
      </c>
      <c r="B31" s="137" t="s">
        <v>435</v>
      </c>
      <c r="C31" s="237"/>
      <c r="D31" s="238"/>
      <c r="E31" s="238"/>
      <c r="F31" s="555"/>
      <c r="G31" s="809"/>
      <c r="H31" s="237">
        <v>358239</v>
      </c>
      <c r="I31" s="599"/>
      <c r="J31" s="566">
        <v>358239</v>
      </c>
      <c r="K31" s="237"/>
      <c r="L31" s="237">
        <v>358239</v>
      </c>
      <c r="M31" s="593"/>
    </row>
    <row r="32" spans="1:13" s="26" customFormat="1" ht="33" customHeight="1" thickBot="1">
      <c r="A32" s="158" t="s">
        <v>70</v>
      </c>
      <c r="B32" s="82" t="s">
        <v>436</v>
      </c>
      <c r="C32" s="199">
        <f>+C29+C30</f>
        <v>0</v>
      </c>
      <c r="D32" s="187">
        <f>+D29+D30</f>
        <v>0</v>
      </c>
      <c r="E32" s="187">
        <f>+E29+E30</f>
        <v>0</v>
      </c>
      <c r="F32" s="192">
        <f>+F29+F30</f>
        <v>0</v>
      </c>
      <c r="G32" s="789"/>
      <c r="H32" s="199">
        <f aca="true" t="shared" si="2" ref="H32:M32">+H29+H30</f>
        <v>358239</v>
      </c>
      <c r="I32" s="570">
        <f t="shared" si="2"/>
        <v>0</v>
      </c>
      <c r="J32" s="563">
        <f t="shared" si="2"/>
        <v>358239</v>
      </c>
      <c r="K32" s="199">
        <f t="shared" si="2"/>
        <v>0</v>
      </c>
      <c r="L32" s="199">
        <f t="shared" si="2"/>
        <v>358239</v>
      </c>
      <c r="M32" s="248">
        <f t="shared" si="2"/>
        <v>0</v>
      </c>
    </row>
    <row r="33" spans="1:13" ht="15" customHeight="1" thickBot="1">
      <c r="A33" s="71"/>
      <c r="B33" s="82" t="s">
        <v>97</v>
      </c>
      <c r="C33" s="232"/>
      <c r="D33" s="233"/>
      <c r="E33" s="233"/>
      <c r="F33" s="553"/>
      <c r="G33" s="814"/>
      <c r="H33" s="232"/>
      <c r="I33" s="594"/>
      <c r="J33" s="564"/>
      <c r="K33" s="232"/>
      <c r="L33" s="232"/>
      <c r="M33" s="576"/>
    </row>
    <row r="34" spans="1:13" s="26" customFormat="1" ht="15" customHeight="1">
      <c r="A34" s="361" t="s">
        <v>73</v>
      </c>
      <c r="B34" s="91" t="s">
        <v>99</v>
      </c>
      <c r="C34" s="200"/>
      <c r="D34" s="185"/>
      <c r="E34" s="185"/>
      <c r="F34" s="549"/>
      <c r="G34" s="807"/>
      <c r="H34" s="200"/>
      <c r="I34" s="595"/>
      <c r="J34" s="559"/>
      <c r="K34" s="200"/>
      <c r="L34" s="200"/>
      <c r="M34" s="577"/>
    </row>
    <row r="35" spans="1:13" s="26" customFormat="1" ht="15" customHeight="1">
      <c r="A35" s="361" t="s">
        <v>75</v>
      </c>
      <c r="B35" s="92" t="s">
        <v>101</v>
      </c>
      <c r="C35" s="198"/>
      <c r="D35" s="189"/>
      <c r="E35" s="189"/>
      <c r="F35" s="551"/>
      <c r="G35" s="808"/>
      <c r="H35" s="198"/>
      <c r="I35" s="597"/>
      <c r="J35" s="561"/>
      <c r="K35" s="198"/>
      <c r="L35" s="198"/>
      <c r="M35" s="578"/>
    </row>
    <row r="36" spans="1:13" s="26" customFormat="1" ht="15" customHeight="1" thickBot="1">
      <c r="A36" s="157" t="s">
        <v>77</v>
      </c>
      <c r="B36" s="137" t="s">
        <v>103</v>
      </c>
      <c r="C36" s="237"/>
      <c r="D36" s="238"/>
      <c r="E36" s="238"/>
      <c r="F36" s="555"/>
      <c r="G36" s="809"/>
      <c r="H36" s="237"/>
      <c r="I36" s="599"/>
      <c r="J36" s="566"/>
      <c r="K36" s="237"/>
      <c r="L36" s="237"/>
      <c r="M36" s="593"/>
    </row>
    <row r="37" spans="1:13" s="26" customFormat="1" ht="15" customHeight="1" thickBot="1">
      <c r="A37" s="158" t="s">
        <v>95</v>
      </c>
      <c r="B37" s="82" t="s">
        <v>439</v>
      </c>
      <c r="C37" s="199">
        <f>+C34+C35+C36</f>
        <v>0</v>
      </c>
      <c r="D37" s="187">
        <f>+D34+D35+D36</f>
        <v>0</v>
      </c>
      <c r="E37" s="187">
        <f>+E34+E35+E36</f>
        <v>0</v>
      </c>
      <c r="F37" s="192">
        <f>+F34+F35+F36</f>
        <v>0</v>
      </c>
      <c r="G37" s="789"/>
      <c r="H37" s="199">
        <f aca="true" t="shared" si="3" ref="H37:M37">+H34+H35+H36</f>
        <v>0</v>
      </c>
      <c r="I37" s="570">
        <f t="shared" si="3"/>
        <v>0</v>
      </c>
      <c r="J37" s="563">
        <f t="shared" si="3"/>
        <v>0</v>
      </c>
      <c r="K37" s="199">
        <f t="shared" si="3"/>
        <v>0</v>
      </c>
      <c r="L37" s="199">
        <f t="shared" si="3"/>
        <v>0</v>
      </c>
      <c r="M37" s="248">
        <f t="shared" si="3"/>
        <v>0</v>
      </c>
    </row>
    <row r="38" spans="1:13" s="53" customFormat="1" ht="15" customHeight="1" thickBot="1">
      <c r="A38" s="158" t="s">
        <v>108</v>
      </c>
      <c r="B38" s="82" t="s">
        <v>296</v>
      </c>
      <c r="C38" s="235"/>
      <c r="D38" s="236"/>
      <c r="E38" s="236"/>
      <c r="F38" s="554"/>
      <c r="G38" s="1005"/>
      <c r="H38" s="235"/>
      <c r="I38" s="571"/>
      <c r="J38" s="565"/>
      <c r="K38" s="235"/>
      <c r="L38" s="235"/>
      <c r="M38" s="370"/>
    </row>
    <row r="39" spans="1:13" s="53" customFormat="1" ht="15" customHeight="1" thickBot="1">
      <c r="A39" s="158" t="s">
        <v>119</v>
      </c>
      <c r="B39" s="82" t="s">
        <v>421</v>
      </c>
      <c r="C39" s="235"/>
      <c r="D39" s="236"/>
      <c r="E39" s="236"/>
      <c r="F39" s="554"/>
      <c r="G39" s="1005"/>
      <c r="H39" s="235"/>
      <c r="I39" s="571"/>
      <c r="J39" s="565"/>
      <c r="K39" s="235"/>
      <c r="L39" s="235"/>
      <c r="M39" s="370"/>
    </row>
    <row r="40" spans="1:13" s="53" customFormat="1" ht="18.75" customHeight="1" thickBot="1">
      <c r="A40" s="158" t="s">
        <v>130</v>
      </c>
      <c r="B40" s="82" t="s">
        <v>437</v>
      </c>
      <c r="C40" s="199">
        <f>+C20+C26+C27+C32+C37+C38+C39</f>
        <v>0</v>
      </c>
      <c r="D40" s="187">
        <f>+D20+D26+D27+D32+D37+D38+D39</f>
        <v>0</v>
      </c>
      <c r="E40" s="187">
        <f>+E20+E26+E27+E32+E37+E38+E39</f>
        <v>0</v>
      </c>
      <c r="F40" s="192">
        <f>+F20+F26+F27+F32+F37+F38+F39</f>
        <v>0</v>
      </c>
      <c r="G40" s="789"/>
      <c r="H40" s="199">
        <f aca="true" t="shared" si="4" ref="H40:M40">+H20+H26+H27+H32+H37+H38+H39</f>
        <v>383217</v>
      </c>
      <c r="I40" s="570">
        <f t="shared" si="4"/>
        <v>0</v>
      </c>
      <c r="J40" s="563">
        <f t="shared" si="4"/>
        <v>383217</v>
      </c>
      <c r="K40" s="199">
        <f t="shared" si="4"/>
        <v>0</v>
      </c>
      <c r="L40" s="199">
        <f t="shared" si="4"/>
        <v>383217</v>
      </c>
      <c r="M40" s="248">
        <f t="shared" si="4"/>
        <v>0</v>
      </c>
    </row>
    <row r="41" spans="1:13" ht="15" customHeight="1" thickBot="1">
      <c r="A41" s="71"/>
      <c r="B41" s="82" t="s">
        <v>422</v>
      </c>
      <c r="C41" s="232"/>
      <c r="D41" s="233"/>
      <c r="E41" s="233"/>
      <c r="F41" s="553"/>
      <c r="G41" s="814"/>
      <c r="H41" s="232"/>
      <c r="I41" s="594"/>
      <c r="J41" s="564"/>
      <c r="K41" s="232"/>
      <c r="L41" s="232"/>
      <c r="M41" s="576"/>
    </row>
    <row r="42" spans="1:13" s="53" customFormat="1" ht="17.25" customHeight="1">
      <c r="A42" s="361" t="s">
        <v>423</v>
      </c>
      <c r="B42" s="91" t="s">
        <v>350</v>
      </c>
      <c r="C42" s="200"/>
      <c r="D42" s="185"/>
      <c r="E42" s="185"/>
      <c r="F42" s="549"/>
      <c r="G42" s="807"/>
      <c r="H42" s="200"/>
      <c r="I42" s="595"/>
      <c r="J42" s="807"/>
      <c r="K42" s="200"/>
      <c r="L42" s="185"/>
      <c r="M42" s="577"/>
    </row>
    <row r="43" spans="1:13" s="53" customFormat="1" ht="15" customHeight="1">
      <c r="A43" s="361" t="s">
        <v>424</v>
      </c>
      <c r="B43" s="92" t="s">
        <v>425</v>
      </c>
      <c r="C43" s="198"/>
      <c r="D43" s="189"/>
      <c r="E43" s="189"/>
      <c r="F43" s="551"/>
      <c r="G43" s="808"/>
      <c r="H43" s="198"/>
      <c r="I43" s="597"/>
      <c r="J43" s="808"/>
      <c r="K43" s="198"/>
      <c r="L43" s="189"/>
      <c r="M43" s="578"/>
    </row>
    <row r="44" spans="1:13" s="26" customFormat="1" ht="17.25" customHeight="1" thickBot="1">
      <c r="A44" s="157" t="s">
        <v>426</v>
      </c>
      <c r="B44" s="137" t="s">
        <v>427</v>
      </c>
      <c r="C44" s="237"/>
      <c r="D44" s="238"/>
      <c r="E44" s="238"/>
      <c r="F44" s="555"/>
      <c r="G44" s="809"/>
      <c r="H44" s="237"/>
      <c r="I44" s="599"/>
      <c r="J44" s="809"/>
      <c r="K44" s="237"/>
      <c r="L44" s="238"/>
      <c r="M44" s="593"/>
    </row>
    <row r="45" spans="1:13" s="53" customFormat="1" ht="18.75" customHeight="1" thickBot="1">
      <c r="A45" s="741" t="s">
        <v>277</v>
      </c>
      <c r="B45" s="82" t="s">
        <v>428</v>
      </c>
      <c r="C45" s="199">
        <f>+C42+C43+C44</f>
        <v>0</v>
      </c>
      <c r="D45" s="187">
        <f>+D42+D43+D44</f>
        <v>0</v>
      </c>
      <c r="E45" s="187">
        <f>+E42+E43+E44</f>
        <v>0</v>
      </c>
      <c r="F45" s="192">
        <f>+F42+F43+F44</f>
        <v>0</v>
      </c>
      <c r="G45" s="789"/>
      <c r="H45" s="199">
        <f aca="true" t="shared" si="5" ref="H45:M45">+H42+H43+H44</f>
        <v>0</v>
      </c>
      <c r="I45" s="570">
        <f t="shared" si="5"/>
        <v>0</v>
      </c>
      <c r="J45" s="789">
        <f>+J42+J43+J44</f>
        <v>0</v>
      </c>
      <c r="K45" s="199">
        <f t="shared" si="5"/>
        <v>0</v>
      </c>
      <c r="L45" s="187">
        <f>+L42+L43+L44</f>
        <v>0</v>
      </c>
      <c r="M45" s="248">
        <f t="shared" si="5"/>
        <v>0</v>
      </c>
    </row>
    <row r="46" spans="1:13" s="26" customFormat="1" ht="17.25" customHeight="1" thickBot="1">
      <c r="A46" s="742" t="s">
        <v>141</v>
      </c>
      <c r="B46" s="743" t="s">
        <v>429</v>
      </c>
      <c r="C46" s="249">
        <f>+C40+C45</f>
        <v>0</v>
      </c>
      <c r="D46" s="372">
        <f>+D40+D45</f>
        <v>0</v>
      </c>
      <c r="E46" s="372">
        <f>+E40+E45</f>
        <v>0</v>
      </c>
      <c r="F46" s="601">
        <f>+F40+F45</f>
        <v>0</v>
      </c>
      <c r="G46" s="810"/>
      <c r="H46" s="249">
        <f aca="true" t="shared" si="6" ref="H46:M46">+H40+H45</f>
        <v>383217</v>
      </c>
      <c r="I46" s="572">
        <f t="shared" si="6"/>
        <v>0</v>
      </c>
      <c r="J46" s="810">
        <f>+J40+J45</f>
        <v>383217</v>
      </c>
      <c r="K46" s="249">
        <f t="shared" si="6"/>
        <v>0</v>
      </c>
      <c r="L46" s="372">
        <f>+L40+L45</f>
        <v>383217</v>
      </c>
      <c r="M46" s="365">
        <f t="shared" si="6"/>
        <v>0</v>
      </c>
    </row>
    <row r="47" spans="1:7" s="26" customFormat="1" ht="15" customHeight="1">
      <c r="A47" s="54"/>
      <c r="B47" s="138"/>
      <c r="C47" s="291"/>
      <c r="D47" s="55"/>
      <c r="E47" s="55"/>
      <c r="F47" s="55"/>
      <c r="G47" s="55"/>
    </row>
    <row r="48" spans="1:7" s="26" customFormat="1" ht="15" customHeight="1" thickBot="1">
      <c r="A48" s="54"/>
      <c r="B48" s="138"/>
      <c r="C48" s="291"/>
      <c r="D48" s="55"/>
      <c r="E48" s="55"/>
      <c r="F48" s="55"/>
      <c r="G48" s="55"/>
    </row>
    <row r="49" spans="1:13" s="32" customFormat="1" ht="40.5" customHeight="1" thickBot="1">
      <c r="A49" s="738" t="s">
        <v>378</v>
      </c>
      <c r="B49" s="1033" t="s">
        <v>549</v>
      </c>
      <c r="C49" s="1077"/>
      <c r="D49" s="1077"/>
      <c r="E49" s="1077"/>
      <c r="F49" s="1077"/>
      <c r="G49" s="1077"/>
      <c r="H49" s="1077"/>
      <c r="I49" s="1077"/>
      <c r="J49" s="1077"/>
      <c r="K49" s="1077"/>
      <c r="L49" s="1077"/>
      <c r="M49" s="1034"/>
    </row>
    <row r="50" spans="1:13" s="32" customFormat="1" ht="54" customHeight="1" thickBot="1">
      <c r="A50" s="739" t="s">
        <v>379</v>
      </c>
      <c r="B50" s="1083" t="s">
        <v>380</v>
      </c>
      <c r="C50" s="1084"/>
      <c r="D50" s="1084"/>
      <c r="E50" s="1084"/>
      <c r="F50" s="1084"/>
      <c r="G50" s="1084"/>
      <c r="H50" s="1084"/>
      <c r="I50" s="1084"/>
      <c r="J50" s="1084"/>
      <c r="K50" s="1084"/>
      <c r="L50" s="1084"/>
      <c r="M50" s="1085"/>
    </row>
    <row r="51" spans="1:13" s="32" customFormat="1" ht="18" customHeight="1" thickBot="1">
      <c r="A51" s="1076" t="s">
        <v>1</v>
      </c>
      <c r="B51" s="1086" t="s">
        <v>2</v>
      </c>
      <c r="C51" s="1022" t="s">
        <v>532</v>
      </c>
      <c r="D51" s="1019" t="s">
        <v>533</v>
      </c>
      <c r="E51" s="1020"/>
      <c r="F51" s="1021"/>
      <c r="G51" s="1025" t="s">
        <v>542</v>
      </c>
      <c r="H51" s="1031" t="s">
        <v>543</v>
      </c>
      <c r="I51" s="1032"/>
      <c r="J51" s="1025" t="s">
        <v>544</v>
      </c>
      <c r="K51" s="1013" t="s">
        <v>525</v>
      </c>
      <c r="L51" s="1013"/>
      <c r="M51" s="1014"/>
    </row>
    <row r="52" spans="1:13" s="105" customFormat="1" ht="32.25" customHeight="1" thickBot="1">
      <c r="A52" s="1076"/>
      <c r="B52" s="1087"/>
      <c r="C52" s="1023"/>
      <c r="D52" s="544" t="s">
        <v>3</v>
      </c>
      <c r="E52" s="470" t="s">
        <v>4</v>
      </c>
      <c r="F52" s="473" t="s">
        <v>453</v>
      </c>
      <c r="G52" s="1026"/>
      <c r="H52" s="471" t="s">
        <v>526</v>
      </c>
      <c r="I52" s="423" t="s">
        <v>334</v>
      </c>
      <c r="J52" s="1026"/>
      <c r="K52" s="472" t="s">
        <v>3</v>
      </c>
      <c r="L52" s="470" t="s">
        <v>4</v>
      </c>
      <c r="M52" s="473" t="s">
        <v>453</v>
      </c>
    </row>
    <row r="53" spans="1:13" s="7" customFormat="1" ht="16.5" customHeight="1" thickBot="1">
      <c r="A53" s="740" t="s">
        <v>5</v>
      </c>
      <c r="B53" s="734" t="s">
        <v>6</v>
      </c>
      <c r="C53" s="735" t="s">
        <v>7</v>
      </c>
      <c r="D53" s="736" t="s">
        <v>8</v>
      </c>
      <c r="E53" s="736" t="s">
        <v>9</v>
      </c>
      <c r="F53" s="737" t="s">
        <v>10</v>
      </c>
      <c r="G53" s="474" t="s">
        <v>370</v>
      </c>
      <c r="H53" s="475" t="s">
        <v>527</v>
      </c>
      <c r="I53" s="476" t="s">
        <v>528</v>
      </c>
      <c r="J53" s="476" t="s">
        <v>529</v>
      </c>
      <c r="K53" s="475" t="s">
        <v>530</v>
      </c>
      <c r="L53" s="476" t="s">
        <v>531</v>
      </c>
      <c r="M53" s="476" t="s">
        <v>545</v>
      </c>
    </row>
    <row r="54" spans="1:13" s="7" customFormat="1" ht="16.5" customHeight="1" thickBot="1">
      <c r="A54" s="1082" t="s">
        <v>289</v>
      </c>
      <c r="B54" s="1088"/>
      <c r="C54" s="1088"/>
      <c r="D54" s="1088"/>
      <c r="E54" s="1088"/>
      <c r="F54" s="1088"/>
      <c r="G54" s="1089"/>
      <c r="H54" s="1088"/>
      <c r="I54" s="1088"/>
      <c r="J54" s="1089"/>
      <c r="K54" s="1088"/>
      <c r="L54" s="1088"/>
      <c r="M54" s="1090"/>
    </row>
    <row r="55" spans="1:13" ht="15" customHeight="1" thickBot="1">
      <c r="A55" s="71"/>
      <c r="B55" s="82" t="s">
        <v>438</v>
      </c>
      <c r="C55" s="232"/>
      <c r="D55" s="233"/>
      <c r="E55" s="233"/>
      <c r="F55" s="241"/>
      <c r="G55" s="1004"/>
      <c r="H55" s="232"/>
      <c r="I55" s="594"/>
      <c r="J55" s="558"/>
      <c r="K55" s="232"/>
      <c r="L55" s="232"/>
      <c r="M55" s="576"/>
    </row>
    <row r="56" spans="1:13" ht="17.25" customHeight="1">
      <c r="A56" s="361" t="s">
        <v>13</v>
      </c>
      <c r="B56" s="91" t="s">
        <v>191</v>
      </c>
      <c r="C56" s="200"/>
      <c r="D56" s="200"/>
      <c r="E56" s="185"/>
      <c r="F56" s="242"/>
      <c r="G56" s="807"/>
      <c r="H56" s="200">
        <v>8295</v>
      </c>
      <c r="I56" s="595"/>
      <c r="J56" s="807">
        <v>8295</v>
      </c>
      <c r="K56" s="200"/>
      <c r="L56" s="185">
        <v>8295</v>
      </c>
      <c r="M56" s="577"/>
    </row>
    <row r="57" spans="1:13" ht="17.25" customHeight="1">
      <c r="A57" s="157" t="s">
        <v>15</v>
      </c>
      <c r="B57" s="92" t="s">
        <v>192</v>
      </c>
      <c r="C57" s="197"/>
      <c r="D57" s="197"/>
      <c r="E57" s="183"/>
      <c r="F57" s="243"/>
      <c r="G57" s="806"/>
      <c r="H57" s="197">
        <v>1285</v>
      </c>
      <c r="I57" s="596"/>
      <c r="J57" s="806">
        <v>1285</v>
      </c>
      <c r="K57" s="197"/>
      <c r="L57" s="183">
        <v>1285</v>
      </c>
      <c r="M57" s="575"/>
    </row>
    <row r="58" spans="1:13" ht="18" customHeight="1">
      <c r="A58" s="157" t="s">
        <v>17</v>
      </c>
      <c r="B58" s="92" t="s">
        <v>193</v>
      </c>
      <c r="C58" s="197"/>
      <c r="D58" s="197"/>
      <c r="E58" s="183"/>
      <c r="F58" s="243"/>
      <c r="G58" s="806"/>
      <c r="H58" s="197">
        <v>15398</v>
      </c>
      <c r="I58" s="596"/>
      <c r="J58" s="806">
        <v>15398</v>
      </c>
      <c r="K58" s="197"/>
      <c r="L58" s="183">
        <v>15398</v>
      </c>
      <c r="M58" s="575"/>
    </row>
    <row r="59" spans="1:13" ht="15" customHeight="1">
      <c r="A59" s="157" t="s">
        <v>19</v>
      </c>
      <c r="B59" s="92" t="s">
        <v>194</v>
      </c>
      <c r="C59" s="197"/>
      <c r="D59" s="197"/>
      <c r="E59" s="183"/>
      <c r="F59" s="243"/>
      <c r="G59" s="806"/>
      <c r="H59" s="197"/>
      <c r="I59" s="596"/>
      <c r="J59" s="806"/>
      <c r="K59" s="197"/>
      <c r="L59" s="183"/>
      <c r="M59" s="575"/>
    </row>
    <row r="60" spans="1:13" ht="15" customHeight="1" thickBot="1">
      <c r="A60" s="157" t="s">
        <v>21</v>
      </c>
      <c r="B60" s="92" t="s">
        <v>196</v>
      </c>
      <c r="C60" s="197"/>
      <c r="D60" s="197"/>
      <c r="E60" s="183"/>
      <c r="F60" s="243"/>
      <c r="G60" s="806"/>
      <c r="H60" s="197"/>
      <c r="I60" s="596"/>
      <c r="J60" s="806"/>
      <c r="K60" s="197"/>
      <c r="L60" s="183"/>
      <c r="M60" s="575"/>
    </row>
    <row r="61" spans="1:13" s="56" customFormat="1" ht="18.75" customHeight="1" thickBot="1">
      <c r="A61" s="362" t="s">
        <v>23</v>
      </c>
      <c r="B61" s="103" t="s">
        <v>430</v>
      </c>
      <c r="C61" s="239">
        <f>SUM(C56:C60)</f>
        <v>0</v>
      </c>
      <c r="D61" s="239">
        <f>SUM(D56:D60)</f>
        <v>0</v>
      </c>
      <c r="E61" s="240">
        <f>SUM(E56:E60)</f>
        <v>0</v>
      </c>
      <c r="F61" s="244">
        <f>SUM(F56:F60)</f>
        <v>0</v>
      </c>
      <c r="G61" s="812"/>
      <c r="H61" s="239">
        <f aca="true" t="shared" si="7" ref="H61:M61">SUM(H56:H60)</f>
        <v>24978</v>
      </c>
      <c r="I61" s="583">
        <f t="shared" si="7"/>
        <v>0</v>
      </c>
      <c r="J61" s="812">
        <f>SUM(J56:J60)</f>
        <v>24978</v>
      </c>
      <c r="K61" s="239">
        <f t="shared" si="7"/>
        <v>0</v>
      </c>
      <c r="L61" s="240">
        <f>SUM(L56:L60)</f>
        <v>24978</v>
      </c>
      <c r="M61" s="584">
        <f t="shared" si="7"/>
        <v>0</v>
      </c>
    </row>
    <row r="62" spans="1:13" ht="15" customHeight="1" thickBot="1">
      <c r="A62" s="71"/>
      <c r="B62" s="956" t="s">
        <v>431</v>
      </c>
      <c r="C62" s="232"/>
      <c r="D62" s="232"/>
      <c r="E62" s="233"/>
      <c r="F62" s="241"/>
      <c r="G62" s="814"/>
      <c r="H62" s="232"/>
      <c r="I62" s="594"/>
      <c r="J62" s="814"/>
      <c r="K62" s="232"/>
      <c r="L62" s="233"/>
      <c r="M62" s="576"/>
    </row>
    <row r="63" spans="1:13" s="56" customFormat="1" ht="18.75" customHeight="1">
      <c r="A63" s="157" t="s">
        <v>26</v>
      </c>
      <c r="B63" s="140" t="s">
        <v>229</v>
      </c>
      <c r="C63" s="200"/>
      <c r="D63" s="200"/>
      <c r="E63" s="185"/>
      <c r="F63" s="242"/>
      <c r="G63" s="807"/>
      <c r="H63" s="200">
        <v>239518</v>
      </c>
      <c r="I63" s="595"/>
      <c r="J63" s="807">
        <v>239518</v>
      </c>
      <c r="K63" s="200"/>
      <c r="L63" s="185">
        <v>239518</v>
      </c>
      <c r="M63" s="577"/>
    </row>
    <row r="64" spans="1:13" ht="15" customHeight="1">
      <c r="A64" s="157" t="s">
        <v>28</v>
      </c>
      <c r="B64" s="141" t="s">
        <v>451</v>
      </c>
      <c r="C64" s="197"/>
      <c r="D64" s="197"/>
      <c r="E64" s="183"/>
      <c r="F64" s="243"/>
      <c r="G64" s="806"/>
      <c r="H64" s="197"/>
      <c r="I64" s="596"/>
      <c r="J64" s="806"/>
      <c r="K64" s="197"/>
      <c r="L64" s="183"/>
      <c r="M64" s="575"/>
    </row>
    <row r="65" spans="1:13" ht="15" customHeight="1">
      <c r="A65" s="157" t="s">
        <v>30</v>
      </c>
      <c r="B65" s="141" t="s">
        <v>432</v>
      </c>
      <c r="C65" s="197"/>
      <c r="D65" s="197"/>
      <c r="E65" s="183"/>
      <c r="F65" s="243"/>
      <c r="G65" s="806"/>
      <c r="H65" s="197"/>
      <c r="I65" s="596"/>
      <c r="J65" s="806"/>
      <c r="K65" s="197"/>
      <c r="L65" s="183"/>
      <c r="M65" s="575"/>
    </row>
    <row r="66" spans="1:13" ht="15" customHeight="1">
      <c r="A66" s="375" t="s">
        <v>32</v>
      </c>
      <c r="B66" s="373" t="s">
        <v>231</v>
      </c>
      <c r="C66" s="197"/>
      <c r="D66" s="197"/>
      <c r="E66" s="183"/>
      <c r="F66" s="243"/>
      <c r="G66" s="806"/>
      <c r="H66" s="197">
        <v>118721</v>
      </c>
      <c r="I66" s="596"/>
      <c r="J66" s="806">
        <v>118721</v>
      </c>
      <c r="K66" s="197"/>
      <c r="L66" s="183">
        <v>118721</v>
      </c>
      <c r="M66" s="575"/>
    </row>
    <row r="67" spans="1:13" ht="15" customHeight="1">
      <c r="A67" s="159" t="s">
        <v>34</v>
      </c>
      <c r="B67" s="156" t="s">
        <v>433</v>
      </c>
      <c r="C67" s="197"/>
      <c r="D67" s="197"/>
      <c r="E67" s="183"/>
      <c r="F67" s="243"/>
      <c r="G67" s="806"/>
      <c r="H67" s="197"/>
      <c r="I67" s="596"/>
      <c r="J67" s="806"/>
      <c r="K67" s="197"/>
      <c r="L67" s="183"/>
      <c r="M67" s="575"/>
    </row>
    <row r="68" spans="1:13" ht="16.5" customHeight="1" thickBot="1">
      <c r="A68" s="160" t="s">
        <v>36</v>
      </c>
      <c r="B68" s="142" t="s">
        <v>457</v>
      </c>
      <c r="C68" s="198"/>
      <c r="D68" s="198"/>
      <c r="E68" s="189"/>
      <c r="F68" s="247"/>
      <c r="G68" s="808"/>
      <c r="H68" s="198"/>
      <c r="I68" s="597"/>
      <c r="J68" s="808"/>
      <c r="K68" s="198"/>
      <c r="L68" s="189"/>
      <c r="M68" s="578"/>
    </row>
    <row r="69" spans="1:13" ht="17.25" customHeight="1" thickBot="1">
      <c r="A69" s="158" t="s">
        <v>38</v>
      </c>
      <c r="B69" s="139" t="s">
        <v>452</v>
      </c>
      <c r="C69" s="199">
        <f>C63+C65+C66+C67+C68</f>
        <v>0</v>
      </c>
      <c r="D69" s="199">
        <f>D63+D65+D67+D68</f>
        <v>0</v>
      </c>
      <c r="E69" s="199">
        <f>E63+E65+E66+E67+E68</f>
        <v>0</v>
      </c>
      <c r="F69" s="363">
        <f>F63+F65+F67+F68</f>
        <v>0</v>
      </c>
      <c r="G69" s="789"/>
      <c r="H69" s="199">
        <f aca="true" t="shared" si="8" ref="H69:M69">H63+H65+H66+H67+H68</f>
        <v>358239</v>
      </c>
      <c r="I69" s="570">
        <f t="shared" si="8"/>
        <v>0</v>
      </c>
      <c r="J69" s="563">
        <f>J63+J65+J66+J67+J68</f>
        <v>358239</v>
      </c>
      <c r="K69" s="199">
        <f t="shared" si="8"/>
        <v>0</v>
      </c>
      <c r="L69" s="199">
        <f>L63+L65+L66+L67+L68</f>
        <v>358239</v>
      </c>
      <c r="M69" s="248">
        <f t="shared" si="8"/>
        <v>0</v>
      </c>
    </row>
    <row r="70" spans="1:13" ht="17.25" customHeight="1" thickBot="1">
      <c r="A70" s="158" t="s">
        <v>53</v>
      </c>
      <c r="B70" s="328" t="s">
        <v>248</v>
      </c>
      <c r="C70" s="235">
        <f>C61+C69</f>
        <v>0</v>
      </c>
      <c r="D70" s="235">
        <f>D61+D69</f>
        <v>0</v>
      </c>
      <c r="E70" s="235">
        <f>E61+E69</f>
        <v>0</v>
      </c>
      <c r="F70" s="370">
        <f>F61+F69</f>
        <v>0</v>
      </c>
      <c r="G70" s="565"/>
      <c r="H70" s="235">
        <f aca="true" t="shared" si="9" ref="H70:M70">H61+H69</f>
        <v>383217</v>
      </c>
      <c r="I70" s="571">
        <f t="shared" si="9"/>
        <v>0</v>
      </c>
      <c r="J70" s="565">
        <f>J61+J69</f>
        <v>383217</v>
      </c>
      <c r="K70" s="235">
        <f t="shared" si="9"/>
        <v>0</v>
      </c>
      <c r="L70" s="235">
        <f>L61+L69</f>
        <v>383217</v>
      </c>
      <c r="M70" s="370">
        <f t="shared" si="9"/>
        <v>0</v>
      </c>
    </row>
    <row r="71" spans="1:13" ht="17.25" customHeight="1" thickBot="1">
      <c r="A71" s="161" t="s">
        <v>70</v>
      </c>
      <c r="B71" s="364" t="s">
        <v>487</v>
      </c>
      <c r="C71" s="249">
        <f>+C61+C69</f>
        <v>0</v>
      </c>
      <c r="D71" s="249">
        <f>+D61+D69</f>
        <v>0</v>
      </c>
      <c r="E71" s="249">
        <f>+E61+E69</f>
        <v>0</v>
      </c>
      <c r="F71" s="365">
        <f>+F61+F69</f>
        <v>0</v>
      </c>
      <c r="G71" s="567"/>
      <c r="H71" s="249">
        <f aca="true" t="shared" si="10" ref="H71:M71">+H61+H69</f>
        <v>383217</v>
      </c>
      <c r="I71" s="572">
        <f t="shared" si="10"/>
        <v>0</v>
      </c>
      <c r="J71" s="567">
        <f>+J61+J69</f>
        <v>383217</v>
      </c>
      <c r="K71" s="249">
        <f t="shared" si="10"/>
        <v>0</v>
      </c>
      <c r="L71" s="249">
        <f>+L61+L69</f>
        <v>383217</v>
      </c>
      <c r="M71" s="365">
        <f t="shared" si="10"/>
        <v>0</v>
      </c>
    </row>
    <row r="72" spans="3:13" ht="15" customHeight="1" thickBot="1">
      <c r="C72" s="154"/>
      <c r="D72" s="146"/>
      <c r="E72" s="146"/>
      <c r="F72" s="146"/>
      <c r="G72" s="146"/>
      <c r="H72" s="154"/>
      <c r="I72" s="154"/>
      <c r="J72" s="154"/>
      <c r="K72" s="154"/>
      <c r="L72" s="154"/>
      <c r="M72" s="154"/>
    </row>
    <row r="73" spans="1:13" ht="16.5" customHeight="1" thickBot="1">
      <c r="A73" s="333" t="s">
        <v>412</v>
      </c>
      <c r="B73" s="334"/>
      <c r="C73" s="335"/>
      <c r="D73" s="744"/>
      <c r="E73" s="336"/>
      <c r="F73" s="585"/>
      <c r="G73" s="1006"/>
      <c r="H73" s="589"/>
      <c r="I73" s="335"/>
      <c r="J73" s="335"/>
      <c r="K73" s="335"/>
      <c r="L73" s="335"/>
      <c r="M73" s="587"/>
    </row>
    <row r="74" spans="1:13" ht="15" customHeight="1" thickBot="1">
      <c r="A74" s="338" t="s">
        <v>413</v>
      </c>
      <c r="B74" s="339"/>
      <c r="C74" s="340"/>
      <c r="D74" s="341"/>
      <c r="E74" s="341"/>
      <c r="F74" s="590"/>
      <c r="G74" s="1007"/>
      <c r="H74" s="591"/>
      <c r="I74" s="340"/>
      <c r="J74" s="340"/>
      <c r="K74" s="340"/>
      <c r="L74" s="340"/>
      <c r="M74" s="580"/>
    </row>
  </sheetData>
  <sheetProtection selectLockedCells="1" selectUnlockedCells="1"/>
  <mergeCells count="22">
    <mergeCell ref="K4:M4"/>
    <mergeCell ref="A7:M7"/>
    <mergeCell ref="B49:M49"/>
    <mergeCell ref="B50:M50"/>
    <mergeCell ref="A51:A52"/>
    <mergeCell ref="B51:B52"/>
    <mergeCell ref="C51:C52"/>
    <mergeCell ref="D51:F51"/>
    <mergeCell ref="A4:A5"/>
    <mergeCell ref="B4:B5"/>
    <mergeCell ref="C4:C5"/>
    <mergeCell ref="D4:F4"/>
    <mergeCell ref="G51:G52"/>
    <mergeCell ref="H51:I51"/>
    <mergeCell ref="J51:J52"/>
    <mergeCell ref="K51:M51"/>
    <mergeCell ref="A54:M54"/>
    <mergeCell ref="B2:M2"/>
    <mergeCell ref="B3:M3"/>
    <mergeCell ref="G4:G5"/>
    <mergeCell ref="H4:I4"/>
    <mergeCell ref="J4:J5"/>
  </mergeCells>
  <printOptions horizontalCentered="1"/>
  <pageMargins left="0.37430555555555556" right="0.27152777777777776" top="0.42916666666666664" bottom="0.49236111111111114" header="0.5118055555555555" footer="0.5118055555555555"/>
  <pageSetup horizontalDpi="300" verticalDpi="300" orientation="landscape" paperSize="9" scale="57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Zekéné Gubinyi Bernadett</dc:creator>
  <cp:keywords/>
  <dc:description/>
  <cp:lastModifiedBy>ZekeneGB</cp:lastModifiedBy>
  <cp:lastPrinted>2020-10-13T11:28:38Z</cp:lastPrinted>
  <dcterms:created xsi:type="dcterms:W3CDTF">2020-01-07T08:53:47Z</dcterms:created>
  <dcterms:modified xsi:type="dcterms:W3CDTF">2020-10-13T11:34:40Z</dcterms:modified>
  <cp:category/>
  <cp:version/>
  <cp:contentType/>
  <cp:contentStatus/>
</cp:coreProperties>
</file>