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<sst xmlns="http://schemas.openxmlformats.org/spreadsheetml/2006/main" count="426" uniqueCount="415">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</sst>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91445213</v>
          </cell>
        </row>
        <row r="23">
          <cell r="C23">
            <v>34967323</v>
          </cell>
        </row>
        <row r="25">
          <cell r="C25">
            <v>20034019</v>
          </cell>
          <cell r="D25">
            <v>3576682</v>
          </cell>
        </row>
        <row r="29">
          <cell r="C29">
            <v>27368209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291607889</v>
          </cell>
          <cell r="D40">
            <v>12598031</v>
          </cell>
          <cell r="E40">
            <v>5047753</v>
          </cell>
        </row>
        <row r="43">
          <cell r="C43">
            <v>2566000</v>
          </cell>
        </row>
        <row r="49">
          <cell r="C49">
            <v>68474697</v>
          </cell>
          <cell r="D49">
            <v>4251969</v>
          </cell>
          <cell r="E49">
            <v>1130551</v>
          </cell>
        </row>
        <row r="76">
          <cell r="C76">
            <v>1092150419</v>
          </cell>
        </row>
        <row r="78">
          <cell r="C78">
            <v>98267655</v>
          </cell>
        </row>
        <row r="81">
          <cell r="C81">
            <v>266683445</v>
          </cell>
        </row>
        <row r="83">
          <cell r="C83">
            <v>14800000</v>
          </cell>
        </row>
        <row r="86">
          <cell r="C86">
            <v>3996000</v>
          </cell>
        </row>
      </sheetData>
      <sheetData sheetId="1">
        <row r="17">
          <cell r="C17">
            <v>136336676</v>
          </cell>
        </row>
        <row r="43">
          <cell r="C43">
            <v>111557918</v>
          </cell>
        </row>
        <row r="67">
          <cell r="C67">
            <v>123343862</v>
          </cell>
          <cell r="D67">
            <v>-396100</v>
          </cell>
          <cell r="E67">
            <v>-160389</v>
          </cell>
          <cell r="F67">
            <v>122787373</v>
          </cell>
        </row>
        <row r="68">
          <cell r="C68">
            <v>-1475897519</v>
          </cell>
          <cell r="D68">
            <v>0</v>
          </cell>
          <cell r="E68">
            <v>0</v>
          </cell>
          <cell r="F68">
            <v>-1475897519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38078457</v>
          </cell>
        </row>
        <row r="23">
          <cell r="C23">
            <v>1353000</v>
          </cell>
        </row>
        <row r="25">
          <cell r="C25">
            <v>7015180</v>
          </cell>
        </row>
        <row r="29">
          <cell r="C29">
            <v>4202533</v>
          </cell>
        </row>
        <row r="32">
          <cell r="C32">
            <v>172000</v>
          </cell>
        </row>
        <row r="40">
          <cell r="C40">
            <v>4407615</v>
          </cell>
        </row>
        <row r="43">
          <cell r="C43">
            <v>70000</v>
          </cell>
        </row>
        <row r="49">
          <cell r="C49">
            <v>2627627</v>
          </cell>
        </row>
        <row r="78">
          <cell r="C78">
            <v>422819</v>
          </cell>
        </row>
        <row r="81">
          <cell r="C81">
            <v>19661</v>
          </cell>
        </row>
      </sheetData>
      <sheetData sheetId="1">
        <row r="43">
          <cell r="C43">
            <v>1763784</v>
          </cell>
        </row>
        <row r="62">
          <cell r="C62">
            <v>-56162628</v>
          </cell>
          <cell r="F62">
            <v>-56162628</v>
          </cell>
        </row>
        <row r="63">
          <cell r="C63">
            <v>-442480</v>
          </cell>
          <cell r="F63">
            <v>-442480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15311261</v>
          </cell>
        </row>
        <row r="25">
          <cell r="C25">
            <v>3005056</v>
          </cell>
        </row>
        <row r="29">
          <cell r="C29">
            <v>5334132</v>
          </cell>
        </row>
        <row r="32">
          <cell r="C32">
            <v>1339520</v>
          </cell>
        </row>
        <row r="40">
          <cell r="C40">
            <v>4022000</v>
          </cell>
        </row>
        <row r="43">
          <cell r="C43">
            <v>82000</v>
          </cell>
        </row>
        <row r="49">
          <cell r="C49">
            <v>2563676</v>
          </cell>
        </row>
        <row r="78">
          <cell r="C78">
            <v>265748</v>
          </cell>
        </row>
        <row r="81">
          <cell r="C81">
            <v>71752</v>
          </cell>
        </row>
      </sheetData>
      <sheetData sheetId="1">
        <row r="43">
          <cell r="C43">
            <v>1430000</v>
          </cell>
        </row>
        <row r="62">
          <cell r="C62">
            <v>-30227645</v>
          </cell>
          <cell r="F62">
            <v>-30227645</v>
          </cell>
        </row>
        <row r="63">
          <cell r="C63">
            <v>-337500</v>
          </cell>
          <cell r="F63">
            <v>-337500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251529732</v>
          </cell>
        </row>
        <row r="23">
          <cell r="C23">
            <v>2390765</v>
          </cell>
        </row>
        <row r="25">
          <cell r="C25">
            <v>50222211</v>
          </cell>
        </row>
        <row r="29">
          <cell r="C29">
            <v>2990000</v>
          </cell>
        </row>
        <row r="32">
          <cell r="C32">
            <v>581710</v>
          </cell>
        </row>
        <row r="40">
          <cell r="C40">
            <v>78971752</v>
          </cell>
        </row>
        <row r="43">
          <cell r="C43">
            <v>135000</v>
          </cell>
        </row>
        <row r="49">
          <cell r="C49">
            <v>21610115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5200560</v>
          </cell>
        </row>
        <row r="67">
          <cell r="C67">
            <v>-403230725</v>
          </cell>
          <cell r="F67">
            <v>-403230725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132890417</v>
          </cell>
          <cell r="E19">
            <v>42943684</v>
          </cell>
        </row>
        <row r="23">
          <cell r="C23">
            <v>900000</v>
          </cell>
        </row>
        <row r="25">
          <cell r="C25">
            <v>26298164</v>
          </cell>
          <cell r="E25">
            <v>8546530</v>
          </cell>
        </row>
        <row r="29">
          <cell r="C29">
            <v>2183420</v>
          </cell>
          <cell r="E29">
            <v>666985</v>
          </cell>
        </row>
        <row r="32">
          <cell r="C32">
            <v>1845000</v>
          </cell>
          <cell r="E32">
            <v>615000</v>
          </cell>
        </row>
        <row r="40">
          <cell r="C40">
            <v>22905600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5489511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-180210112</v>
          </cell>
          <cell r="E67">
            <v>-62645814</v>
          </cell>
          <cell r="F67">
            <v>-242855926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f>SUM('[2]kiadások működés Bölcsőde'!C19+'[3]kiadások működés Könyvtár'!C19+'[4]kiadások működés Zengő Óvoda'!C19+'[5]kiadások működés Polg.Hiv'!C19+'[1]kiadások működés önkormányzat'!C19)</f>
        <v>529255080</v>
      </c>
      <c r="D19" s="39"/>
      <c r="E19" s="39">
        <f>SUM('[5]kiadások működés Polg.Hiv'!E19)</f>
        <v>42943684</v>
      </c>
      <c r="F19" s="13">
        <f>SUM(C19:E19)</f>
        <v>572198764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f>SUM('[1]kiadások működés önkormányzat'!C23+'[5]kiadások működés Polg.Hiv'!C23+'[4]kiadások működés Zengő Óvoda'!C23+'[2]kiadások működés Bölcsőde'!C23)</f>
        <v>39611088</v>
      </c>
      <c r="D23" s="40">
        <v>16462760</v>
      </c>
      <c r="E23" s="39">
        <v>300000</v>
      </c>
      <c r="F23" s="13">
        <f>SUM(C23:E23)</f>
        <v>56373848</v>
      </c>
    </row>
    <row r="24" spans="1:6" ht="15">
      <c r="A24" s="41" t="s">
        <v>223</v>
      </c>
      <c r="B24" s="42" t="s">
        <v>224</v>
      </c>
      <c r="C24" s="12">
        <f>SUM(C19:C23)</f>
        <v>568866168</v>
      </c>
      <c r="D24" s="12">
        <f>SUM(D23)</f>
        <v>16462760</v>
      </c>
      <c r="E24" s="12">
        <f>SUM(E19:E23)</f>
        <v>43243684</v>
      </c>
      <c r="F24" s="12">
        <f>SUM(C24:E24)</f>
        <v>628572612</v>
      </c>
    </row>
    <row r="25" spans="1:6" ht="15">
      <c r="A25" s="14" t="s">
        <v>225</v>
      </c>
      <c r="B25" s="42" t="s">
        <v>226</v>
      </c>
      <c r="C25" s="12">
        <f>SUM('[2]kiadások működés Bölcsőde'!C25+'[3]kiadások működés Könyvtár'!C25+'[4]kiadások működés Zengő Óvoda'!C25+'[5]kiadások működés Polg.Hiv'!C25+'[1]kiadások működés önkormányzat'!C25)</f>
        <v>106574630</v>
      </c>
      <c r="D25" s="12">
        <f>SUM('[1]kiadások működés önkormányzat'!D25)</f>
        <v>3576682</v>
      </c>
      <c r="E25" s="12">
        <f>SUM('[5]kiadások működés Polg.Hiv'!E25)</f>
        <v>8546530</v>
      </c>
      <c r="F25" s="12">
        <f>SUM(C25:E25)</f>
        <v>118697842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42078294</v>
      </c>
      <c r="D29" s="39">
        <f>SUM('[1]kiadások működés önkormányzat'!D29)</f>
        <v>3450000</v>
      </c>
      <c r="E29" s="39">
        <f>SUM('[5]kiadások működés Polg.Hiv'!E29+'[1]kiadások működés önkormányzat'!E29)</f>
        <v>1002644</v>
      </c>
      <c r="F29" s="13">
        <f>SUM(C29:E29)</f>
        <v>46530938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5876748</v>
      </c>
      <c r="D32" s="39"/>
      <c r="E32" s="39">
        <f>SUM('[1]kiadások működés önkormányzat'!E32+'[5]kiadások működés Polg.Hiv'!E32)</f>
        <v>654562</v>
      </c>
      <c r="F32" s="13">
        <f>SUM(C32:E32)</f>
        <v>6531310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3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401914856</v>
      </c>
      <c r="D40" s="40">
        <f>SUM('[1]kiadások működés önkormányzat'!D40)</f>
        <v>12598031</v>
      </c>
      <c r="E40" s="39">
        <f>SUM('[1]kiadások működés önkormányzat'!E40+'[5]kiadások működés Polg.Hiv'!E40)</f>
        <v>12682953</v>
      </c>
      <c r="F40" s="13">
        <f>SUM(C40:E40)</f>
        <v>427195840</v>
      </c>
    </row>
    <row r="41" spans="1:6" ht="15" hidden="1">
      <c r="A41" s="9" t="s">
        <v>257</v>
      </c>
      <c r="B41" s="36" t="s">
        <v>258</v>
      </c>
      <c r="C41" s="39"/>
      <c r="D41" s="40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0"/>
      <c r="E42" s="39"/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3228000</v>
      </c>
      <c r="D43" s="40"/>
      <c r="E43" s="39">
        <f>SUM('[1]kiadások működés önkormányzat'!E43+'[5]kiadások működés Polg.Hiv'!E43)</f>
        <v>125000</v>
      </c>
      <c r="F43" s="13">
        <f>SUM(C43:E43)</f>
        <v>3353000</v>
      </c>
    </row>
    <row r="44" spans="1:6" ht="15" hidden="1">
      <c r="A44" s="9" t="s">
        <v>263</v>
      </c>
      <c r="B44" s="36" t="s">
        <v>264</v>
      </c>
      <c r="C44" s="39"/>
      <c r="D44" s="40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0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0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0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0"/>
      <c r="E48" s="39"/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100765626</v>
      </c>
      <c r="D49" s="40">
        <f>SUM('[1]kiadások működés önkormányzat'!D49)</f>
        <v>4251969</v>
      </c>
      <c r="E49" s="39">
        <f>SUM('[1]kiadások működés önkormányzat'!E49+'[5]kiadások működés Polg.Hiv'!E49)</f>
        <v>2943966</v>
      </c>
      <c r="F49" s="13">
        <f>SUM(C49:E49)</f>
        <v>107961561</v>
      </c>
    </row>
    <row r="50" spans="1:6" ht="15">
      <c r="A50" s="14" t="s">
        <v>275</v>
      </c>
      <c r="B50" s="42" t="s">
        <v>276</v>
      </c>
      <c r="C50" s="12">
        <f>SUM(C29:C49)</f>
        <v>553863524</v>
      </c>
      <c r="D50" s="12">
        <f>SUM(D29:D49)</f>
        <v>20300000</v>
      </c>
      <c r="E50" s="12">
        <f>SUM(E29:E49)</f>
        <v>17409125</v>
      </c>
      <c r="F50" s="12">
        <f>SUM(F29:F49)</f>
        <v>591572649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2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5" t="s">
        <v>295</v>
      </c>
      <c r="B60" s="36" t="s">
        <v>296</v>
      </c>
      <c r="C60" s="40"/>
      <c r="D60" s="40"/>
      <c r="E60" s="40"/>
      <c r="F60" s="46">
        <f>SUM(C60:E60)</f>
        <v>0</v>
      </c>
    </row>
    <row r="61" spans="1:6" ht="15">
      <c r="A61" s="45" t="s">
        <v>297</v>
      </c>
      <c r="B61" s="36" t="s">
        <v>298</v>
      </c>
      <c r="C61" s="40">
        <v>2103701</v>
      </c>
      <c r="D61" s="40"/>
      <c r="E61" s="40"/>
      <c r="F61" s="46">
        <f>SUM(C61:E61)</f>
        <v>2103701</v>
      </c>
    </row>
    <row r="62" spans="1:6" ht="15">
      <c r="A62" s="45" t="s">
        <v>299</v>
      </c>
      <c r="B62" s="36" t="s">
        <v>300</v>
      </c>
      <c r="C62" s="40"/>
      <c r="D62" s="40"/>
      <c r="E62" s="40"/>
      <c r="F62" s="46"/>
    </row>
    <row r="63" spans="1:6" ht="15">
      <c r="A63" s="45" t="s">
        <v>301</v>
      </c>
      <c r="B63" s="36" t="s">
        <v>302</v>
      </c>
      <c r="C63" s="40"/>
      <c r="D63" s="40"/>
      <c r="E63" s="40"/>
      <c r="F63" s="46"/>
    </row>
    <row r="64" spans="1:6" ht="15">
      <c r="A64" s="45" t="s">
        <v>303</v>
      </c>
      <c r="B64" s="36" t="s">
        <v>304</v>
      </c>
      <c r="C64" s="40"/>
      <c r="D64" s="40"/>
      <c r="E64" s="40"/>
      <c r="F64" s="46"/>
    </row>
    <row r="65" spans="1:6" ht="15">
      <c r="A65" s="45" t="s">
        <v>305</v>
      </c>
      <c r="B65" s="36" t="s">
        <v>306</v>
      </c>
      <c r="C65" s="40">
        <v>268778896</v>
      </c>
      <c r="D65" s="40"/>
      <c r="E65" s="40"/>
      <c r="F65" s="46">
        <f>SUM(C65:E65)</f>
        <v>268778896</v>
      </c>
    </row>
    <row r="66" spans="1:6" ht="15">
      <c r="A66" s="45" t="s">
        <v>307</v>
      </c>
      <c r="B66" s="36" t="s">
        <v>308</v>
      </c>
      <c r="C66" s="40"/>
      <c r="D66" s="40"/>
      <c r="E66" s="40"/>
      <c r="F66" s="46"/>
    </row>
    <row r="67" spans="1:6" ht="15">
      <c r="A67" s="45" t="s">
        <v>309</v>
      </c>
      <c r="B67" s="36" t="s">
        <v>310</v>
      </c>
      <c r="C67" s="40"/>
      <c r="D67" s="40"/>
      <c r="E67" s="40"/>
      <c r="F67" s="46"/>
    </row>
    <row r="68" spans="1:6" ht="15">
      <c r="A68" s="45" t="s">
        <v>311</v>
      </c>
      <c r="B68" s="36" t="s">
        <v>312</v>
      </c>
      <c r="C68" s="40"/>
      <c r="D68" s="40"/>
      <c r="E68" s="40"/>
      <c r="F68" s="46"/>
    </row>
    <row r="69" spans="1:6" ht="15">
      <c r="A69" s="47" t="s">
        <v>313</v>
      </c>
      <c r="B69" s="36" t="s">
        <v>314</v>
      </c>
      <c r="C69" s="40"/>
      <c r="D69" s="40"/>
      <c r="E69" s="40"/>
      <c r="F69" s="46"/>
    </row>
    <row r="70" spans="1:6" ht="15">
      <c r="A70" s="45" t="s">
        <v>315</v>
      </c>
      <c r="B70" s="36" t="s">
        <v>316</v>
      </c>
      <c r="C70" s="40">
        <v>74613096</v>
      </c>
      <c r="D70" s="40">
        <v>10152160</v>
      </c>
      <c r="E70" s="40"/>
      <c r="F70" s="46">
        <f>SUM(C70:E70)</f>
        <v>84765256</v>
      </c>
    </row>
    <row r="71" spans="1:6" ht="15">
      <c r="A71" s="47" t="s">
        <v>317</v>
      </c>
      <c r="B71" s="36" t="s">
        <v>318</v>
      </c>
      <c r="C71" s="40"/>
      <c r="D71" s="40"/>
      <c r="E71" s="40"/>
      <c r="F71" s="46">
        <f>SUM(C71:E71)</f>
        <v>0</v>
      </c>
    </row>
    <row r="72" spans="1:6" ht="15">
      <c r="A72" s="47" t="s">
        <v>319</v>
      </c>
      <c r="B72" s="36" t="s">
        <v>318</v>
      </c>
      <c r="C72" s="40">
        <v>399365939</v>
      </c>
      <c r="D72" s="40"/>
      <c r="E72" s="40"/>
      <c r="F72" s="46">
        <f>SUM(C72:E72)</f>
        <v>399365939</v>
      </c>
    </row>
    <row r="73" spans="1:6" ht="15">
      <c r="A73" s="18" t="s">
        <v>320</v>
      </c>
      <c r="B73" s="42" t="s">
        <v>321</v>
      </c>
      <c r="C73" s="12">
        <f>SUM(C60:C72)</f>
        <v>744861632</v>
      </c>
      <c r="D73" s="12">
        <f>SUM(D60:D72)</f>
        <v>10152160</v>
      </c>
      <c r="E73" s="12"/>
      <c r="F73" s="12">
        <f>SUM(F60:F72)</f>
        <v>755013792</v>
      </c>
    </row>
    <row r="74" spans="1:6" ht="15.75">
      <c r="A74" s="19" t="s">
        <v>93</v>
      </c>
      <c r="B74" s="48"/>
      <c r="C74" s="12">
        <f>C73+C59+C50+C25+C24</f>
        <v>2014165954</v>
      </c>
      <c r="D74" s="12">
        <f>D73+D59+D50+D25+D24</f>
        <v>50491602</v>
      </c>
      <c r="E74" s="12">
        <f>E73+E59+E50+E25+E24</f>
        <v>69199339</v>
      </c>
      <c r="F74" s="12">
        <f>F73+F59+F50+F25+F24</f>
        <v>2133856895</v>
      </c>
    </row>
    <row r="75" spans="1:6" ht="15">
      <c r="A75" s="49" t="s">
        <v>322</v>
      </c>
      <c r="B75" s="36" t="s">
        <v>323</v>
      </c>
      <c r="C75" s="39">
        <f>SUM('[2]kiadások működés Bölcsőde'!C75+'[3]kiadások működés Könyvtár'!C75+'[4]kiadások működés Zengő Óvoda'!C75+'[5]kiadások működés Polg.Hiv'!C75+'[1]kiadások működés önkormányzat'!C75)</f>
        <v>500000</v>
      </c>
      <c r="D75" s="39"/>
      <c r="E75" s="39"/>
      <c r="F75" s="13">
        <f aca="true" t="shared" si="0" ref="F75:F81">SUM(C75:E75)</f>
        <v>500000</v>
      </c>
    </row>
    <row r="76" spans="1:6" ht="15">
      <c r="A76" s="49" t="s">
        <v>324</v>
      </c>
      <c r="B76" s="36" t="s">
        <v>325</v>
      </c>
      <c r="C76" s="39">
        <f>SUM('[2]kiadások működés Bölcsőde'!C76+'[3]kiadások működés Könyvtár'!C76+'[4]kiadások működés Zengő Óvoda'!C76+'[5]kiadások működés Polg.Hiv'!C76+'[1]kiadások működés önkormányzat'!C76)</f>
        <v>1092150419</v>
      </c>
      <c r="D76" s="39"/>
      <c r="E76" s="39"/>
      <c r="F76" s="13">
        <f t="shared" si="0"/>
        <v>1092150419</v>
      </c>
    </row>
    <row r="77" spans="1:6" ht="15">
      <c r="A77" s="49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2219000</v>
      </c>
      <c r="D77" s="39"/>
      <c r="E77" s="39"/>
      <c r="F77" s="13">
        <f t="shared" si="0"/>
        <v>2219000</v>
      </c>
    </row>
    <row r="78" spans="1:6" ht="15">
      <c r="A78" s="49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103605402</v>
      </c>
      <c r="D78" s="39"/>
      <c r="E78" s="39"/>
      <c r="F78" s="13">
        <f t="shared" si="0"/>
        <v>103605402</v>
      </c>
    </row>
    <row r="79" spans="1:6" ht="15">
      <c r="A79" s="7" t="s">
        <v>330</v>
      </c>
      <c r="B79" s="36" t="s">
        <v>331</v>
      </c>
      <c r="C79" s="39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268764268</v>
      </c>
      <c r="D81" s="39"/>
      <c r="E81" s="39"/>
      <c r="F81" s="13">
        <f t="shared" si="0"/>
        <v>268764268</v>
      </c>
    </row>
    <row r="82" spans="1:6" ht="15">
      <c r="A82" s="15" t="s">
        <v>336</v>
      </c>
      <c r="B82" s="42" t="s">
        <v>337</v>
      </c>
      <c r="C82" s="12">
        <f>SUM(C75:C81)</f>
        <v>1467239089</v>
      </c>
      <c r="D82" s="12"/>
      <c r="E82" s="12"/>
      <c r="F82" s="12">
        <f>SUM(F75:F81)</f>
        <v>1467239089</v>
      </c>
    </row>
    <row r="83" spans="1:6" ht="15">
      <c r="A83" s="17" t="s">
        <v>338</v>
      </c>
      <c r="B83" s="36" t="s">
        <v>339</v>
      </c>
      <c r="C83" s="39">
        <f>SUM('[1]kiadások működés önkormányzat'!C83)</f>
        <v>14800000</v>
      </c>
      <c r="D83" s="39"/>
      <c r="E83" s="39"/>
      <c r="F83" s="13">
        <f>SUM(C83:E83)</f>
        <v>14800000</v>
      </c>
    </row>
    <row r="84" spans="1:6" ht="15">
      <c r="A84" s="17" t="s">
        <v>340</v>
      </c>
      <c r="B84" s="36" t="s">
        <v>341</v>
      </c>
      <c r="C84" s="39">
        <f>SUM('[1]kiadások működés önkormányzat'!C84)</f>
        <v>0</v>
      </c>
      <c r="D84" s="39"/>
      <c r="E84" s="39"/>
      <c r="F84" s="13"/>
    </row>
    <row r="85" spans="1:6" ht="15">
      <c r="A85" s="17" t="s">
        <v>342</v>
      </c>
      <c r="B85" s="36" t="s">
        <v>343</v>
      </c>
      <c r="C85" s="39">
        <f>SUM('[1]kiadások működés önkormányzat'!C85)</f>
        <v>0</v>
      </c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f>SUM('[1]kiadások működés önkormányzat'!C86)</f>
        <v>3996000</v>
      </c>
      <c r="D86" s="39"/>
      <c r="E86" s="39"/>
      <c r="F86" s="13">
        <f>SUM(C86:E86)</f>
        <v>3996000</v>
      </c>
    </row>
    <row r="87" spans="1:6" ht="15">
      <c r="A87" s="18" t="s">
        <v>346</v>
      </c>
      <c r="B87" s="42" t="s">
        <v>347</v>
      </c>
      <c r="C87" s="12">
        <f>SUM(C83:C86)</f>
        <v>18796000</v>
      </c>
      <c r="D87" s="12"/>
      <c r="E87" s="12"/>
      <c r="F87" s="12">
        <f>SUM(F83:F86)</f>
        <v>18796000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2" t="s">
        <v>365</v>
      </c>
      <c r="C96" s="12"/>
      <c r="D96" s="12"/>
      <c r="E96" s="12"/>
      <c r="F96" s="12"/>
    </row>
    <row r="97" spans="1:6" ht="15.75">
      <c r="A97" s="19" t="s">
        <v>126</v>
      </c>
      <c r="B97" s="48"/>
      <c r="C97" s="12">
        <f>C96+C87+C82</f>
        <v>1486035089</v>
      </c>
      <c r="D97" s="39">
        <f>D96+D87+D82</f>
        <v>0</v>
      </c>
      <c r="E97" s="39">
        <f>E96+E87+E82</f>
        <v>0</v>
      </c>
      <c r="F97" s="12">
        <f>F96+F87+F82</f>
        <v>1486035089</v>
      </c>
    </row>
    <row r="98" spans="1:6" ht="15.75">
      <c r="A98" s="22" t="s">
        <v>366</v>
      </c>
      <c r="B98" s="50" t="s">
        <v>367</v>
      </c>
      <c r="C98" s="12">
        <f>C96+C87+C82+C73+C59+C50+C25+C24</f>
        <v>3500201043</v>
      </c>
      <c r="D98" s="12">
        <f>D73+D50+D25+D24</f>
        <v>50491602</v>
      </c>
      <c r="E98" s="12">
        <f>E50+E25+E24</f>
        <v>69199339</v>
      </c>
      <c r="F98" s="12">
        <f>F96+F87+F82+F73+F59+F50+F25+F24</f>
        <v>3619891984</v>
      </c>
    </row>
    <row r="99" spans="1:25" ht="15">
      <c r="A99" s="17" t="s">
        <v>368</v>
      </c>
      <c r="B99" s="9" t="s">
        <v>369</v>
      </c>
      <c r="C99" s="51">
        <v>6668000</v>
      </c>
      <c r="D99" s="51"/>
      <c r="E99" s="51"/>
      <c r="F99" s="51">
        <f>SUM(C99:E99)</f>
        <v>6668000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v>6668000</v>
      </c>
      <c r="D102" s="54"/>
      <c r="E102" s="54"/>
      <c r="F102" s="54">
        <f>SUM(C102:E102)</f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60">
        <v>834916</v>
      </c>
      <c r="D108" s="60"/>
      <c r="E108" s="60"/>
      <c r="F108" s="60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60">
        <v>37811001</v>
      </c>
      <c r="D109" s="60"/>
      <c r="E109" s="60"/>
      <c r="F109" s="60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1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1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SUM(C102:C120)</f>
        <v>45313917</v>
      </c>
      <c r="D121" s="58">
        <f>SUM(D102:D120)</f>
        <v>0</v>
      </c>
      <c r="E121" s="58">
        <f>SUM(E102:E120)</f>
        <v>0</v>
      </c>
      <c r="F121" s="58">
        <f>SUM(F102:F120)</f>
        <v>45313917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2">
        <f>SUM(C98+C121)</f>
        <v>3545514960</v>
      </c>
      <c r="D122" s="62">
        <f>SUM(D98+D121)</f>
        <v>50491602</v>
      </c>
      <c r="E122" s="62">
        <f>SUM(E98+E121)</f>
        <v>69199339</v>
      </c>
      <c r="F122" s="62">
        <f>SUM(F98+F121)</f>
        <v>3665205901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3/2020.(II. 27.)önkormányzati rendelethez*</oddHeader>
    <oddFooter>&amp;L
Módosította: 13/2020. (VI. 16.) önkormányzati rendelet. Hatályos: 2020.  VI. 17-től.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958201406</v>
      </c>
      <c r="D12" s="12"/>
      <c r="E12" s="12"/>
      <c r="F12" s="12">
        <f>SUM(C12:E12)</f>
        <v>958201406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f>SUM('[1]bevételek önkorm.'!C17)</f>
        <v>136336676</v>
      </c>
      <c r="D17" s="13"/>
      <c r="E17" s="13"/>
      <c r="F17" s="13">
        <f>SUM(C17:E17)</f>
        <v>136336676</v>
      </c>
    </row>
    <row r="18" spans="1:6" ht="15" customHeight="1">
      <c r="A18" s="14" t="s">
        <v>33</v>
      </c>
      <c r="B18" s="15" t="s">
        <v>34</v>
      </c>
      <c r="C18" s="12">
        <f>SUM(C12:C17)</f>
        <v>1094538082</v>
      </c>
      <c r="D18" s="12"/>
      <c r="E18" s="12"/>
      <c r="F18" s="12">
        <f>SUM(F12:F17)</f>
        <v>1094538082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f>SUM('[2]bevételek műk.bölcsőde'!C43+'[3]bevételek műk.könyvtár'!C43+'[4]bevételek zengő óvoda'!C43+'[5]bevételek polg.hiv'!C43+'[1]bevételek önkorm.'!C43)</f>
        <v>132629262</v>
      </c>
      <c r="D43" s="12"/>
      <c r="E43" s="12"/>
      <c r="F43" s="12">
        <f>SUM(C43:E43)</f>
        <v>132629262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1467678706</v>
      </c>
      <c r="D48" s="12">
        <f>D47+D43+D32+D18</f>
        <v>50095502</v>
      </c>
      <c r="E48" s="12">
        <f>E43+E32+E18</f>
        <v>6393136</v>
      </c>
      <c r="F48" s="12">
        <f>F47+F43+F32+F18</f>
        <v>1524167344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1" t="s">
        <v>127</v>
      </c>
      <c r="B66" s="22" t="s">
        <v>128</v>
      </c>
      <c r="C66" s="12">
        <f>C64+C47+C60+C43+C32+C18+C54</f>
        <v>1467678706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1524167344</v>
      </c>
    </row>
    <row r="67" spans="1:6" ht="15.75">
      <c r="A67" s="23" t="s">
        <v>129</v>
      </c>
      <c r="B67" s="24"/>
      <c r="C67" s="13">
        <f>SUM('[3]bevételek műk.könyvtár'!C62)+'[2]bevételek műk.bölcsőde'!C62+'[4]bevételek zengő óvoda'!C67+'[5]bevételek polg.hiv'!C67+'[1]bevételek önkorm.'!C67</f>
        <v>-546487248</v>
      </c>
      <c r="D67" s="13">
        <f>SUM('[3]bevételek műk.könyvtár'!D62)+'[2]bevételek műk.bölcsőde'!D62+'[4]bevételek zengő óvoda'!D67+'[5]bevételek polg.hiv'!D67+'[1]bevételek önkorm.'!D67</f>
        <v>-396100</v>
      </c>
      <c r="E67" s="13">
        <f>SUM('[3]bevételek műk.könyvtár'!E62)+'[2]bevételek műk.bölcsőde'!E62+'[4]bevételek zengő óvoda'!E67+'[5]bevételek polg.hiv'!E67+'[1]bevételek önkorm.'!E67</f>
        <v>-62806203</v>
      </c>
      <c r="F67" s="13">
        <f>SUM('[3]bevételek műk.könyvtár'!F62)+'[2]bevételek műk.bölcsőde'!F62+'[4]bevételek zengő óvoda'!F67+'[5]bevételek polg.hiv'!F67+'[1]bevételek önkorm.'!F67</f>
        <v>-609689551</v>
      </c>
    </row>
    <row r="68" spans="1:6" ht="15.75">
      <c r="A68" s="23" t="s">
        <v>130</v>
      </c>
      <c r="B68" s="24"/>
      <c r="C68" s="13">
        <f>SUM('[3]bevételek műk.könyvtár'!C63)+'[2]bevételek műk.bölcsőde'!C63+'[4]bevételek zengő óvoda'!C68+'[5]bevételek polg.hiv'!C68+'[1]bevételek önkorm.'!C68</f>
        <v>-1486035089</v>
      </c>
      <c r="D68" s="13">
        <f>SUM('[3]bevételek műk.könyvtár'!D63)+'[2]bevételek műk.bölcsőde'!D63+'[4]bevételek zengő óvoda'!D68+'[5]bevételek polg.hiv'!D68+'[1]bevételek önkorm.'!D68</f>
        <v>0</v>
      </c>
      <c r="E68" s="13">
        <f>SUM('[3]bevételek műk.könyvtár'!E63)+'[2]bevételek műk.bölcsőde'!E63+'[4]bevételek zengő óvoda'!E68+'[5]bevételek polg.hiv'!E68+'[1]bevételek önkorm.'!E68</f>
        <v>0</v>
      </c>
      <c r="F68" s="13">
        <f>SUM('[3]bevételek műk.könyvtár'!F63)+'[2]bevételek műk.bölcsőde'!F63+'[4]bevételek zengő óvoda'!F68+'[5]bevételek polg.hiv'!F68+'[1]bevételek önkorm.'!F68</f>
        <v>-1486035089</v>
      </c>
    </row>
    <row r="69" spans="1:6" ht="15" hidden="1">
      <c r="A69" s="25" t="s">
        <v>131</v>
      </c>
      <c r="B69" s="9" t="s">
        <v>132</v>
      </c>
      <c r="C69" s="13">
        <f>SUM('[3]bevételek műk.könyvtár'!C64)+'[2]bevételek műk.bölcsőde'!C64+'[4]bevételek zengő óvoda'!C69+'[5]bevételek polg.hiv'!C69+'[1]bevételek önkorm.'!C69</f>
        <v>0</v>
      </c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>
        <f>SUM('[3]bevételek műk.könyvtár'!C65)+'[2]bevételek műk.bölcsőde'!C65+'[4]bevételek zengő óvoda'!C70+'[5]bevételek polg.hiv'!C70+'[1]bevételek önkorm.'!C70</f>
        <v>0</v>
      </c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>
        <f>SUM('[3]bevételek műk.könyvtár'!C66)+'[2]bevételek műk.bölcsőde'!C66+'[4]bevételek zengő óvoda'!C71+'[5]bevételek polg.hiv'!C71+'[1]bevételek önkorm.'!C71</f>
        <v>0</v>
      </c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2140203641</v>
      </c>
      <c r="D82" s="13"/>
      <c r="E82" s="13"/>
      <c r="F82" s="13">
        <f>SUM(C82:E82)</f>
        <v>2140203641</v>
      </c>
    </row>
    <row r="83" spans="1:6" ht="15">
      <c r="A83" s="25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2141038557</v>
      </c>
      <c r="D88" s="12">
        <f>SUM(D72:D87)</f>
        <v>0</v>
      </c>
      <c r="E88" s="12">
        <f>SUM(E72:E87)</f>
        <v>0</v>
      </c>
      <c r="F88" s="12">
        <f>SUM(C88:E88)</f>
        <v>2141038557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2141038557</v>
      </c>
      <c r="D95" s="12">
        <f>SUM(D72:D94)</f>
        <v>0</v>
      </c>
      <c r="E95" s="12">
        <f>SUM(E72:E94)</f>
        <v>0</v>
      </c>
      <c r="F95" s="12">
        <f>SUM(C95:E95)</f>
        <v>2141038557</v>
      </c>
    </row>
    <row r="96" spans="1:6" ht="15.75">
      <c r="A96" s="30" t="s">
        <v>183</v>
      </c>
      <c r="B96" s="31"/>
      <c r="C96" s="12">
        <f>C66+C95</f>
        <v>3608717263</v>
      </c>
      <c r="D96" s="12">
        <f>D95+D66</f>
        <v>50095502</v>
      </c>
      <c r="E96" s="12">
        <f>E95+E66</f>
        <v>6393136</v>
      </c>
      <c r="F96" s="12">
        <f>F95+F66</f>
        <v>3665205901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3/2020.(II. 27.) önkormányzati 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2020-06-25T13:33:55Z</dcterms:created>
  <dcterms:modified xsi:type="dcterms:W3CDTF">2020-06-26T10:30:19Z</dcterms:modified>
  <cp:category/>
  <cp:version/>
  <cp:contentType/>
  <cp:contentStatus/>
</cp:coreProperties>
</file>