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1.1.sz.mell." sheetId="1" r:id="rId1"/>
  </sheets>
  <externalReferences>
    <externalReference r:id="rId2"/>
  </externalReferences>
  <definedNames>
    <definedName name="_xlnm.Print_Area" localSheetId="0">'1.1.sz.mell.'!$A$1:$H$142</definedName>
  </definedNames>
  <calcPr calcId="125725"/>
</workbook>
</file>

<file path=xl/calcChain.xml><?xml version="1.0" encoding="utf-8"?>
<calcChain xmlns="http://schemas.openxmlformats.org/spreadsheetml/2006/main">
  <c r="C142" i="1"/>
  <c r="C141"/>
  <c r="C131"/>
  <c r="C132" s="1"/>
  <c r="C130"/>
  <c r="C111"/>
  <c r="C103"/>
  <c r="C102"/>
  <c r="C140" s="1"/>
  <c r="G101"/>
  <c r="C97"/>
  <c r="H86"/>
  <c r="D86"/>
  <c r="D101" s="1"/>
  <c r="D120" s="1"/>
  <c r="D122" s="1"/>
  <c r="C86"/>
  <c r="H73"/>
  <c r="H101" s="1"/>
  <c r="H120" s="1"/>
  <c r="H122" s="1"/>
  <c r="F73"/>
  <c r="F101" s="1"/>
  <c r="E73"/>
  <c r="D73"/>
  <c r="C73"/>
  <c r="C101" s="1"/>
  <c r="C120" s="1"/>
  <c r="C122" s="1"/>
  <c r="G65"/>
  <c r="C59"/>
  <c r="C53"/>
  <c r="C52"/>
  <c r="C137" s="1"/>
  <c r="C136" s="1"/>
  <c r="G51"/>
  <c r="C46"/>
  <c r="C43"/>
  <c r="H37"/>
  <c r="H51" s="1"/>
  <c r="H65" s="1"/>
  <c r="H67" s="1"/>
  <c r="D37"/>
  <c r="C37"/>
  <c r="H31"/>
  <c r="D31"/>
  <c r="C31"/>
  <c r="F30"/>
  <c r="F65" s="1"/>
  <c r="D30"/>
  <c r="D51" s="1"/>
  <c r="D65" s="1"/>
  <c r="C30"/>
  <c r="H21"/>
  <c r="D21"/>
  <c r="C21"/>
  <c r="H11"/>
  <c r="D11"/>
  <c r="C11"/>
  <c r="H6"/>
  <c r="D6"/>
  <c r="C6"/>
  <c r="C51" s="1"/>
  <c r="D5"/>
  <c r="C5"/>
  <c r="C126" l="1"/>
  <c r="C65"/>
  <c r="C67" s="1"/>
  <c r="F51"/>
</calcChain>
</file>

<file path=xl/sharedStrings.xml><?xml version="1.0" encoding="utf-8"?>
<sst xmlns="http://schemas.openxmlformats.org/spreadsheetml/2006/main" count="273" uniqueCount="230">
  <si>
    <t>B E V É T E L E K</t>
  </si>
  <si>
    <t>1. sz. táblázat</t>
  </si>
  <si>
    <t>Ezer forintban</t>
  </si>
  <si>
    <t>Sor-
szám</t>
  </si>
  <si>
    <t>Bevételi jogcím</t>
  </si>
  <si>
    <t>2013. évi előirányzat</t>
  </si>
  <si>
    <t>Módosított előirányzat</t>
  </si>
  <si>
    <t>Eltérés 2013.03.29.</t>
  </si>
  <si>
    <t>Eltérés 2013.06.30.</t>
  </si>
  <si>
    <t>Eltérés 2013.12.18.</t>
  </si>
  <si>
    <t>Eltérés 2013.12.31.</t>
  </si>
  <si>
    <t>1.</t>
  </si>
  <si>
    <t>I. Önkormányzat működési bev. (2+3+4)</t>
  </si>
  <si>
    <t>2.</t>
  </si>
  <si>
    <t>I/1. Közhatalmi bevételek (2.1. + …+ 2.4.)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</si>
  <si>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</si>
  <si>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</si>
  <si>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</si>
  <si>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</si>
  <si>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</si>
  <si>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</si>
  <si>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</si>
  <si>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</si>
  <si>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</si>
  <si>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bev.(3.1.+..+3.8.)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</si>
  <si>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</si>
  <si>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</si>
  <si>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</si>
  <si>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</si>
  <si>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</si>
  <si>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</si>
  <si>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</si>
  <si>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</si>
  <si>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</si>
  <si>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</si>
  <si>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</si>
  <si>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</si>
  <si>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</si>
  <si>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</si>
  <si>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</si>
  <si>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</si>
  <si>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 xml:space="preserve">4. </t>
  </si>
  <si>
    <t>II. Átengedett központi adók</t>
  </si>
  <si>
    <t>5.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</si>
  <si>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</si>
  <si>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5.1.</t>
  </si>
  <si>
    <t>Normatív hozzájárulások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</si>
  <si>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</si>
  <si>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</si>
  <si>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</si>
  <si>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</si>
  <si>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</si>
  <si>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</si>
  <si>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</si>
  <si>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</si>
  <si>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</si>
  <si>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 Borsodvíz Zrt</t>
  </si>
  <si>
    <t>5.7.</t>
  </si>
  <si>
    <t>Vis maior támogatás</t>
  </si>
  <si>
    <t>5.8.</t>
  </si>
  <si>
    <t>Egyéb támogatás</t>
  </si>
  <si>
    <t>6.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</si>
  <si>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</si>
  <si>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</si>
  <si>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</si>
  <si>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</si>
  <si>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</si>
  <si>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</si>
  <si>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Helyi, nemzetiségi önkormányzattól átvett pénzeszköz</t>
  </si>
  <si>
    <t>6.1.3.</t>
  </si>
  <si>
    <t xml:space="preserve">   B-A-Z Megyei Önk.Hivatal</t>
  </si>
  <si>
    <t>6.1.4.</t>
  </si>
  <si>
    <t xml:space="preserve">   Előző évi visszatérülés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</si>
  <si>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</si>
  <si>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</si>
  <si>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</si>
  <si>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</si>
  <si>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</si>
  <si>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</si>
  <si>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6.2.3.</t>
  </si>
  <si>
    <t xml:space="preserve">   Vis-maior támogatás</t>
  </si>
  <si>
    <t>6.2.4.</t>
  </si>
  <si>
    <t xml:space="preserve">   EU támogatás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</si>
  <si>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</si>
  <si>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</si>
  <si>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</si>
  <si>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</si>
  <si>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</si>
  <si>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</si>
  <si>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7.2.</t>
  </si>
  <si>
    <t>Felhalmozási célú pénzeszközök átvétele államháztartáson kívülről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</si>
  <si>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</si>
  <si>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</si>
  <si>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</si>
  <si>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</si>
  <si>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</si>
  <si>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</si>
  <si>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</si>
  <si>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</si>
  <si>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 xml:space="preserve">9. </t>
  </si>
  <si>
    <t>VII. Kölcsön visszatérülése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</si>
  <si>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</si>
  <si>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</si>
  <si>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</si>
  <si>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</si>
  <si>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</si>
  <si>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</si>
  <si>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>11.1.1.</t>
  </si>
  <si>
    <t xml:space="preserve">   Költségvetési maradvány igénybevétele </t>
  </si>
  <si>
    <t>11.1.2.</t>
  </si>
  <si>
    <t xml:space="preserve">   Vállalkozási maradvány igénybevétele 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</si>
  <si>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</si>
  <si>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</si>
  <si>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</si>
  <si>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</si>
  <si>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</si>
  <si>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 xml:space="preserve">   Egyéb belső finanszírozási bevétek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</si>
  <si>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</si>
  <si>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</si>
  <si>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</si>
  <si>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</si>
  <si>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</si>
  <si>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</si>
  <si>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</si>
  <si>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</si>
  <si>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</si>
  <si>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</si>
  <si>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</si>
  <si>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</si>
  <si>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</si>
  <si>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</si>
  <si>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</si>
  <si>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</si>
  <si>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</si>
  <si>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</si>
  <si>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</si>
  <si>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</si>
  <si>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Sor-szám</t>
  </si>
  <si>
    <t>Kiadási jogcímek</t>
  </si>
  <si>
    <t>Eltérés  2013.12.31.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</si>
  <si>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</si>
  <si>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</si>
  <si>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</si>
  <si>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</si>
  <si>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</si>
  <si>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</si>
  <si>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</si>
  <si>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</si>
  <si>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</si>
  <si>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</si>
  <si>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</si>
  <si>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</si>
  <si>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</si>
  <si>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</si>
  <si>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</si>
  <si>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</si>
  <si>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pénzeszköz átadás államháztartáson belülre</t>
  </si>
  <si>
    <t>1.9.</t>
  </si>
  <si>
    <t xml:space="preserve">   - Működési célú pénzeszköz átadás államháztartáson kívülre</t>
  </si>
  <si>
    <t>1.10.</t>
  </si>
  <si>
    <t xml:space="preserve">   - Garancia és kezességvállalásból származó kifizetés</t>
  </si>
  <si>
    <t>1.11.</t>
  </si>
  <si>
    <t xml:space="preserve">   - Kamatkiadások</t>
  </si>
  <si>
    <t>1.12.</t>
  </si>
  <si>
    <t xml:space="preserve">   - Pénzforgalom nélküli kiadások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</si>
  <si>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</si>
  <si>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Beruházások</t>
  </si>
  <si>
    <t>Felújítások</t>
  </si>
  <si>
    <t>Egyéb felhalmozási kiadások</t>
  </si>
  <si>
    <t>a 2.3-ból   - Felhalmozási célú pénzeszköz átadás államháztartáson belülre</t>
  </si>
  <si>
    <t>2.5.</t>
  </si>
  <si>
    <t xml:space="preserve">               - Felhalmozási célú pénzeszköz átadás államháztartáson kívülre</t>
  </si>
  <si>
    <t>2.6.</t>
  </si>
  <si>
    <t xml:space="preserve">               - Pénzügyi befektetések kiadásai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</si>
  <si>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</si>
  <si>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</si>
  <si>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</si>
  <si>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</si>
  <si>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</si>
  <si>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</si>
  <si>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</si>
  <si>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</si>
  <si>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</si>
  <si>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</si>
  <si>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Céltartalék</t>
  </si>
  <si>
    <t>4.</t>
  </si>
  <si>
    <t>IV. Kölcsön nyújtása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</si>
  <si>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</si>
  <si>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</si>
  <si>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</si>
  <si>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</si>
  <si>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</si>
  <si>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</si>
  <si>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</si>
  <si>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</si>
  <si>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</si>
  <si>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</si>
  <si>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</si>
  <si>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 xml:space="preserve">   Költségvetési szervek finanszírozása</t>
  </si>
  <si>
    <t>Felhalmozási célú finanszírozási bevételek (6.2.1.+...+6.2.8.)</t>
  </si>
  <si>
    <t xml:space="preserve">   Hitelek törlesztése</t>
  </si>
  <si>
    <t>6.2.6.</t>
  </si>
  <si>
    <t xml:space="preserve">   Befektetési célú belföldi, külföldi értékpapírok vásárlása</t>
  </si>
  <si>
    <t>6.2.7.</t>
  </si>
  <si>
    <t xml:space="preserve">   Betét elhelyezése</t>
  </si>
  <si>
    <t>6.2.8.</t>
  </si>
  <si>
    <t xml:space="preserve">   Pénzügyi lízing tőkerész törlesztés kiadása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</si>
  <si>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</si>
  <si>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</si>
  <si>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</si>
  <si>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</si>
  <si>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</si>
  <si>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KÖLTSÉGVETÉSI BEVÉTELEK ÉS KIADÁSOK EGYENLEGE</t>
  </si>
  <si>
    <t>3. sz. táblázat</t>
  </si>
  <si>
    <t>Költségvetési hiány, többlet ( költségvetési bevételek 10. sor - költségvetési kiadások 5. sor) (+/-)</t>
  </si>
  <si>
    <t xml:space="preserve">KÜLSŐ FORRÁS BEVONÁSÁVAL – HITEL, KÖLCSÖN -  FINANSZÍROZHATÓ HIÁNY ÖSSZEGE </t>
  </si>
  <si>
    <r>
      <t xml:space="preserve">2013. évi 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</si>
  <si>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2013. évi 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</si>
  <si>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2013. évi külső forrásból fedezhető összes hiány (1+2)</t>
  </si>
  <si>
    <t xml:space="preserve"> Finanszírozási műveletek egyenlege (1.1-1.2.) +/-</t>
  </si>
  <si>
    <t>Finanszírozási bevételek (1. melléklet 1. sz. táblázat 11. sor)</t>
  </si>
  <si>
    <t>1.1.1.</t>
  </si>
  <si>
    <t>1.1-ből: Működési célú finanszírozási bevételek (2.1. melléklet 2. sz. oszlop 22. sor)</t>
  </si>
  <si>
    <t>1.1.2.</t>
  </si>
  <si>
    <t xml:space="preserve">             Felhalmozási célú finanszírozási bevételek (2.2. melléklet 2. sz. oszlop 25. sor)</t>
  </si>
  <si>
    <t>Finanszírozási kiadások (1. melléklet 2. sz. táblázat 6. sor)</t>
  </si>
  <si>
    <t>1.2.1.</t>
  </si>
  <si>
    <t>1.2-ből: Működési célú finanszírozási kiadások (2.1. melléklet 4. sz. oszlop 22. sor)</t>
  </si>
  <si>
    <t>1.2.2.</t>
  </si>
  <si>
    <t xml:space="preserve">              Felhalmozási célú finanszírozási kiadások (2.2 .melléklet 4. sz. oszlop 25. sor)</t>
  </si>
</sst>
</file>

<file path=xl/styles.xml><?xml version="1.0" encoding="utf-8"?>
<styleSheet xmlns="http://schemas.openxmlformats.org/spreadsheetml/2006/main">
  <numFmts count="1">
    <numFmt numFmtId="164" formatCode="#,###"/>
  </numFmts>
  <fonts count="28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"/>
      <family val="1"/>
      <charset val="238"/>
    </font>
    <font>
      <i/>
      <sz val="8"/>
      <name val="Times New Roman CE"/>
      <charset val="238"/>
    </font>
    <font>
      <b/>
      <sz val="12"/>
      <color indexed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b/>
      <sz val="12"/>
      <name val="Times New Roman CE"/>
      <charset val="238"/>
    </font>
    <font>
      <b/>
      <sz val="12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/>
    <xf numFmtId="164" fontId="3" fillId="0" borderId="0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>
      <alignment horizontal="right" vertical="center" indent="1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7" fillId="0" borderId="0" xfId="1" applyFont="1" applyFill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/>
    <xf numFmtId="0" fontId="9" fillId="0" borderId="3" xfId="0" applyFont="1" applyBorder="1" applyAlignment="1" applyProtection="1">
      <alignment horizontal="lef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2" xfId="1" applyNumberFormat="1" applyFont="1" applyFill="1" applyBorder="1" applyAlignment="1" applyProtection="1">
      <alignment horizontal="left" vertical="center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6" xfId="1" applyNumberFormat="1" applyFont="1" applyFill="1" applyBorder="1" applyAlignment="1" applyProtection="1">
      <alignment horizontal="left" vertical="center" wrapText="1" indent="1"/>
    </xf>
    <xf numFmtId="0" fontId="10" fillId="0" borderId="17" xfId="0" applyFont="1" applyBorder="1" applyAlignment="1" applyProtection="1">
      <alignment horizontal="left" vertical="center" wrapText="1" indent="1"/>
    </xf>
    <xf numFmtId="164" fontId="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49" fontId="7" fillId="0" borderId="21" xfId="1" applyNumberFormat="1" applyFont="1" applyFill="1" applyBorder="1" applyAlignment="1" applyProtection="1">
      <alignment horizontal="left" vertical="center" wrapText="1" indent="1"/>
    </xf>
    <xf numFmtId="0" fontId="7" fillId="0" borderId="17" xfId="1" applyFont="1" applyFill="1" applyBorder="1" applyAlignment="1" applyProtection="1">
      <alignment horizontal="left" vertical="center" wrapText="1" indent="1"/>
    </xf>
    <xf numFmtId="164" fontId="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9" xfId="1" applyFont="1" applyFill="1" applyBorder="1" applyAlignment="1" applyProtection="1">
      <alignment horizontal="lef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3" xfId="1" applyFont="1" applyFill="1" applyBorder="1" applyAlignment="1" applyProtection="1">
      <alignment horizontal="lef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13" fillId="0" borderId="9" xfId="0" applyFont="1" applyBorder="1" applyAlignment="1" applyProtection="1">
      <alignment horizontal="left" vertical="center" wrapText="1" indent="1"/>
    </xf>
    <xf numFmtId="164" fontId="14" fillId="0" borderId="10" xfId="1" applyNumberFormat="1" applyFont="1" applyFill="1" applyBorder="1" applyAlignment="1" applyProtection="1">
      <alignment horizontal="right" vertical="center" wrapText="1" indent="1"/>
    </xf>
    <xf numFmtId="164" fontId="14" fillId="0" borderId="9" xfId="1" applyNumberFormat="1" applyFont="1" applyFill="1" applyBorder="1" applyAlignment="1" applyProtection="1">
      <alignment horizontal="right" vertical="center" wrapText="1" indent="1"/>
    </xf>
    <xf numFmtId="164" fontId="14" fillId="0" borderId="11" xfId="1" applyNumberFormat="1" applyFont="1" applyFill="1" applyBorder="1" applyAlignment="1" applyProtection="1">
      <alignment horizontal="right" vertical="center" wrapText="1" indent="1"/>
    </xf>
    <xf numFmtId="49" fontId="7" fillId="0" borderId="25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</xf>
    <xf numFmtId="164" fontId="14" fillId="0" borderId="14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4" xfId="0" applyFont="1" applyBorder="1" applyAlignment="1" applyProtection="1">
      <alignment horizontal="left" vertical="center" indent="1"/>
    </xf>
    <xf numFmtId="49" fontId="7" fillId="0" borderId="26" xfId="1" applyNumberFormat="1" applyFont="1" applyFill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horizontal="left" vertical="center" indent="1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9" xfId="0" applyFont="1" applyBorder="1" applyAlignment="1" applyProtection="1">
      <alignment horizontal="left" vertical="center" wrapText="1" indent="1"/>
    </xf>
    <xf numFmtId="164" fontId="7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1" applyFont="1" applyFill="1"/>
    <xf numFmtId="0" fontId="6" fillId="0" borderId="21" xfId="1" applyFont="1" applyFill="1" applyBorder="1" applyAlignment="1" applyProtection="1">
      <alignment horizontal="left" vertical="center" wrapText="1" indent="1"/>
    </xf>
    <xf numFmtId="0" fontId="16" fillId="0" borderId="17" xfId="1" applyFont="1" applyFill="1" applyBorder="1" applyAlignment="1" applyProtection="1">
      <alignment horizontal="left" vertical="center" wrapText="1" indent="1"/>
    </xf>
    <xf numFmtId="164" fontId="17" fillId="0" borderId="22" xfId="1" applyNumberFormat="1" applyFont="1" applyFill="1" applyBorder="1" applyAlignment="1" applyProtection="1">
      <alignment horizontal="right" vertical="center" wrapText="1" indent="1"/>
    </xf>
    <xf numFmtId="164" fontId="17" fillId="0" borderId="17" xfId="1" applyNumberFormat="1" applyFont="1" applyFill="1" applyBorder="1" applyAlignment="1" applyProtection="1">
      <alignment horizontal="right" vertical="center" wrapText="1" indent="1"/>
    </xf>
    <xf numFmtId="164" fontId="17" fillId="0" borderId="6" xfId="1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lef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</xf>
    <xf numFmtId="164" fontId="11" fillId="0" borderId="5" xfId="1" applyNumberFormat="1" applyFont="1" applyFill="1" applyBorder="1" applyAlignment="1" applyProtection="1">
      <alignment horizontal="right" vertical="center" wrapText="1" indent="1"/>
    </xf>
    <xf numFmtId="164" fontId="11" fillId="0" borderId="6" xfId="1" applyNumberFormat="1" applyFont="1" applyFill="1" applyBorder="1" applyAlignment="1" applyProtection="1">
      <alignment horizontal="right" vertical="center" wrapText="1" indent="1"/>
    </xf>
    <xf numFmtId="49" fontId="9" fillId="0" borderId="8" xfId="0" applyNumberFormat="1" applyFont="1" applyBorder="1" applyAlignment="1" applyProtection="1">
      <alignment horizontal="left" vertical="center" wrapText="1" indent="1"/>
    </xf>
    <xf numFmtId="49" fontId="10" fillId="0" borderId="12" xfId="0" applyNumberFormat="1" applyFont="1" applyBorder="1" applyAlignment="1" applyProtection="1">
      <alignment horizontal="left" vertical="center" wrapText="1" indent="2"/>
    </xf>
    <xf numFmtId="49" fontId="9" fillId="0" borderId="12" xfId="0" applyNumberFormat="1" applyFont="1" applyBorder="1" applyAlignment="1" applyProtection="1">
      <alignment horizontal="left" vertical="center" wrapText="1" indent="1"/>
    </xf>
    <xf numFmtId="49" fontId="10" fillId="0" borderId="16" xfId="0" applyNumberFormat="1" applyFont="1" applyBorder="1" applyAlignment="1" applyProtection="1">
      <alignment horizontal="left" vertical="center" wrapText="1" indent="2"/>
    </xf>
    <xf numFmtId="0" fontId="18" fillId="0" borderId="2" xfId="0" applyFont="1" applyBorder="1" applyAlignment="1" applyProtection="1">
      <alignment horizontal="left" vertical="center" wrapText="1" indent="1"/>
    </xf>
    <xf numFmtId="0" fontId="18" fillId="0" borderId="3" xfId="0" applyFont="1" applyBorder="1" applyAlignment="1" applyProtection="1">
      <alignment horizontal="left" vertical="center" wrapText="1" indent="1"/>
    </xf>
    <xf numFmtId="0" fontId="19" fillId="0" borderId="21" xfId="0" applyFont="1" applyBorder="1" applyAlignment="1" applyProtection="1">
      <alignment horizontal="left" vertical="center" wrapText="1" indent="1"/>
    </xf>
    <xf numFmtId="0" fontId="18" fillId="0" borderId="17" xfId="0" applyFont="1" applyBorder="1" applyAlignment="1" applyProtection="1">
      <alignment horizontal="left" vertical="center" wrapText="1" indent="1"/>
    </xf>
    <xf numFmtId="164" fontId="11" fillId="0" borderId="22" xfId="1" quotePrefix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1" quotePrefix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" xfId="1" quotePrefix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" xfId="1" applyNumberFormat="1" applyFont="1" applyFill="1" applyBorder="1" applyAlignment="1" applyProtection="1">
      <alignment horizontal="right" vertical="center" wrapText="1" indent="1"/>
    </xf>
    <xf numFmtId="164" fontId="20" fillId="0" borderId="3" xfId="1" applyNumberFormat="1" applyFont="1" applyFill="1" applyBorder="1" applyAlignment="1" applyProtection="1">
      <alignment horizontal="right" vertical="center" wrapText="1" indent="1"/>
    </xf>
    <xf numFmtId="164" fontId="20" fillId="0" borderId="5" xfId="1" applyNumberFormat="1" applyFont="1" applyFill="1" applyBorder="1" applyAlignment="1" applyProtection="1">
      <alignment horizontal="right" vertical="center" wrapText="1" indent="1"/>
    </xf>
    <xf numFmtId="164" fontId="20" fillId="0" borderId="6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right"/>
    </xf>
    <xf numFmtId="0" fontId="1" fillId="0" borderId="0" xfId="1" applyFill="1" applyAlignment="1"/>
    <xf numFmtId="0" fontId="6" fillId="0" borderId="21" xfId="1" applyFont="1" applyFill="1" applyBorder="1" applyAlignment="1" applyProtection="1">
      <alignment horizontal="center" vertical="center" wrapText="1"/>
    </xf>
    <xf numFmtId="0" fontId="6" fillId="0" borderId="17" xfId="1" applyFont="1" applyFill="1" applyBorder="1" applyAlignment="1" applyProtection="1">
      <alignment horizontal="center" vertical="center" wrapText="1"/>
    </xf>
    <xf numFmtId="0" fontId="6" fillId="0" borderId="2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vertical="center" wrapText="1"/>
    </xf>
    <xf numFmtId="0" fontId="7" fillId="0" borderId="27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4" xfId="1" applyFont="1" applyFill="1" applyBorder="1" applyAlignment="1" applyProtection="1">
      <alignment horizontal="left" indent="6"/>
    </xf>
    <xf numFmtId="0" fontId="7" fillId="0" borderId="14" xfId="1" applyFont="1" applyFill="1" applyBorder="1" applyAlignment="1" applyProtection="1">
      <alignment horizontal="left" vertical="center" wrapText="1" indent="6"/>
    </xf>
    <xf numFmtId="0" fontId="7" fillId="0" borderId="19" xfId="1" applyFont="1" applyFill="1" applyBorder="1" applyAlignment="1" applyProtection="1">
      <alignment horizontal="left" vertical="center" wrapText="1" indent="6"/>
    </xf>
    <xf numFmtId="0" fontId="10" fillId="0" borderId="14" xfId="0" quotePrefix="1" applyFont="1" applyBorder="1" applyAlignment="1" applyProtection="1">
      <alignment horizontal="left" vertical="center" wrapText="1" indent="6"/>
    </xf>
    <xf numFmtId="0" fontId="10" fillId="0" borderId="19" xfId="0" quotePrefix="1" applyFont="1" applyBorder="1" applyAlignment="1" applyProtection="1">
      <alignment horizontal="left" vertical="center" wrapText="1" indent="6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0" xfId="1" applyFill="1" applyAlignment="1">
      <alignment horizontal="left" vertical="center" indent="1"/>
    </xf>
    <xf numFmtId="0" fontId="17" fillId="0" borderId="17" xfId="1" applyFont="1" applyFill="1" applyBorder="1" applyAlignment="1" applyProtection="1">
      <alignment horizontal="left" vertical="center" wrapText="1" indent="1"/>
    </xf>
    <xf numFmtId="164" fontId="6" fillId="0" borderId="22" xfId="1" applyNumberFormat="1" applyFont="1" applyFill="1" applyBorder="1" applyAlignment="1" applyProtection="1">
      <alignment horizontal="right" vertical="center" wrapText="1" indent="1"/>
    </xf>
    <xf numFmtId="164" fontId="6" fillId="0" borderId="17" xfId="1" applyNumberFormat="1" applyFont="1" applyFill="1" applyBorder="1" applyAlignment="1" applyProtection="1">
      <alignment horizontal="right" vertical="center" wrapText="1" indent="1"/>
    </xf>
    <xf numFmtId="49" fontId="13" fillId="0" borderId="2" xfId="0" applyNumberFormat="1" applyFont="1" applyBorder="1" applyAlignment="1" applyProtection="1">
      <alignment horizontal="left" vertical="center" wrapText="1" indent="1"/>
    </xf>
    <xf numFmtId="0" fontId="13" fillId="0" borderId="3" xfId="0" applyFont="1" applyBorder="1" applyAlignment="1" applyProtection="1">
      <alignment horizontal="left" vertical="center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4" fillId="0" borderId="3" xfId="1" applyNumberFormat="1" applyFont="1" applyFill="1" applyBorder="1" applyAlignment="1" applyProtection="1">
      <alignment horizontal="right" vertical="center" wrapText="1" indent="1"/>
    </xf>
    <xf numFmtId="164" fontId="14" fillId="0" borderId="5" xfId="1" applyNumberFormat="1" applyFont="1" applyFill="1" applyBorder="1" applyAlignment="1" applyProtection="1">
      <alignment horizontal="right" vertical="center" wrapText="1" indent="1"/>
    </xf>
    <xf numFmtId="164" fontId="14" fillId="0" borderId="6" xfId="1" applyNumberFormat="1" applyFont="1" applyFill="1" applyBorder="1" applyAlignment="1" applyProtection="1">
      <alignment horizontal="right" vertical="center" wrapText="1" indent="1"/>
    </xf>
    <xf numFmtId="49" fontId="10" fillId="0" borderId="8" xfId="0" applyNumberFormat="1" applyFont="1" applyBorder="1" applyAlignment="1" applyProtection="1">
      <alignment horizontal="left" vertical="center" wrapText="1" indent="2"/>
    </xf>
    <xf numFmtId="0" fontId="10" fillId="0" borderId="11" xfId="0" applyFont="1" applyBorder="1" applyAlignment="1" applyProtection="1">
      <alignment horizontal="right" vertical="center" wrapText="1" indent="1"/>
      <protection locked="0"/>
    </xf>
    <xf numFmtId="0" fontId="10" fillId="0" borderId="9" xfId="0" applyFont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right" vertical="center" wrapText="1" indent="1"/>
      <protection locked="0"/>
    </xf>
    <xf numFmtId="0" fontId="10" fillId="0" borderId="20" xfId="0" applyFont="1" applyBorder="1" applyAlignment="1" applyProtection="1">
      <alignment horizontal="right" vertical="center" wrapText="1" indent="1"/>
      <protection locked="0"/>
    </xf>
    <xf numFmtId="0" fontId="10" fillId="0" borderId="19" xfId="0" applyFont="1" applyBorder="1" applyAlignment="1" applyProtection="1">
      <alignment horizontal="right" vertical="center" wrapText="1" indent="1"/>
      <protection locked="0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5" xfId="0" applyNumberFormat="1" applyFont="1" applyBorder="1" applyAlignment="1" applyProtection="1">
      <alignment horizontal="right" vertical="center" wrapText="1" indent="1"/>
    </xf>
    <xf numFmtId="164" fontId="9" fillId="0" borderId="6" xfId="0" applyNumberFormat="1" applyFont="1" applyBorder="1" applyAlignment="1" applyProtection="1">
      <alignment horizontal="right" vertical="center" wrapText="1" indent="1"/>
    </xf>
    <xf numFmtId="0" fontId="9" fillId="0" borderId="21" xfId="0" applyFont="1" applyBorder="1" applyAlignment="1" applyProtection="1">
      <alignment horizontal="left" vertical="center" wrapText="1" indent="1"/>
    </xf>
    <xf numFmtId="0" fontId="18" fillId="0" borderId="22" xfId="0" quotePrefix="1" applyFont="1" applyBorder="1" applyAlignment="1" applyProtection="1">
      <alignment horizontal="right" vertical="center" wrapText="1" indent="1"/>
      <protection locked="0"/>
    </xf>
    <xf numFmtId="0" fontId="18" fillId="0" borderId="17" xfId="0" quotePrefix="1" applyFont="1" applyBorder="1" applyAlignment="1" applyProtection="1">
      <alignment horizontal="right" vertical="center" wrapText="1" indent="1"/>
      <protection locked="0"/>
    </xf>
    <xf numFmtId="0" fontId="21" fillId="0" borderId="0" xfId="1" applyFont="1" applyFill="1"/>
    <xf numFmtId="0" fontId="1" fillId="0" borderId="28" xfId="1" applyFont="1" applyFill="1" applyBorder="1" applyProtection="1"/>
    <xf numFmtId="0" fontId="1" fillId="0" borderId="29" xfId="1" applyFont="1" applyFill="1" applyBorder="1" applyProtection="1"/>
    <xf numFmtId="0" fontId="1" fillId="0" borderId="29" xfId="1" applyFont="1" applyFill="1" applyBorder="1" applyAlignment="1" applyProtection="1">
      <alignment horizontal="right" vertical="center" indent="1"/>
    </xf>
    <xf numFmtId="0" fontId="1" fillId="0" borderId="29" xfId="1" applyFont="1" applyFill="1" applyBorder="1" applyAlignment="1" applyProtection="1">
      <alignment vertical="center"/>
    </xf>
    <xf numFmtId="0" fontId="1" fillId="0" borderId="30" xfId="1" applyFont="1" applyFill="1" applyBorder="1" applyAlignment="1" applyProtection="1">
      <alignment vertical="center"/>
    </xf>
    <xf numFmtId="0" fontId="21" fillId="0" borderId="31" xfId="1" applyFont="1" applyFill="1" applyBorder="1" applyAlignment="1" applyProtection="1"/>
    <xf numFmtId="0" fontId="21" fillId="0" borderId="0" xfId="1" applyFont="1" applyFill="1" applyBorder="1" applyAlignment="1" applyProtection="1"/>
    <xf numFmtId="0" fontId="2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vertical="center"/>
    </xf>
    <xf numFmtId="0" fontId="1" fillId="0" borderId="32" xfId="1" applyFont="1" applyFill="1" applyBorder="1" applyAlignment="1" applyProtection="1">
      <alignment vertical="center"/>
    </xf>
    <xf numFmtId="164" fontId="3" fillId="0" borderId="33" xfId="1" applyNumberFormat="1" applyFont="1" applyFill="1" applyBorder="1" applyAlignment="1" applyProtection="1">
      <alignment vertical="center"/>
    </xf>
    <xf numFmtId="164" fontId="3" fillId="0" borderId="1" xfId="1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1" fillId="0" borderId="1" xfId="1" applyFont="1" applyFill="1" applyBorder="1" applyAlignment="1" applyProtection="1">
      <alignment vertical="center"/>
    </xf>
    <xf numFmtId="0" fontId="1" fillId="0" borderId="34" xfId="1" applyFont="1" applyFill="1" applyBorder="1" applyAlignment="1" applyProtection="1">
      <alignment vertical="center"/>
    </xf>
    <xf numFmtId="0" fontId="6" fillId="0" borderId="35" xfId="1" applyFont="1" applyFill="1" applyBorder="1" applyAlignment="1" applyProtection="1">
      <alignment horizontal="left" vertical="center" wrapText="1" indent="1"/>
    </xf>
    <xf numFmtId="0" fontId="6" fillId="0" borderId="36" xfId="1" applyFont="1" applyFill="1" applyBorder="1" applyAlignment="1" applyProtection="1">
      <alignment vertical="center" wrapText="1"/>
    </xf>
    <xf numFmtId="164" fontId="6" fillId="0" borderId="37" xfId="1" applyNumberFormat="1" applyFont="1" applyFill="1" applyBorder="1" applyAlignment="1" applyProtection="1">
      <alignment horizontal="right" vertical="center" wrapText="1" indent="1"/>
    </xf>
    <xf numFmtId="164" fontId="6" fillId="0" borderId="36" xfId="1" applyNumberFormat="1" applyFont="1" applyFill="1" applyBorder="1" applyAlignment="1" applyProtection="1">
      <alignment horizontal="right" vertical="center" wrapText="1" indent="1"/>
    </xf>
    <xf numFmtId="164" fontId="6" fillId="0" borderId="38" xfId="1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Alignment="1" applyProtection="1">
      <alignment horizontal="left" vertical="center"/>
    </xf>
    <xf numFmtId="0" fontId="22" fillId="0" borderId="39" xfId="0" applyFont="1" applyBorder="1" applyAlignment="1" applyProtection="1">
      <alignment horizontal="left" vertical="center"/>
    </xf>
    <xf numFmtId="0" fontId="23" fillId="0" borderId="3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/>
    </xf>
    <xf numFmtId="0" fontId="22" fillId="0" borderId="40" xfId="0" applyFont="1" applyBorder="1" applyAlignment="1" applyProtection="1">
      <alignment horizontal="left" vertical="center"/>
    </xf>
    <xf numFmtId="49" fontId="10" fillId="0" borderId="2" xfId="0" applyNumberFormat="1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0" fillId="0" borderId="3" xfId="0" applyNumberFormat="1" applyFont="1" applyBorder="1" applyAlignment="1" applyProtection="1">
      <alignment horizontal="right" vertical="center" wrapText="1" indent="1"/>
    </xf>
    <xf numFmtId="164" fontId="10" fillId="0" borderId="5" xfId="0" applyNumberFormat="1" applyFont="1" applyBorder="1" applyAlignment="1" applyProtection="1">
      <alignment horizontal="right" vertical="center" wrapText="1" indent="1"/>
    </xf>
    <xf numFmtId="164" fontId="10" fillId="0" borderId="6" xfId="0" applyNumberFormat="1" applyFont="1" applyBorder="1" applyAlignment="1" applyProtection="1">
      <alignment horizontal="right" vertical="center" wrapText="1" indent="1"/>
    </xf>
    <xf numFmtId="0" fontId="25" fillId="0" borderId="3" xfId="0" applyFont="1" applyBorder="1" applyAlignment="1" applyProtection="1">
      <alignment horizontal="left" vertical="center" wrapText="1" indent="1"/>
    </xf>
    <xf numFmtId="0" fontId="10" fillId="0" borderId="4" xfId="0" applyFont="1" applyBorder="1" applyAlignment="1" applyProtection="1">
      <alignment horizontal="right" vertical="center" wrapText="1" indent="1"/>
    </xf>
    <xf numFmtId="0" fontId="10" fillId="0" borderId="3" xfId="0" applyFont="1" applyBorder="1" applyAlignment="1" applyProtection="1">
      <alignment horizontal="right" vertical="center" wrapText="1" indent="1"/>
    </xf>
    <xf numFmtId="0" fontId="10" fillId="0" borderId="5" xfId="0" applyFont="1" applyBorder="1" applyAlignment="1" applyProtection="1">
      <alignment horizontal="right" vertical="center" wrapText="1" indent="1"/>
    </xf>
    <xf numFmtId="0" fontId="10" fillId="0" borderId="6" xfId="0" applyFont="1" applyBorder="1" applyAlignment="1" applyProtection="1">
      <alignment horizontal="right" vertical="center" wrapText="1" indent="1"/>
    </xf>
    <xf numFmtId="0" fontId="1" fillId="0" borderId="0" xfId="1" applyFont="1" applyFill="1"/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Outlook/BAL36JHP/Tarcalktvt&#225;bla%20j&#24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2.sz.mell. "/>
      <sheetName val="1.1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 sz. mell"/>
      <sheetName val="9.1. sz. mell"/>
      <sheetName val="9.2. sz. mell"/>
      <sheetName val="9.3. sz. mell"/>
      <sheetName val="9.4. sz. mell (6)"/>
      <sheetName val="9.4. sz. mell (5)"/>
      <sheetName val="9.4. sz. mell (4)"/>
      <sheetName val="9.4. sz. mell (3)"/>
      <sheetName val="9.4. sz. mell (2)"/>
      <sheetName val="9.4. sz. mell"/>
      <sheetName val="9.5. sz. mell"/>
      <sheetName val="10. sz. mell"/>
      <sheetName val="11. sz. mell."/>
      <sheetName val="12. sz. mell."/>
      <sheetName val="13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Munka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4">
          <cell r="J24">
            <v>0</v>
          </cell>
        </row>
        <row r="29">
          <cell r="C29" t="str">
            <v>-</v>
          </cell>
        </row>
      </sheetData>
      <sheetData sheetId="6">
        <row r="31">
          <cell r="J31">
            <v>0</v>
          </cell>
        </row>
        <row r="36">
          <cell r="C36" t="str">
            <v>-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7"/>
  <sheetViews>
    <sheetView tabSelected="1" view="pageBreakPreview" zoomScaleNormal="100" zoomScaleSheetLayoutView="100" workbookViewId="0">
      <selection activeCell="L9" sqref="L9"/>
    </sheetView>
  </sheetViews>
  <sheetFormatPr defaultRowHeight="15.75"/>
  <cols>
    <col min="1" max="1" width="6.33203125" style="184" customWidth="1"/>
    <col min="2" max="2" width="51.6640625" style="184" customWidth="1"/>
    <col min="3" max="4" width="11" style="4" customWidth="1"/>
    <col min="5" max="5" width="10.5" style="4" customWidth="1"/>
    <col min="6" max="6" width="10.33203125" style="4" customWidth="1"/>
    <col min="7" max="7" width="11.83203125" style="2" customWidth="1"/>
    <col min="8" max="8" width="12.6640625" style="2" customWidth="1"/>
    <col min="9" max="16384" width="9.33203125" style="2"/>
  </cols>
  <sheetData>
    <row r="1" spans="1:12" ht="15.95" customHeight="1">
      <c r="A1" s="1" t="s">
        <v>0</v>
      </c>
      <c r="B1" s="1"/>
      <c r="C1" s="1"/>
      <c r="D1" s="1"/>
      <c r="E1" s="1"/>
      <c r="F1" s="1"/>
    </row>
    <row r="2" spans="1:12" ht="15.95" customHeight="1" thickBot="1">
      <c r="A2" s="3" t="s">
        <v>1</v>
      </c>
      <c r="B2" s="3"/>
      <c r="D2" s="5" t="s">
        <v>2</v>
      </c>
      <c r="E2" s="5"/>
      <c r="F2" s="5"/>
      <c r="G2" s="5"/>
      <c r="H2" s="5"/>
    </row>
    <row r="3" spans="1:12" ht="38.1" customHeight="1" thickBot="1">
      <c r="A3" s="6" t="s">
        <v>3</v>
      </c>
      <c r="B3" s="7" t="s">
        <v>4</v>
      </c>
      <c r="C3" s="8" t="s">
        <v>5</v>
      </c>
      <c r="D3" s="7" t="s">
        <v>6</v>
      </c>
      <c r="E3" s="7" t="s">
        <v>7</v>
      </c>
      <c r="F3" s="9" t="s">
        <v>8</v>
      </c>
      <c r="G3" s="9" t="s">
        <v>9</v>
      </c>
      <c r="H3" s="10" t="s">
        <v>10</v>
      </c>
    </row>
    <row r="4" spans="1:12" s="16" customFormat="1" ht="12" customHeight="1" thickBot="1">
      <c r="A4" s="11">
        <v>1</v>
      </c>
      <c r="B4" s="12">
        <v>2</v>
      </c>
      <c r="C4" s="13">
        <v>3</v>
      </c>
      <c r="D4" s="12">
        <v>4</v>
      </c>
      <c r="E4" s="12">
        <v>5</v>
      </c>
      <c r="F4" s="14">
        <v>6</v>
      </c>
      <c r="G4" s="14">
        <v>6</v>
      </c>
      <c r="H4" s="15">
        <v>7</v>
      </c>
    </row>
    <row r="5" spans="1:12" s="23" customFormat="1" ht="13.5" customHeight="1" thickBot="1">
      <c r="A5" s="17" t="s">
        <v>11</v>
      </c>
      <c r="B5" s="18" t="s">
        <v>12</v>
      </c>
      <c r="C5" s="19">
        <f>+C6+C11+C20</f>
        <v>104917</v>
      </c>
      <c r="D5" s="20">
        <f>SUM(D20+D11+D6)</f>
        <v>115034</v>
      </c>
      <c r="E5" s="20"/>
      <c r="F5" s="21"/>
      <c r="G5" s="21"/>
      <c r="H5" s="22">
        <v>10117</v>
      </c>
    </row>
    <row r="6" spans="1:12" s="23" customFormat="1" ht="13.5" customHeight="1" thickBot="1">
      <c r="A6" s="17" t="s">
        <v>13</v>
      </c>
      <c r="B6" s="24" t="s">
        <v>14</v>
      </c>
      <c r="C6" s="25">
        <f>+C7+C8+C9+C10</f>
        <v>70050</v>
      </c>
      <c r="D6" s="20">
        <f>SUM(D7:D10)</f>
        <v>74579</v>
      </c>
      <c r="E6" s="20"/>
      <c r="F6" s="21"/>
      <c r="G6" s="21"/>
      <c r="H6" s="22">
        <f>SUM(H7:H10)</f>
        <v>4529</v>
      </c>
    </row>
    <row r="7" spans="1:12" s="23" customFormat="1" ht="12" customHeight="1">
      <c r="A7" s="26" t="s">
        <v>15</v>
      </c>
      <c r="B7" s="27" t="s">
        <v>16</v>
      </c>
      <c r="C7" s="28">
        <v>65780</v>
      </c>
      <c r="D7" s="29">
        <v>72642</v>
      </c>
      <c r="E7" s="29"/>
      <c r="F7" s="29"/>
      <c r="G7" s="30"/>
      <c r="H7" s="29">
        <v>6862</v>
      </c>
    </row>
    <row r="8" spans="1:12" s="23" customFormat="1" ht="12" customHeight="1">
      <c r="A8" s="31" t="s">
        <v>17</v>
      </c>
      <c r="B8" s="27" t="s">
        <v>18</v>
      </c>
      <c r="C8" s="32"/>
      <c r="D8" s="33"/>
      <c r="E8" s="33"/>
      <c r="F8" s="33"/>
      <c r="G8" s="34"/>
      <c r="H8" s="33"/>
      <c r="L8"/>
    </row>
    <row r="9" spans="1:12" s="23" customFormat="1" ht="12" customHeight="1">
      <c r="A9" s="31" t="s">
        <v>19</v>
      </c>
      <c r="B9" s="27" t="s">
        <v>20</v>
      </c>
      <c r="C9" s="32">
        <v>4270</v>
      </c>
      <c r="D9" s="33">
        <v>1937</v>
      </c>
      <c r="E9" s="33"/>
      <c r="F9" s="33"/>
      <c r="G9" s="34"/>
      <c r="H9" s="33">
        <v>-2333</v>
      </c>
      <c r="L9"/>
    </row>
    <row r="10" spans="1:12" s="23" customFormat="1" ht="12.75" customHeight="1" thickBot="1">
      <c r="A10" s="35" t="s">
        <v>21</v>
      </c>
      <c r="B10" s="36" t="s">
        <v>22</v>
      </c>
      <c r="C10" s="37"/>
      <c r="D10" s="38"/>
      <c r="E10" s="38"/>
      <c r="F10" s="38"/>
      <c r="G10" s="39"/>
      <c r="H10" s="38"/>
      <c r="L10"/>
    </row>
    <row r="11" spans="1:12" s="23" customFormat="1" ht="13.5" customHeight="1" thickBot="1">
      <c r="A11" s="17" t="s">
        <v>23</v>
      </c>
      <c r="B11" s="18" t="s">
        <v>24</v>
      </c>
      <c r="C11" s="19">
        <f>+C12+C13+C14+C15+C16+C17+C18+C19</f>
        <v>27517</v>
      </c>
      <c r="D11" s="20">
        <f>SUM(D12:D19)</f>
        <v>32990</v>
      </c>
      <c r="E11" s="20"/>
      <c r="F11" s="21"/>
      <c r="G11" s="19"/>
      <c r="H11" s="22">
        <f>SUM(H12:H19)</f>
        <v>5473</v>
      </c>
      <c r="L11"/>
    </row>
    <row r="12" spans="1:12" s="23" customFormat="1" ht="12" customHeight="1">
      <c r="A12" s="26" t="s">
        <v>25</v>
      </c>
      <c r="B12" s="40" t="s">
        <v>26</v>
      </c>
      <c r="C12" s="30">
        <v>20</v>
      </c>
      <c r="D12" s="29">
        <v>252</v>
      </c>
      <c r="E12" s="29"/>
      <c r="F12" s="29"/>
      <c r="G12" s="30"/>
      <c r="H12" s="29">
        <v>232</v>
      </c>
      <c r="L12"/>
    </row>
    <row r="13" spans="1:12" s="23" customFormat="1" ht="12" customHeight="1">
      <c r="A13" s="31" t="s">
        <v>27</v>
      </c>
      <c r="B13" s="41" t="s">
        <v>28</v>
      </c>
      <c r="C13" s="34">
        <v>2752</v>
      </c>
      <c r="D13" s="33">
        <v>2959</v>
      </c>
      <c r="E13" s="33"/>
      <c r="F13" s="33"/>
      <c r="G13" s="34"/>
      <c r="H13" s="33">
        <v>207</v>
      </c>
      <c r="L13"/>
    </row>
    <row r="14" spans="1:12" s="23" customFormat="1" ht="12" customHeight="1">
      <c r="A14" s="31" t="s">
        <v>29</v>
      </c>
      <c r="B14" s="41" t="s">
        <v>30</v>
      </c>
      <c r="C14" s="34">
        <v>5153</v>
      </c>
      <c r="D14" s="33">
        <v>3131</v>
      </c>
      <c r="E14" s="33"/>
      <c r="F14" s="33"/>
      <c r="G14" s="34"/>
      <c r="H14" s="33">
        <v>-2022</v>
      </c>
      <c r="L14"/>
    </row>
    <row r="15" spans="1:12" s="23" customFormat="1" ht="12" customHeight="1">
      <c r="A15" s="31" t="s">
        <v>31</v>
      </c>
      <c r="B15" s="41" t="s">
        <v>32</v>
      </c>
      <c r="C15" s="34">
        <v>14760</v>
      </c>
      <c r="D15" s="33">
        <v>15428</v>
      </c>
      <c r="E15" s="33"/>
      <c r="F15" s="33"/>
      <c r="G15" s="34"/>
      <c r="H15" s="33">
        <v>668</v>
      </c>
      <c r="L15"/>
    </row>
    <row r="16" spans="1:12" s="23" customFormat="1" ht="12" customHeight="1">
      <c r="A16" s="42" t="s">
        <v>33</v>
      </c>
      <c r="B16" s="43" t="s">
        <v>34</v>
      </c>
      <c r="C16" s="44">
        <v>51</v>
      </c>
      <c r="D16" s="33"/>
      <c r="E16" s="33"/>
      <c r="F16" s="33"/>
      <c r="G16" s="34"/>
      <c r="H16" s="33">
        <v>-51</v>
      </c>
      <c r="L16"/>
    </row>
    <row r="17" spans="1:12" s="23" customFormat="1" ht="12" customHeight="1">
      <c r="A17" s="31" t="s">
        <v>35</v>
      </c>
      <c r="B17" s="41" t="s">
        <v>36</v>
      </c>
      <c r="C17" s="34">
        <v>4281</v>
      </c>
      <c r="D17" s="33">
        <v>4656</v>
      </c>
      <c r="E17" s="33"/>
      <c r="F17" s="33"/>
      <c r="G17" s="34"/>
      <c r="H17" s="33">
        <v>375</v>
      </c>
      <c r="L17"/>
    </row>
    <row r="18" spans="1:12" s="23" customFormat="1" ht="12" customHeight="1">
      <c r="A18" s="31" t="s">
        <v>37</v>
      </c>
      <c r="B18" s="41" t="s">
        <v>38</v>
      </c>
      <c r="C18" s="34"/>
      <c r="D18" s="33">
        <v>1471</v>
      </c>
      <c r="E18" s="33"/>
      <c r="F18" s="33"/>
      <c r="G18" s="34"/>
      <c r="H18" s="33">
        <v>1471</v>
      </c>
      <c r="L18"/>
    </row>
    <row r="19" spans="1:12" s="23" customFormat="1" ht="12" customHeight="1" thickBot="1">
      <c r="A19" s="42" t="s">
        <v>39</v>
      </c>
      <c r="B19" s="43" t="s">
        <v>40</v>
      </c>
      <c r="C19" s="44">
        <v>500</v>
      </c>
      <c r="D19" s="38">
        <v>5093</v>
      </c>
      <c r="E19" s="38"/>
      <c r="F19" s="38"/>
      <c r="G19" s="39"/>
      <c r="H19" s="38">
        <v>4593</v>
      </c>
      <c r="L19"/>
    </row>
    <row r="20" spans="1:12" s="23" customFormat="1" ht="11.25" customHeight="1" thickBot="1">
      <c r="A20" s="17" t="s">
        <v>41</v>
      </c>
      <c r="B20" s="18" t="s">
        <v>42</v>
      </c>
      <c r="C20" s="45">
        <v>7350</v>
      </c>
      <c r="D20" s="46">
        <v>7465</v>
      </c>
      <c r="E20" s="46"/>
      <c r="F20" s="47"/>
      <c r="G20" s="45"/>
      <c r="H20" s="48">
        <v>115</v>
      </c>
      <c r="L20"/>
    </row>
    <row r="21" spans="1:12" s="23" customFormat="1" ht="12" customHeight="1" thickBot="1">
      <c r="A21" s="17" t="s">
        <v>43</v>
      </c>
      <c r="B21" s="18" t="s">
        <v>44</v>
      </c>
      <c r="C21" s="19">
        <f>+C22+C23+C24+C25+C26+C27+C28+C29</f>
        <v>249789</v>
      </c>
      <c r="D21" s="20">
        <f>SUM(D22:D29)</f>
        <v>274908</v>
      </c>
      <c r="E21" s="20"/>
      <c r="F21" s="21">
        <v>10071</v>
      </c>
      <c r="G21" s="19">
        <v>8162</v>
      </c>
      <c r="H21" s="22">
        <f>SUM(H22:H29)</f>
        <v>6886</v>
      </c>
      <c r="L21"/>
    </row>
    <row r="22" spans="1:12" s="23" customFormat="1" ht="12" customHeight="1">
      <c r="A22" s="26" t="s">
        <v>45</v>
      </c>
      <c r="B22" s="40" t="s">
        <v>46</v>
      </c>
      <c r="C22" s="30">
        <v>169877</v>
      </c>
      <c r="D22" s="29">
        <v>184477</v>
      </c>
      <c r="E22" s="29"/>
      <c r="F22" s="29"/>
      <c r="G22" s="30"/>
      <c r="H22" s="29">
        <v>14600</v>
      </c>
      <c r="L22"/>
    </row>
    <row r="23" spans="1:12" s="23" customFormat="1" ht="12" customHeight="1">
      <c r="A23" s="31" t="s">
        <v>47</v>
      </c>
      <c r="B23" s="41" t="s">
        <v>48</v>
      </c>
      <c r="C23" s="34"/>
      <c r="D23" s="33">
        <v>63669</v>
      </c>
      <c r="E23" s="33"/>
      <c r="F23" s="33"/>
      <c r="G23" s="34"/>
      <c r="H23" s="33">
        <v>63669</v>
      </c>
      <c r="L23"/>
    </row>
    <row r="24" spans="1:12" s="23" customFormat="1" ht="12" customHeight="1">
      <c r="A24" s="31" t="s">
        <v>49</v>
      </c>
      <c r="B24" s="41" t="s">
        <v>50</v>
      </c>
      <c r="C24" s="34">
        <v>6768</v>
      </c>
      <c r="D24" s="33">
        <v>15727</v>
      </c>
      <c r="E24" s="33"/>
      <c r="F24" s="33">
        <v>10071</v>
      </c>
      <c r="G24" s="34">
        <v>8162</v>
      </c>
      <c r="H24" s="33">
        <v>-9274</v>
      </c>
      <c r="L24"/>
    </row>
    <row r="25" spans="1:12" s="23" customFormat="1" ht="12" customHeight="1">
      <c r="A25" s="35" t="s">
        <v>51</v>
      </c>
      <c r="B25" s="41" t="s">
        <v>52</v>
      </c>
      <c r="C25" s="39"/>
      <c r="D25" s="33">
        <v>1667</v>
      </c>
      <c r="E25" s="33"/>
      <c r="F25" s="33"/>
      <c r="G25" s="34"/>
      <c r="H25" s="33">
        <v>1667</v>
      </c>
      <c r="L25"/>
    </row>
    <row r="26" spans="1:12" s="23" customFormat="1" ht="17.25" customHeight="1">
      <c r="A26" s="35" t="s">
        <v>53</v>
      </c>
      <c r="B26" s="41" t="s">
        <v>54</v>
      </c>
      <c r="C26" s="39"/>
      <c r="D26" s="33"/>
      <c r="E26" s="33"/>
      <c r="F26" s="33"/>
      <c r="G26" s="34"/>
      <c r="H26" s="33"/>
      <c r="L26"/>
    </row>
    <row r="27" spans="1:12" s="23" customFormat="1" ht="12" customHeight="1">
      <c r="A27" s="31" t="s">
        <v>55</v>
      </c>
      <c r="B27" s="41" t="s">
        <v>56</v>
      </c>
      <c r="C27" s="34"/>
      <c r="D27" s="33">
        <v>9368</v>
      </c>
      <c r="E27" s="33"/>
      <c r="F27" s="33"/>
      <c r="G27" s="34"/>
      <c r="H27" s="33">
        <v>9368</v>
      </c>
      <c r="L27"/>
    </row>
    <row r="28" spans="1:12" s="23" customFormat="1" ht="12" customHeight="1">
      <c r="A28" s="31" t="s">
        <v>57</v>
      </c>
      <c r="B28" s="41" t="s">
        <v>58</v>
      </c>
      <c r="C28" s="49"/>
      <c r="D28" s="50"/>
      <c r="E28" s="50"/>
      <c r="F28" s="50"/>
      <c r="G28" s="49"/>
      <c r="H28" s="50"/>
      <c r="L28"/>
    </row>
    <row r="29" spans="1:12" s="23" customFormat="1" ht="12" customHeight="1" thickBot="1">
      <c r="A29" s="35" t="s">
        <v>59</v>
      </c>
      <c r="B29" s="51" t="s">
        <v>60</v>
      </c>
      <c r="C29" s="52">
        <v>73144</v>
      </c>
      <c r="D29" s="53"/>
      <c r="E29" s="53"/>
      <c r="F29" s="53"/>
      <c r="G29" s="52"/>
      <c r="H29" s="53">
        <v>-73144</v>
      </c>
      <c r="L29"/>
    </row>
    <row r="30" spans="1:12" s="23" customFormat="1" ht="21" customHeight="1" thickBot="1">
      <c r="A30" s="54" t="s">
        <v>61</v>
      </c>
      <c r="B30" s="18" t="s">
        <v>62</v>
      </c>
      <c r="C30" s="25">
        <f>+C31+C37</f>
        <v>474139</v>
      </c>
      <c r="D30" s="20">
        <f>SUM(D31+D37)</f>
        <v>159896</v>
      </c>
      <c r="E30" s="20">
        <v>7197</v>
      </c>
      <c r="F30" s="21">
        <f>SUM(F36+F37)</f>
        <v>9457</v>
      </c>
      <c r="G30" s="19">
        <v>5154</v>
      </c>
      <c r="H30" s="22">
        <v>-336051</v>
      </c>
      <c r="L30"/>
    </row>
    <row r="31" spans="1:12" s="23" customFormat="1" ht="21.75" customHeight="1">
      <c r="A31" s="55" t="s">
        <v>63</v>
      </c>
      <c r="B31" s="56" t="s">
        <v>64</v>
      </c>
      <c r="C31" s="57">
        <f>+C32+C33+C34+C35+C36</f>
        <v>120772</v>
      </c>
      <c r="D31" s="58">
        <f>SUM(D32:D36)</f>
        <v>145587</v>
      </c>
      <c r="E31" s="58">
        <v>7197</v>
      </c>
      <c r="F31" s="58">
        <v>4500</v>
      </c>
      <c r="G31" s="59"/>
      <c r="H31" s="58">
        <f>SUM(H32:H36)</f>
        <v>13118</v>
      </c>
      <c r="L31"/>
    </row>
    <row r="32" spans="1:12" s="23" customFormat="1" ht="18.75" customHeight="1">
      <c r="A32" s="60" t="s">
        <v>65</v>
      </c>
      <c r="B32" s="61" t="s">
        <v>66</v>
      </c>
      <c r="C32" s="62">
        <v>5257</v>
      </c>
      <c r="D32" s="50">
        <v>5474</v>
      </c>
      <c r="E32" s="50"/>
      <c r="F32" s="50"/>
      <c r="G32" s="49"/>
      <c r="H32" s="50">
        <v>217</v>
      </c>
      <c r="L32"/>
    </row>
    <row r="33" spans="1:12" s="23" customFormat="1" ht="15" customHeight="1">
      <c r="A33" s="60" t="s">
        <v>67</v>
      </c>
      <c r="B33" s="61" t="s">
        <v>68</v>
      </c>
      <c r="C33" s="62"/>
      <c r="D33" s="50"/>
      <c r="E33" s="50">
        <v>7197</v>
      </c>
      <c r="F33" s="50"/>
      <c r="G33" s="49"/>
      <c r="H33" s="50">
        <v>-7197</v>
      </c>
      <c r="L33"/>
    </row>
    <row r="34" spans="1:12" s="23" customFormat="1" ht="12" customHeight="1">
      <c r="A34" s="60" t="s">
        <v>69</v>
      </c>
      <c r="B34" s="61" t="s">
        <v>70</v>
      </c>
      <c r="C34" s="62"/>
      <c r="D34" s="50">
        <v>200</v>
      </c>
      <c r="E34" s="50"/>
      <c r="F34" s="50"/>
      <c r="G34" s="49"/>
      <c r="H34" s="50">
        <v>200</v>
      </c>
      <c r="L34"/>
    </row>
    <row r="35" spans="1:12" s="23" customFormat="1" ht="12" customHeight="1">
      <c r="A35" s="60" t="s">
        <v>71</v>
      </c>
      <c r="B35" s="61" t="s">
        <v>72</v>
      </c>
      <c r="C35" s="62"/>
      <c r="D35" s="50">
        <v>3514</v>
      </c>
      <c r="E35" s="50"/>
      <c r="F35" s="50"/>
      <c r="G35" s="49"/>
      <c r="H35" s="50">
        <v>3514</v>
      </c>
      <c r="L35"/>
    </row>
    <row r="36" spans="1:12" s="23" customFormat="1" ht="15.75" customHeight="1">
      <c r="A36" s="60" t="s">
        <v>73</v>
      </c>
      <c r="B36" s="61" t="s">
        <v>74</v>
      </c>
      <c r="C36" s="62">
        <v>115515</v>
      </c>
      <c r="D36" s="50">
        <v>136399</v>
      </c>
      <c r="E36" s="50"/>
      <c r="F36" s="50">
        <v>4500</v>
      </c>
      <c r="G36" s="49"/>
      <c r="H36" s="50">
        <v>16384</v>
      </c>
      <c r="L36"/>
    </row>
    <row r="37" spans="1:12" s="23" customFormat="1" ht="21.75" customHeight="1">
      <c r="A37" s="60" t="s">
        <v>75</v>
      </c>
      <c r="B37" s="63" t="s">
        <v>76</v>
      </c>
      <c r="C37" s="64">
        <f>+C38+C39+C40+C41+C42</f>
        <v>353367</v>
      </c>
      <c r="D37" s="65">
        <f>SUM(D38:D42)</f>
        <v>14309</v>
      </c>
      <c r="E37" s="65"/>
      <c r="F37" s="65">
        <v>4957</v>
      </c>
      <c r="G37" s="66">
        <v>5154</v>
      </c>
      <c r="H37" s="65">
        <f>SUM(H38:H42)</f>
        <v>-349169</v>
      </c>
      <c r="L37"/>
    </row>
    <row r="38" spans="1:12" s="23" customFormat="1" ht="14.25" customHeight="1">
      <c r="A38" s="60" t="s">
        <v>77</v>
      </c>
      <c r="B38" s="61" t="s">
        <v>66</v>
      </c>
      <c r="C38" s="62"/>
      <c r="D38" s="50"/>
      <c r="E38" s="50"/>
      <c r="F38" s="50"/>
      <c r="G38" s="49"/>
      <c r="H38" s="50"/>
      <c r="L38"/>
    </row>
    <row r="39" spans="1:12" s="23" customFormat="1" ht="20.25" customHeight="1">
      <c r="A39" s="60" t="s">
        <v>78</v>
      </c>
      <c r="B39" s="61" t="s">
        <v>68</v>
      </c>
      <c r="C39" s="62"/>
      <c r="D39" s="50"/>
      <c r="E39" s="50"/>
      <c r="F39" s="50"/>
      <c r="G39" s="49"/>
      <c r="H39" s="50"/>
      <c r="L39"/>
    </row>
    <row r="40" spans="1:12" s="23" customFormat="1" ht="12" customHeight="1">
      <c r="A40" s="60" t="s">
        <v>79</v>
      </c>
      <c r="B40" s="61" t="s">
        <v>80</v>
      </c>
      <c r="C40" s="62"/>
      <c r="D40" s="50">
        <v>708</v>
      </c>
      <c r="E40" s="50"/>
      <c r="F40" s="50"/>
      <c r="G40" s="49"/>
      <c r="H40" s="50">
        <v>708</v>
      </c>
      <c r="L40"/>
    </row>
    <row r="41" spans="1:12" s="23" customFormat="1" ht="12" customHeight="1">
      <c r="A41" s="60" t="s">
        <v>81</v>
      </c>
      <c r="B41" s="67" t="s">
        <v>82</v>
      </c>
      <c r="C41" s="62">
        <v>350663</v>
      </c>
      <c r="D41" s="50">
        <v>8447</v>
      </c>
      <c r="E41" s="50"/>
      <c r="F41" s="50"/>
      <c r="G41" s="49">
        <v>5117</v>
      </c>
      <c r="H41" s="50">
        <v>-347333</v>
      </c>
      <c r="L41"/>
    </row>
    <row r="42" spans="1:12" s="23" customFormat="1" ht="12" customHeight="1" thickBot="1">
      <c r="A42" s="68" t="s">
        <v>83</v>
      </c>
      <c r="B42" s="69" t="s">
        <v>84</v>
      </c>
      <c r="C42" s="70">
        <v>2704</v>
      </c>
      <c r="D42" s="53">
        <v>5154</v>
      </c>
      <c r="E42" s="53"/>
      <c r="F42" s="53">
        <v>4957</v>
      </c>
      <c r="G42" s="52">
        <v>37</v>
      </c>
      <c r="H42" s="53">
        <v>-2544</v>
      </c>
      <c r="L42"/>
    </row>
    <row r="43" spans="1:12" s="23" customFormat="1" ht="18.75" customHeight="1" thickBot="1">
      <c r="A43" s="17" t="s">
        <v>85</v>
      </c>
      <c r="B43" s="24" t="s">
        <v>86</v>
      </c>
      <c r="C43" s="25">
        <f>+C44+C45</f>
        <v>0</v>
      </c>
      <c r="D43" s="20">
        <v>325</v>
      </c>
      <c r="E43" s="20"/>
      <c r="F43" s="21"/>
      <c r="G43" s="19"/>
      <c r="H43" s="22">
        <v>325</v>
      </c>
      <c r="L43"/>
    </row>
    <row r="44" spans="1:12" s="23" customFormat="1" ht="20.25" customHeight="1">
      <c r="A44" s="26" t="s">
        <v>87</v>
      </c>
      <c r="B44" s="27" t="s">
        <v>88</v>
      </c>
      <c r="C44" s="28"/>
      <c r="D44" s="29">
        <v>325</v>
      </c>
      <c r="E44" s="29"/>
      <c r="F44" s="29"/>
      <c r="G44" s="30"/>
      <c r="H44" s="29">
        <v>325</v>
      </c>
      <c r="L44"/>
    </row>
    <row r="45" spans="1:12" s="23" customFormat="1" ht="21.75" customHeight="1" thickBot="1">
      <c r="A45" s="42" t="s">
        <v>89</v>
      </c>
      <c r="B45" s="71" t="s">
        <v>90</v>
      </c>
      <c r="C45" s="72"/>
      <c r="D45" s="38"/>
      <c r="E45" s="38"/>
      <c r="F45" s="38"/>
      <c r="G45" s="39"/>
      <c r="H45" s="38"/>
      <c r="L45"/>
    </row>
    <row r="46" spans="1:12" s="23" customFormat="1" ht="12" customHeight="1" thickBot="1">
      <c r="A46" s="17" t="s">
        <v>91</v>
      </c>
      <c r="B46" s="24" t="s">
        <v>92</v>
      </c>
      <c r="C46" s="25">
        <f>+C47+C48+C49</f>
        <v>0</v>
      </c>
      <c r="D46" s="20">
        <v>535</v>
      </c>
      <c r="E46" s="20"/>
      <c r="F46" s="21"/>
      <c r="G46" s="19"/>
      <c r="H46" s="22">
        <v>535</v>
      </c>
      <c r="L46"/>
    </row>
    <row r="47" spans="1:12" s="23" customFormat="1" ht="20.25" customHeight="1">
      <c r="A47" s="26" t="s">
        <v>93</v>
      </c>
      <c r="B47" s="27" t="s">
        <v>94</v>
      </c>
      <c r="C47" s="73"/>
      <c r="D47" s="74">
        <v>335</v>
      </c>
      <c r="E47" s="74"/>
      <c r="F47" s="74"/>
      <c r="G47" s="75"/>
      <c r="H47" s="74">
        <v>335</v>
      </c>
      <c r="L47"/>
    </row>
    <row r="48" spans="1:12" s="23" customFormat="1" ht="24" customHeight="1">
      <c r="A48" s="31" t="s">
        <v>95</v>
      </c>
      <c r="B48" s="61" t="s">
        <v>96</v>
      </c>
      <c r="C48" s="49"/>
      <c r="D48" s="50">
        <v>200</v>
      </c>
      <c r="E48" s="50"/>
      <c r="F48" s="50"/>
      <c r="G48" s="49"/>
      <c r="H48" s="50">
        <v>200</v>
      </c>
      <c r="L48"/>
    </row>
    <row r="49" spans="1:12" s="23" customFormat="1" ht="12" customHeight="1" thickBot="1">
      <c r="A49" s="42" t="s">
        <v>97</v>
      </c>
      <c r="B49" s="71" t="s">
        <v>98</v>
      </c>
      <c r="C49" s="76"/>
      <c r="D49" s="53"/>
      <c r="E49" s="53"/>
      <c r="F49" s="53"/>
      <c r="G49" s="52"/>
      <c r="H49" s="53"/>
      <c r="L49"/>
    </row>
    <row r="50" spans="1:12" s="23" customFormat="1" ht="11.25" customHeight="1" thickBot="1">
      <c r="A50" s="17" t="s">
        <v>99</v>
      </c>
      <c r="B50" s="24" t="s">
        <v>100</v>
      </c>
      <c r="C50" s="45"/>
      <c r="D50" s="46"/>
      <c r="E50" s="46"/>
      <c r="F50" s="47"/>
      <c r="G50" s="45"/>
      <c r="H50" s="48"/>
      <c r="I50" s="77"/>
      <c r="L50"/>
    </row>
    <row r="51" spans="1:12" s="23" customFormat="1" ht="12" customHeight="1" thickBot="1">
      <c r="A51" s="78" t="s">
        <v>101</v>
      </c>
      <c r="B51" s="79" t="s">
        <v>102</v>
      </c>
      <c r="C51" s="80">
        <f>+C6+C11+C20+C21+C30+C43+C46+C50</f>
        <v>828845</v>
      </c>
      <c r="D51" s="81">
        <f>SUM(D46+D43+D30+D21+D20+D11+D6)</f>
        <v>550698</v>
      </c>
      <c r="E51" s="81">
        <v>7197</v>
      </c>
      <c r="F51" s="81">
        <f>SUM(F30+F22+F21)</f>
        <v>19528</v>
      </c>
      <c r="G51" s="80">
        <f>SUM(G30+G22+G21)</f>
        <v>13316</v>
      </c>
      <c r="H51" s="82">
        <f>SUM(H46+H43+H37+H31+H21+H20+H11+H6)</f>
        <v>-318188</v>
      </c>
      <c r="L51"/>
    </row>
    <row r="52" spans="1:12" s="23" customFormat="1" ht="12" customHeight="1" thickBot="1">
      <c r="A52" s="83" t="s">
        <v>103</v>
      </c>
      <c r="B52" s="24" t="s">
        <v>104</v>
      </c>
      <c r="C52" s="84">
        <f>+C53+C59</f>
        <v>28114</v>
      </c>
      <c r="D52" s="85">
        <v>60813</v>
      </c>
      <c r="E52" s="85"/>
      <c r="F52" s="86">
        <v>28325</v>
      </c>
      <c r="G52" s="84"/>
      <c r="H52" s="87">
        <v>4374</v>
      </c>
      <c r="L52"/>
    </row>
    <row r="53" spans="1:12" s="23" customFormat="1" ht="18.75" customHeight="1">
      <c r="A53" s="88" t="s">
        <v>105</v>
      </c>
      <c r="B53" s="56" t="s">
        <v>106</v>
      </c>
      <c r="C53" s="59">
        <f>+C54+C55+C56+C57+C58</f>
        <v>28114</v>
      </c>
      <c r="D53" s="58">
        <v>60813</v>
      </c>
      <c r="E53" s="58"/>
      <c r="F53" s="58">
        <v>28325</v>
      </c>
      <c r="G53" s="59"/>
      <c r="H53" s="58">
        <v>4374</v>
      </c>
      <c r="L53"/>
    </row>
    <row r="54" spans="1:12" s="23" customFormat="1" ht="12" customHeight="1">
      <c r="A54" s="89" t="s">
        <v>107</v>
      </c>
      <c r="B54" s="61" t="s">
        <v>108</v>
      </c>
      <c r="C54" s="49">
        <v>28114</v>
      </c>
      <c r="D54" s="50">
        <v>60813</v>
      </c>
      <c r="E54" s="50"/>
      <c r="F54" s="50">
        <v>28325</v>
      </c>
      <c r="G54" s="49"/>
      <c r="H54" s="50">
        <v>4374</v>
      </c>
      <c r="L54"/>
    </row>
    <row r="55" spans="1:12" s="23" customFormat="1" ht="12" customHeight="1">
      <c r="A55" s="89" t="s">
        <v>109</v>
      </c>
      <c r="B55" s="61" t="s">
        <v>110</v>
      </c>
      <c r="C55" s="49"/>
      <c r="D55" s="50"/>
      <c r="E55" s="50"/>
      <c r="F55" s="50"/>
      <c r="G55" s="49"/>
      <c r="H55" s="50"/>
      <c r="L55"/>
    </row>
    <row r="56" spans="1:12" s="23" customFormat="1" ht="12" customHeight="1">
      <c r="A56" s="89" t="s">
        <v>111</v>
      </c>
      <c r="B56" s="61" t="s">
        <v>112</v>
      </c>
      <c r="C56" s="49"/>
      <c r="D56" s="50"/>
      <c r="E56" s="50"/>
      <c r="F56" s="50"/>
      <c r="G56" s="49"/>
      <c r="H56" s="50"/>
      <c r="L56"/>
    </row>
    <row r="57" spans="1:12" s="23" customFormat="1" ht="12" customHeight="1">
      <c r="A57" s="89" t="s">
        <v>113</v>
      </c>
      <c r="B57" s="61" t="s">
        <v>114</v>
      </c>
      <c r="C57" s="49"/>
      <c r="D57" s="50"/>
      <c r="E57" s="50"/>
      <c r="F57" s="50"/>
      <c r="G57" s="49"/>
      <c r="H57" s="50"/>
      <c r="L57"/>
    </row>
    <row r="58" spans="1:12" s="23" customFormat="1" ht="12" customHeight="1">
      <c r="A58" s="89" t="s">
        <v>115</v>
      </c>
      <c r="B58" s="61" t="s">
        <v>116</v>
      </c>
      <c r="C58" s="49"/>
      <c r="D58" s="50"/>
      <c r="E58" s="50"/>
      <c r="F58" s="50"/>
      <c r="G58" s="49"/>
      <c r="H58" s="50"/>
      <c r="L58"/>
    </row>
    <row r="59" spans="1:12" s="23" customFormat="1" ht="17.25" customHeight="1">
      <c r="A59" s="90" t="s">
        <v>117</v>
      </c>
      <c r="B59" s="63" t="s">
        <v>118</v>
      </c>
      <c r="C59" s="66">
        <f>+C60+C61+C62+C63+C64</f>
        <v>0</v>
      </c>
      <c r="D59" s="65"/>
      <c r="E59" s="65"/>
      <c r="F59" s="65"/>
      <c r="G59" s="66"/>
      <c r="H59" s="65"/>
      <c r="L59"/>
    </row>
    <row r="60" spans="1:12" s="23" customFormat="1" ht="12" customHeight="1">
      <c r="A60" s="89" t="s">
        <v>119</v>
      </c>
      <c r="B60" s="61" t="s">
        <v>120</v>
      </c>
      <c r="C60" s="49"/>
      <c r="D60" s="50"/>
      <c r="E60" s="50"/>
      <c r="F60" s="50"/>
      <c r="G60" s="49"/>
      <c r="H60" s="50"/>
      <c r="L60"/>
    </row>
    <row r="61" spans="1:12" s="23" customFormat="1" ht="12" customHeight="1">
      <c r="A61" s="89" t="s">
        <v>121</v>
      </c>
      <c r="B61" s="61" t="s">
        <v>122</v>
      </c>
      <c r="C61" s="49"/>
      <c r="D61" s="50"/>
      <c r="E61" s="50"/>
      <c r="F61" s="50"/>
      <c r="G61" s="49"/>
      <c r="H61" s="50"/>
      <c r="L61"/>
    </row>
    <row r="62" spans="1:12" s="23" customFormat="1" ht="12" customHeight="1">
      <c r="A62" s="89" t="s">
        <v>123</v>
      </c>
      <c r="B62" s="61" t="s">
        <v>124</v>
      </c>
      <c r="C62" s="49"/>
      <c r="D62" s="50"/>
      <c r="E62" s="50"/>
      <c r="F62" s="50"/>
      <c r="G62" s="49"/>
      <c r="H62" s="50"/>
      <c r="L62"/>
    </row>
    <row r="63" spans="1:12" s="23" customFormat="1" ht="12" customHeight="1">
      <c r="A63" s="89" t="s">
        <v>125</v>
      </c>
      <c r="B63" s="61" t="s">
        <v>126</v>
      </c>
      <c r="C63" s="49"/>
      <c r="D63" s="50"/>
      <c r="E63" s="50"/>
      <c r="F63" s="50"/>
      <c r="G63" s="49"/>
      <c r="H63" s="50"/>
      <c r="L63"/>
    </row>
    <row r="64" spans="1:12" s="23" customFormat="1" ht="12" customHeight="1" thickBot="1">
      <c r="A64" s="91" t="s">
        <v>127</v>
      </c>
      <c r="B64" s="71" t="s">
        <v>128</v>
      </c>
      <c r="C64" s="52"/>
      <c r="D64" s="53"/>
      <c r="E64" s="53"/>
      <c r="F64" s="53"/>
      <c r="G64" s="52"/>
      <c r="H64" s="53"/>
      <c r="L64"/>
    </row>
    <row r="65" spans="1:12" s="23" customFormat="1" ht="24.75" customHeight="1" thickBot="1">
      <c r="A65" s="92" t="s">
        <v>129</v>
      </c>
      <c r="B65" s="93" t="s">
        <v>130</v>
      </c>
      <c r="C65" s="84">
        <f>+C51+C52</f>
        <v>856959</v>
      </c>
      <c r="D65" s="85">
        <f>SUM(D51+D52)</f>
        <v>611511</v>
      </c>
      <c r="E65" s="85">
        <v>7197</v>
      </c>
      <c r="F65" s="86">
        <f>SUM(F52+F30+F21)</f>
        <v>47853</v>
      </c>
      <c r="G65" s="84">
        <f>SUM(G52+G30+G21)</f>
        <v>13316</v>
      </c>
      <c r="H65" s="87">
        <f>SUM(H51+H52)</f>
        <v>-313814</v>
      </c>
      <c r="L65"/>
    </row>
    <row r="66" spans="1:12" s="23" customFormat="1" ht="13.5" customHeight="1" thickBot="1">
      <c r="A66" s="94" t="s">
        <v>131</v>
      </c>
      <c r="B66" s="95" t="s">
        <v>132</v>
      </c>
      <c r="C66" s="96"/>
      <c r="D66" s="97"/>
      <c r="E66" s="97"/>
      <c r="F66" s="97"/>
      <c r="G66" s="96"/>
      <c r="H66" s="98"/>
      <c r="L66"/>
    </row>
    <row r="67" spans="1:12" s="23" customFormat="1" ht="12" customHeight="1" thickBot="1">
      <c r="A67" s="92" t="s">
        <v>133</v>
      </c>
      <c r="B67" s="93" t="s">
        <v>134</v>
      </c>
      <c r="C67" s="99">
        <f>+C65+C66</f>
        <v>856959</v>
      </c>
      <c r="D67" s="100">
        <v>611511</v>
      </c>
      <c r="E67" s="100">
        <v>7197</v>
      </c>
      <c r="F67" s="101">
        <v>47853</v>
      </c>
      <c r="G67" s="99">
        <v>13316</v>
      </c>
      <c r="H67" s="102">
        <f>SUM(H65)</f>
        <v>-313814</v>
      </c>
      <c r="L67"/>
    </row>
    <row r="68" spans="1:12" s="23" customFormat="1" ht="31.5" customHeight="1">
      <c r="A68" s="103"/>
      <c r="B68" s="104"/>
      <c r="C68" s="105"/>
      <c r="D68" s="105"/>
      <c r="E68" s="105"/>
      <c r="F68" s="105"/>
      <c r="G68" s="105"/>
      <c r="H68" s="105"/>
      <c r="L68"/>
    </row>
    <row r="69" spans="1:12" ht="16.5" customHeight="1">
      <c r="A69" s="1" t="s">
        <v>135</v>
      </c>
      <c r="B69" s="1"/>
      <c r="C69" s="1"/>
      <c r="D69" s="106"/>
      <c r="E69" s="106"/>
      <c r="F69" s="106"/>
      <c r="G69" s="106"/>
      <c r="H69" s="106"/>
      <c r="L69"/>
    </row>
    <row r="70" spans="1:12" s="109" customFormat="1" ht="16.5" customHeight="1" thickBot="1">
      <c r="A70" s="107" t="s">
        <v>136</v>
      </c>
      <c r="B70" s="107"/>
      <c r="C70" s="108" t="s">
        <v>2</v>
      </c>
      <c r="D70" s="108"/>
      <c r="E70" s="108"/>
      <c r="F70" s="108"/>
      <c r="G70" s="108"/>
      <c r="H70" s="108"/>
      <c r="L70"/>
    </row>
    <row r="71" spans="1:12" ht="38.1" customHeight="1" thickBot="1">
      <c r="A71" s="6" t="s">
        <v>137</v>
      </c>
      <c r="B71" s="7" t="s">
        <v>138</v>
      </c>
      <c r="C71" s="8" t="s">
        <v>5</v>
      </c>
      <c r="D71" s="7" t="s">
        <v>6</v>
      </c>
      <c r="E71" s="7" t="s">
        <v>7</v>
      </c>
      <c r="F71" s="9" t="s">
        <v>8</v>
      </c>
      <c r="G71" s="9" t="s">
        <v>9</v>
      </c>
      <c r="H71" s="10" t="s">
        <v>139</v>
      </c>
      <c r="L71"/>
    </row>
    <row r="72" spans="1:12" s="16" customFormat="1" ht="12" customHeight="1" thickBot="1">
      <c r="A72" s="110">
        <v>1</v>
      </c>
      <c r="B72" s="111">
        <v>2</v>
      </c>
      <c r="C72" s="112">
        <v>3</v>
      </c>
      <c r="D72" s="111">
        <v>4</v>
      </c>
      <c r="E72" s="111">
        <v>5</v>
      </c>
      <c r="F72" s="111">
        <v>6</v>
      </c>
      <c r="G72" s="112">
        <v>6</v>
      </c>
      <c r="H72" s="15">
        <v>7</v>
      </c>
      <c r="L72"/>
    </row>
    <row r="73" spans="1:12" ht="12" customHeight="1" thickBot="1">
      <c r="A73" s="17" t="s">
        <v>11</v>
      </c>
      <c r="B73" s="113" t="s">
        <v>140</v>
      </c>
      <c r="C73" s="19">
        <f>+C74+C75+C76+C77+C78</f>
        <v>479357</v>
      </c>
      <c r="D73" s="20">
        <f>SUM(D74:D78)</f>
        <v>526315</v>
      </c>
      <c r="E73" s="20">
        <f>SUM(E74:E78)</f>
        <v>7197</v>
      </c>
      <c r="F73" s="21">
        <f>SUM(F74:F78)</f>
        <v>41558</v>
      </c>
      <c r="G73" s="19">
        <v>11362</v>
      </c>
      <c r="H73" s="22">
        <f>SUM(H74:H85)</f>
        <v>-13159</v>
      </c>
      <c r="L73"/>
    </row>
    <row r="74" spans="1:12" ht="12" customHeight="1">
      <c r="A74" s="26" t="s">
        <v>141</v>
      </c>
      <c r="B74" s="40" t="s">
        <v>142</v>
      </c>
      <c r="C74" s="30">
        <v>221597</v>
      </c>
      <c r="D74" s="29">
        <v>216577</v>
      </c>
      <c r="E74" s="29">
        <v>3472</v>
      </c>
      <c r="F74" s="29">
        <v>2228</v>
      </c>
      <c r="G74" s="30"/>
      <c r="H74" s="29">
        <v>-10720</v>
      </c>
      <c r="L74"/>
    </row>
    <row r="75" spans="1:12" ht="12" customHeight="1">
      <c r="A75" s="31" t="s">
        <v>143</v>
      </c>
      <c r="B75" s="41" t="s">
        <v>144</v>
      </c>
      <c r="C75" s="34">
        <v>44909</v>
      </c>
      <c r="D75" s="33">
        <v>43458</v>
      </c>
      <c r="E75" s="33">
        <v>924</v>
      </c>
      <c r="F75" s="33">
        <v>602</v>
      </c>
      <c r="G75" s="34"/>
      <c r="H75" s="33">
        <v>-2977</v>
      </c>
      <c r="L75"/>
    </row>
    <row r="76" spans="1:12" ht="12" customHeight="1">
      <c r="A76" s="31" t="s">
        <v>145</v>
      </c>
      <c r="B76" s="41" t="s">
        <v>146</v>
      </c>
      <c r="C76" s="39">
        <v>101645</v>
      </c>
      <c r="D76" s="33">
        <v>149684</v>
      </c>
      <c r="E76" s="33">
        <v>2801</v>
      </c>
      <c r="F76" s="33">
        <v>20269</v>
      </c>
      <c r="G76" s="34">
        <v>1224</v>
      </c>
      <c r="H76" s="33">
        <v>23745</v>
      </c>
      <c r="L76"/>
    </row>
    <row r="77" spans="1:12" ht="12" customHeight="1">
      <c r="A77" s="31" t="s">
        <v>147</v>
      </c>
      <c r="B77" s="114" t="s">
        <v>148</v>
      </c>
      <c r="C77" s="39">
        <v>87020</v>
      </c>
      <c r="D77" s="33">
        <v>98525</v>
      </c>
      <c r="E77" s="33"/>
      <c r="F77" s="33">
        <v>18234</v>
      </c>
      <c r="G77" s="34">
        <v>10088</v>
      </c>
      <c r="H77" s="33">
        <v>-16817</v>
      </c>
      <c r="L77"/>
    </row>
    <row r="78" spans="1:12" ht="12" customHeight="1">
      <c r="A78" s="31" t="s">
        <v>149</v>
      </c>
      <c r="B78" s="115" t="s">
        <v>150</v>
      </c>
      <c r="C78" s="39">
        <v>24186</v>
      </c>
      <c r="D78" s="33">
        <v>18071</v>
      </c>
      <c r="E78" s="33"/>
      <c r="F78" s="33">
        <v>225</v>
      </c>
      <c r="G78" s="34">
        <v>50</v>
      </c>
      <c r="H78" s="33">
        <v>-6390</v>
      </c>
      <c r="L78"/>
    </row>
    <row r="79" spans="1:12" ht="12" customHeight="1">
      <c r="A79" s="31" t="s">
        <v>151</v>
      </c>
      <c r="B79" s="41" t="s">
        <v>152</v>
      </c>
      <c r="C79" s="39"/>
      <c r="D79" s="33"/>
      <c r="E79" s="33"/>
      <c r="F79" s="33"/>
      <c r="G79" s="34"/>
      <c r="H79" s="33"/>
      <c r="L79"/>
    </row>
    <row r="80" spans="1:12" ht="12" customHeight="1">
      <c r="A80" s="31" t="s">
        <v>153</v>
      </c>
      <c r="B80" s="116" t="s">
        <v>154</v>
      </c>
      <c r="C80" s="39"/>
      <c r="D80" s="33"/>
      <c r="E80" s="33"/>
      <c r="F80" s="33"/>
      <c r="G80" s="34"/>
      <c r="H80" s="33"/>
      <c r="L80"/>
    </row>
    <row r="81" spans="1:12" ht="12" customHeight="1">
      <c r="A81" s="31" t="s">
        <v>155</v>
      </c>
      <c r="B81" s="116" t="s">
        <v>156</v>
      </c>
      <c r="C81" s="39"/>
      <c r="D81" s="33"/>
      <c r="E81" s="33"/>
      <c r="F81" s="33"/>
      <c r="G81" s="34"/>
      <c r="H81" s="33"/>
      <c r="L81"/>
    </row>
    <row r="82" spans="1:12" ht="12" customHeight="1">
      <c r="A82" s="31" t="s">
        <v>157</v>
      </c>
      <c r="B82" s="117" t="s">
        <v>158</v>
      </c>
      <c r="C82" s="39">
        <v>8443</v>
      </c>
      <c r="D82" s="33"/>
      <c r="E82" s="33"/>
      <c r="F82" s="33">
        <v>225</v>
      </c>
      <c r="G82" s="34"/>
      <c r="H82" s="33"/>
      <c r="L82"/>
    </row>
    <row r="83" spans="1:12" ht="12" customHeight="1">
      <c r="A83" s="42" t="s">
        <v>159</v>
      </c>
      <c r="B83" s="118" t="s">
        <v>160</v>
      </c>
      <c r="C83" s="39"/>
      <c r="D83" s="33"/>
      <c r="E83" s="33"/>
      <c r="F83" s="33"/>
      <c r="G83" s="34"/>
      <c r="H83" s="33"/>
      <c r="L83"/>
    </row>
    <row r="84" spans="1:12" ht="12" customHeight="1">
      <c r="A84" s="31" t="s">
        <v>161</v>
      </c>
      <c r="B84" s="118" t="s">
        <v>162</v>
      </c>
      <c r="C84" s="39"/>
      <c r="D84" s="33"/>
      <c r="E84" s="33"/>
      <c r="F84" s="33"/>
      <c r="G84" s="34"/>
      <c r="H84" s="33"/>
      <c r="L84"/>
    </row>
    <row r="85" spans="1:12" ht="12" customHeight="1" thickBot="1">
      <c r="A85" s="35" t="s">
        <v>163</v>
      </c>
      <c r="B85" s="118" t="s">
        <v>164</v>
      </c>
      <c r="C85" s="39"/>
      <c r="D85" s="38"/>
      <c r="E85" s="38"/>
      <c r="F85" s="38"/>
      <c r="G85" s="39"/>
      <c r="H85" s="38"/>
      <c r="L85"/>
    </row>
    <row r="86" spans="1:12" ht="12" customHeight="1" thickBot="1">
      <c r="A86" s="17" t="s">
        <v>13</v>
      </c>
      <c r="B86" s="113" t="s">
        <v>165</v>
      </c>
      <c r="C86" s="19">
        <f>+C87+C88+C89</f>
        <v>377602</v>
      </c>
      <c r="D86" s="20">
        <f>SUM(D87:D89)</f>
        <v>85196</v>
      </c>
      <c r="E86" s="20"/>
      <c r="F86" s="21">
        <v>6295</v>
      </c>
      <c r="G86" s="19">
        <v>1954</v>
      </c>
      <c r="H86" s="22">
        <f>SUM(H87:H96)</f>
        <v>-300655</v>
      </c>
      <c r="L86"/>
    </row>
    <row r="87" spans="1:12" ht="12" customHeight="1">
      <c r="A87" s="26" t="s">
        <v>15</v>
      </c>
      <c r="B87" s="40" t="s">
        <v>166</v>
      </c>
      <c r="C87" s="30">
        <v>326982</v>
      </c>
      <c r="D87" s="29">
        <v>63386</v>
      </c>
      <c r="E87" s="29"/>
      <c r="F87" s="29">
        <v>6295</v>
      </c>
      <c r="G87" s="30">
        <v>5154</v>
      </c>
      <c r="H87" s="29">
        <v>-275045</v>
      </c>
      <c r="L87"/>
    </row>
    <row r="88" spans="1:12" ht="12" customHeight="1">
      <c r="A88" s="26" t="s">
        <v>17</v>
      </c>
      <c r="B88" s="51" t="s">
        <v>167</v>
      </c>
      <c r="C88" s="34">
        <v>49750</v>
      </c>
      <c r="D88" s="33">
        <v>18195</v>
      </c>
      <c r="E88" s="33"/>
      <c r="F88" s="33"/>
      <c r="G88" s="34">
        <v>-5944</v>
      </c>
      <c r="H88" s="33">
        <v>-25611</v>
      </c>
      <c r="L88"/>
    </row>
    <row r="89" spans="1:12" ht="12" customHeight="1">
      <c r="A89" s="26" t="s">
        <v>19</v>
      </c>
      <c r="B89" s="61" t="s">
        <v>168</v>
      </c>
      <c r="C89" s="32">
        <v>870</v>
      </c>
      <c r="D89" s="33">
        <v>3615</v>
      </c>
      <c r="E89" s="33"/>
      <c r="F89" s="33"/>
      <c r="G89" s="34">
        <v>2744</v>
      </c>
      <c r="H89" s="33">
        <v>1</v>
      </c>
      <c r="L89"/>
    </row>
    <row r="90" spans="1:12" ht="20.25" customHeight="1">
      <c r="A90" s="26" t="s">
        <v>21</v>
      </c>
      <c r="B90" s="61" t="s">
        <v>169</v>
      </c>
      <c r="C90" s="32"/>
      <c r="D90" s="33"/>
      <c r="E90" s="33"/>
      <c r="F90" s="33"/>
      <c r="G90" s="34"/>
      <c r="H90" s="33"/>
      <c r="L90"/>
    </row>
    <row r="91" spans="1:12" ht="21" customHeight="1">
      <c r="A91" s="26" t="s">
        <v>170</v>
      </c>
      <c r="B91" s="61" t="s">
        <v>171</v>
      </c>
      <c r="C91" s="32"/>
      <c r="D91" s="33"/>
      <c r="E91" s="33"/>
      <c r="F91" s="33"/>
      <c r="G91" s="34"/>
      <c r="H91" s="33"/>
      <c r="L91"/>
    </row>
    <row r="92" spans="1:12">
      <c r="A92" s="26" t="s">
        <v>172</v>
      </c>
      <c r="B92" s="61" t="s">
        <v>173</v>
      </c>
      <c r="C92" s="32"/>
      <c r="D92" s="33"/>
      <c r="E92" s="33"/>
      <c r="F92" s="33"/>
      <c r="G92" s="34"/>
      <c r="H92" s="33"/>
      <c r="L92"/>
    </row>
    <row r="93" spans="1:12" ht="12" customHeight="1">
      <c r="A93" s="26" t="s">
        <v>174</v>
      </c>
      <c r="B93" s="119" t="s">
        <v>175</v>
      </c>
      <c r="C93" s="32"/>
      <c r="D93" s="33"/>
      <c r="E93" s="33"/>
      <c r="F93" s="33"/>
      <c r="G93" s="34"/>
      <c r="H93" s="33"/>
      <c r="L93"/>
    </row>
    <row r="94" spans="1:12" ht="12" customHeight="1">
      <c r="A94" s="26" t="s">
        <v>176</v>
      </c>
      <c r="B94" s="119" t="s">
        <v>177</v>
      </c>
      <c r="C94" s="32"/>
      <c r="D94" s="33"/>
      <c r="E94" s="33"/>
      <c r="F94" s="33"/>
      <c r="G94" s="34"/>
      <c r="H94" s="33"/>
      <c r="L94"/>
    </row>
    <row r="95" spans="1:12" ht="20.25" customHeight="1">
      <c r="A95" s="26" t="s">
        <v>178</v>
      </c>
      <c r="B95" s="119" t="s">
        <v>179</v>
      </c>
      <c r="C95" s="32"/>
      <c r="D95" s="33"/>
      <c r="E95" s="33"/>
      <c r="F95" s="33"/>
      <c r="G95" s="34"/>
      <c r="H95" s="33"/>
      <c r="L95"/>
    </row>
    <row r="96" spans="1:12" ht="30" customHeight="1" thickBot="1">
      <c r="A96" s="42" t="s">
        <v>180</v>
      </c>
      <c r="B96" s="120" t="s">
        <v>181</v>
      </c>
      <c r="C96" s="37"/>
      <c r="D96" s="38"/>
      <c r="E96" s="38"/>
      <c r="F96" s="38"/>
      <c r="G96" s="39"/>
      <c r="H96" s="38"/>
      <c r="L96"/>
    </row>
    <row r="97" spans="1:12" ht="12" customHeight="1" thickBot="1">
      <c r="A97" s="17" t="s">
        <v>23</v>
      </c>
      <c r="B97" s="121" t="s">
        <v>182</v>
      </c>
      <c r="C97" s="19">
        <f>+C98+C99</f>
        <v>0</v>
      </c>
      <c r="D97" s="20"/>
      <c r="E97" s="20"/>
      <c r="F97" s="21"/>
      <c r="G97" s="19"/>
      <c r="H97" s="22"/>
      <c r="L97"/>
    </row>
    <row r="98" spans="1:12" ht="12" customHeight="1">
      <c r="A98" s="26" t="s">
        <v>25</v>
      </c>
      <c r="B98" s="40" t="s">
        <v>183</v>
      </c>
      <c r="C98" s="30"/>
      <c r="D98" s="29"/>
      <c r="E98" s="29"/>
      <c r="F98" s="29"/>
      <c r="G98" s="30"/>
      <c r="H98" s="29"/>
      <c r="L98"/>
    </row>
    <row r="99" spans="1:12" ht="12" customHeight="1" thickBot="1">
      <c r="A99" s="35" t="s">
        <v>27</v>
      </c>
      <c r="B99" s="51" t="s">
        <v>184</v>
      </c>
      <c r="C99" s="39"/>
      <c r="D99" s="38"/>
      <c r="E99" s="38"/>
      <c r="F99" s="38"/>
      <c r="G99" s="39"/>
      <c r="H99" s="38"/>
      <c r="L99"/>
    </row>
    <row r="100" spans="1:12" s="123" customFormat="1" ht="12" customHeight="1" thickBot="1">
      <c r="A100" s="83" t="s">
        <v>185</v>
      </c>
      <c r="B100" s="24" t="s">
        <v>186</v>
      </c>
      <c r="C100" s="122"/>
      <c r="D100" s="46"/>
      <c r="E100" s="46"/>
      <c r="F100" s="47"/>
      <c r="G100" s="45"/>
      <c r="H100" s="48"/>
      <c r="L100"/>
    </row>
    <row r="101" spans="1:12" ht="12" customHeight="1" thickBot="1">
      <c r="A101" s="78" t="s">
        <v>43</v>
      </c>
      <c r="B101" s="124" t="s">
        <v>187</v>
      </c>
      <c r="C101" s="125">
        <f>+C73+C86+C97+C100</f>
        <v>856959</v>
      </c>
      <c r="D101" s="126">
        <f>SUM(D86+D73)</f>
        <v>611511</v>
      </c>
      <c r="E101" s="126">
        <v>7197</v>
      </c>
      <c r="F101" s="126">
        <f>SUM(F86+F73)</f>
        <v>47853</v>
      </c>
      <c r="G101" s="125">
        <f>SUM(G86+G73)</f>
        <v>13316</v>
      </c>
      <c r="H101" s="22">
        <f>SUM(H73+H86)</f>
        <v>-313814</v>
      </c>
      <c r="L101"/>
    </row>
    <row r="102" spans="1:12" ht="12" customHeight="1" thickBot="1">
      <c r="A102" s="83" t="s">
        <v>61</v>
      </c>
      <c r="B102" s="24" t="s">
        <v>188</v>
      </c>
      <c r="C102" s="19">
        <f>+C103+C111</f>
        <v>0</v>
      </c>
      <c r="D102" s="20"/>
      <c r="E102" s="20"/>
      <c r="F102" s="21"/>
      <c r="G102" s="19"/>
      <c r="H102" s="22"/>
      <c r="L102"/>
    </row>
    <row r="103" spans="1:12" ht="12" customHeight="1" thickBot="1">
      <c r="A103" s="127" t="s">
        <v>63</v>
      </c>
      <c r="B103" s="128" t="s">
        <v>189</v>
      </c>
      <c r="C103" s="129">
        <f>+C104+C105+C106+C107+C108+C109+C110</f>
        <v>0</v>
      </c>
      <c r="D103" s="130"/>
      <c r="E103" s="130"/>
      <c r="F103" s="131"/>
      <c r="G103" s="129"/>
      <c r="H103" s="132"/>
      <c r="L103"/>
    </row>
    <row r="104" spans="1:12" ht="12" customHeight="1">
      <c r="A104" s="133" t="s">
        <v>65</v>
      </c>
      <c r="B104" s="27" t="s">
        <v>190</v>
      </c>
      <c r="C104" s="134"/>
      <c r="D104" s="135"/>
      <c r="E104" s="135"/>
      <c r="F104" s="135"/>
      <c r="G104" s="134"/>
      <c r="H104" s="135"/>
      <c r="L104"/>
    </row>
    <row r="105" spans="1:12" ht="12" customHeight="1">
      <c r="A105" s="89" t="s">
        <v>67</v>
      </c>
      <c r="B105" s="61" t="s">
        <v>191</v>
      </c>
      <c r="C105" s="136"/>
      <c r="D105" s="137"/>
      <c r="E105" s="137"/>
      <c r="F105" s="137"/>
      <c r="G105" s="136"/>
      <c r="H105" s="137"/>
      <c r="L105"/>
    </row>
    <row r="106" spans="1:12" ht="12" customHeight="1">
      <c r="A106" s="89" t="s">
        <v>69</v>
      </c>
      <c r="B106" s="61" t="s">
        <v>192</v>
      </c>
      <c r="C106" s="136"/>
      <c r="D106" s="137"/>
      <c r="E106" s="137"/>
      <c r="F106" s="137"/>
      <c r="G106" s="136"/>
      <c r="H106" s="137"/>
      <c r="L106"/>
    </row>
    <row r="107" spans="1:12" ht="12" customHeight="1">
      <c r="A107" s="89" t="s">
        <v>71</v>
      </c>
      <c r="B107" s="61" t="s">
        <v>193</v>
      </c>
      <c r="C107" s="136"/>
      <c r="D107" s="137"/>
      <c r="E107" s="137"/>
      <c r="F107" s="137"/>
      <c r="G107" s="136"/>
      <c r="H107" s="137"/>
      <c r="L107"/>
    </row>
    <row r="108" spans="1:12" ht="12" customHeight="1">
      <c r="A108" s="89" t="s">
        <v>73</v>
      </c>
      <c r="B108" s="61" t="s">
        <v>194</v>
      </c>
      <c r="C108" s="136"/>
      <c r="D108" s="137"/>
      <c r="E108" s="137"/>
      <c r="F108" s="137"/>
      <c r="G108" s="136"/>
      <c r="H108" s="137"/>
      <c r="L108"/>
    </row>
    <row r="109" spans="1:12" ht="12" customHeight="1">
      <c r="A109" s="89" t="s">
        <v>195</v>
      </c>
      <c r="B109" s="61" t="s">
        <v>196</v>
      </c>
      <c r="C109" s="136"/>
      <c r="D109" s="137"/>
      <c r="E109" s="137"/>
      <c r="F109" s="137"/>
      <c r="G109" s="136"/>
      <c r="H109" s="137"/>
      <c r="L109"/>
    </row>
    <row r="110" spans="1:12" ht="12" customHeight="1" thickBot="1">
      <c r="A110" s="91" t="s">
        <v>197</v>
      </c>
      <c r="B110" s="71" t="s">
        <v>198</v>
      </c>
      <c r="C110" s="138"/>
      <c r="D110" s="139"/>
      <c r="E110" s="139"/>
      <c r="F110" s="139"/>
      <c r="G110" s="138"/>
      <c r="H110" s="139"/>
      <c r="L110"/>
    </row>
    <row r="111" spans="1:12" ht="12" customHeight="1" thickBot="1">
      <c r="A111" s="127" t="s">
        <v>75</v>
      </c>
      <c r="B111" s="128" t="s">
        <v>199</v>
      </c>
      <c r="C111" s="129">
        <f>+C112+C113+C114+C115+C116+C117+C118+C119</f>
        <v>0</v>
      </c>
      <c r="D111" s="130"/>
      <c r="E111" s="130"/>
      <c r="F111" s="131"/>
      <c r="G111" s="129"/>
      <c r="H111" s="132"/>
      <c r="L111"/>
    </row>
    <row r="112" spans="1:12" ht="12" customHeight="1">
      <c r="A112" s="133" t="s">
        <v>77</v>
      </c>
      <c r="B112" s="27" t="s">
        <v>190</v>
      </c>
      <c r="C112" s="134"/>
      <c r="D112" s="135"/>
      <c r="E112" s="135"/>
      <c r="F112" s="135"/>
      <c r="G112" s="134"/>
      <c r="H112" s="135"/>
      <c r="L112"/>
    </row>
    <row r="113" spans="1:13" ht="12" customHeight="1">
      <c r="A113" s="89" t="s">
        <v>78</v>
      </c>
      <c r="B113" s="61" t="s">
        <v>200</v>
      </c>
      <c r="C113" s="136"/>
      <c r="D113" s="137"/>
      <c r="E113" s="137"/>
      <c r="F113" s="137"/>
      <c r="G113" s="136"/>
      <c r="H113" s="137"/>
      <c r="L113"/>
    </row>
    <row r="114" spans="1:13" ht="12" customHeight="1">
      <c r="A114" s="89" t="s">
        <v>79</v>
      </c>
      <c r="B114" s="61" t="s">
        <v>192</v>
      </c>
      <c r="C114" s="136"/>
      <c r="D114" s="137"/>
      <c r="E114" s="137"/>
      <c r="F114" s="137"/>
      <c r="G114" s="136"/>
      <c r="H114" s="137"/>
      <c r="L114"/>
    </row>
    <row r="115" spans="1:13" ht="12" customHeight="1">
      <c r="A115" s="89" t="s">
        <v>81</v>
      </c>
      <c r="B115" s="61" t="s">
        <v>193</v>
      </c>
      <c r="C115" s="136"/>
      <c r="D115" s="137"/>
      <c r="E115" s="137"/>
      <c r="F115" s="137"/>
      <c r="G115" s="136"/>
      <c r="H115" s="137"/>
      <c r="L115"/>
    </row>
    <row r="116" spans="1:13" ht="12" customHeight="1">
      <c r="A116" s="89" t="s">
        <v>83</v>
      </c>
      <c r="B116" s="61" t="s">
        <v>194</v>
      </c>
      <c r="C116" s="136"/>
      <c r="D116" s="137"/>
      <c r="E116" s="137"/>
      <c r="F116" s="137"/>
      <c r="G116" s="136"/>
      <c r="H116" s="137"/>
      <c r="L116"/>
    </row>
    <row r="117" spans="1:13" ht="12" customHeight="1">
      <c r="A117" s="89" t="s">
        <v>201</v>
      </c>
      <c r="B117" s="61" t="s">
        <v>202</v>
      </c>
      <c r="C117" s="136"/>
      <c r="D117" s="137"/>
      <c r="E117" s="137"/>
      <c r="F117" s="137"/>
      <c r="G117" s="136"/>
      <c r="H117" s="137"/>
      <c r="L117"/>
    </row>
    <row r="118" spans="1:13" ht="12" customHeight="1">
      <c r="A118" s="89" t="s">
        <v>203</v>
      </c>
      <c r="B118" s="61" t="s">
        <v>204</v>
      </c>
      <c r="C118" s="136"/>
      <c r="D118" s="137"/>
      <c r="E118" s="137"/>
      <c r="F118" s="137"/>
      <c r="G118" s="136"/>
      <c r="H118" s="137"/>
      <c r="L118"/>
    </row>
    <row r="119" spans="1:13" ht="12" customHeight="1" thickBot="1">
      <c r="A119" s="91" t="s">
        <v>205</v>
      </c>
      <c r="B119" s="71" t="s">
        <v>206</v>
      </c>
      <c r="C119" s="138"/>
      <c r="D119" s="139"/>
      <c r="E119" s="139"/>
      <c r="F119" s="139"/>
      <c r="G119" s="138"/>
      <c r="H119" s="139"/>
      <c r="L119"/>
    </row>
    <row r="120" spans="1:13" ht="24" customHeight="1" thickBot="1">
      <c r="A120" s="83" t="s">
        <v>207</v>
      </c>
      <c r="B120" s="93" t="s">
        <v>208</v>
      </c>
      <c r="C120" s="140">
        <f>+C101+C102</f>
        <v>856959</v>
      </c>
      <c r="D120" s="141">
        <f>SUM(D101+D102)</f>
        <v>611511</v>
      </c>
      <c r="E120" s="141">
        <v>7197</v>
      </c>
      <c r="F120" s="142">
        <v>47853</v>
      </c>
      <c r="G120" s="140">
        <v>13316</v>
      </c>
      <c r="H120" s="143">
        <f>SUM(H101+H102)</f>
        <v>-313814</v>
      </c>
      <c r="L120"/>
    </row>
    <row r="121" spans="1:13" ht="15" customHeight="1" thickBot="1">
      <c r="A121" s="144" t="s">
        <v>91</v>
      </c>
      <c r="B121" s="95" t="s">
        <v>209</v>
      </c>
      <c r="C121" s="145"/>
      <c r="D121" s="146"/>
      <c r="E121" s="146"/>
      <c r="F121" s="146"/>
      <c r="G121" s="145"/>
      <c r="H121" s="146"/>
      <c r="J121" s="77"/>
      <c r="K121" s="147"/>
      <c r="L121"/>
      <c r="M121" s="147"/>
    </row>
    <row r="122" spans="1:13" s="23" customFormat="1" ht="12.95" customHeight="1" thickBot="1">
      <c r="A122" s="83" t="s">
        <v>210</v>
      </c>
      <c r="B122" s="93" t="s">
        <v>211</v>
      </c>
      <c r="C122" s="84">
        <f>+C120+C121</f>
        <v>856959</v>
      </c>
      <c r="D122" s="85">
        <f>SUM(D120)</f>
        <v>611511</v>
      </c>
      <c r="E122" s="85">
        <v>7197</v>
      </c>
      <c r="F122" s="86">
        <v>47853</v>
      </c>
      <c r="G122" s="84">
        <v>13316</v>
      </c>
      <c r="H122" s="87">
        <f>SUM(H120)</f>
        <v>-313814</v>
      </c>
      <c r="L122"/>
    </row>
    <row r="123" spans="1:13" ht="7.5" customHeight="1">
      <c r="A123" s="148"/>
      <c r="B123" s="149"/>
      <c r="C123" s="150"/>
      <c r="D123" s="150"/>
      <c r="E123" s="150"/>
      <c r="F123" s="150"/>
      <c r="G123" s="151"/>
      <c r="H123" s="152"/>
      <c r="L123"/>
    </row>
    <row r="124" spans="1:13">
      <c r="A124" s="153" t="s">
        <v>212</v>
      </c>
      <c r="B124" s="154"/>
      <c r="C124" s="154"/>
      <c r="D124" s="155"/>
      <c r="E124" s="155"/>
      <c r="F124" s="155"/>
      <c r="G124" s="156"/>
      <c r="H124" s="157"/>
      <c r="L124"/>
    </row>
    <row r="125" spans="1:13" ht="15" customHeight="1" thickBot="1">
      <c r="A125" s="158" t="s">
        <v>213</v>
      </c>
      <c r="B125" s="159"/>
      <c r="C125" s="160" t="s">
        <v>2</v>
      </c>
      <c r="D125" s="160"/>
      <c r="E125" s="160"/>
      <c r="F125" s="160"/>
      <c r="G125" s="161"/>
      <c r="H125" s="162"/>
      <c r="L125"/>
    </row>
    <row r="126" spans="1:13" ht="22.5" customHeight="1" thickBot="1">
      <c r="A126" s="163">
        <v>1</v>
      </c>
      <c r="B126" s="164" t="s">
        <v>214</v>
      </c>
      <c r="C126" s="165">
        <f>+C51-C101</f>
        <v>-28114</v>
      </c>
      <c r="D126" s="166"/>
      <c r="E126" s="166"/>
      <c r="F126" s="167"/>
      <c r="G126" s="165"/>
      <c r="H126" s="22"/>
      <c r="L126"/>
    </row>
    <row r="127" spans="1:13" ht="7.5" customHeight="1">
      <c r="A127" s="168" t="s">
        <v>215</v>
      </c>
      <c r="B127" s="168"/>
      <c r="C127" s="168"/>
      <c r="D127" s="168"/>
      <c r="E127" s="168"/>
      <c r="F127" s="168"/>
      <c r="G127" s="168"/>
      <c r="H127" s="169"/>
      <c r="L127"/>
    </row>
    <row r="128" spans="1:13">
      <c r="A128" s="168"/>
      <c r="B128" s="168"/>
      <c r="C128" s="168"/>
      <c r="D128" s="168"/>
      <c r="E128" s="168"/>
      <c r="F128" s="168"/>
      <c r="G128" s="168"/>
      <c r="H128" s="169"/>
      <c r="I128"/>
      <c r="L128"/>
    </row>
    <row r="129" spans="1:12" ht="12.75" customHeight="1" thickBot="1">
      <c r="A129" s="168"/>
      <c r="B129" s="168"/>
      <c r="C129" s="168"/>
      <c r="D129" s="168"/>
      <c r="E129" s="168"/>
      <c r="F129" s="168"/>
      <c r="G129" s="168"/>
      <c r="H129" s="169"/>
      <c r="L129"/>
    </row>
    <row r="130" spans="1:12" ht="17.25" customHeight="1" thickBot="1">
      <c r="A130" s="83" t="s">
        <v>11</v>
      </c>
      <c r="B130" s="170" t="s">
        <v>216</v>
      </c>
      <c r="C130" s="140">
        <f>IF('[1]2.1.sz.mell  '!C29&lt;&gt;"-",'[1]2.1.sz.mell  '!C29,0)</f>
        <v>0</v>
      </c>
      <c r="D130" s="141"/>
      <c r="E130" s="141"/>
      <c r="F130" s="142"/>
      <c r="G130" s="140"/>
      <c r="H130" s="143"/>
      <c r="L130"/>
    </row>
    <row r="131" spans="1:12" ht="20.25" customHeight="1" thickBot="1">
      <c r="A131" s="83" t="s">
        <v>13</v>
      </c>
      <c r="B131" s="170" t="s">
        <v>217</v>
      </c>
      <c r="C131" s="140">
        <f>IF('[1]2.2.sz.mell  '!C36&lt;&gt;"-",'[1]2.2.sz.mell  '!C36,0)</f>
        <v>0</v>
      </c>
      <c r="D131" s="141"/>
      <c r="E131" s="141"/>
      <c r="F131" s="142"/>
      <c r="G131" s="140"/>
      <c r="H131" s="143"/>
      <c r="L131"/>
    </row>
    <row r="132" spans="1:12" ht="13.5" customHeight="1" thickBot="1">
      <c r="A132" s="83" t="s">
        <v>23</v>
      </c>
      <c r="B132" s="170" t="s">
        <v>218</v>
      </c>
      <c r="C132" s="140">
        <f>C131+C130</f>
        <v>0</v>
      </c>
      <c r="D132" s="141"/>
      <c r="E132" s="141"/>
      <c r="F132" s="142"/>
      <c r="G132" s="140"/>
      <c r="H132" s="143"/>
      <c r="L132"/>
    </row>
    <row r="133" spans="1:12" ht="7.5" customHeight="1">
      <c r="A133" s="171"/>
      <c r="B133" s="171"/>
      <c r="C133" s="171"/>
      <c r="D133" s="171"/>
      <c r="E133" s="171"/>
      <c r="F133" s="171"/>
      <c r="G133" s="171"/>
      <c r="H133" s="172"/>
      <c r="L133"/>
    </row>
    <row r="134" spans="1:12">
      <c r="A134" s="168"/>
      <c r="B134" s="168"/>
      <c r="C134" s="168"/>
      <c r="D134" s="168"/>
      <c r="E134" s="168"/>
      <c r="F134" s="168"/>
      <c r="G134" s="168"/>
      <c r="H134" s="169"/>
      <c r="L134"/>
    </row>
    <row r="135" spans="1:12" ht="12.75" customHeight="1" thickBot="1">
      <c r="A135" s="168"/>
      <c r="B135" s="168"/>
      <c r="C135" s="168"/>
      <c r="D135" s="168"/>
      <c r="E135" s="168"/>
      <c r="F135" s="168"/>
      <c r="G135" s="168"/>
      <c r="H135" s="169"/>
      <c r="L135"/>
    </row>
    <row r="136" spans="1:12" ht="12.75" customHeight="1" thickBot="1">
      <c r="A136" s="83" t="s">
        <v>11</v>
      </c>
      <c r="B136" s="170" t="s">
        <v>219</v>
      </c>
      <c r="C136" s="140">
        <f>+C137-C140</f>
        <v>28114</v>
      </c>
      <c r="D136" s="141">
        <v>60813</v>
      </c>
      <c r="E136" s="141"/>
      <c r="F136" s="142">
        <v>28325</v>
      </c>
      <c r="G136" s="140"/>
      <c r="H136" s="143">
        <v>4374</v>
      </c>
      <c r="L136"/>
    </row>
    <row r="137" spans="1:12" ht="16.5" customHeight="1" thickBot="1">
      <c r="A137" s="173" t="s">
        <v>141</v>
      </c>
      <c r="B137" s="174" t="s">
        <v>220</v>
      </c>
      <c r="C137" s="175">
        <f>+C52</f>
        <v>28114</v>
      </c>
      <c r="D137" s="176">
        <v>60813</v>
      </c>
      <c r="E137" s="176"/>
      <c r="F137" s="177">
        <v>28325</v>
      </c>
      <c r="G137" s="175"/>
      <c r="H137" s="178">
        <v>4374</v>
      </c>
      <c r="L137"/>
    </row>
    <row r="138" spans="1:12" ht="19.5" customHeight="1" thickBot="1">
      <c r="A138" s="127" t="s">
        <v>221</v>
      </c>
      <c r="B138" s="179" t="s">
        <v>222</v>
      </c>
      <c r="C138" s="180">
        <v>3879</v>
      </c>
      <c r="D138" s="181">
        <v>25810</v>
      </c>
      <c r="E138" s="181"/>
      <c r="F138" s="182">
        <v>17557</v>
      </c>
      <c r="G138" s="180"/>
      <c r="H138" s="183">
        <v>4374</v>
      </c>
      <c r="L138"/>
    </row>
    <row r="139" spans="1:12" ht="18.75" customHeight="1" thickBot="1">
      <c r="A139" s="127" t="s">
        <v>223</v>
      </c>
      <c r="B139" s="179" t="s">
        <v>224</v>
      </c>
      <c r="C139" s="180">
        <v>24235</v>
      </c>
      <c r="D139" s="181">
        <v>35003</v>
      </c>
      <c r="E139" s="181"/>
      <c r="F139" s="182">
        <v>10768</v>
      </c>
      <c r="G139" s="180"/>
      <c r="H139" s="183"/>
      <c r="L139"/>
    </row>
    <row r="140" spans="1:12" ht="12.75" customHeight="1" thickBot="1">
      <c r="A140" s="173" t="s">
        <v>143</v>
      </c>
      <c r="B140" s="174" t="s">
        <v>225</v>
      </c>
      <c r="C140" s="175">
        <f>+C102</f>
        <v>0</v>
      </c>
      <c r="D140" s="176"/>
      <c r="E140" s="176"/>
      <c r="F140" s="177"/>
      <c r="G140" s="175"/>
      <c r="H140" s="178"/>
      <c r="L140"/>
    </row>
    <row r="141" spans="1:12" ht="21.75" customHeight="1" thickBot="1">
      <c r="A141" s="127" t="s">
        <v>226</v>
      </c>
      <c r="B141" s="179" t="s">
        <v>227</v>
      </c>
      <c r="C141" s="180">
        <f>+'[1]2.1.sz.mell  '!J24</f>
        <v>0</v>
      </c>
      <c r="D141" s="181"/>
      <c r="E141" s="181"/>
      <c r="F141" s="182"/>
      <c r="G141" s="180"/>
      <c r="H141" s="183"/>
      <c r="L141"/>
    </row>
    <row r="142" spans="1:12" ht="18" customHeight="1" thickBot="1">
      <c r="A142" s="127" t="s">
        <v>228</v>
      </c>
      <c r="B142" s="179" t="s">
        <v>229</v>
      </c>
      <c r="C142" s="180">
        <f>+'[1]2.2.sz.mell  '!J31</f>
        <v>0</v>
      </c>
      <c r="D142" s="181"/>
      <c r="E142" s="181"/>
      <c r="F142" s="182"/>
      <c r="G142" s="180"/>
      <c r="H142" s="183"/>
      <c r="L142"/>
    </row>
    <row r="143" spans="1:12">
      <c r="L143"/>
    </row>
    <row r="144" spans="1:12">
      <c r="L144"/>
    </row>
    <row r="145" spans="12:12">
      <c r="L145"/>
    </row>
    <row r="146" spans="12:12">
      <c r="L146"/>
    </row>
    <row r="147" spans="12:12">
      <c r="L147"/>
    </row>
  </sheetData>
  <mergeCells count="8">
    <mergeCell ref="A127:H129"/>
    <mergeCell ref="A133:H135"/>
    <mergeCell ref="A1:F1"/>
    <mergeCell ref="A2:B2"/>
    <mergeCell ref="D2:H2"/>
    <mergeCell ref="A69:C69"/>
    <mergeCell ref="A70:B70"/>
    <mergeCell ref="C70:H7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2" fitToHeight="2" orientation="portrait" r:id="rId1"/>
  <headerFooter alignWithMargins="0">
    <oddHeader>&amp;C&amp;"Times New Roman CE,Félkövér"&amp;12
Tarcal Községi Önkormányzat
2013. ÉVI KÖLTSÉGVETÉSÉNEK ÖSSZEVONT MÉRLEGE&amp;10
&amp;R&amp;"Times New Roman CE,Félkövér dőlt"&amp;11 1.1. melléklet</oddHeader>
  </headerFooter>
  <rowBreaks count="1" manualBreakCount="1">
    <brk id="67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</vt:lpstr>
      <vt:lpstr>'1.1.sz.mell.'!Nyomtatási_terület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2014-03-11T11:53:34Z</dcterms:created>
  <dcterms:modified xsi:type="dcterms:W3CDTF">2014-03-11T11:53:55Z</dcterms:modified>
</cp:coreProperties>
</file>