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zárszámadás\"/>
    </mc:Choice>
  </mc:AlternateContent>
  <bookViews>
    <workbookView xWindow="0" yWindow="0" windowWidth="28770" windowHeight="11970"/>
  </bookViews>
  <sheets>
    <sheet name="bevételek" sheetId="1" r:id="rId1"/>
  </sheets>
  <externalReferences>
    <externalReference r:id="rId2"/>
  </externalReferences>
  <definedNames>
    <definedName name="Excel_BuiltIn_Print_Titles_9">#REF!</definedName>
    <definedName name="melléklet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C115" i="1"/>
  <c r="E111" i="1"/>
  <c r="E110" i="1"/>
  <c r="E109" i="1"/>
  <c r="E108" i="1"/>
  <c r="D107" i="1"/>
  <c r="C107" i="1"/>
  <c r="E107" i="1" s="1"/>
  <c r="B107" i="1"/>
  <c r="E101" i="1"/>
  <c r="E100" i="1"/>
  <c r="E99" i="1"/>
  <c r="E98" i="1"/>
  <c r="D98" i="1"/>
  <c r="C98" i="1"/>
  <c r="B98" i="1"/>
  <c r="E91" i="1"/>
  <c r="D90" i="1"/>
  <c r="C90" i="1"/>
  <c r="E90" i="1" s="1"/>
  <c r="B90" i="1"/>
  <c r="B94" i="1" s="1"/>
  <c r="E88" i="1"/>
  <c r="D87" i="1"/>
  <c r="E87" i="1" s="1"/>
  <c r="C87" i="1"/>
  <c r="C86" i="1" s="1"/>
  <c r="E85" i="1"/>
  <c r="D84" i="1"/>
  <c r="C84" i="1"/>
  <c r="E84" i="1" s="1"/>
  <c r="D83" i="1"/>
  <c r="E78" i="1"/>
  <c r="D77" i="1"/>
  <c r="E77" i="1" s="1"/>
  <c r="C77" i="1"/>
  <c r="B77" i="1"/>
  <c r="E76" i="1"/>
  <c r="E75" i="1"/>
  <c r="D75" i="1"/>
  <c r="C75" i="1"/>
  <c r="B75" i="1"/>
  <c r="E74" i="1"/>
  <c r="E73" i="1"/>
  <c r="D73" i="1"/>
  <c r="D72" i="1"/>
  <c r="D71" i="1" s="1"/>
  <c r="E71" i="1" s="1"/>
  <c r="C71" i="1"/>
  <c r="B71" i="1"/>
  <c r="E70" i="1"/>
  <c r="E69" i="1"/>
  <c r="E67" i="1"/>
  <c r="E66" i="1"/>
  <c r="E65" i="1"/>
  <c r="C64" i="1"/>
  <c r="C61" i="1" s="1"/>
  <c r="C53" i="1" s="1"/>
  <c r="B64" i="1"/>
  <c r="B61" i="1" s="1"/>
  <c r="B53" i="1" s="1"/>
  <c r="E63" i="1"/>
  <c r="E62" i="1"/>
  <c r="D61" i="1"/>
  <c r="E61" i="1" s="1"/>
  <c r="E60" i="1"/>
  <c r="E59" i="1"/>
  <c r="D59" i="1"/>
  <c r="D53" i="1" s="1"/>
  <c r="C59" i="1"/>
  <c r="B59" i="1"/>
  <c r="E58" i="1"/>
  <c r="E57" i="1"/>
  <c r="D57" i="1"/>
  <c r="E56" i="1"/>
  <c r="E55" i="1"/>
  <c r="D54" i="1"/>
  <c r="C54" i="1"/>
  <c r="E54" i="1" s="1"/>
  <c r="B54" i="1"/>
  <c r="E52" i="1"/>
  <c r="E51" i="1"/>
  <c r="E50" i="1"/>
  <c r="B50" i="1"/>
  <c r="D49" i="1"/>
  <c r="C49" i="1"/>
  <c r="E49" i="1" s="1"/>
  <c r="B49" i="1"/>
  <c r="B44" i="1" s="1"/>
  <c r="B41" i="1" s="1"/>
  <c r="E48" i="1"/>
  <c r="D47" i="1"/>
  <c r="D44" i="1" s="1"/>
  <c r="C47" i="1"/>
  <c r="C44" i="1" s="1"/>
  <c r="C41" i="1" s="1"/>
  <c r="B47" i="1"/>
  <c r="E46" i="1"/>
  <c r="E45" i="1"/>
  <c r="E43" i="1"/>
  <c r="E42" i="1"/>
  <c r="E40" i="1"/>
  <c r="E39" i="1"/>
  <c r="B39" i="1"/>
  <c r="D38" i="1"/>
  <c r="C38" i="1"/>
  <c r="E38" i="1" s="1"/>
  <c r="B38" i="1"/>
  <c r="E37" i="1"/>
  <c r="D36" i="1"/>
  <c r="E36" i="1" s="1"/>
  <c r="C36" i="1"/>
  <c r="C34" i="1" s="1"/>
  <c r="C33" i="1" s="1"/>
  <c r="B36" i="1"/>
  <c r="B34" i="1" s="1"/>
  <c r="B33" i="1" s="1"/>
  <c r="E35" i="1"/>
  <c r="D34" i="1"/>
  <c r="E34" i="1" s="1"/>
  <c r="D33" i="1"/>
  <c r="E33" i="1" s="1"/>
  <c r="E32" i="1"/>
  <c r="E31" i="1"/>
  <c r="E30" i="1"/>
  <c r="E29" i="1"/>
  <c r="D28" i="1"/>
  <c r="E28" i="1" s="1"/>
  <c r="C28" i="1"/>
  <c r="B28" i="1"/>
  <c r="E25" i="1"/>
  <c r="E24" i="1"/>
  <c r="E23" i="1"/>
  <c r="D23" i="1"/>
  <c r="D22" i="1"/>
  <c r="D13" i="1" s="1"/>
  <c r="C22" i="1"/>
  <c r="B22" i="1"/>
  <c r="E20" i="1"/>
  <c r="E19" i="1"/>
  <c r="D18" i="1"/>
  <c r="C18" i="1"/>
  <c r="E18" i="1" s="1"/>
  <c r="B18" i="1"/>
  <c r="E17" i="1"/>
  <c r="D17" i="1"/>
  <c r="E16" i="1"/>
  <c r="E15" i="1"/>
  <c r="D14" i="1"/>
  <c r="C14" i="1"/>
  <c r="E14" i="1" s="1"/>
  <c r="B14" i="1"/>
  <c r="B13" i="1"/>
  <c r="B12" i="1"/>
  <c r="D11" i="1"/>
  <c r="E11" i="1" s="1"/>
  <c r="C11" i="1"/>
  <c r="E10" i="1"/>
  <c r="D10" i="1"/>
  <c r="C10" i="1"/>
  <c r="D9" i="1"/>
  <c r="E9" i="1" s="1"/>
  <c r="C9" i="1"/>
  <c r="D8" i="1"/>
  <c r="E8" i="1" s="1"/>
  <c r="C8" i="1"/>
  <c r="C117" i="1" s="1"/>
  <c r="B7" i="1"/>
  <c r="B27" i="1" l="1"/>
  <c r="B26" i="1" s="1"/>
  <c r="E44" i="1"/>
  <c r="D41" i="1"/>
  <c r="B80" i="1"/>
  <c r="B96" i="1" s="1"/>
  <c r="E53" i="1"/>
  <c r="D12" i="1"/>
  <c r="E12" i="1" s="1"/>
  <c r="C27" i="1"/>
  <c r="C26" i="1" s="1"/>
  <c r="C7" i="1"/>
  <c r="C13" i="1"/>
  <c r="C12" i="1" s="1"/>
  <c r="E22" i="1"/>
  <c r="E72" i="1"/>
  <c r="D7" i="1"/>
  <c r="E47" i="1"/>
  <c r="E64" i="1"/>
  <c r="C83" i="1"/>
  <c r="D86" i="1"/>
  <c r="B113" i="1" l="1"/>
  <c r="B115" i="1"/>
  <c r="D27" i="1"/>
  <c r="E41" i="1"/>
  <c r="E13" i="1"/>
  <c r="E83" i="1"/>
  <c r="C82" i="1"/>
  <c r="C94" i="1" s="1"/>
  <c r="D82" i="1"/>
  <c r="E86" i="1"/>
  <c r="E7" i="1"/>
  <c r="C80" i="1"/>
  <c r="C96" i="1" s="1"/>
  <c r="C113" i="1" s="1"/>
  <c r="C118" i="1" l="1"/>
  <c r="C114" i="1"/>
  <c r="D94" i="1"/>
  <c r="E82" i="1"/>
  <c r="D26" i="1"/>
  <c r="E27" i="1"/>
  <c r="E94" i="1" l="1"/>
  <c r="E26" i="1"/>
  <c r="D80" i="1"/>
  <c r="E80" i="1" s="1"/>
  <c r="D96" i="1" l="1"/>
  <c r="E96" i="1" l="1"/>
  <c r="D113" i="1"/>
  <c r="E113" i="1" s="1"/>
</calcChain>
</file>

<file path=xl/sharedStrings.xml><?xml version="1.0" encoding="utf-8"?>
<sst xmlns="http://schemas.openxmlformats.org/spreadsheetml/2006/main" count="103" uniqueCount="99">
  <si>
    <t>2019. évi költségvetési bevételek (adatok Ft-ban)</t>
  </si>
  <si>
    <t>Előirányzat</t>
  </si>
  <si>
    <t>Eredeti</t>
  </si>
  <si>
    <t>Módosított</t>
  </si>
  <si>
    <t>Teljesítés</t>
  </si>
  <si>
    <t>Telj.%-a</t>
  </si>
  <si>
    <t>I.  Önkormányzat működési bevételei összesen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</si>
  <si>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</si>
  <si>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</si>
  <si>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</si>
  <si>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</si>
  <si>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II. Közhatalmi bevételek</t>
  </si>
  <si>
    <t>1. Nagyszénás Nagyközség Önkormányzata</t>
  </si>
  <si>
    <t>1.1. Helyi adók</t>
  </si>
  <si>
    <t>1.1.1. Helyi iparűzési adó</t>
  </si>
  <si>
    <t>1.1.2. Magánszemélyek kommunális adója</t>
  </si>
  <si>
    <t>1.1.3. Talajterhelési díj bevétele</t>
  </si>
  <si>
    <t>1.2. Átengedett központi adók</t>
  </si>
  <si>
    <t>1.2.1. Gépjárműadó</t>
  </si>
  <si>
    <t>1.2.2. Földhaszonbér Szja</t>
  </si>
  <si>
    <t>1.2.3. Egyéb adóbevétel</t>
  </si>
  <si>
    <t>1.3. Egyéb sajátos bevételek</t>
  </si>
  <si>
    <t>1.3.1. Helyiadó pótlék és bírság bevétele</t>
  </si>
  <si>
    <t>1.3.2. Egyéb bírság bevételek</t>
  </si>
  <si>
    <t>1.3.3  Igazgatási szolgáltatások bevétele</t>
  </si>
  <si>
    <t>III. Működési célú költségvetési támogatások</t>
  </si>
  <si>
    <t>1. Önkormányzatok feladatalapú támogatásai</t>
  </si>
  <si>
    <t>1.1. Helyi önkormányzatok általános támogatása</t>
  </si>
  <si>
    <t>1.1.1. Önkormányzati hivatal működésének támogatása</t>
  </si>
  <si>
    <t>1.1.2. Település üzemeltetéshez kapcsolódó feladatok támogatása (zöldterület-gazdálkodás,      közvilágítás, köztemető és közút fenntartás)</t>
  </si>
  <si>
    <t>1.1.3. Polgármesteri illetmény támogatása</t>
  </si>
  <si>
    <t>1.1.4. 2018. évi bérkompenzáció támogatása</t>
  </si>
  <si>
    <t>1.2. Települési önkormányzatok köznevelési feladatainak támogatása</t>
  </si>
  <si>
    <t>1.2.1. Óvoda pedagógusok és a nevelő munkát segítők bértámogatása</t>
  </si>
  <si>
    <t>1.2.1.1. Óvoda pedagógusok bértámogatása (8 hóra)</t>
  </si>
  <si>
    <t>1.2.1.2. Óvodai  nevelő munkát segítők bértámogatása (8 hóra)</t>
  </si>
  <si>
    <t>1.2.1.3. Óvoda pedagógusok bértámogatása (4 hóra)</t>
  </si>
  <si>
    <t>1.2.1.4. Óvodai  nevelő munkát segítők bértámogatása (4 hóra)</t>
  </si>
  <si>
    <t>1.2.2. Óvodaműködtetési támogatás</t>
  </si>
  <si>
    <t>1.2.3.  Kiegészítő támogatás az óvodapedagógusok minősítéséből adódó többletkiadásokhoz</t>
  </si>
  <si>
    <t>1.3. Települési önkormányzatok szociális és gyermekjóléti feladatainak támogatása</t>
  </si>
  <si>
    <t>1.3.1. Települési önkormányzatok szociális feladatainak egyéb támogatása</t>
  </si>
  <si>
    <t>2.5.5. Lakáshoz jutás feladatai (100%-a)</t>
  </si>
  <si>
    <t xml:space="preserve">1.3.2. Szociális és gyermekjóléti alapszolgáltatás általános feladatai </t>
  </si>
  <si>
    <t>1.3.2.1. Család- és gyermekjóléti szolgálat</t>
  </si>
  <si>
    <t>1.3.2.2. Szociális étkeztetés (55.360Ft/fő x 90 fő )</t>
  </si>
  <si>
    <t>1.3.2.3. Házi segítségnyújtás  (330.000Ft/fő x 59 fő + 25.000 Ft/fő x 28 fő )</t>
  </si>
  <si>
    <t>1.3.2.4. Időskorúak nappali intézményi ellátása  (109.000 Ft/fő x 105 fő)</t>
  </si>
  <si>
    <t>1.3.2.5. Bölcsődei ellátás</t>
  </si>
  <si>
    <t>1.3.3 .Gyermekétkeztetés támogatása</t>
  </si>
  <si>
    <t>1.3.4 . Szünidei gyermekétkeztetés támogatása</t>
  </si>
  <si>
    <t>1.4. Kulturális feladatok támogatása (1.210 Ft/fő x 4971 fő)</t>
  </si>
  <si>
    <t>2. Önkormányzat  egyéb működési célú támogatások és átvett pénzeszközök államháztartáson belülről</t>
  </si>
  <si>
    <t>2.1. Egészségbiztosítási Alaptól átvett pénzeszközök</t>
  </si>
  <si>
    <t>2.1.1. védőnői szolgálatra</t>
  </si>
  <si>
    <t>2.1.2. iskolaegészségügyi ellátásra</t>
  </si>
  <si>
    <t>2.1.3. gyermekorvosi ellátásra</t>
  </si>
  <si>
    <t>2.1.4. háziorvosi ellátásra</t>
  </si>
  <si>
    <t>2.2.  Önkormányzat egyéb működési célú támogatásai</t>
  </si>
  <si>
    <t>2.2.3. Foglalkoztatási támogatások</t>
  </si>
  <si>
    <t>2.3.  Önkormányzat egyéb működési célú átvett pénzeszközei</t>
  </si>
  <si>
    <t>2.3.1. Szociális ágazati pótlék</t>
  </si>
  <si>
    <t>2.3.2. Kulturális ágazati pótlék</t>
  </si>
  <si>
    <t>2.3.3. 2018. évi elszámolás során kapott támogatások</t>
  </si>
  <si>
    <t>2.3.4. Kiegyenlítő bérrendezési alap támogatása</t>
  </si>
  <si>
    <t>2.3.5. Civil szervezetek támogatásai</t>
  </si>
  <si>
    <t>2.3.6. Könyvtári érdekeltségnövelő támogatás</t>
  </si>
  <si>
    <t>2.3.7. Bursa ösztöndíj visszautalása</t>
  </si>
  <si>
    <t>2.3.8. Bérkompenzáció támogatása</t>
  </si>
  <si>
    <t>2.3.9. Jó adatszolgáltató önkormányzatok támogatása</t>
  </si>
  <si>
    <t>3. Polgármesteri Hivatal támogatásai</t>
  </si>
  <si>
    <t>3.1. Foglalkoztatási támogatások</t>
  </si>
  <si>
    <t>3.2. Európai parlamenti választások lebonyolításának támogatása</t>
  </si>
  <si>
    <t>3..3. Önkormányzati választások lebonyolításának támogatása</t>
  </si>
  <si>
    <t>4. Gondozási Központ támogatásai</t>
  </si>
  <si>
    <t>4.1. Foglalkoztatási támogatások</t>
  </si>
  <si>
    <t>5. Nagyszénási Önkormányzati Óvoda és Könyvtár támogatásai</t>
  </si>
  <si>
    <t>5.1. Foglalkoztatási támogatások</t>
  </si>
  <si>
    <t>MŰKÖDÉSI CÉLÚ  BEVÉTELEK  ÖSSZESEN: (I+II+III)</t>
  </si>
  <si>
    <t>IV. Felhalmozási célú véglegesen átvett pénzeszközök</t>
  </si>
  <si>
    <t>1. Felhalmozási célú támogatásértékű bevételek ÁHT-n kívülről</t>
  </si>
  <si>
    <t xml:space="preserve">1.1. Nagyszénás Nagyközség Önkormányzata </t>
  </si>
  <si>
    <t>1.1.1. Civil szervezetek támogatásai</t>
  </si>
  <si>
    <t>2. Felhalmozási célú támogatásértékű bevételek ÁHT-n belülről</t>
  </si>
  <si>
    <t xml:space="preserve">2.1. Nagyszénás Nagyközség Önkormányzata </t>
  </si>
  <si>
    <t>2.1.1. Óvodafelújítás támogatása Magyar Falu Program</t>
  </si>
  <si>
    <t>V. Felhalmozási és tőke jellegű bevételek</t>
  </si>
  <si>
    <t>1. Ingatlanértékesítés</t>
  </si>
  <si>
    <t>2. MTZ eladása</t>
  </si>
  <si>
    <t>FELHALMOZÁSI CÉLÚ  BEVÉTELEK  ÖSSZESEN: (IV+V)</t>
  </si>
  <si>
    <t>MŰKŐDÉSI ÉS FELHALMOZÁSI CÉLÚ  BEVÉTELEK  ÖSSZESEN: (I+II+III+IV+V)</t>
  </si>
  <si>
    <t>VI. BELFÖLDI FINANSZÍROZÁSI BEVÉTELEK</t>
  </si>
  <si>
    <t>1. Magyar Államkötvény értékesítés</t>
  </si>
  <si>
    <t>2. Magyar Államkötvény értékesítés (előző évi maradvány)</t>
  </si>
  <si>
    <t>3. 2020. évi támogatások megelőlegezése</t>
  </si>
  <si>
    <t>VII. Költségvetési maradványok</t>
  </si>
  <si>
    <t>BEVÉTELEK MINDÖSSZESEN: (I+II+III+IV+V+VI+VII)</t>
  </si>
  <si>
    <t>ELTÉRÉS</t>
  </si>
  <si>
    <t>1. melléklet a 9/2020. (VI. 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</si>
</sst>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sz val="10"/>
      <name val="Arial CE"/>
      <family val="2"/>
      <charset val="238"/>
    </font>
    <font>
      <b/>
      <u/>
      <sz val="8"/>
      <name val="Arial CE"/>
      <family val="2"/>
      <charset val="238"/>
    </font>
    <font>
      <i/>
      <sz val="8"/>
      <name val="Arial CE"/>
      <family val="2"/>
      <charset val="238"/>
    </font>
    <font>
      <b/>
      <u/>
      <sz val="8"/>
      <name val="Arial CE"/>
      <charset val="238"/>
    </font>
    <font>
      <b/>
      <u/>
      <sz val="8"/>
      <name val="Arial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238"/>
    </font>
    <font>
      <sz val="14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3" fillId="0" borderId="0"/>
  </cellStyleXfs>
  <cellXfs count="85">
    <xf numFmtId="0" fontId="0" fillId="0" borderId="0" xfId="0"/>
    <xf numFmtId="0" fontId="0" fillId="0" borderId="0" xfId="0" applyFont="1"/>
    <xf numFmtId="3" fontId="3" fillId="0" borderId="0" xfId="0" applyNumberFormat="1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wrapText="1"/>
    </xf>
    <xf numFmtId="3" fontId="7" fillId="3" borderId="3" xfId="0" applyNumberFormat="1" applyFont="1" applyFill="1" applyBorder="1"/>
    <xf numFmtId="3" fontId="7" fillId="4" borderId="4" xfId="0" applyNumberFormat="1" applyFont="1" applyFill="1" applyBorder="1"/>
    <xf numFmtId="4" fontId="7" fillId="4" borderId="4" xfId="0" applyNumberFormat="1" applyFont="1" applyFill="1" applyBorder="1"/>
    <xf numFmtId="0" fontId="5" fillId="0" borderId="0" xfId="0" applyFont="1" applyBorder="1" applyAlignment="1">
      <alignment wrapText="1"/>
    </xf>
    <xf numFmtId="4" fontId="3" fillId="0" borderId="0" xfId="0" applyNumberFormat="1" applyFont="1"/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3" fontId="10" fillId="0" borderId="0" xfId="0" applyNumberFormat="1" applyFont="1" applyFill="1" applyBorder="1"/>
    <xf numFmtId="3" fontId="10" fillId="0" borderId="0" xfId="0" applyNumberFormat="1" applyFont="1"/>
    <xf numFmtId="4" fontId="10" fillId="0" borderId="0" xfId="0" applyNumberFormat="1" applyFont="1"/>
    <xf numFmtId="0" fontId="11" fillId="0" borderId="0" xfId="0" applyFont="1" applyBorder="1" applyAlignment="1">
      <alignment wrapText="1"/>
    </xf>
    <xf numFmtId="3" fontId="12" fillId="0" borderId="0" xfId="0" applyNumberFormat="1" applyFont="1"/>
    <xf numFmtId="4" fontId="12" fillId="0" borderId="0" xfId="0" applyNumberFormat="1" applyFont="1"/>
    <xf numFmtId="0" fontId="8" fillId="0" borderId="0" xfId="2" applyFont="1" applyBorder="1" applyAlignment="1">
      <alignment wrapText="1"/>
    </xf>
    <xf numFmtId="3" fontId="6" fillId="3" borderId="5" xfId="0" applyNumberFormat="1" applyFont="1" applyFill="1" applyBorder="1"/>
    <xf numFmtId="0" fontId="14" fillId="0" borderId="0" xfId="0" applyFont="1" applyBorder="1" applyAlignment="1">
      <alignment wrapText="1"/>
    </xf>
    <xf numFmtId="3" fontId="6" fillId="0" borderId="0" xfId="0" applyNumberFormat="1" applyFont="1" applyFill="1" applyBorder="1"/>
    <xf numFmtId="3" fontId="7" fillId="0" borderId="0" xfId="0" applyNumberFormat="1" applyFont="1"/>
    <xf numFmtId="4" fontId="7" fillId="0" borderId="0" xfId="0" applyNumberFormat="1" applyFont="1"/>
    <xf numFmtId="0" fontId="5" fillId="0" borderId="0" xfId="0" applyFont="1" applyBorder="1" applyAlignment="1">
      <alignment horizontal="left" wrapText="1"/>
    </xf>
    <xf numFmtId="3" fontId="10" fillId="0" borderId="0" xfId="0" applyNumberFormat="1" applyFont="1" applyFill="1"/>
    <xf numFmtId="3" fontId="12" fillId="0" borderId="0" xfId="0" applyNumberFormat="1" applyFont="1" applyFill="1"/>
    <xf numFmtId="3" fontId="3" fillId="0" borderId="0" xfId="0" applyNumberFormat="1" applyFont="1" applyFill="1"/>
    <xf numFmtId="0" fontId="12" fillId="0" borderId="0" xfId="0" applyFont="1" applyAlignment="1">
      <alignment wrapText="1"/>
    </xf>
    <xf numFmtId="0" fontId="15" fillId="0" borderId="0" xfId="0" applyFont="1" applyBorder="1" applyAlignment="1">
      <alignment wrapText="1"/>
    </xf>
    <xf numFmtId="0" fontId="16" fillId="0" borderId="0" xfId="0" applyFont="1" applyBorder="1" applyAlignment="1">
      <alignment wrapText="1"/>
    </xf>
    <xf numFmtId="3" fontId="17" fillId="0" borderId="0" xfId="0" applyNumberFormat="1" applyFont="1"/>
    <xf numFmtId="4" fontId="17" fillId="0" borderId="0" xfId="0" applyNumberFormat="1" applyFont="1"/>
    <xf numFmtId="0" fontId="18" fillId="0" borderId="0" xfId="0" applyFont="1" applyBorder="1" applyAlignment="1">
      <alignment wrapText="1"/>
    </xf>
    <xf numFmtId="3" fontId="19" fillId="0" borderId="0" xfId="0" applyNumberFormat="1" applyFont="1"/>
    <xf numFmtId="3" fontId="20" fillId="0" borderId="0" xfId="0" applyNumberFormat="1" applyFont="1"/>
    <xf numFmtId="49" fontId="18" fillId="0" borderId="0" xfId="0" applyNumberFormat="1" applyFont="1" applyBorder="1" applyAlignment="1">
      <alignment horizontal="left" wrapText="1"/>
    </xf>
    <xf numFmtId="14" fontId="8" fillId="0" borderId="0" xfId="0" applyNumberFormat="1" applyFont="1" applyBorder="1" applyAlignment="1">
      <alignment wrapText="1"/>
    </xf>
    <xf numFmtId="14" fontId="5" fillId="0" borderId="0" xfId="0" applyNumberFormat="1" applyFont="1" applyBorder="1" applyAlignment="1">
      <alignment wrapText="1"/>
    </xf>
    <xf numFmtId="14" fontId="5" fillId="0" borderId="0" xfId="0" applyNumberFormat="1" applyFont="1" applyBorder="1"/>
    <xf numFmtId="3" fontId="21" fillId="0" borderId="0" xfId="0" applyNumberFormat="1" applyFont="1"/>
    <xf numFmtId="4" fontId="0" fillId="0" borderId="0" xfId="0" applyNumberFormat="1"/>
    <xf numFmtId="3" fontId="22" fillId="5" borderId="4" xfId="0" applyNumberFormat="1" applyFont="1" applyFill="1" applyBorder="1"/>
    <xf numFmtId="0" fontId="6" fillId="0" borderId="0" xfId="0" applyFont="1" applyFill="1" applyBorder="1" applyAlignment="1">
      <alignment wrapText="1"/>
    </xf>
    <xf numFmtId="3" fontId="22" fillId="0" borderId="4" xfId="0" applyNumberFormat="1" applyFont="1" applyFill="1" applyBorder="1"/>
    <xf numFmtId="3" fontId="22" fillId="3" borderId="1" xfId="0" applyNumberFormat="1" applyFont="1" applyFill="1" applyBorder="1"/>
    <xf numFmtId="3" fontId="6" fillId="0" borderId="0" xfId="0" applyNumberFormat="1" applyFont="1" applyBorder="1" applyAlignment="1">
      <alignment wrapText="1"/>
    </xf>
    <xf numFmtId="3" fontId="20" fillId="0" borderId="0" xfId="0" applyNumberFormat="1" applyFont="1" applyBorder="1"/>
    <xf numFmtId="3" fontId="22" fillId="0" borderId="0" xfId="0" applyNumberFormat="1" applyFont="1" applyFill="1" applyBorder="1"/>
    <xf numFmtId="3" fontId="18" fillId="0" borderId="0" xfId="0" applyNumberFormat="1" applyFont="1" applyBorder="1" applyAlignment="1">
      <alignment wrapText="1"/>
    </xf>
    <xf numFmtId="3" fontId="8" fillId="0" borderId="0" xfId="0" applyNumberFormat="1" applyFont="1" applyBorder="1" applyAlignment="1">
      <alignment wrapText="1"/>
    </xf>
    <xf numFmtId="3" fontId="3" fillId="0" borderId="0" xfId="0" applyNumberFormat="1" applyFont="1" applyFill="1" applyBorder="1"/>
    <xf numFmtId="3" fontId="20" fillId="0" borderId="1" xfId="0" applyNumberFormat="1" applyFont="1" applyBorder="1"/>
    <xf numFmtId="3" fontId="3" fillId="0" borderId="1" xfId="0" applyNumberFormat="1" applyFont="1" applyFill="1" applyBorder="1"/>
    <xf numFmtId="4" fontId="7" fillId="0" borderId="4" xfId="0" applyNumberFormat="1" applyFont="1" applyFill="1" applyBorder="1"/>
    <xf numFmtId="0" fontId="6" fillId="3" borderId="4" xfId="0" applyFont="1" applyFill="1" applyBorder="1" applyAlignment="1">
      <alignment wrapText="1"/>
    </xf>
    <xf numFmtId="3" fontId="6" fillId="3" borderId="4" xfId="0" applyNumberFormat="1" applyFont="1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1" xfId="0" applyFont="1" applyFill="1" applyBorder="1" applyAlignment="1">
      <alignment wrapText="1"/>
    </xf>
    <xf numFmtId="3" fontId="3" fillId="0" borderId="1" xfId="0" applyNumberFormat="1" applyFont="1" applyBorder="1"/>
    <xf numFmtId="4" fontId="1" fillId="0" borderId="0" xfId="1" applyNumberFormat="1"/>
    <xf numFmtId="0" fontId="6" fillId="3" borderId="6" xfId="0" applyFont="1" applyFill="1" applyBorder="1" applyAlignment="1">
      <alignment wrapText="1"/>
    </xf>
    <xf numFmtId="3" fontId="22" fillId="3" borderId="3" xfId="0" applyNumberFormat="1" applyFont="1" applyFill="1" applyBorder="1"/>
    <xf numFmtId="0" fontId="0" fillId="0" borderId="0" xfId="0" applyFont="1" applyAlignment="1">
      <alignment wrapText="1"/>
    </xf>
    <xf numFmtId="0" fontId="5" fillId="0" borderId="1" xfId="0" applyFont="1" applyFill="1" applyBorder="1"/>
    <xf numFmtId="0" fontId="8" fillId="0" borderId="0" xfId="0" applyFont="1" applyBorder="1"/>
    <xf numFmtId="0" fontId="23" fillId="0" borderId="0" xfId="0" applyFont="1" applyAlignment="1">
      <alignment horizontal="right" wrapText="1"/>
    </xf>
    <xf numFmtId="3" fontId="23" fillId="0" borderId="0" xfId="0" applyNumberFormat="1" applyFont="1"/>
    <xf numFmtId="0" fontId="0" fillId="0" borderId="0" xfId="0" applyFont="1" applyAlignment="1">
      <alignment horizontal="right" wrapText="1"/>
    </xf>
    <xf numFmtId="0" fontId="6" fillId="3" borderId="3" xfId="0" applyFont="1" applyFill="1" applyBorder="1"/>
    <xf numFmtId="0" fontId="6" fillId="0" borderId="0" xfId="0" applyFont="1" applyFill="1" applyBorder="1"/>
    <xf numFmtId="3" fontId="24" fillId="0" borderId="0" xfId="0" applyNumberFormat="1" applyFont="1"/>
    <xf numFmtId="0" fontId="24" fillId="0" borderId="0" xfId="0" applyFont="1"/>
    <xf numFmtId="0" fontId="2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&#225;prilis7/2019%20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Finanszírozás"/>
    </sheetNames>
    <sheetDataSet>
      <sheetData sheetId="0"/>
      <sheetData sheetId="1"/>
      <sheetData sheetId="2">
        <row r="114">
          <cell r="C114">
            <v>964605938</v>
          </cell>
        </row>
        <row r="124">
          <cell r="C124">
            <v>-106523168</v>
          </cell>
        </row>
        <row r="136">
          <cell r="C136">
            <v>106523168</v>
          </cell>
        </row>
      </sheetData>
      <sheetData sheetId="3">
        <row r="7">
          <cell r="C7">
            <v>88155533</v>
          </cell>
          <cell r="D7">
            <v>83034780</v>
          </cell>
        </row>
        <row r="68">
          <cell r="C68">
            <v>7922400</v>
          </cell>
          <cell r="D68">
            <v>9039030</v>
          </cell>
        </row>
        <row r="92">
          <cell r="C92">
            <v>18230320</v>
          </cell>
          <cell r="D92">
            <v>18200188</v>
          </cell>
        </row>
        <row r="120">
          <cell r="C120">
            <v>18307300</v>
          </cell>
          <cell r="D120">
            <v>16718024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0"/>
  <sheetViews>
    <sheetView tabSelected="1" workbookViewId="0">
      <selection sqref="A1:E1"/>
    </sheetView>
  </sheetViews>
  <sheetFormatPr defaultRowHeight="12.75" x14ac:dyDescent="0.2"/>
  <cols>
    <col min="1" max="1" width="52.140625" customWidth="1"/>
    <col min="2" max="2" width="10.42578125" customWidth="1"/>
    <col min="3" max="3" width="11.42578125" style="2" customWidth="1"/>
    <col min="4" max="4" width="11.5703125" customWidth="1"/>
    <col min="5" max="5" width="6.140625" customWidth="1"/>
  </cols>
  <sheetData>
    <row r="1" spans="1:5" x14ac:dyDescent="0.2">
      <c r="A1" s="82" t="s">
        <v>98</v>
      </c>
      <c r="B1" s="82"/>
      <c r="C1" s="82"/>
      <c r="D1" s="82"/>
      <c r="E1" s="82"/>
    </row>
    <row r="2" spans="1:5" x14ac:dyDescent="0.2">
      <c r="A2" s="1"/>
      <c r="B2" s="1"/>
      <c r="D2" s="3"/>
      <c r="E2" s="3"/>
    </row>
    <row r="3" spans="1:5" x14ac:dyDescent="0.2">
      <c r="A3" s="83" t="s">
        <v>0</v>
      </c>
      <c r="B3" s="83"/>
      <c r="C3" s="83"/>
      <c r="D3" s="83"/>
      <c r="E3" s="83"/>
    </row>
    <row r="4" spans="1:5" x14ac:dyDescent="0.2">
      <c r="A4" s="4"/>
      <c r="B4" s="4"/>
      <c r="C4" s="4"/>
    </row>
    <row r="5" spans="1:5" x14ac:dyDescent="0.2">
      <c r="A5" s="4"/>
      <c r="B5" s="84" t="s">
        <v>1</v>
      </c>
      <c r="C5" s="84"/>
      <c r="D5" s="5"/>
      <c r="E5" s="5"/>
    </row>
    <row r="6" spans="1:5" ht="13.5" thickBot="1" x14ac:dyDescent="0.25">
      <c r="A6" s="6"/>
      <c r="B6" s="7" t="s">
        <v>2</v>
      </c>
      <c r="C6" s="8" t="s">
        <v>3</v>
      </c>
      <c r="D6" s="9" t="s">
        <v>4</v>
      </c>
      <c r="E6" s="9" t="s">
        <v>5</v>
      </c>
    </row>
    <row r="7" spans="1:5" ht="13.5" thickBot="1" x14ac:dyDescent="0.25">
      <c r="A7" s="10" t="s">
        <v>6</v>
      </c>
      <c r="B7" s="11">
        <f>B8+B9+B10+B11</f>
        <v>124562320</v>
      </c>
      <c r="C7" s="11">
        <f>C8+C9+C10+C11</f>
        <v>132615553</v>
      </c>
      <c r="D7" s="12">
        <f>SUM(D8:D11)</f>
        <v>126992022</v>
      </c>
      <c r="E7" s="13">
        <f>D7/C7*100</f>
        <v>95.759523771695171</v>
      </c>
    </row>
    <row r="8" spans="1:5" x14ac:dyDescent="0.2">
      <c r="A8" s="14" t="s">
        <v>7</v>
      </c>
      <c r="B8" s="2">
        <v>80122300</v>
      </c>
      <c r="C8" s="2">
        <f>'[1]3_melléklet'!C7</f>
        <v>88155533</v>
      </c>
      <c r="D8" s="2">
        <f>'[1]3_melléklet'!D7</f>
        <v>83034780</v>
      </c>
      <c r="E8" s="15">
        <f>D8/C8*100</f>
        <v>94.191229040609386</v>
      </c>
    </row>
    <row r="9" spans="1:5" x14ac:dyDescent="0.2">
      <c r="A9" s="16" t="s">
        <v>8</v>
      </c>
      <c r="B9" s="2">
        <v>7922400</v>
      </c>
      <c r="C9" s="2">
        <f>'[1]3_melléklet'!C68</f>
        <v>7922400</v>
      </c>
      <c r="D9" s="2">
        <f>'[1]3_melléklet'!D68</f>
        <v>9039030</v>
      </c>
      <c r="E9" s="15">
        <f>D9/C9*100</f>
        <v>114.09459254771281</v>
      </c>
    </row>
    <row r="10" spans="1:5" x14ac:dyDescent="0.2">
      <c r="A10" s="16" t="s">
        <v>9</v>
      </c>
      <c r="B10" s="2">
        <v>18230320</v>
      </c>
      <c r="C10" s="2">
        <f>'[1]3_melléklet'!C92</f>
        <v>18230320</v>
      </c>
      <c r="D10" s="2">
        <f>'[1]3_melléklet'!D92</f>
        <v>18200188</v>
      </c>
      <c r="E10" s="15">
        <f>D10/C10*100</f>
        <v>99.8347149144941</v>
      </c>
    </row>
    <row r="11" spans="1:5" ht="13.5" thickBot="1" x14ac:dyDescent="0.25">
      <c r="A11" s="16" t="s">
        <v>10</v>
      </c>
      <c r="B11" s="2">
        <v>18287300</v>
      </c>
      <c r="C11" s="2">
        <f>'[1]3_melléklet'!C120</f>
        <v>18307300</v>
      </c>
      <c r="D11" s="2">
        <f>'[1]3_melléklet'!D120</f>
        <v>16718024</v>
      </c>
      <c r="E11" s="15">
        <f>D11/C11*100</f>
        <v>91.318894648582798</v>
      </c>
    </row>
    <row r="12" spans="1:5" ht="13.5" thickBot="1" x14ac:dyDescent="0.25">
      <c r="A12" s="10" t="s">
        <v>11</v>
      </c>
      <c r="B12" s="11">
        <f>B13</f>
        <v>163050000</v>
      </c>
      <c r="C12" s="11">
        <f>C13</f>
        <v>178050000</v>
      </c>
      <c r="D12" s="12">
        <f>D13</f>
        <v>181436813</v>
      </c>
      <c r="E12" s="13">
        <f t="shared" ref="E12:E75" si="0">D12/C12*100</f>
        <v>101.90216961527661</v>
      </c>
    </row>
    <row r="13" spans="1:5" x14ac:dyDescent="0.2">
      <c r="A13" s="17" t="s">
        <v>12</v>
      </c>
      <c r="B13" s="18">
        <f>B14+B18+B22</f>
        <v>163050000</v>
      </c>
      <c r="C13" s="18">
        <f>C14+C18+C22</f>
        <v>178050000</v>
      </c>
      <c r="D13" s="19">
        <f>D14+D18+D22</f>
        <v>181436813</v>
      </c>
      <c r="E13" s="20">
        <f t="shared" si="0"/>
        <v>101.90216961527661</v>
      </c>
    </row>
    <row r="14" spans="1:5" x14ac:dyDescent="0.2">
      <c r="A14" s="21" t="s">
        <v>13</v>
      </c>
      <c r="B14" s="22">
        <f>SUM(B15:B17)</f>
        <v>150300000</v>
      </c>
      <c r="C14" s="22">
        <f>SUM(C15:C17)</f>
        <v>165300000</v>
      </c>
      <c r="D14" s="22">
        <f>D15+D16+D17</f>
        <v>168558521</v>
      </c>
      <c r="E14" s="23">
        <f t="shared" si="0"/>
        <v>101.97127707199031</v>
      </c>
    </row>
    <row r="15" spans="1:5" x14ac:dyDescent="0.2">
      <c r="A15" s="14" t="s">
        <v>14</v>
      </c>
      <c r="B15" s="2">
        <v>140000000</v>
      </c>
      <c r="C15" s="2">
        <v>155000000</v>
      </c>
      <c r="D15" s="2">
        <v>159467982</v>
      </c>
      <c r="E15" s="15">
        <f t="shared" si="0"/>
        <v>102.88256903225808</v>
      </c>
    </row>
    <row r="16" spans="1:5" x14ac:dyDescent="0.2">
      <c r="A16" s="14" t="s">
        <v>15</v>
      </c>
      <c r="B16" s="2">
        <v>9900000</v>
      </c>
      <c r="C16" s="2">
        <v>9900000</v>
      </c>
      <c r="D16" s="2">
        <v>8754224</v>
      </c>
      <c r="E16" s="15">
        <f t="shared" si="0"/>
        <v>88.426505050505057</v>
      </c>
    </row>
    <row r="17" spans="1:5" x14ac:dyDescent="0.2">
      <c r="A17" s="14" t="s">
        <v>16</v>
      </c>
      <c r="B17" s="2">
        <v>400000</v>
      </c>
      <c r="C17" s="2">
        <v>400000</v>
      </c>
      <c r="D17" s="2">
        <f>160515+224550-48750</f>
        <v>336315</v>
      </c>
      <c r="E17" s="15">
        <f t="shared" si="0"/>
        <v>84.078749999999999</v>
      </c>
    </row>
    <row r="18" spans="1:5" x14ac:dyDescent="0.2">
      <c r="A18" s="21" t="s">
        <v>17</v>
      </c>
      <c r="B18" s="22">
        <f>B19+B20</f>
        <v>12050000</v>
      </c>
      <c r="C18" s="22">
        <f>C19+C20</f>
        <v>12050000</v>
      </c>
      <c r="D18" s="22">
        <f>D19+D20+D21</f>
        <v>12143907</v>
      </c>
      <c r="E18" s="23">
        <f t="shared" si="0"/>
        <v>100.77931120331951</v>
      </c>
    </row>
    <row r="19" spans="1:5" x14ac:dyDescent="0.2">
      <c r="A19" s="14" t="s">
        <v>18</v>
      </c>
      <c r="B19" s="2">
        <v>12000000</v>
      </c>
      <c r="C19" s="2">
        <v>12000000</v>
      </c>
      <c r="D19" s="2">
        <v>12126907</v>
      </c>
      <c r="E19" s="15">
        <f t="shared" si="0"/>
        <v>101.05755833333335</v>
      </c>
    </row>
    <row r="20" spans="1:5" x14ac:dyDescent="0.2">
      <c r="A20" s="14" t="s">
        <v>19</v>
      </c>
      <c r="B20" s="2">
        <v>50000</v>
      </c>
      <c r="C20" s="2">
        <v>50000</v>
      </c>
      <c r="D20" s="2">
        <v>0</v>
      </c>
      <c r="E20" s="15">
        <f t="shared" si="0"/>
        <v>0</v>
      </c>
    </row>
    <row r="21" spans="1:5" x14ac:dyDescent="0.2">
      <c r="A21" s="14" t="s">
        <v>20</v>
      </c>
      <c r="B21" s="2"/>
      <c r="D21" s="2">
        <v>17000</v>
      </c>
      <c r="E21" s="15"/>
    </row>
    <row r="22" spans="1:5" x14ac:dyDescent="0.2">
      <c r="A22" s="21" t="s">
        <v>21</v>
      </c>
      <c r="B22" s="22">
        <f>B23+B24+B25</f>
        <v>700000</v>
      </c>
      <c r="C22" s="22">
        <f>C23+C24+C25</f>
        <v>700000</v>
      </c>
      <c r="D22" s="22">
        <f>D23+D24+D25</f>
        <v>734385</v>
      </c>
      <c r="E22" s="23">
        <f t="shared" si="0"/>
        <v>104.91214285714285</v>
      </c>
    </row>
    <row r="23" spans="1:5" x14ac:dyDescent="0.2">
      <c r="A23" s="14" t="s">
        <v>22</v>
      </c>
      <c r="B23" s="2">
        <v>600000</v>
      </c>
      <c r="C23" s="2">
        <v>600000</v>
      </c>
      <c r="D23" s="2">
        <f>660635+48750</f>
        <v>709385</v>
      </c>
      <c r="E23" s="15">
        <f t="shared" si="0"/>
        <v>118.23083333333332</v>
      </c>
    </row>
    <row r="24" spans="1:5" x14ac:dyDescent="0.2">
      <c r="A24" s="14" t="s">
        <v>23</v>
      </c>
      <c r="B24" s="2">
        <v>50000</v>
      </c>
      <c r="C24" s="2">
        <v>50000</v>
      </c>
      <c r="D24" s="2"/>
      <c r="E24" s="15">
        <f t="shared" si="0"/>
        <v>0</v>
      </c>
    </row>
    <row r="25" spans="1:5" ht="13.5" thickBot="1" x14ac:dyDescent="0.25">
      <c r="A25" s="24" t="s">
        <v>24</v>
      </c>
      <c r="B25" s="2">
        <v>50000</v>
      </c>
      <c r="C25" s="2">
        <v>50000</v>
      </c>
      <c r="D25" s="2">
        <v>25000</v>
      </c>
      <c r="E25" s="15">
        <f t="shared" si="0"/>
        <v>50</v>
      </c>
    </row>
    <row r="26" spans="1:5" ht="13.5" thickBot="1" x14ac:dyDescent="0.25">
      <c r="A26" s="10" t="s">
        <v>25</v>
      </c>
      <c r="B26" s="25">
        <f>B27+B53+B75+B77+B71</f>
        <v>401986384</v>
      </c>
      <c r="C26" s="25">
        <f>C27+C53+C75+C77+C71</f>
        <v>468766242</v>
      </c>
      <c r="D26" s="12">
        <f>D27+D53+D71+D75+D77</f>
        <v>466098817</v>
      </c>
      <c r="E26" s="13">
        <f t="shared" si="0"/>
        <v>99.430969050028139</v>
      </c>
    </row>
    <row r="27" spans="1:5" x14ac:dyDescent="0.2">
      <c r="A27" s="26" t="s">
        <v>26</v>
      </c>
      <c r="B27" s="27">
        <f>B28+B33+B41+B52</f>
        <v>308869819</v>
      </c>
      <c r="C27" s="27">
        <f>C28+C33+C41+C52</f>
        <v>324685639</v>
      </c>
      <c r="D27" s="28">
        <f>D28+D33+D41+D52</f>
        <v>324685639</v>
      </c>
      <c r="E27" s="29">
        <f t="shared" si="0"/>
        <v>100</v>
      </c>
    </row>
    <row r="28" spans="1:5" x14ac:dyDescent="0.2">
      <c r="A28" s="17" t="s">
        <v>27</v>
      </c>
      <c r="B28" s="19">
        <f>SUM(B29:B32)</f>
        <v>91517786</v>
      </c>
      <c r="C28" s="19">
        <f>SUM(C29:C32)</f>
        <v>93325786</v>
      </c>
      <c r="D28" s="19">
        <f>D29+D30+D31+D32</f>
        <v>93325786</v>
      </c>
      <c r="E28" s="20">
        <f t="shared" si="0"/>
        <v>100</v>
      </c>
    </row>
    <row r="29" spans="1:5" x14ac:dyDescent="0.2">
      <c r="A29" s="14" t="s">
        <v>28</v>
      </c>
      <c r="B29" s="2">
        <v>63707800</v>
      </c>
      <c r="C29" s="2">
        <v>65515800</v>
      </c>
      <c r="D29" s="2">
        <v>65515800</v>
      </c>
      <c r="E29" s="15">
        <f t="shared" si="0"/>
        <v>100</v>
      </c>
    </row>
    <row r="30" spans="1:5" ht="33.75" x14ac:dyDescent="0.2">
      <c r="A30" s="30" t="s">
        <v>29</v>
      </c>
      <c r="B30" s="2">
        <v>26720835</v>
      </c>
      <c r="C30" s="2">
        <v>26720835</v>
      </c>
      <c r="D30" s="2">
        <v>26720835</v>
      </c>
      <c r="E30" s="15">
        <f t="shared" si="0"/>
        <v>100</v>
      </c>
    </row>
    <row r="31" spans="1:5" x14ac:dyDescent="0.2">
      <c r="A31" s="14" t="s">
        <v>30</v>
      </c>
      <c r="B31" s="2">
        <v>972400</v>
      </c>
      <c r="C31" s="2">
        <v>972400</v>
      </c>
      <c r="D31" s="2">
        <v>972400</v>
      </c>
      <c r="E31" s="15">
        <f t="shared" si="0"/>
        <v>100</v>
      </c>
    </row>
    <row r="32" spans="1:5" x14ac:dyDescent="0.2">
      <c r="A32" s="14" t="s">
        <v>31</v>
      </c>
      <c r="B32" s="2">
        <v>116751</v>
      </c>
      <c r="C32" s="2">
        <v>116751</v>
      </c>
      <c r="D32" s="2">
        <v>116751</v>
      </c>
      <c r="E32" s="15">
        <f t="shared" si="0"/>
        <v>100</v>
      </c>
    </row>
    <row r="33" spans="1:5" x14ac:dyDescent="0.2">
      <c r="A33" s="17" t="s">
        <v>32</v>
      </c>
      <c r="B33" s="31">
        <f>B34+B39+B40</f>
        <v>76183250</v>
      </c>
      <c r="C33" s="31">
        <f>C34+C39+C40</f>
        <v>76802851</v>
      </c>
      <c r="D33" s="31">
        <f>D34+D39+D40</f>
        <v>76802851</v>
      </c>
      <c r="E33" s="20">
        <f t="shared" si="0"/>
        <v>100</v>
      </c>
    </row>
    <row r="34" spans="1:5" x14ac:dyDescent="0.2">
      <c r="A34" s="21" t="s">
        <v>33</v>
      </c>
      <c r="B34" s="32">
        <f>SUM(B35:B38)</f>
        <v>64376550</v>
      </c>
      <c r="C34" s="32">
        <f>SUM(C35:C38)</f>
        <v>64963684</v>
      </c>
      <c r="D34" s="32">
        <f>SUM(D35:D38)</f>
        <v>64963684</v>
      </c>
      <c r="E34" s="15">
        <f t="shared" si="0"/>
        <v>100</v>
      </c>
    </row>
    <row r="35" spans="1:5" x14ac:dyDescent="0.2">
      <c r="A35" s="16" t="s">
        <v>34</v>
      </c>
      <c r="B35" s="33">
        <v>31183367</v>
      </c>
      <c r="C35" s="33">
        <v>32353367</v>
      </c>
      <c r="D35" s="33">
        <v>32353367</v>
      </c>
      <c r="E35" s="15">
        <f t="shared" si="0"/>
        <v>100</v>
      </c>
    </row>
    <row r="36" spans="1:5" x14ac:dyDescent="0.2">
      <c r="A36" s="16" t="s">
        <v>35</v>
      </c>
      <c r="B36" s="33">
        <f>8820000+2914333</f>
        <v>11734333</v>
      </c>
      <c r="C36" s="33">
        <f>8820000+2914333</f>
        <v>11734333</v>
      </c>
      <c r="D36" s="33">
        <f>8820000+2914333</f>
        <v>11734333</v>
      </c>
      <c r="E36" s="15">
        <f t="shared" si="0"/>
        <v>100</v>
      </c>
    </row>
    <row r="37" spans="1:5" x14ac:dyDescent="0.2">
      <c r="A37" s="16" t="s">
        <v>36</v>
      </c>
      <c r="B37" s="33">
        <v>15591683</v>
      </c>
      <c r="C37" s="33">
        <v>15008817</v>
      </c>
      <c r="D37" s="33">
        <v>15008817</v>
      </c>
      <c r="E37" s="15">
        <f t="shared" si="0"/>
        <v>100</v>
      </c>
    </row>
    <row r="38" spans="1:5" x14ac:dyDescent="0.2">
      <c r="A38" s="16" t="s">
        <v>37</v>
      </c>
      <c r="B38" s="33">
        <f>4410000+1457167</f>
        <v>5867167</v>
      </c>
      <c r="C38" s="33">
        <f>4410000+1457167</f>
        <v>5867167</v>
      </c>
      <c r="D38" s="33">
        <f>4410000+1457167</f>
        <v>5867167</v>
      </c>
      <c r="E38" s="15">
        <f t="shared" si="0"/>
        <v>100</v>
      </c>
    </row>
    <row r="39" spans="1:5" x14ac:dyDescent="0.2">
      <c r="A39" s="21" t="s">
        <v>38</v>
      </c>
      <c r="B39" s="32">
        <f>7077733+3538867</f>
        <v>10616600</v>
      </c>
      <c r="C39" s="32">
        <v>10649067</v>
      </c>
      <c r="D39" s="32">
        <v>10649067</v>
      </c>
      <c r="E39" s="23">
        <f t="shared" si="0"/>
        <v>100</v>
      </c>
    </row>
    <row r="40" spans="1:5" ht="22.5" x14ac:dyDescent="0.2">
      <c r="A40" s="34" t="s">
        <v>39</v>
      </c>
      <c r="B40" s="32">
        <v>1190100</v>
      </c>
      <c r="C40" s="32">
        <v>1190100</v>
      </c>
      <c r="D40" s="32">
        <v>1190100</v>
      </c>
      <c r="E40" s="23">
        <f t="shared" si="0"/>
        <v>100</v>
      </c>
    </row>
    <row r="41" spans="1:5" ht="22.5" x14ac:dyDescent="0.2">
      <c r="A41" s="17" t="s">
        <v>40</v>
      </c>
      <c r="B41" s="31">
        <f>B42+B44+B51+B50</f>
        <v>135153873</v>
      </c>
      <c r="C41" s="31">
        <f>C42+C44+C51+C50</f>
        <v>148338092</v>
      </c>
      <c r="D41" s="31">
        <f>D42+D44+D51+D50</f>
        <v>148338092</v>
      </c>
      <c r="E41" s="20">
        <f t="shared" si="0"/>
        <v>100</v>
      </c>
    </row>
    <row r="42" spans="1:5" ht="22.5" x14ac:dyDescent="0.2">
      <c r="A42" s="21" t="s">
        <v>41</v>
      </c>
      <c r="B42" s="22">
        <v>24636696</v>
      </c>
      <c r="C42" s="22">
        <v>24636696</v>
      </c>
      <c r="D42" s="22">
        <v>24636696</v>
      </c>
      <c r="E42" s="23">
        <f t="shared" si="0"/>
        <v>100</v>
      </c>
    </row>
    <row r="43" spans="1:5" hidden="1" x14ac:dyDescent="0.2">
      <c r="A43" s="16" t="s">
        <v>42</v>
      </c>
      <c r="B43" s="22"/>
      <c r="C43" s="22"/>
      <c r="D43" s="22"/>
      <c r="E43" s="15" t="e">
        <f t="shared" si="0"/>
        <v>#DIV/0!</v>
      </c>
    </row>
    <row r="44" spans="1:5" x14ac:dyDescent="0.2">
      <c r="A44" s="21" t="s">
        <v>43</v>
      </c>
      <c r="B44" s="22">
        <f>B45+B46+B47+B48+B49</f>
        <v>66584500</v>
      </c>
      <c r="C44" s="22">
        <f>C45+C46+C47+C48+C49</f>
        <v>76369500</v>
      </c>
      <c r="D44" s="22">
        <f>D45+D46+D47+D48+D49</f>
        <v>76369500</v>
      </c>
      <c r="E44" s="15">
        <f t="shared" si="0"/>
        <v>100</v>
      </c>
    </row>
    <row r="45" spans="1:5" x14ac:dyDescent="0.2">
      <c r="A45" s="16" t="s">
        <v>44</v>
      </c>
      <c r="B45" s="2">
        <v>3400000</v>
      </c>
      <c r="C45" s="2">
        <v>3780000</v>
      </c>
      <c r="D45" s="2">
        <v>3780000</v>
      </c>
      <c r="E45" s="15">
        <f t="shared" si="0"/>
        <v>100</v>
      </c>
    </row>
    <row r="46" spans="1:5" x14ac:dyDescent="0.2">
      <c r="A46" s="16" t="s">
        <v>45</v>
      </c>
      <c r="B46" s="2">
        <v>4982400</v>
      </c>
      <c r="C46" s="2">
        <v>5882400</v>
      </c>
      <c r="D46" s="2">
        <v>5882400</v>
      </c>
      <c r="E46" s="15">
        <f t="shared" si="0"/>
        <v>100</v>
      </c>
    </row>
    <row r="47" spans="1:5" ht="22.5" x14ac:dyDescent="0.2">
      <c r="A47" s="16" t="s">
        <v>46</v>
      </c>
      <c r="B47" s="2">
        <f>700000+19470000</f>
        <v>20170000</v>
      </c>
      <c r="C47" s="2">
        <f>700000+19470000</f>
        <v>20170000</v>
      </c>
      <c r="D47" s="2">
        <f>700000+19470000</f>
        <v>20170000</v>
      </c>
      <c r="E47" s="15">
        <f t="shared" si="0"/>
        <v>100</v>
      </c>
    </row>
    <row r="48" spans="1:5" x14ac:dyDescent="0.2">
      <c r="A48" s="16" t="s">
        <v>47</v>
      </c>
      <c r="B48" s="2">
        <v>11445000</v>
      </c>
      <c r="C48" s="2">
        <v>19950000</v>
      </c>
      <c r="D48" s="2">
        <v>19950000</v>
      </c>
      <c r="E48" s="15">
        <f t="shared" si="0"/>
        <v>100</v>
      </c>
    </row>
    <row r="49" spans="1:5" x14ac:dyDescent="0.2">
      <c r="A49" s="16" t="s">
        <v>48</v>
      </c>
      <c r="B49" s="2">
        <f>8838000+9668000+8081100</f>
        <v>26587100</v>
      </c>
      <c r="C49" s="2">
        <f>8838000+9668000+8081100</f>
        <v>26587100</v>
      </c>
      <c r="D49" s="2">
        <f>8838000+9668000+8081100</f>
        <v>26587100</v>
      </c>
      <c r="E49" s="15">
        <f t="shared" si="0"/>
        <v>100</v>
      </c>
    </row>
    <row r="50" spans="1:5" x14ac:dyDescent="0.2">
      <c r="A50" s="35" t="s">
        <v>49</v>
      </c>
      <c r="B50" s="22">
        <f>15846000+27119749</f>
        <v>42965749</v>
      </c>
      <c r="C50" s="22">
        <v>46759544</v>
      </c>
      <c r="D50" s="22">
        <v>46759544</v>
      </c>
      <c r="E50" s="23">
        <f t="shared" si="0"/>
        <v>100</v>
      </c>
    </row>
    <row r="51" spans="1:5" x14ac:dyDescent="0.2">
      <c r="A51" s="35" t="s">
        <v>50</v>
      </c>
      <c r="B51" s="22">
        <v>966928</v>
      </c>
      <c r="C51" s="22">
        <v>572352</v>
      </c>
      <c r="D51" s="22">
        <v>572352</v>
      </c>
      <c r="E51" s="23">
        <f t="shared" si="0"/>
        <v>100</v>
      </c>
    </row>
    <row r="52" spans="1:5" x14ac:dyDescent="0.2">
      <c r="A52" s="17" t="s">
        <v>51</v>
      </c>
      <c r="B52" s="19">
        <v>6014910</v>
      </c>
      <c r="C52" s="19">
        <v>6218910</v>
      </c>
      <c r="D52" s="19">
        <v>6218910</v>
      </c>
      <c r="E52" s="20">
        <f t="shared" si="0"/>
        <v>100</v>
      </c>
    </row>
    <row r="53" spans="1:5" ht="22.5" x14ac:dyDescent="0.2">
      <c r="A53" s="36" t="s">
        <v>52</v>
      </c>
      <c r="B53" s="37">
        <f>B54+B59+B61</f>
        <v>88416866</v>
      </c>
      <c r="C53" s="37">
        <f>C54+C59+C61</f>
        <v>108296721</v>
      </c>
      <c r="D53" s="37">
        <f>D54+D59+D61</f>
        <v>106901526</v>
      </c>
      <c r="E53" s="38">
        <f t="shared" si="0"/>
        <v>98.711692295836002</v>
      </c>
    </row>
    <row r="54" spans="1:5" x14ac:dyDescent="0.2">
      <c r="A54" s="39" t="s">
        <v>53</v>
      </c>
      <c r="B54" s="40">
        <f>SUM(B55:B58)</f>
        <v>40773600</v>
      </c>
      <c r="C54" s="19">
        <f>SUM(C55:C58)</f>
        <v>42354586</v>
      </c>
      <c r="D54" s="19">
        <f>D55+D56+D57</f>
        <v>40205000</v>
      </c>
      <c r="E54" s="20">
        <f t="shared" si="0"/>
        <v>94.924785712697087</v>
      </c>
    </row>
    <row r="55" spans="1:5" x14ac:dyDescent="0.2">
      <c r="A55" s="16" t="s">
        <v>54</v>
      </c>
      <c r="B55" s="41">
        <v>10053600</v>
      </c>
      <c r="C55" s="2">
        <v>11634586</v>
      </c>
      <c r="D55" s="2">
        <v>11644500</v>
      </c>
      <c r="E55" s="15">
        <f t="shared" si="0"/>
        <v>100.08521145488116</v>
      </c>
    </row>
    <row r="56" spans="1:5" x14ac:dyDescent="0.2">
      <c r="A56" s="16" t="s">
        <v>55</v>
      </c>
      <c r="B56" s="41">
        <v>200400</v>
      </c>
      <c r="C56" s="2">
        <v>200400</v>
      </c>
      <c r="D56" s="2">
        <v>200400</v>
      </c>
      <c r="E56" s="15">
        <f t="shared" si="0"/>
        <v>100</v>
      </c>
    </row>
    <row r="57" spans="1:5" x14ac:dyDescent="0.2">
      <c r="A57" s="16" t="s">
        <v>56</v>
      </c>
      <c r="B57" s="41">
        <v>13177200</v>
      </c>
      <c r="C57" s="2">
        <v>13177200</v>
      </c>
      <c r="D57" s="2">
        <f>28560500-D56</f>
        <v>28360100</v>
      </c>
      <c r="E57" s="15">
        <f t="shared" si="0"/>
        <v>215.22098776674864</v>
      </c>
    </row>
    <row r="58" spans="1:5" x14ac:dyDescent="0.2">
      <c r="A58" s="16" t="s">
        <v>57</v>
      </c>
      <c r="B58" s="41">
        <v>17342400</v>
      </c>
      <c r="C58" s="2">
        <v>17342400</v>
      </c>
      <c r="D58" s="2"/>
      <c r="E58" s="15">
        <f t="shared" si="0"/>
        <v>0</v>
      </c>
    </row>
    <row r="59" spans="1:5" x14ac:dyDescent="0.2">
      <c r="A59" s="42" t="s">
        <v>58</v>
      </c>
      <c r="B59" s="40">
        <f>SUM(B60:B60)</f>
        <v>38610604</v>
      </c>
      <c r="C59" s="19">
        <f>SUM(C60:C60)</f>
        <v>43710486</v>
      </c>
      <c r="D59" s="19">
        <f>D60</f>
        <v>44833427</v>
      </c>
      <c r="E59" s="20">
        <f t="shared" si="0"/>
        <v>102.56904258625723</v>
      </c>
    </row>
    <row r="60" spans="1:5" x14ac:dyDescent="0.2">
      <c r="A60" s="43" t="s">
        <v>59</v>
      </c>
      <c r="B60" s="41">
        <v>38610604</v>
      </c>
      <c r="C60" s="2">
        <v>43710486</v>
      </c>
      <c r="D60" s="2">
        <v>44833427</v>
      </c>
      <c r="E60" s="15">
        <f t="shared" si="0"/>
        <v>102.56904258625723</v>
      </c>
    </row>
    <row r="61" spans="1:5" x14ac:dyDescent="0.2">
      <c r="A61" s="42" t="s">
        <v>60</v>
      </c>
      <c r="B61" s="40">
        <f>B62+B63+B64</f>
        <v>9032662</v>
      </c>
      <c r="C61" s="19">
        <f>C62+C63+C64+C65+C66+C67+C69+C70</f>
        <v>22231649</v>
      </c>
      <c r="D61" s="19">
        <f>D62+D63+D64+D65+D66+D67+D68+D69+D70</f>
        <v>21863099</v>
      </c>
      <c r="E61" s="20">
        <f t="shared" si="0"/>
        <v>98.342228235071545</v>
      </c>
    </row>
    <row r="62" spans="1:5" x14ac:dyDescent="0.2">
      <c r="A62" s="44" t="s">
        <v>61</v>
      </c>
      <c r="B62" s="41">
        <v>8263930</v>
      </c>
      <c r="C62" s="2">
        <v>8263930</v>
      </c>
      <c r="D62" s="2">
        <v>7850188</v>
      </c>
      <c r="E62" s="15">
        <f t="shared" si="0"/>
        <v>94.993399024435107</v>
      </c>
    </row>
    <row r="63" spans="1:5" x14ac:dyDescent="0.2">
      <c r="A63" s="44" t="s">
        <v>62</v>
      </c>
      <c r="B63" s="41">
        <v>384312</v>
      </c>
      <c r="C63" s="2">
        <v>384312</v>
      </c>
      <c r="D63" s="2">
        <v>349504</v>
      </c>
      <c r="E63" s="15">
        <f t="shared" si="0"/>
        <v>90.942775661441743</v>
      </c>
    </row>
    <row r="64" spans="1:5" x14ac:dyDescent="0.2">
      <c r="A64" s="44" t="s">
        <v>63</v>
      </c>
      <c r="B64" s="41">
        <f>376300+8120</f>
        <v>384420</v>
      </c>
      <c r="C64" s="2">
        <f>376300+8120</f>
        <v>384420</v>
      </c>
      <c r="D64" s="2">
        <v>384420</v>
      </c>
      <c r="E64" s="15">
        <f t="shared" si="0"/>
        <v>100</v>
      </c>
    </row>
    <row r="65" spans="1:5" x14ac:dyDescent="0.2">
      <c r="A65" s="44" t="s">
        <v>64</v>
      </c>
      <c r="B65" s="41"/>
      <c r="C65" s="2">
        <v>11128000</v>
      </c>
      <c r="D65" s="2">
        <v>11128000</v>
      </c>
      <c r="E65" s="15">
        <f t="shared" si="0"/>
        <v>100</v>
      </c>
    </row>
    <row r="66" spans="1:5" x14ac:dyDescent="0.2">
      <c r="A66" s="44" t="s">
        <v>65</v>
      </c>
      <c r="B66" s="41"/>
      <c r="C66" s="2">
        <v>600000</v>
      </c>
      <c r="D66" s="2">
        <v>600000</v>
      </c>
      <c r="E66" s="15">
        <f t="shared" si="0"/>
        <v>100</v>
      </c>
    </row>
    <row r="67" spans="1:5" x14ac:dyDescent="0.2">
      <c r="A67" s="44" t="s">
        <v>66</v>
      </c>
      <c r="B67" s="41"/>
      <c r="C67" s="2">
        <v>103000</v>
      </c>
      <c r="D67" s="2">
        <v>103000</v>
      </c>
      <c r="E67" s="15">
        <f t="shared" si="0"/>
        <v>100</v>
      </c>
    </row>
    <row r="68" spans="1:5" x14ac:dyDescent="0.2">
      <c r="A68" s="44" t="s">
        <v>67</v>
      </c>
      <c r="B68" s="41"/>
      <c r="D68" s="2">
        <v>80000</v>
      </c>
      <c r="E68" s="15"/>
    </row>
    <row r="69" spans="1:5" x14ac:dyDescent="0.2">
      <c r="A69" s="45" t="s">
        <v>68</v>
      </c>
      <c r="B69" s="41"/>
      <c r="C69" s="2">
        <v>867987</v>
      </c>
      <c r="D69" s="2">
        <v>867987</v>
      </c>
      <c r="E69" s="15">
        <f t="shared" si="0"/>
        <v>100</v>
      </c>
    </row>
    <row r="70" spans="1:5" x14ac:dyDescent="0.2">
      <c r="A70" s="45" t="s">
        <v>69</v>
      </c>
      <c r="B70" s="41"/>
      <c r="C70" s="2">
        <v>500000</v>
      </c>
      <c r="D70" s="2">
        <v>500000</v>
      </c>
      <c r="E70" s="15">
        <f t="shared" si="0"/>
        <v>100</v>
      </c>
    </row>
    <row r="71" spans="1:5" x14ac:dyDescent="0.2">
      <c r="A71" s="36" t="s">
        <v>70</v>
      </c>
      <c r="B71" s="37">
        <f>B72</f>
        <v>1248767</v>
      </c>
      <c r="C71" s="37">
        <f>C72+C73+C74</f>
        <v>4940130</v>
      </c>
      <c r="D71" s="37">
        <f>SUM(D72:D74)</f>
        <v>4828638</v>
      </c>
      <c r="E71" s="38">
        <f t="shared" si="0"/>
        <v>97.743136314226547</v>
      </c>
    </row>
    <row r="72" spans="1:5" x14ac:dyDescent="0.2">
      <c r="A72" s="44" t="s">
        <v>71</v>
      </c>
      <c r="B72" s="41">
        <v>1248767</v>
      </c>
      <c r="C72" s="2">
        <v>2397061</v>
      </c>
      <c r="D72" s="2">
        <f>1028455+1257114</f>
        <v>2285569</v>
      </c>
      <c r="E72" s="15">
        <f t="shared" si="0"/>
        <v>95.348804223171626</v>
      </c>
    </row>
    <row r="73" spans="1:5" x14ac:dyDescent="0.2">
      <c r="A73" s="44" t="s">
        <v>72</v>
      </c>
      <c r="B73" s="41"/>
      <c r="C73" s="41">
        <v>1158196</v>
      </c>
      <c r="D73" s="2">
        <f>2543069-D74</f>
        <v>1158196</v>
      </c>
      <c r="E73" s="15">
        <f t="shared" si="0"/>
        <v>100</v>
      </c>
    </row>
    <row r="74" spans="1:5" x14ac:dyDescent="0.2">
      <c r="A74" s="44" t="s">
        <v>73</v>
      </c>
      <c r="B74" s="41"/>
      <c r="C74" s="41">
        <v>1384873</v>
      </c>
      <c r="D74" s="2">
        <v>1384873</v>
      </c>
      <c r="E74" s="15">
        <f t="shared" si="0"/>
        <v>100</v>
      </c>
    </row>
    <row r="75" spans="1:5" x14ac:dyDescent="0.2">
      <c r="A75" s="36" t="s">
        <v>74</v>
      </c>
      <c r="B75" s="46">
        <f>B76</f>
        <v>3010810</v>
      </c>
      <c r="C75" s="46">
        <f>C76</f>
        <v>25403715</v>
      </c>
      <c r="D75" s="46">
        <f>D76</f>
        <v>24408714</v>
      </c>
      <c r="E75" s="38">
        <f t="shared" si="0"/>
        <v>96.083246092156202</v>
      </c>
    </row>
    <row r="76" spans="1:5" x14ac:dyDescent="0.2">
      <c r="A76" s="44" t="s">
        <v>75</v>
      </c>
      <c r="B76" s="41">
        <v>3010810</v>
      </c>
      <c r="C76" s="41">
        <v>25403715</v>
      </c>
      <c r="D76" s="2">
        <v>24408714</v>
      </c>
      <c r="E76" s="15">
        <f t="shared" ref="E76:E78" si="1">D76/C76*100</f>
        <v>96.083246092156202</v>
      </c>
    </row>
    <row r="77" spans="1:5" x14ac:dyDescent="0.2">
      <c r="A77" s="36" t="s">
        <v>76</v>
      </c>
      <c r="B77" s="37">
        <f>SUM(B78)</f>
        <v>440122</v>
      </c>
      <c r="C77" s="37">
        <f>SUM(C78)</f>
        <v>5440037</v>
      </c>
      <c r="D77" s="37">
        <f>D78</f>
        <v>5274300</v>
      </c>
      <c r="E77" s="38">
        <f t="shared" si="1"/>
        <v>96.953384692052651</v>
      </c>
    </row>
    <row r="78" spans="1:5" x14ac:dyDescent="0.2">
      <c r="A78" s="44" t="s">
        <v>77</v>
      </c>
      <c r="B78" s="41">
        <v>440122</v>
      </c>
      <c r="C78" s="41">
        <v>5440037</v>
      </c>
      <c r="D78" s="2">
        <v>5274300</v>
      </c>
      <c r="E78" s="15">
        <f t="shared" si="1"/>
        <v>96.953384692052651</v>
      </c>
    </row>
    <row r="79" spans="1:5" ht="13.5" thickBot="1" x14ac:dyDescent="0.25">
      <c r="A79" s="44"/>
      <c r="B79" s="41"/>
      <c r="D79" s="2"/>
      <c r="E79" s="47"/>
    </row>
    <row r="80" spans="1:5" ht="13.5" thickBot="1" x14ac:dyDescent="0.25">
      <c r="A80" s="10" t="s">
        <v>78</v>
      </c>
      <c r="B80" s="48">
        <f>B7+B12+B26</f>
        <v>689598704</v>
      </c>
      <c r="C80" s="48">
        <f>C7+C12+C26</f>
        <v>779431795</v>
      </c>
      <c r="D80" s="12">
        <f>D7+D12+D26</f>
        <v>774527652</v>
      </c>
      <c r="E80" s="13">
        <f>D80/C80*100</f>
        <v>99.370805369827124</v>
      </c>
    </row>
    <row r="81" spans="1:5" ht="13.5" thickBot="1" x14ac:dyDescent="0.25">
      <c r="A81" s="49"/>
      <c r="B81" s="50"/>
      <c r="C81" s="50"/>
      <c r="D81" s="2"/>
      <c r="E81" s="47"/>
    </row>
    <row r="82" spans="1:5" ht="13.5" thickBot="1" x14ac:dyDescent="0.25">
      <c r="A82" s="10" t="s">
        <v>79</v>
      </c>
      <c r="B82" s="51"/>
      <c r="C82" s="51">
        <f>C83+C86</f>
        <v>30628366</v>
      </c>
      <c r="D82" s="12">
        <f>D83+D86</f>
        <v>30628366</v>
      </c>
      <c r="E82" s="13">
        <f t="shared" ref="E82:E88" si="2">D82/C82*100</f>
        <v>100</v>
      </c>
    </row>
    <row r="83" spans="1:5" x14ac:dyDescent="0.2">
      <c r="A83" s="52" t="s">
        <v>80</v>
      </c>
      <c r="B83" s="53"/>
      <c r="C83" s="54">
        <f>C84</f>
        <v>640000</v>
      </c>
      <c r="D83" s="28">
        <f>D84</f>
        <v>640000</v>
      </c>
      <c r="E83" s="15">
        <f t="shared" si="2"/>
        <v>100</v>
      </c>
    </row>
    <row r="84" spans="1:5" x14ac:dyDescent="0.2">
      <c r="A84" s="55" t="s">
        <v>81</v>
      </c>
      <c r="B84" s="53"/>
      <c r="C84" s="18">
        <f>C85</f>
        <v>640000</v>
      </c>
      <c r="D84" s="19">
        <f>D85</f>
        <v>640000</v>
      </c>
      <c r="E84" s="15">
        <f t="shared" si="2"/>
        <v>100</v>
      </c>
    </row>
    <row r="85" spans="1:5" x14ac:dyDescent="0.2">
      <c r="A85" s="56" t="s">
        <v>82</v>
      </c>
      <c r="B85" s="53"/>
      <c r="C85" s="57">
        <v>640000</v>
      </c>
      <c r="D85" s="2">
        <v>640000</v>
      </c>
      <c r="E85" s="15">
        <f t="shared" si="2"/>
        <v>100</v>
      </c>
    </row>
    <row r="86" spans="1:5" x14ac:dyDescent="0.2">
      <c r="A86" s="52" t="s">
        <v>83</v>
      </c>
      <c r="B86" s="53"/>
      <c r="C86" s="54">
        <f>C87</f>
        <v>29988366</v>
      </c>
      <c r="D86" s="28">
        <f>D87</f>
        <v>29988366</v>
      </c>
      <c r="E86" s="29">
        <f t="shared" si="2"/>
        <v>100</v>
      </c>
    </row>
    <row r="87" spans="1:5" x14ac:dyDescent="0.2">
      <c r="A87" s="55" t="s">
        <v>84</v>
      </c>
      <c r="B87" s="53"/>
      <c r="C87" s="18">
        <f>C88</f>
        <v>29988366</v>
      </c>
      <c r="D87" s="19">
        <f>D88</f>
        <v>29988366</v>
      </c>
      <c r="E87" s="20">
        <f t="shared" si="2"/>
        <v>100</v>
      </c>
    </row>
    <row r="88" spans="1:5" x14ac:dyDescent="0.2">
      <c r="A88" s="56" t="s">
        <v>85</v>
      </c>
      <c r="B88" s="53"/>
      <c r="C88" s="57">
        <v>29988366</v>
      </c>
      <c r="D88" s="2">
        <v>29988366</v>
      </c>
      <c r="E88" s="15">
        <f t="shared" si="2"/>
        <v>100</v>
      </c>
    </row>
    <row r="89" spans="1:5" ht="13.5" thickBot="1" x14ac:dyDescent="0.25">
      <c r="A89" s="56"/>
      <c r="B89" s="58"/>
      <c r="C89" s="59"/>
      <c r="D89" s="2"/>
      <c r="E89" s="15"/>
    </row>
    <row r="90" spans="1:5" ht="13.5" thickBot="1" x14ac:dyDescent="0.25">
      <c r="A90" s="10" t="s">
        <v>86</v>
      </c>
      <c r="B90" s="51">
        <f>B91</f>
        <v>12000000</v>
      </c>
      <c r="C90" s="51">
        <f>C91</f>
        <v>12000000</v>
      </c>
      <c r="D90" s="12">
        <f>D92</f>
        <v>400000</v>
      </c>
      <c r="E90" s="13">
        <f>D90/C90*100</f>
        <v>3.3333333333333335</v>
      </c>
    </row>
    <row r="91" spans="1:5" x14ac:dyDescent="0.2">
      <c r="A91" s="16" t="s">
        <v>87</v>
      </c>
      <c r="B91" s="53">
        <v>12000000</v>
      </c>
      <c r="C91" s="53">
        <v>12000000</v>
      </c>
      <c r="D91" s="2">
        <v>0</v>
      </c>
      <c r="E91" s="15">
        <f>D91/C91</f>
        <v>0</v>
      </c>
    </row>
    <row r="92" spans="1:5" x14ac:dyDescent="0.2">
      <c r="A92" s="16" t="s">
        <v>88</v>
      </c>
      <c r="B92" s="53"/>
      <c r="C92" s="53"/>
      <c r="D92" s="2">
        <v>400000</v>
      </c>
      <c r="E92" s="15"/>
    </row>
    <row r="93" spans="1:5" ht="13.5" thickBot="1" x14ac:dyDescent="0.25">
      <c r="A93" s="49"/>
      <c r="B93" s="53"/>
      <c r="C93" s="54"/>
      <c r="D93" s="2"/>
      <c r="E93" s="47"/>
    </row>
    <row r="94" spans="1:5" ht="13.5" thickBot="1" x14ac:dyDescent="0.25">
      <c r="A94" s="10" t="s">
        <v>89</v>
      </c>
      <c r="B94" s="12">
        <f>B90</f>
        <v>12000000</v>
      </c>
      <c r="C94" s="48">
        <f>C90+C82</f>
        <v>42628366</v>
      </c>
      <c r="D94" s="12">
        <f>D82+D90</f>
        <v>31028366</v>
      </c>
      <c r="E94" s="13">
        <f>D94/C94*100</f>
        <v>72.788072618124744</v>
      </c>
    </row>
    <row r="95" spans="1:5" ht="13.5" thickBot="1" x14ac:dyDescent="0.25">
      <c r="A95" s="16"/>
      <c r="C95" s="53"/>
      <c r="D95" s="2"/>
      <c r="E95" s="47"/>
    </row>
    <row r="96" spans="1:5" ht="23.25" thickBot="1" x14ac:dyDescent="0.25">
      <c r="A96" s="10" t="s">
        <v>90</v>
      </c>
      <c r="B96" s="48">
        <f>B80+B91</f>
        <v>701598704</v>
      </c>
      <c r="C96" s="48">
        <f>C80+C94</f>
        <v>822060161</v>
      </c>
      <c r="D96" s="12">
        <f>D94+D80</f>
        <v>805556018</v>
      </c>
      <c r="E96" s="13">
        <f>D96/C96*100</f>
        <v>97.992343652814483</v>
      </c>
    </row>
    <row r="97" spans="1:5" ht="13.5" thickBot="1" x14ac:dyDescent="0.25">
      <c r="A97" s="16"/>
      <c r="B97" s="53"/>
      <c r="C97" s="53"/>
      <c r="D97" s="2"/>
      <c r="E97" s="60"/>
    </row>
    <row r="98" spans="1:5" ht="13.5" thickBot="1" x14ac:dyDescent="0.25">
      <c r="A98" s="61" t="s">
        <v>91</v>
      </c>
      <c r="B98" s="62">
        <f>B99+B100</f>
        <v>90000000</v>
      </c>
      <c r="C98" s="62">
        <f>C99+C100+C101</f>
        <v>102476267</v>
      </c>
      <c r="D98" s="12">
        <f>D99+D100+D101</f>
        <v>40476267</v>
      </c>
      <c r="E98" s="13">
        <f>D98/C98*100</f>
        <v>39.498186443501112</v>
      </c>
    </row>
    <row r="99" spans="1:5" x14ac:dyDescent="0.2">
      <c r="A99" s="63" t="s">
        <v>92</v>
      </c>
      <c r="B99" s="57">
        <v>55000000</v>
      </c>
      <c r="C99" s="57">
        <v>55000000</v>
      </c>
      <c r="D99" s="2">
        <v>0</v>
      </c>
      <c r="E99" s="15">
        <f>D99/C99*100</f>
        <v>0</v>
      </c>
    </row>
    <row r="100" spans="1:5" x14ac:dyDescent="0.2">
      <c r="A100" s="63" t="s">
        <v>93</v>
      </c>
      <c r="B100" s="57">
        <v>35000000</v>
      </c>
      <c r="C100" s="57">
        <v>35000000</v>
      </c>
      <c r="D100" s="2">
        <v>28000000</v>
      </c>
      <c r="E100" s="15">
        <f>D100/C100*100</f>
        <v>80</v>
      </c>
    </row>
    <row r="101" spans="1:5" x14ac:dyDescent="0.2">
      <c r="A101" s="64" t="s">
        <v>94</v>
      </c>
      <c r="B101" s="57"/>
      <c r="C101" s="57">
        <v>12476267</v>
      </c>
      <c r="D101" s="57">
        <v>12476267</v>
      </c>
      <c r="E101" s="15">
        <f>D101/C101*100</f>
        <v>100</v>
      </c>
    </row>
    <row r="102" spans="1:5" x14ac:dyDescent="0.2">
      <c r="A102" s="64"/>
      <c r="B102" s="57"/>
      <c r="C102" s="57"/>
      <c r="D102" s="57"/>
      <c r="E102" s="15"/>
    </row>
    <row r="103" spans="1:5" x14ac:dyDescent="0.2">
      <c r="A103" s="64"/>
      <c r="B103" s="57"/>
      <c r="C103" s="57"/>
      <c r="D103" s="57"/>
      <c r="E103" s="15"/>
    </row>
    <row r="104" spans="1:5" x14ac:dyDescent="0.2">
      <c r="A104" s="64"/>
      <c r="B104" s="57"/>
      <c r="C104" s="57"/>
      <c r="D104" s="57"/>
      <c r="E104" s="15"/>
    </row>
    <row r="105" spans="1:5" x14ac:dyDescent="0.2">
      <c r="A105" s="64"/>
      <c r="B105" s="57"/>
      <c r="C105" s="57"/>
      <c r="D105" s="57"/>
      <c r="E105" s="15"/>
    </row>
    <row r="106" spans="1:5" ht="13.5" thickBot="1" x14ac:dyDescent="0.25">
      <c r="A106" s="65"/>
      <c r="B106" s="58"/>
      <c r="C106" s="58"/>
      <c r="D106" s="66"/>
      <c r="E106" s="67"/>
    </row>
    <row r="107" spans="1:5" ht="13.5" thickBot="1" x14ac:dyDescent="0.25">
      <c r="A107" s="68" t="s">
        <v>95</v>
      </c>
      <c r="B107" s="51">
        <f>SUM(B108:B111)</f>
        <v>40069510</v>
      </c>
      <c r="C107" s="51">
        <f>SUM(C108:C111)</f>
        <v>40069510</v>
      </c>
      <c r="D107" s="51">
        <f>SUM(D108:D111)</f>
        <v>40069510</v>
      </c>
      <c r="E107" s="13">
        <f>D107/C107*100</f>
        <v>100</v>
      </c>
    </row>
    <row r="108" spans="1:5" x14ac:dyDescent="0.2">
      <c r="A108" s="14" t="s">
        <v>7</v>
      </c>
      <c r="B108" s="53">
        <v>29066175</v>
      </c>
      <c r="C108" s="53">
        <v>29066175</v>
      </c>
      <c r="D108" s="53">
        <v>29066175</v>
      </c>
      <c r="E108" s="15">
        <f>D108/C108*100</f>
        <v>100</v>
      </c>
    </row>
    <row r="109" spans="1:5" x14ac:dyDescent="0.2">
      <c r="A109" s="16" t="s">
        <v>8</v>
      </c>
      <c r="B109" s="41">
        <v>3704682</v>
      </c>
      <c r="C109" s="41">
        <v>3704682</v>
      </c>
      <c r="D109" s="41">
        <v>3704682</v>
      </c>
      <c r="E109" s="15">
        <f>D109/C109*100</f>
        <v>100</v>
      </c>
    </row>
    <row r="110" spans="1:5" x14ac:dyDescent="0.2">
      <c r="A110" s="16" t="s">
        <v>9</v>
      </c>
      <c r="B110" s="53">
        <v>3768727</v>
      </c>
      <c r="C110" s="53">
        <v>3768727</v>
      </c>
      <c r="D110" s="53">
        <v>3768727</v>
      </c>
      <c r="E110" s="15">
        <f>D110/C110*100</f>
        <v>100</v>
      </c>
    </row>
    <row r="111" spans="1:5" x14ac:dyDescent="0.2">
      <c r="A111" s="16" t="s">
        <v>10</v>
      </c>
      <c r="B111" s="53">
        <v>3529926</v>
      </c>
      <c r="C111" s="53">
        <v>3529926</v>
      </c>
      <c r="D111" s="53">
        <v>3529926</v>
      </c>
      <c r="E111" s="15">
        <f>D111/C111*100</f>
        <v>100</v>
      </c>
    </row>
    <row r="112" spans="1:5" ht="13.5" thickBot="1" x14ac:dyDescent="0.25">
      <c r="A112" s="16"/>
      <c r="D112" s="2"/>
      <c r="E112" s="67"/>
    </row>
    <row r="113" spans="1:5" ht="13.5" thickBot="1" x14ac:dyDescent="0.25">
      <c r="A113" s="10" t="s">
        <v>96</v>
      </c>
      <c r="B113" s="12">
        <f>B96+B98+B107</f>
        <v>831668214</v>
      </c>
      <c r="C113" s="69">
        <f>C96+C98+C107</f>
        <v>964605938</v>
      </c>
      <c r="D113" s="12">
        <f>D96+D98+D107</f>
        <v>886101795</v>
      </c>
      <c r="E113" s="13">
        <f>D113/C113*100</f>
        <v>91.861532268527256</v>
      </c>
    </row>
    <row r="114" spans="1:5" hidden="1" x14ac:dyDescent="0.2">
      <c r="A114" s="49"/>
      <c r="B114" s="2"/>
      <c r="C114" s="54">
        <f>C113-[1]kiadások!C114</f>
        <v>0</v>
      </c>
      <c r="D114" s="47"/>
      <c r="E114" s="47"/>
    </row>
    <row r="115" spans="1:5" ht="13.5" hidden="1" thickBot="1" x14ac:dyDescent="0.25">
      <c r="A115" s="70"/>
      <c r="B115" s="69">
        <f>B96+B98+B107</f>
        <v>831668214</v>
      </c>
      <c r="C115" s="2">
        <f>[1]kiadások!C124+[1]kiadások!C136</f>
        <v>0</v>
      </c>
      <c r="D115" s="47"/>
      <c r="E115" s="47"/>
    </row>
    <row r="116" spans="1:5" hidden="1" x14ac:dyDescent="0.2">
      <c r="A116" s="70"/>
      <c r="B116" s="64"/>
      <c r="D116" s="47"/>
      <c r="E116" s="47"/>
    </row>
    <row r="117" spans="1:5" ht="13.5" hidden="1" thickBot="1" x14ac:dyDescent="0.25">
      <c r="A117" s="70"/>
      <c r="B117" s="71"/>
      <c r="C117" s="2" t="e">
        <f>C8+C9+C10+C11+C15+C16+C17+C19+C20+C23+C24+#REF!+#REF!+C29+C30+#REF!+#REF!+C31+C35+C36+C37+C38+C39+C40+C42+C45+C46+C47+C48+C49+C50+C51+C52+C55+C56+C57+C60+C76+C78+#REF!+C108+C109+C110+C111+C62+C63+#REF!</f>
        <v>#REF!</v>
      </c>
      <c r="D117" s="47"/>
      <c r="E117" s="47"/>
    </row>
    <row r="118" spans="1:5" hidden="1" x14ac:dyDescent="0.2">
      <c r="A118" s="70"/>
      <c r="B118" s="72"/>
      <c r="C118" s="2" t="e">
        <f>C113-C117</f>
        <v>#REF!</v>
      </c>
      <c r="D118" s="47"/>
      <c r="E118" s="47"/>
    </row>
    <row r="119" spans="1:5" hidden="1" x14ac:dyDescent="0.2">
      <c r="A119" s="73"/>
      <c r="B119" s="72"/>
      <c r="C119" s="74"/>
      <c r="D119" s="47"/>
      <c r="E119" s="47"/>
    </row>
    <row r="120" spans="1:5" ht="13.5" hidden="1" thickBot="1" x14ac:dyDescent="0.25">
      <c r="A120" s="75" t="s">
        <v>97</v>
      </c>
      <c r="B120" s="76"/>
      <c r="D120" s="47"/>
      <c r="E120" s="47"/>
    </row>
    <row r="121" spans="1:5" hidden="1" x14ac:dyDescent="0.2">
      <c r="A121" s="70"/>
      <c r="B121" s="77"/>
      <c r="C121" s="2">
        <v>-18621511</v>
      </c>
      <c r="D121" s="47"/>
      <c r="E121" s="47"/>
    </row>
    <row r="122" spans="1:5" hidden="1" x14ac:dyDescent="0.2">
      <c r="A122" s="70"/>
      <c r="B122" s="1"/>
      <c r="C122" s="2">
        <f>C115-C121</f>
        <v>18621511</v>
      </c>
      <c r="D122" s="47"/>
      <c r="E122" s="47"/>
    </row>
    <row r="123" spans="1:5" x14ac:dyDescent="0.2">
      <c r="A123" s="70"/>
      <c r="B123" s="1"/>
      <c r="D123" s="2"/>
      <c r="E123" s="47"/>
    </row>
    <row r="124" spans="1:5" ht="18" x14ac:dyDescent="0.25">
      <c r="A124" s="70"/>
      <c r="B124" s="78"/>
      <c r="C124" s="78"/>
      <c r="D124" s="78"/>
      <c r="E124" s="79"/>
    </row>
    <row r="125" spans="1:5" ht="18" x14ac:dyDescent="0.25">
      <c r="A125" s="70"/>
      <c r="B125" s="78"/>
      <c r="C125" s="78"/>
      <c r="D125" s="78"/>
      <c r="E125" s="78"/>
    </row>
    <row r="126" spans="1:5" x14ac:dyDescent="0.2">
      <c r="A126" s="1"/>
      <c r="B126" s="80"/>
    </row>
    <row r="127" spans="1:5" x14ac:dyDescent="0.2">
      <c r="A127" s="1"/>
      <c r="B127" s="81"/>
    </row>
    <row r="128" spans="1:5" x14ac:dyDescent="0.2">
      <c r="A128" s="1"/>
      <c r="B128" s="1"/>
    </row>
    <row r="129" spans="1:2" x14ac:dyDescent="0.2">
      <c r="A129" s="1"/>
      <c r="B129" s="1"/>
    </row>
    <row r="130" spans="1:2" x14ac:dyDescent="0.2">
      <c r="A130" s="1"/>
      <c r="B130" s="1"/>
    </row>
    <row r="131" spans="1:2" x14ac:dyDescent="0.2">
      <c r="A131" s="1"/>
      <c r="B131" s="1"/>
    </row>
    <row r="132" spans="1:2" x14ac:dyDescent="0.2">
      <c r="A132" s="1"/>
      <c r="B132" s="1"/>
    </row>
    <row r="133" spans="1:2" x14ac:dyDescent="0.2">
      <c r="A133" s="1"/>
      <c r="B133" s="1"/>
    </row>
    <row r="134" spans="1:2" x14ac:dyDescent="0.2">
      <c r="A134" s="1"/>
      <c r="B134" s="1"/>
    </row>
    <row r="135" spans="1:2" x14ac:dyDescent="0.2">
      <c r="A135" s="1"/>
      <c r="B135" s="1"/>
    </row>
    <row r="136" spans="1:2" x14ac:dyDescent="0.2">
      <c r="A136" s="1"/>
      <c r="B136" s="1"/>
    </row>
    <row r="137" spans="1:2" x14ac:dyDescent="0.2">
      <c r="A137" s="1"/>
      <c r="B137" s="1"/>
    </row>
    <row r="138" spans="1:2" x14ac:dyDescent="0.2">
      <c r="A138" s="1"/>
      <c r="B138" s="1"/>
    </row>
    <row r="139" spans="1:2" x14ac:dyDescent="0.2">
      <c r="A139" s="1"/>
      <c r="B139" s="1"/>
    </row>
    <row r="140" spans="1:2" x14ac:dyDescent="0.2">
      <c r="A140" s="1"/>
      <c r="B140" s="1"/>
    </row>
    <row r="141" spans="1:2" x14ac:dyDescent="0.2">
      <c r="A141" s="1"/>
      <c r="B141" s="1"/>
    </row>
    <row r="142" spans="1:2" x14ac:dyDescent="0.2">
      <c r="A142" s="1"/>
      <c r="B142" s="1"/>
    </row>
    <row r="143" spans="1:2" x14ac:dyDescent="0.2">
      <c r="A143" s="1"/>
      <c r="B143" s="1"/>
    </row>
    <row r="144" spans="1:2" x14ac:dyDescent="0.2">
      <c r="A144" s="1"/>
      <c r="B144" s="1"/>
    </row>
    <row r="145" spans="1:2" x14ac:dyDescent="0.2">
      <c r="A145" s="1"/>
      <c r="B145" s="1"/>
    </row>
    <row r="146" spans="1:2" x14ac:dyDescent="0.2">
      <c r="A146" s="1"/>
      <c r="B146" s="1"/>
    </row>
    <row r="147" spans="1:2" x14ac:dyDescent="0.2">
      <c r="A147" s="1"/>
      <c r="B147" s="1"/>
    </row>
    <row r="148" spans="1:2" x14ac:dyDescent="0.2">
      <c r="A148" s="1"/>
      <c r="B148" s="1"/>
    </row>
    <row r="149" spans="1:2" x14ac:dyDescent="0.2">
      <c r="A149" s="1"/>
      <c r="B149" s="1"/>
    </row>
    <row r="150" spans="1:2" x14ac:dyDescent="0.2">
      <c r="A150" s="1"/>
      <c r="B150" s="1"/>
    </row>
    <row r="151" spans="1:2" x14ac:dyDescent="0.2">
      <c r="A151" s="1"/>
      <c r="B151" s="1"/>
    </row>
    <row r="152" spans="1:2" x14ac:dyDescent="0.2">
      <c r="A152" s="1"/>
      <c r="B152" s="1"/>
    </row>
    <row r="153" spans="1:2" x14ac:dyDescent="0.2">
      <c r="A153" s="1"/>
      <c r="B153" s="1"/>
    </row>
    <row r="154" spans="1:2" x14ac:dyDescent="0.2">
      <c r="A154" s="1"/>
      <c r="B154" s="1"/>
    </row>
    <row r="155" spans="1:2" x14ac:dyDescent="0.2">
      <c r="A155" s="1"/>
      <c r="B155" s="1"/>
    </row>
    <row r="156" spans="1:2" x14ac:dyDescent="0.2">
      <c r="A156" s="1"/>
      <c r="B156" s="1"/>
    </row>
    <row r="157" spans="1:2" x14ac:dyDescent="0.2">
      <c r="A157" s="1"/>
      <c r="B157" s="1"/>
    </row>
    <row r="158" spans="1:2" x14ac:dyDescent="0.2">
      <c r="A158" s="1"/>
      <c r="B158" s="1"/>
    </row>
    <row r="159" spans="1:2" x14ac:dyDescent="0.2">
      <c r="A159" s="1"/>
      <c r="B159" s="1"/>
    </row>
    <row r="160" spans="1:2" x14ac:dyDescent="0.2">
      <c r="A160" s="1"/>
      <c r="B160" s="1"/>
    </row>
    <row r="161" spans="1:2" x14ac:dyDescent="0.2">
      <c r="A161" s="1"/>
      <c r="B161" s="1"/>
    </row>
    <row r="162" spans="1:2" x14ac:dyDescent="0.2">
      <c r="A162" s="1"/>
      <c r="B162" s="1"/>
    </row>
    <row r="163" spans="1:2" x14ac:dyDescent="0.2">
      <c r="A163" s="1"/>
      <c r="B163" s="1"/>
    </row>
    <row r="164" spans="1:2" x14ac:dyDescent="0.2">
      <c r="A164" s="1"/>
      <c r="B164" s="1"/>
    </row>
    <row r="165" spans="1:2" x14ac:dyDescent="0.2">
      <c r="A165" s="1"/>
      <c r="B165" s="1"/>
    </row>
    <row r="166" spans="1:2" x14ac:dyDescent="0.2">
      <c r="A166" s="1"/>
      <c r="B166" s="1"/>
    </row>
    <row r="167" spans="1:2" x14ac:dyDescent="0.2">
      <c r="A167" s="1"/>
      <c r="B167" s="1"/>
    </row>
    <row r="168" spans="1:2" x14ac:dyDescent="0.2">
      <c r="A168" s="1"/>
      <c r="B168" s="1"/>
    </row>
    <row r="169" spans="1:2" x14ac:dyDescent="0.2">
      <c r="A169" s="1"/>
      <c r="B169" s="1"/>
    </row>
    <row r="170" spans="1:2" x14ac:dyDescent="0.2">
      <c r="A170" s="1"/>
      <c r="B170" s="1"/>
    </row>
    <row r="171" spans="1:2" x14ac:dyDescent="0.2">
      <c r="A171" s="1"/>
      <c r="B171" s="1"/>
    </row>
    <row r="172" spans="1:2" x14ac:dyDescent="0.2">
      <c r="A172" s="1"/>
      <c r="B172" s="1"/>
    </row>
    <row r="173" spans="1:2" x14ac:dyDescent="0.2">
      <c r="A173" s="1"/>
      <c r="B173" s="1"/>
    </row>
    <row r="174" spans="1:2" x14ac:dyDescent="0.2">
      <c r="A174" s="1"/>
      <c r="B174" s="1"/>
    </row>
    <row r="175" spans="1:2" x14ac:dyDescent="0.2">
      <c r="A175" s="1"/>
      <c r="B175" s="1"/>
    </row>
    <row r="176" spans="1:2" x14ac:dyDescent="0.2">
      <c r="A176" s="1"/>
      <c r="B176" s="1"/>
    </row>
    <row r="177" spans="1:2" x14ac:dyDescent="0.2">
      <c r="A177" s="1"/>
      <c r="B177" s="1"/>
    </row>
    <row r="178" spans="1:2" x14ac:dyDescent="0.2">
      <c r="A178" s="1"/>
      <c r="B178" s="1"/>
    </row>
    <row r="179" spans="1:2" x14ac:dyDescent="0.2">
      <c r="A179" s="1"/>
      <c r="B179" s="1"/>
    </row>
    <row r="180" spans="1:2" x14ac:dyDescent="0.2">
      <c r="A180" s="1"/>
      <c r="B180" s="1"/>
    </row>
    <row r="181" spans="1:2" x14ac:dyDescent="0.2">
      <c r="A181" s="1"/>
      <c r="B181" s="1"/>
    </row>
    <row r="182" spans="1:2" x14ac:dyDescent="0.2">
      <c r="A182" s="1"/>
      <c r="B182" s="1"/>
    </row>
    <row r="183" spans="1:2" x14ac:dyDescent="0.2">
      <c r="A183" s="1"/>
      <c r="B183" s="1"/>
    </row>
    <row r="184" spans="1:2" x14ac:dyDescent="0.2">
      <c r="A184" s="1"/>
      <c r="B184" s="1"/>
    </row>
    <row r="185" spans="1:2" x14ac:dyDescent="0.2">
      <c r="A185" s="1"/>
      <c r="B185" s="1"/>
    </row>
    <row r="186" spans="1:2" x14ac:dyDescent="0.2">
      <c r="A186" s="1"/>
      <c r="B186" s="1"/>
    </row>
    <row r="187" spans="1:2" x14ac:dyDescent="0.2">
      <c r="A187" s="1"/>
      <c r="B187" s="1"/>
    </row>
    <row r="188" spans="1:2" x14ac:dyDescent="0.2">
      <c r="A188" s="1"/>
      <c r="B188" s="1"/>
    </row>
    <row r="189" spans="1:2" x14ac:dyDescent="0.2">
      <c r="A189" s="1"/>
      <c r="B189" s="1"/>
    </row>
    <row r="190" spans="1:2" x14ac:dyDescent="0.2">
      <c r="A190" s="1"/>
      <c r="B190" s="1"/>
    </row>
    <row r="191" spans="1:2" x14ac:dyDescent="0.2">
      <c r="A191" s="1"/>
      <c r="B191" s="1"/>
    </row>
    <row r="192" spans="1:2" x14ac:dyDescent="0.2">
      <c r="A192" s="1"/>
      <c r="B192" s="1"/>
    </row>
    <row r="193" spans="1:2" x14ac:dyDescent="0.2">
      <c r="A193" s="1"/>
      <c r="B193" s="1"/>
    </row>
    <row r="194" spans="1:2" x14ac:dyDescent="0.2">
      <c r="A194" s="1"/>
      <c r="B194" s="1"/>
    </row>
    <row r="195" spans="1:2" x14ac:dyDescent="0.2">
      <c r="A195" s="1"/>
      <c r="B195" s="1"/>
    </row>
    <row r="196" spans="1:2" x14ac:dyDescent="0.2">
      <c r="A196" s="1"/>
      <c r="B196" s="1"/>
    </row>
    <row r="197" spans="1:2" x14ac:dyDescent="0.2">
      <c r="A197" s="1"/>
      <c r="B197" s="1"/>
    </row>
    <row r="198" spans="1:2" x14ac:dyDescent="0.2">
      <c r="A198" s="1"/>
      <c r="B198" s="1"/>
    </row>
    <row r="199" spans="1:2" x14ac:dyDescent="0.2">
      <c r="A199" s="1"/>
      <c r="B199" s="1"/>
    </row>
    <row r="200" spans="1:2" x14ac:dyDescent="0.2">
      <c r="A200" s="1"/>
      <c r="B200" s="1"/>
    </row>
    <row r="201" spans="1:2" x14ac:dyDescent="0.2">
      <c r="A201" s="1"/>
      <c r="B201" s="1"/>
    </row>
    <row r="202" spans="1:2" x14ac:dyDescent="0.2">
      <c r="A202" s="1"/>
      <c r="B202" s="1"/>
    </row>
    <row r="203" spans="1:2" x14ac:dyDescent="0.2">
      <c r="A203" s="1"/>
      <c r="B203" s="1"/>
    </row>
    <row r="204" spans="1:2" x14ac:dyDescent="0.2">
      <c r="A204" s="1"/>
      <c r="B204" s="1"/>
    </row>
    <row r="205" spans="1:2" x14ac:dyDescent="0.2">
      <c r="A205" s="1"/>
      <c r="B205" s="1"/>
    </row>
    <row r="206" spans="1:2" x14ac:dyDescent="0.2">
      <c r="A206" s="1"/>
      <c r="B206" s="1"/>
    </row>
    <row r="207" spans="1:2" x14ac:dyDescent="0.2">
      <c r="A207" s="1"/>
      <c r="B207" s="1"/>
    </row>
    <row r="208" spans="1:2" x14ac:dyDescent="0.2">
      <c r="A208" s="1"/>
      <c r="B208" s="1"/>
    </row>
    <row r="209" spans="1:2" x14ac:dyDescent="0.2">
      <c r="A209" s="1"/>
      <c r="B209" s="1"/>
    </row>
    <row r="210" spans="1:2" x14ac:dyDescent="0.2">
      <c r="A210" s="1"/>
      <c r="B210" s="1"/>
    </row>
    <row r="211" spans="1:2" x14ac:dyDescent="0.2">
      <c r="A211" s="1"/>
      <c r="B211" s="1"/>
    </row>
    <row r="212" spans="1:2" x14ac:dyDescent="0.2">
      <c r="A212" s="1"/>
      <c r="B212" s="1"/>
    </row>
    <row r="213" spans="1:2" x14ac:dyDescent="0.2">
      <c r="A213" s="1"/>
      <c r="B213" s="1"/>
    </row>
    <row r="214" spans="1:2" x14ac:dyDescent="0.2">
      <c r="A214" s="1"/>
      <c r="B214" s="1"/>
    </row>
    <row r="215" spans="1:2" x14ac:dyDescent="0.2">
      <c r="A215" s="1"/>
      <c r="B215" s="1"/>
    </row>
    <row r="216" spans="1:2" x14ac:dyDescent="0.2">
      <c r="A216" s="1"/>
      <c r="B216" s="1"/>
    </row>
    <row r="217" spans="1:2" x14ac:dyDescent="0.2">
      <c r="A217" s="1"/>
      <c r="B217" s="1"/>
    </row>
    <row r="218" spans="1:2" x14ac:dyDescent="0.2">
      <c r="A218" s="1"/>
      <c r="B218" s="1"/>
    </row>
    <row r="219" spans="1:2" x14ac:dyDescent="0.2">
      <c r="A219" s="1"/>
      <c r="B219" s="1"/>
    </row>
    <row r="220" spans="1:2" x14ac:dyDescent="0.2">
      <c r="A220" s="1"/>
      <c r="B220" s="1"/>
    </row>
    <row r="221" spans="1:2" x14ac:dyDescent="0.2">
      <c r="A221" s="1"/>
      <c r="B221" s="1"/>
    </row>
    <row r="222" spans="1:2" x14ac:dyDescent="0.2">
      <c r="A222" s="1"/>
      <c r="B222" s="1"/>
    </row>
    <row r="223" spans="1:2" x14ac:dyDescent="0.2">
      <c r="A223" s="1"/>
      <c r="B223" s="1"/>
    </row>
    <row r="224" spans="1:2" x14ac:dyDescent="0.2">
      <c r="A224" s="1"/>
      <c r="B224" s="1"/>
    </row>
    <row r="225" spans="1:2" x14ac:dyDescent="0.2">
      <c r="A225" s="1"/>
      <c r="B225" s="1"/>
    </row>
    <row r="226" spans="1:2" x14ac:dyDescent="0.2">
      <c r="A226" s="1"/>
      <c r="B226" s="1"/>
    </row>
    <row r="227" spans="1:2" x14ac:dyDescent="0.2">
      <c r="A227" s="1"/>
      <c r="B227" s="1"/>
    </row>
    <row r="228" spans="1:2" x14ac:dyDescent="0.2">
      <c r="A228" s="1"/>
      <c r="B228" s="1"/>
    </row>
    <row r="229" spans="1:2" x14ac:dyDescent="0.2">
      <c r="A229" s="1"/>
      <c r="B229" s="1"/>
    </row>
    <row r="230" spans="1:2" x14ac:dyDescent="0.2">
      <c r="A230" s="1"/>
      <c r="B230" s="1"/>
    </row>
    <row r="231" spans="1:2" x14ac:dyDescent="0.2">
      <c r="A231" s="1"/>
      <c r="B231" s="1"/>
    </row>
    <row r="232" spans="1:2" x14ac:dyDescent="0.2">
      <c r="A232" s="1"/>
      <c r="B232" s="1"/>
    </row>
    <row r="233" spans="1:2" x14ac:dyDescent="0.2">
      <c r="A233" s="1"/>
      <c r="B233" s="1"/>
    </row>
    <row r="234" spans="1:2" x14ac:dyDescent="0.2">
      <c r="A234" s="1"/>
      <c r="B234" s="1"/>
    </row>
    <row r="235" spans="1:2" x14ac:dyDescent="0.2">
      <c r="A235" s="1"/>
      <c r="B235" s="1"/>
    </row>
    <row r="236" spans="1:2" x14ac:dyDescent="0.2">
      <c r="A236" s="1"/>
      <c r="B236" s="1"/>
    </row>
    <row r="237" spans="1:2" x14ac:dyDescent="0.2">
      <c r="A237" s="1"/>
      <c r="B237" s="1"/>
    </row>
    <row r="238" spans="1:2" x14ac:dyDescent="0.2">
      <c r="A238" s="1"/>
      <c r="B238" s="1"/>
    </row>
    <row r="239" spans="1:2" x14ac:dyDescent="0.2">
      <c r="A239" s="1"/>
      <c r="B239" s="1"/>
    </row>
    <row r="240" spans="1:2" x14ac:dyDescent="0.2">
      <c r="A240" s="1"/>
      <c r="B240" s="1"/>
    </row>
    <row r="241" spans="1:2" x14ac:dyDescent="0.2">
      <c r="A241" s="1"/>
      <c r="B241" s="1"/>
    </row>
    <row r="242" spans="1:2" x14ac:dyDescent="0.2">
      <c r="A242" s="1"/>
      <c r="B242" s="1"/>
    </row>
    <row r="243" spans="1:2" x14ac:dyDescent="0.2">
      <c r="A243" s="1"/>
      <c r="B243" s="1"/>
    </row>
    <row r="244" spans="1:2" x14ac:dyDescent="0.2">
      <c r="A244" s="1"/>
      <c r="B244" s="1"/>
    </row>
    <row r="245" spans="1:2" x14ac:dyDescent="0.2">
      <c r="A245" s="1"/>
      <c r="B245" s="1"/>
    </row>
    <row r="246" spans="1:2" x14ac:dyDescent="0.2">
      <c r="A246" s="1"/>
      <c r="B246" s="1"/>
    </row>
    <row r="247" spans="1:2" x14ac:dyDescent="0.2">
      <c r="A247" s="1"/>
      <c r="B247" s="1"/>
    </row>
    <row r="248" spans="1:2" x14ac:dyDescent="0.2">
      <c r="A248" s="1"/>
      <c r="B248" s="1"/>
    </row>
    <row r="249" spans="1:2" x14ac:dyDescent="0.2">
      <c r="A249" s="1"/>
      <c r="B249" s="1"/>
    </row>
    <row r="250" spans="1:2" x14ac:dyDescent="0.2">
      <c r="A250" s="1"/>
      <c r="B250" s="1"/>
    </row>
    <row r="251" spans="1:2" x14ac:dyDescent="0.2">
      <c r="A251" s="1"/>
      <c r="B251" s="1"/>
    </row>
    <row r="252" spans="1:2" x14ac:dyDescent="0.2">
      <c r="A252" s="1"/>
      <c r="B252" s="1"/>
    </row>
    <row r="253" spans="1:2" x14ac:dyDescent="0.2">
      <c r="A253" s="1"/>
      <c r="B253" s="1"/>
    </row>
    <row r="254" spans="1:2" x14ac:dyDescent="0.2">
      <c r="A254" s="1"/>
      <c r="B254" s="1"/>
    </row>
    <row r="255" spans="1:2" x14ac:dyDescent="0.2">
      <c r="A255" s="1"/>
      <c r="B255" s="1"/>
    </row>
    <row r="256" spans="1:2" x14ac:dyDescent="0.2">
      <c r="A256" s="1"/>
      <c r="B256" s="1"/>
    </row>
    <row r="257" spans="1:2" x14ac:dyDescent="0.2">
      <c r="A257" s="1"/>
      <c r="B257" s="1"/>
    </row>
    <row r="258" spans="1:2" x14ac:dyDescent="0.2">
      <c r="A258" s="1"/>
      <c r="B258" s="1"/>
    </row>
    <row r="259" spans="1:2" x14ac:dyDescent="0.2">
      <c r="A259" s="1"/>
      <c r="B259" s="1"/>
    </row>
    <row r="260" spans="1:2" x14ac:dyDescent="0.2">
      <c r="A260" s="1"/>
      <c r="B260" s="1"/>
    </row>
    <row r="261" spans="1:2" x14ac:dyDescent="0.2">
      <c r="A261" s="1"/>
      <c r="B261" s="1"/>
    </row>
    <row r="262" spans="1:2" x14ac:dyDescent="0.2">
      <c r="A262" s="1"/>
      <c r="B262" s="1"/>
    </row>
    <row r="263" spans="1:2" x14ac:dyDescent="0.2">
      <c r="A263" s="1"/>
      <c r="B263" s="1"/>
    </row>
    <row r="264" spans="1:2" x14ac:dyDescent="0.2">
      <c r="A264" s="1"/>
      <c r="B264" s="1"/>
    </row>
    <row r="265" spans="1:2" x14ac:dyDescent="0.2">
      <c r="A265" s="1"/>
      <c r="B265" s="1"/>
    </row>
    <row r="266" spans="1:2" x14ac:dyDescent="0.2">
      <c r="A266" s="1"/>
      <c r="B266" s="1"/>
    </row>
    <row r="267" spans="1:2" x14ac:dyDescent="0.2">
      <c r="A267" s="1"/>
      <c r="B267" s="1"/>
    </row>
    <row r="268" spans="1:2" x14ac:dyDescent="0.2">
      <c r="A268" s="1"/>
      <c r="B268" s="1"/>
    </row>
    <row r="269" spans="1:2" x14ac:dyDescent="0.2">
      <c r="A269" s="1"/>
      <c r="B269" s="1"/>
    </row>
    <row r="270" spans="1:2" x14ac:dyDescent="0.2">
      <c r="A270" s="1"/>
      <c r="B270" s="1"/>
    </row>
    <row r="271" spans="1:2" x14ac:dyDescent="0.2">
      <c r="A271" s="1"/>
      <c r="B271" s="1"/>
    </row>
    <row r="272" spans="1:2" x14ac:dyDescent="0.2">
      <c r="A272" s="1"/>
      <c r="B272" s="1"/>
    </row>
    <row r="273" spans="1:2" x14ac:dyDescent="0.2">
      <c r="A273" s="1"/>
      <c r="B273" s="1"/>
    </row>
    <row r="274" spans="1:2" x14ac:dyDescent="0.2">
      <c r="A274" s="1"/>
      <c r="B274" s="1"/>
    </row>
    <row r="275" spans="1:2" x14ac:dyDescent="0.2">
      <c r="A275" s="1"/>
      <c r="B275" s="1"/>
    </row>
    <row r="276" spans="1:2" x14ac:dyDescent="0.2">
      <c r="A276" s="1"/>
      <c r="B276" s="1"/>
    </row>
    <row r="277" spans="1:2" x14ac:dyDescent="0.2">
      <c r="A277" s="1"/>
      <c r="B277" s="1"/>
    </row>
    <row r="278" spans="1:2" x14ac:dyDescent="0.2">
      <c r="A278" s="1"/>
      <c r="B278" s="1"/>
    </row>
    <row r="279" spans="1:2" x14ac:dyDescent="0.2">
      <c r="A279" s="1"/>
      <c r="B279" s="1"/>
    </row>
    <row r="280" spans="1:2" x14ac:dyDescent="0.2">
      <c r="A280" s="1"/>
      <c r="B280" s="1"/>
    </row>
    <row r="281" spans="1:2" x14ac:dyDescent="0.2">
      <c r="A281" s="1"/>
      <c r="B281" s="1"/>
    </row>
    <row r="282" spans="1:2" x14ac:dyDescent="0.2">
      <c r="A282" s="1"/>
      <c r="B282" s="1"/>
    </row>
    <row r="283" spans="1:2" x14ac:dyDescent="0.2">
      <c r="A283" s="1"/>
      <c r="B283" s="1"/>
    </row>
    <row r="284" spans="1:2" x14ac:dyDescent="0.2">
      <c r="B284" s="1"/>
    </row>
    <row r="285" spans="1:2" x14ac:dyDescent="0.2">
      <c r="B285" s="1"/>
    </row>
    <row r="286" spans="1:2" x14ac:dyDescent="0.2">
      <c r="B286" s="1"/>
    </row>
    <row r="287" spans="1:2" x14ac:dyDescent="0.2">
      <c r="B287" s="1"/>
    </row>
    <row r="288" spans="1:2" x14ac:dyDescent="0.2">
      <c r="B288" s="1"/>
    </row>
    <row r="289" spans="2:2" x14ac:dyDescent="0.2">
      <c r="B289" s="1"/>
    </row>
    <row r="290" spans="2:2" x14ac:dyDescent="0.2">
      <c r="B290" s="1"/>
    </row>
  </sheetData>
  <mergeCells count="3">
    <mergeCell ref="A1:E1"/>
    <mergeCell ref="A3:E3"/>
    <mergeCell ref="B5:C5"/>
  </mergeCells>
  <printOptions gridLines="1"/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2020-04-22T11:46:26Z</dcterms:created>
  <dcterms:modified xsi:type="dcterms:W3CDTF">2020-06-23T11:55:44Z</dcterms:modified>
</cp:coreProperties>
</file>